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KAPAN" sheetId="1" r:id="rId4"/>
    <sheet state="visible" name="TIKET 3" sheetId="2" r:id="rId5"/>
    <sheet state="visible" name="TIKET 2" sheetId="3" r:id="rId6"/>
    <sheet state="visible" name="TIKET 1" sheetId="4" r:id="rId7"/>
    <sheet state="visible" name="TIKET 5" sheetId="5" r:id="rId8"/>
    <sheet state="visible" name="TIKET 6" sheetId="6" r:id="rId9"/>
    <sheet state="visible" name="TIKET 9" sheetId="7" r:id="rId10"/>
    <sheet state="visible" name="TIKET 8" sheetId="8" r:id="rId11"/>
    <sheet state="visible" name="TIKET 7" sheetId="9" r:id="rId12"/>
  </sheets>
  <definedNames/>
  <calcPr/>
  <extLst>
    <ext uri="GoogleSheetsCustomDataVersion1">
      <go:sheetsCustomData xmlns:go="http://customooxmlschemas.google.com/" r:id="rId13" roundtripDataSignature="AMtx7mhlBZxIu0uzhjSrQwjQy2QOdKwlKw=="/>
    </ext>
  </extLst>
</workbook>
</file>

<file path=xl/sharedStrings.xml><?xml version="1.0" encoding="utf-8"?>
<sst xmlns="http://schemas.openxmlformats.org/spreadsheetml/2006/main" count="29866" uniqueCount="4292">
  <si>
    <t>no</t>
  </si>
  <si>
    <t>NAMA</t>
  </si>
  <si>
    <t>ALAMAT</t>
  </si>
  <si>
    <t>NO HP</t>
  </si>
  <si>
    <t>ORDERAN</t>
  </si>
  <si>
    <t>JML</t>
  </si>
  <si>
    <t>NOMINAL</t>
  </si>
  <si>
    <t>BANK</t>
  </si>
  <si>
    <t>ONGKIR</t>
  </si>
  <si>
    <t>EKSPEDISI</t>
  </si>
  <si>
    <t>DISKON</t>
  </si>
  <si>
    <t>TGL ORDER</t>
  </si>
  <si>
    <t>TGL TRF</t>
  </si>
  <si>
    <t>KET</t>
  </si>
  <si>
    <t>CS</t>
  </si>
  <si>
    <t>VALIDASI</t>
  </si>
  <si>
    <t>(01)1</t>
  </si>
  <si>
    <t>Ulick</t>
  </si>
  <si>
    <t>Jl. Tempurejo gang V/7 Rt/Rw: 002/003 kec : Mulyorejo Kota : Surabaya Provinsi : Jatim</t>
  </si>
  <si>
    <t>085737824872</t>
  </si>
  <si>
    <t>Fazilla Purple Kids size.5 (set)</t>
  </si>
  <si>
    <t>BCA</t>
  </si>
  <si>
    <t>JNE REG</t>
  </si>
  <si>
    <t>30/03/19</t>
  </si>
  <si>
    <t>CS YENI (082321458214)</t>
  </si>
  <si>
    <t>WAWAT</t>
  </si>
  <si>
    <t>(01)2</t>
  </si>
  <si>
    <t>RATNA PRATININGRUM</t>
  </si>
  <si>
    <t>JL.PEMDA RT.9 MALINAU HULU Kecamatan :MALINAU HULU Kab/Kota :MALINAU Provinsi :KALIMANTAN UTARA</t>
  </si>
  <si>
    <t>082254494711</t>
  </si>
  <si>
    <t>- ELENORA CREAM L(5) do
- Elenora kids cream size.7 (set)</t>
  </si>
  <si>
    <t>(01)3</t>
  </si>
  <si>
    <t>Nurlaelah</t>
  </si>
  <si>
    <t>Dsn. Ciagem RT 13/03 Dsa. Jayamakmur Kecamatan : Jayakerta Kab/Kota : Karawang Provinsi : Jawa Barat</t>
  </si>
  <si>
    <t>085811795122</t>
  </si>
  <si>
    <t>- Keya Taro XL do
- Khimar Tisha Lavender</t>
  </si>
  <si>
    <t>(01)4</t>
  </si>
  <si>
    <t>A junaidi</t>
  </si>
  <si>
    <t>Jalan segara madu/pasar ikan kedonganan Depan KUD Kecamatan :kuta Kab/Kota :badung, BALI Provinsi :jawa timur</t>
  </si>
  <si>
    <t>083119548203</t>
  </si>
  <si>
    <t>- Alesha peach M do
- Khimar elenora peach (pasangan BW)</t>
  </si>
  <si>
    <t>BRI</t>
  </si>
  <si>
    <t>(01)5</t>
  </si>
  <si>
    <t>Ariyanto saputro</t>
  </si>
  <si>
    <t>Perum ckm blok D13 no 18(warna ungu) rt 25 rw 09,desa bengle kec.majalaya kab.karawang Kecamatan :majalaya Kab/Kota :karawang Provinsi :jawa barat</t>
  </si>
  <si>
    <t>081317578751</t>
  </si>
  <si>
    <t>Tisha Putih M do</t>
  </si>
  <si>
    <t>31/03/19</t>
  </si>
  <si>
    <t>(01)6</t>
  </si>
  <si>
    <t>Neni</t>
  </si>
  <si>
    <t>Jl.pancakarya no 6 pedurungan tengah rt 2 rw 9 Kecamatan : taman Kab/Kota : pemalang Provinsi : jawa tengah</t>
  </si>
  <si>
    <t>089606818371</t>
  </si>
  <si>
    <t>Tisha Lavender S set</t>
  </si>
  <si>
    <t>POS</t>
  </si>
  <si>
    <t>(01)7</t>
  </si>
  <si>
    <t xml:space="preserve">Aswati susanti  </t>
  </si>
  <si>
    <t>kp kosar 3 Rt:19/rw:06 Desa kosar Kec:cipeundeuy Kab:Subang</t>
  </si>
  <si>
    <t>085222873612</t>
  </si>
  <si>
    <t>Alana D.pink S set</t>
  </si>
  <si>
    <t>(01)8</t>
  </si>
  <si>
    <t>Iiz Firdaus</t>
  </si>
  <si>
    <t>Pamulang Estate Jl.Apel Raya Blok D 18 no.15 Pamulang Timur Kecamatan : Pamulang Kab/Kota : Tangerang Selatan Provinsi : Banten</t>
  </si>
  <si>
    <t>0812 1383736</t>
  </si>
  <si>
    <t>Inner pants maroon XL (ganti return, sebelumnya size.m)</t>
  </si>
  <si>
    <t>ganti return SELIP 14000</t>
  </si>
  <si>
    <t>(01)9</t>
  </si>
  <si>
    <t>Eka Suryani</t>
  </si>
  <si>
    <t>Taman Pinang Indah G4/25 (61213) Kecamatan : Sidoarjo Kab/Kota : Sidoarjo Provinsi : Jawa Timur</t>
  </si>
  <si>
    <t>0818519716</t>
  </si>
  <si>
    <t>Mandiri</t>
  </si>
  <si>
    <t>(01)10</t>
  </si>
  <si>
    <t>Istiqomah</t>
  </si>
  <si>
    <t>jl.A. H. Nasution no 475 Bandung. Rt 01 Rw05.Warteg Karya Bahari, depan Dunlop, Darma ban Kecamatan :cibiru Kab/Kota :Bandung Provinsi :jawa barat</t>
  </si>
  <si>
    <t>087811970105</t>
  </si>
  <si>
    <t>Tisha Lavender M set</t>
  </si>
  <si>
    <t>(01)11</t>
  </si>
  <si>
    <t xml:space="preserve">Ataba Express / Tk Ananda </t>
  </si>
  <si>
    <t>Blok F1 / Lt. 1 Los DKS No. 22-23 pasar regional tanah abang jakarta pusat (di teruskan ke Yunlong HK a.n Kartika 56151820)</t>
  </si>
  <si>
    <t>085718741873/087885769192</t>
  </si>
  <si>
    <t>Tisha Navy S set</t>
  </si>
  <si>
    <t>(02)1</t>
  </si>
  <si>
    <t>Aga Yulinda</t>
  </si>
  <si>
    <t>Jl. Dahlia G.18 KPAD Cijantung 2, Kel Gedong Kec Pasar Rebo, Jakarta Timur</t>
  </si>
  <si>
    <t>081398541775</t>
  </si>
  <si>
    <t>- Khimar Grizel Choco
- Khimar Zenya Rose</t>
  </si>
  <si>
    <t>(02)2</t>
  </si>
  <si>
    <t xml:space="preserve">Linna </t>
  </si>
  <si>
    <t>24F-1 No. 5 see I Minsheng Rd. Banqiau Dist New Taipei city 22069 Taiwan (R.O.C)</t>
  </si>
  <si>
    <t>0909650878</t>
  </si>
  <si>
    <t>Zenya Beige L set</t>
  </si>
  <si>
    <t>APX Express</t>
  </si>
  <si>
    <t>(02)3</t>
  </si>
  <si>
    <t xml:space="preserve">PRINT ALAMAT APX </t>
  </si>
  <si>
    <t>(02)4</t>
  </si>
  <si>
    <t>Cucun cunayah</t>
  </si>
  <si>
    <t>PT.Jaya Latexindo Internusa, Jl raya Semanan no 50, Daan Mogot km 16 Kecamatan :Kalideres Kab/Kota :Jakarta Barat Provinsi :Dki Jakarta</t>
  </si>
  <si>
    <t>081282499154</t>
  </si>
  <si>
    <t>Zenya Mauve M do</t>
  </si>
  <si>
    <t>(02)5</t>
  </si>
  <si>
    <t>Nida</t>
  </si>
  <si>
    <t>Perumahan puri delta kiara blok Fb no 10 u rt09/01 kecamatan : walantaka Kab : serang Provinsi : banten</t>
  </si>
  <si>
    <t>085319136310</t>
  </si>
  <si>
    <t>Tisha Lavender S, Choco L, Navy M do</t>
  </si>
  <si>
    <t>(02)6</t>
  </si>
  <si>
    <t xml:space="preserve">Edi Susanto </t>
  </si>
  <si>
    <t>Kontrakan bpk Panda di kampung Cijeruk RT 04/RW 01 Desa Cijeruk. Kecamatan: Kibin Kabupaten: Serang Provinsi: BANTEN</t>
  </si>
  <si>
    <t>085773111559</t>
  </si>
  <si>
    <t>Fazilla blue M set</t>
  </si>
  <si>
    <t>(02)7</t>
  </si>
  <si>
    <t>Devi Bilo</t>
  </si>
  <si>
    <t>Kel:akehuda RT/004 RW/002 No rmh 525 Kecamatan :ternate utara Kab/Kota : ternate Provinsi : Maluku utara</t>
  </si>
  <si>
    <t>082345132020</t>
  </si>
  <si>
    <t>Khimar alana d.pink</t>
  </si>
  <si>
    <t>(02)8</t>
  </si>
  <si>
    <t xml:space="preserve">Indri yulianti </t>
  </si>
  <si>
    <t>Kp. Cimadang Rt.Rw 001.001 Des. Cijakan Kecamatan : Bojong Kab/Kota : Pandeglang Provinsi : Banten</t>
  </si>
  <si>
    <t>085214117093</t>
  </si>
  <si>
    <t>Tisha Choco S set</t>
  </si>
  <si>
    <t>(02)9</t>
  </si>
  <si>
    <t>Fitri</t>
  </si>
  <si>
    <t>Jl. Pare-Pare 8 Blok F/ No. 262 Bumi Sudiang Permai (BSP). RT/RW : 006/007. Kelurahan : Laikang. Kecamatan : Biringkanaya. Kab/Kota : Makassar</t>
  </si>
  <si>
    <t>085255999148</t>
  </si>
  <si>
    <t>Khimar Tisha Plum</t>
  </si>
  <si>
    <t>(02)10</t>
  </si>
  <si>
    <t xml:space="preserve">Dhini </t>
  </si>
  <si>
    <t>Perumahan taman sentosa blok j 17no16 rt008 rw006 kel.sukaresmi kec.cikarang selatan bekasi</t>
  </si>
  <si>
    <t>083815645450</t>
  </si>
  <si>
    <t>Tisha Choco L set</t>
  </si>
  <si>
    <t>(02)11</t>
  </si>
  <si>
    <t>Dana Sefrina Sulviadi</t>
  </si>
  <si>
    <t>Rusunawa 2 Unisma , Jl Tata Surya , Kecamatan Lowokwaru, Kota Malang Provinsi : Jawa Timur</t>
  </si>
  <si>
    <t>081235223567</t>
  </si>
  <si>
    <t>Zenya Gold L do</t>
  </si>
  <si>
    <t>(02)12</t>
  </si>
  <si>
    <t>Dian puji astuti</t>
  </si>
  <si>
    <t>Perum GCC , cluster Sakura blok i1 no.03 Kel. Karangrahayu Kecamatan : Karangbahagia Kab/Kota : Bekasi Provinsi :Jawa Barat 17530</t>
  </si>
  <si>
    <t>089637912619</t>
  </si>
  <si>
    <t>Khimar Aara coral M</t>
  </si>
  <si>
    <t>(02)13</t>
  </si>
  <si>
    <t>Miftachul jannah</t>
  </si>
  <si>
    <t>dsn.semen ,ds.semen,rt 003 rw 007 Kecamatan :paron Kab/Kota : ngawi Provinsi :jatim</t>
  </si>
  <si>
    <t>085731035661</t>
  </si>
  <si>
    <t>Azni Berry M do</t>
  </si>
  <si>
    <t>(02)14</t>
  </si>
  <si>
    <t xml:space="preserve">Uci wahyuningsih  </t>
  </si>
  <si>
    <t>Dukuh mbiroto desa sambirejo rt 5 rw 2 Kecamatan :gabus Kab/Kota : pati Provinsi : jateng</t>
  </si>
  <si>
    <t>082223010419</t>
  </si>
  <si>
    <t>Rafaila pink S do (deffect)</t>
  </si>
  <si>
    <t>(02)15</t>
  </si>
  <si>
    <t>Pipit badriyah</t>
  </si>
  <si>
    <t>Sukamantri (toko pelastik) Kecamatan :Tanjungkerta Kab/Kota :Sumedang Provinsi :Jawa barat</t>
  </si>
  <si>
    <t>085314499959</t>
  </si>
  <si>
    <t>Fayra blue L set</t>
  </si>
  <si>
    <t>POS Kilat</t>
  </si>
  <si>
    <t>(02)16</t>
  </si>
  <si>
    <t>Siti Nurcahyati</t>
  </si>
  <si>
    <t>Jalan kp jati baru rt 04/07 Kecamatan : benda Kab/Kota : kota tangerang Provinsi : banten</t>
  </si>
  <si>
    <t>081280204791</t>
  </si>
  <si>
    <t>Tisha Plum M set</t>
  </si>
  <si>
    <t>(02)17</t>
  </si>
  <si>
    <t xml:space="preserve">Sopia Danesa </t>
  </si>
  <si>
    <t>jl. Mayjen sutoyo gg swasta Rt/rw : 020/010 Kabupaten : ketapang kalimantan barat Kecamatan : Delta pawan Kelurahan : kalinilam Kode pos : 78851</t>
  </si>
  <si>
    <t>089668430143</t>
  </si>
  <si>
    <t>Zenya Gold M do</t>
  </si>
  <si>
    <t>(04)1</t>
  </si>
  <si>
    <t>Widyawati</t>
  </si>
  <si>
    <t>Jln kol Dani Efendi, Perum GRiya Duta Lestari, rt 36/05,vlok J5, Talang betutu Sukarami Palembang, 30961</t>
  </si>
  <si>
    <t>081273741816</t>
  </si>
  <si>
    <t>Azni Blood M do</t>
  </si>
  <si>
    <t>(04)2</t>
  </si>
  <si>
    <t>Farida ulfa niswatin</t>
  </si>
  <si>
    <t>jln flamboyan no.14 A Kecamatan : kadia Kab/Kota : kendari Provinsi : sulawesi tenggara</t>
  </si>
  <si>
    <t>081341719162</t>
  </si>
  <si>
    <t>- Elenora Hitam XL do
- Elenora kids hitam size.10 (Set)</t>
  </si>
  <si>
    <t>(04)3</t>
  </si>
  <si>
    <t>Salinah</t>
  </si>
  <si>
    <t>JL.Prayadinangga no 39 Dusun:kedungdaon Desa  :Bumireja RT.03/09 Kec    :kedungreja Kab    :Cilacap 53263 Prov   :Jawa tengah</t>
  </si>
  <si>
    <t>(+85262391747)</t>
  </si>
  <si>
    <t>(04)4</t>
  </si>
  <si>
    <t>Herwita</t>
  </si>
  <si>
    <t>Dusun Karangjati RT 14/05 desa Sumurkondang kontrakan H.Sukra kmr nmr 31 depan majelis taklim Al-Hidayah Kecamatan : Klari Kab/Kota : Karawang Provinsi : Jawa Barat</t>
  </si>
  <si>
    <t>085725432750</t>
  </si>
  <si>
    <t>Shaina Hitam S do</t>
  </si>
  <si>
    <t>(04)5</t>
  </si>
  <si>
    <t>IDA FARIDA (SANSAN)</t>
  </si>
  <si>
    <t>PT.Artha Jaya Mas Jl.ciwaru raya no.80 Kecamatan : Cipocok jaya Kab/Kota : Serang Provinsi : Banten</t>
  </si>
  <si>
    <t>089650944803</t>
  </si>
  <si>
    <t>Tisha Plum M do</t>
  </si>
  <si>
    <t>(04)6</t>
  </si>
  <si>
    <t>Fitri Yanti</t>
  </si>
  <si>
    <t>SMP N1 Gedung Surian Jln.Raden Imba Kecamatan : Gedung Surian Kab/Kota : Lampung Barat Provinsi : Lampung</t>
  </si>
  <si>
    <t>085769556262</t>
  </si>
  <si>
    <t>- Alesha Peach S do
- Tisha Lavender S do</t>
  </si>
  <si>
    <t>(04)7</t>
  </si>
  <si>
    <t xml:space="preserve">Puji Lestari </t>
  </si>
  <si>
    <t>Jl. Semeru no 42 Kecamatan : bulukerto Kab/Kota :magetan Provinsi :jawa timur</t>
  </si>
  <si>
    <t>08563504787</t>
  </si>
  <si>
    <t>Tisha Choco S do</t>
  </si>
  <si>
    <t>(04)8</t>
  </si>
  <si>
    <t>Nur Afifah Hamid</t>
  </si>
  <si>
    <t>Pondok aspuri salsabilla mace sawa,jalan sejati Unhas (samping kos penjernihan) Kecamatan : Tamalanrea Kab/Kota : Kota Makassar Provinsi : Sulawesi Selatan</t>
  </si>
  <si>
    <t>085299544100</t>
  </si>
  <si>
    <t>Azni choco L, XL do</t>
  </si>
  <si>
    <t>(04)9</t>
  </si>
  <si>
    <t>Anita Anggraeni</t>
  </si>
  <si>
    <t>PT indofood CBP SM Tbk. Divisi Biskuit, Kaw.  Ind. Kota Bukit Indah Blok A2 Kav 16-18, Dangdeur Kecamatan : Bungursari Kab : Purwakarta Provinsi : Jawa Barat</t>
  </si>
  <si>
    <t>081317582312</t>
  </si>
  <si>
    <t>(04)10</t>
  </si>
  <si>
    <t>Lia Oktawati</t>
  </si>
  <si>
    <t>Kp.Cilame Ds.Cibening no.161 RT14/05 Kecamatan : Bungursari Kab/Kota : Purwakarta Provinsi : Jawa Barat</t>
  </si>
  <si>
    <t>08569888315</t>
  </si>
  <si>
    <t>Khimar Tisha Lavender, Putih</t>
  </si>
  <si>
    <t>(05)1</t>
  </si>
  <si>
    <t xml:space="preserve">Eko wahyudi </t>
  </si>
  <si>
    <t>jl. Bintara 12a gang Makmur 3  rt:02 rw:09 no: 48 kelurahan Bintara Kecamatan : Bekasi Barat Kab/Kota : Bekasi Provinsi : Jawa Barat</t>
  </si>
  <si>
    <t>08988038741</t>
  </si>
  <si>
    <t>- Elenora Cream XL set
- Elenora Kids Cream size.3 (set)</t>
  </si>
  <si>
    <t>(05)2</t>
  </si>
  <si>
    <t>Uyun nofiyanti</t>
  </si>
  <si>
    <t>Gudang,pt urc indonesia, jl.selayar,blok K no.7 desa cikedokan,kawasan industri MM2100,cikarang barat,kab.bekasi ,jawa barat Kecamatan : cikarang barat Kab/Kota : bekasi Provinsi : jawa barat</t>
  </si>
  <si>
    <t>082313088794</t>
  </si>
  <si>
    <t>Tisha Navy L set</t>
  </si>
  <si>
    <t>(05)3</t>
  </si>
  <si>
    <t>Herlina</t>
  </si>
  <si>
    <t>perum.PGRI CIAMPEA ENDAH 1 jln.yudhistira block L4 rt.02/rw.08 Kecamatan : ciampea Kab/Kota : Bogor Provinsi : jawa barat</t>
  </si>
  <si>
    <t>08998189359</t>
  </si>
  <si>
    <t>Tisha Navy XL do</t>
  </si>
  <si>
    <t>(05)4</t>
  </si>
  <si>
    <t>Messy Triyana</t>
  </si>
  <si>
    <t>Toko Mas Queen Subur sentra grosir cikarang ground floor zona kuning No. 86-87 (dekat lobby utama)</t>
  </si>
  <si>
    <t>085726391885</t>
  </si>
  <si>
    <t>Tisha Navy S(3) SET</t>
  </si>
  <si>
    <t>(05)5</t>
  </si>
  <si>
    <t>Nadya Hana</t>
  </si>
  <si>
    <t>jln.makmur rt 02 rw 04 no 15 Kecamatan :cakung Kab/Kota :penggilingan Provinsi : jakarta timur</t>
  </si>
  <si>
    <t>085697892810</t>
  </si>
  <si>
    <t>Tisha Navy M do</t>
  </si>
  <si>
    <t>(09)1</t>
  </si>
  <si>
    <t>COPY</t>
  </si>
  <si>
    <t>DEAR :</t>
  </si>
  <si>
    <t>(05)6</t>
  </si>
  <si>
    <t>Riska ambarwati</t>
  </si>
  <si>
    <t>perum.griya sukadami blok a4 no 1 Kecamatan cikarang Kab. Bekasi Jawabarat</t>
  </si>
  <si>
    <t>087837946627</t>
  </si>
  <si>
    <t>Tisha lavender S set</t>
  </si>
  <si>
    <t>(06)1</t>
  </si>
  <si>
    <t>Mulyaningsih</t>
  </si>
  <si>
    <t>kp citeureup Rt 06/01 (sebrang puskesmas citeureup blok tempe rumah pak glinting) Kecamatan : citeureup Kab/Kota : bogor Provinsi :jawa barat</t>
  </si>
  <si>
    <t>081211215497</t>
  </si>
  <si>
    <t>- Maira Pink M set
- Maira Pink L, XL do
(Ganti return semua)</t>
  </si>
  <si>
    <t>ganti return SELIP 28.000</t>
  </si>
  <si>
    <t>(06)2</t>
  </si>
  <si>
    <t>Khusnul barozah</t>
  </si>
  <si>
    <t>Warung nasi cilacap bpk. Toha Jl. Buncit raya gang mushola ainul yaqin RT.03/ RW.09 No. 39 Kel . Kalibata Kecamatan : pancoran Kab/Kota : jakarta selatan Provinsi : dki jakarta</t>
  </si>
  <si>
    <t>085770762488</t>
  </si>
  <si>
    <t>Khimar Aara brown L, biru L</t>
  </si>
  <si>
    <t>Rosty</t>
  </si>
  <si>
    <t>(06)3</t>
  </si>
  <si>
    <t>Azman Hadi</t>
  </si>
  <si>
    <t>kantor BPR Rokan Hulu komplek pasar modern jl.tuanku Tambusai pasir pengaraian kec.Rambah kab.Rokan Hulu Riau 28557</t>
  </si>
  <si>
    <t>08117674424</t>
  </si>
  <si>
    <t>- Elenora Nude S set
- Elenora kids Nude size.10 (Set)</t>
  </si>
  <si>
    <t>(06)4</t>
  </si>
  <si>
    <t>Ibu wari ah</t>
  </si>
  <si>
    <t>Puskesmas terisi jln Ds.Rajasinga jln. Jangga Cikawung, kec. Terisi, Kab. Indramayu 45262</t>
  </si>
  <si>
    <t>Zenya Mauve M set</t>
  </si>
  <si>
    <t>CS :</t>
  </si>
  <si>
    <t>Rp16,000</t>
  </si>
  <si>
    <t>28/03/19</t>
  </si>
  <si>
    <t>ALAMAT :</t>
  </si>
  <si>
    <t>PENERIMA :</t>
  </si>
  <si>
    <t>(06)5</t>
  </si>
  <si>
    <t>dhea rosigianti</t>
  </si>
  <si>
    <t>kp ciparay rt02/rw04 desa kertajaya kec.ciranjang kab.cianjur Kecamatan :ciranjang Kab/Kota :cianjur Provinsi :jawa barat</t>
  </si>
  <si>
    <t>- Elenora Cream L set
 - Grizel Grey L set</t>
  </si>
  <si>
    <t>Rp942,003</t>
  </si>
  <si>
    <t>Rp32,000</t>
  </si>
  <si>
    <t>(15)1</t>
  </si>
  <si>
    <t>(08)1</t>
  </si>
  <si>
    <t>Nikmati/Wati</t>
  </si>
  <si>
    <t>13f, no76,ln 18, xueshi rd, tucheng dist. New taipei city 23662 taiwan (r.o.c)</t>
  </si>
  <si>
    <t>085624353331</t>
  </si>
  <si>
    <t>- Keya Choco M do
- Khimar Maira choco
- Tisha Navy M do
- Halwa grey
- Elenora Navy M set</t>
  </si>
  <si>
    <t>TGL ORDER :</t>
  </si>
  <si>
    <t>(08)2</t>
  </si>
  <si>
    <t>PRINT ALAMAT APX (2)</t>
  </si>
  <si>
    <t>(08)3</t>
  </si>
  <si>
    <t xml:space="preserve">Ade Rosi </t>
  </si>
  <si>
    <t>Kostan Raudhoh 1, Jln Geger Suni 1, no 36B, Rt 07/Rw 03, kelurahan gegerkalong, kecamatan Sukasari, kota Bandung, 40153</t>
  </si>
  <si>
    <t>085210176095</t>
  </si>
  <si>
    <t>Tisha Navy M set</t>
  </si>
  <si>
    <t>(08)4</t>
  </si>
  <si>
    <t xml:space="preserve">Maisaroh </t>
  </si>
  <si>
    <t>Kedai runcit mursyidah SA0236505-A No. 6 block E ground floor valencia apt jl. 25/28 taman sri muda 40400 shah alam selangor</t>
  </si>
  <si>
    <t>(+60189778048)</t>
  </si>
  <si>
    <t>- Maira choco M do
- Khimar elenora nude</t>
  </si>
  <si>
    <t>Apx Express</t>
  </si>
  <si>
    <t>(08)5</t>
  </si>
  <si>
    <t>Hidayanti</t>
  </si>
  <si>
    <t>Toko bintang baru taylor Jl sengaja hilir kelurahan melayu Kecamatan : teweh tengah Kab/kota    : Barito utara,muara teweh Provinsi.   : Kalimantan tengah</t>
  </si>
  <si>
    <t>TGL TRF :</t>
  </si>
  <si>
    <t>082152057135</t>
  </si>
  <si>
    <t>- Fazilla kids blue size.3 (Set)
- Keya kids Taro size.3 (Set)</t>
  </si>
  <si>
    <t>(08)6</t>
  </si>
  <si>
    <t>Tisha Choco XL do</t>
  </si>
  <si>
    <t>JNE OKE</t>
  </si>
  <si>
    <t>NO HP :</t>
  </si>
  <si>
    <t>Ketinggalan</t>
  </si>
  <si>
    <t>(08)7</t>
  </si>
  <si>
    <t>Seven Bandung (Yudi Firdaus)</t>
  </si>
  <si>
    <t>Kp. Cikalang rt/rw 01/05 ds. Cimekar kec. Cileunyi kab. Bandung jabar Diteruskan ke HK a.n Leny Meisya (+085291738375)</t>
  </si>
  <si>
    <t>085220522122/08972120452</t>
  </si>
  <si>
    <t>Elenora Nude M set</t>
  </si>
  <si>
    <t>(08)8</t>
  </si>
  <si>
    <t>Yani</t>
  </si>
  <si>
    <t>Yamaha bintang fortuna Jl. Gajah Mada, Benua Melayu Darat, Pontianak Sel., Kota Pontianak, Kalimantan Barat 78122</t>
  </si>
  <si>
    <t>089689281955</t>
  </si>
  <si>
    <t>- Tisha Putih XL set
- Tisha Choco S set</t>
  </si>
  <si>
    <t>Rizki faozi amin</t>
  </si>
  <si>
    <t>Ds dermasandi rt 01/01 kec.pangkah tegal Kecamatan : pangkah Kab/Kota : tegal Provinsi : jawa tengah</t>
  </si>
  <si>
    <t>087837121011</t>
  </si>
  <si>
    <t>(09)2</t>
  </si>
  <si>
    <t>Bunga Nurlaita</t>
  </si>
  <si>
    <t>Ds. Panjerejo, dsun mbaran, rt 3,rw 3 Kec. rejotangan Kab. Tulungagung Provinsi : jawatimur</t>
  </si>
  <si>
    <t>085731302856</t>
  </si>
  <si>
    <t>DISKON :</t>
  </si>
  <si>
    <t>Teh cobi cek deui dna bank mah aya nominal sktu tanggal 5 a.n jimmy</t>
  </si>
  <si>
    <t>(09)3</t>
  </si>
  <si>
    <t>Nuriyama larasati</t>
  </si>
  <si>
    <t>Jl.wadaslintang km1 tersobo1 rt01/01 prembun kebumen Kecamatan :prembun Kab/Kota :kebumen Provinsi :jawa tengah</t>
  </si>
  <si>
    <t>082136231555</t>
  </si>
  <si>
    <t>Elenora Kids Navy size.10 (Set)</t>
  </si>
  <si>
    <t>FROM :</t>
  </si>
  <si>
    <t>SHEIKA HIJAB TASIKMALAYA</t>
  </si>
  <si>
    <t>(09)4</t>
  </si>
  <si>
    <t>Cunsin lutfia</t>
  </si>
  <si>
    <t>Desa Muncangela blok puhun Rt 04/02 Kecamatan : Cipicung Kabupaten : Kuningan Provinsi : Jawa Barat</t>
  </si>
  <si>
    <t>083824433474</t>
  </si>
  <si>
    <t>Tisha Lavender S(3), M(2), L(2), XL(2) SET</t>
  </si>
  <si>
    <t>(09)5</t>
  </si>
  <si>
    <t>Fitri Wulandari</t>
  </si>
  <si>
    <t>PT. Wellcommindo Pratama, Jl. Sutera Niaga 3A No. 20-23 RT. 004 RW. 001 , Pakulonan Serpong Utara, Kota Tangerang Selatan-Banten 15325 Kecamatan : serpong utara Kab/Kota : Tangerang selatan Provinsi : Banten</t>
  </si>
  <si>
    <t>081290345862/085773874829</t>
  </si>
  <si>
    <t>Keyra Maroon S do</t>
  </si>
  <si>
    <t>(10)1</t>
  </si>
  <si>
    <t>Alesha Peach S do</t>
  </si>
  <si>
    <t>(10)2</t>
  </si>
  <si>
    <t>Asri emaliya</t>
  </si>
  <si>
    <t>perum. alam bukit raya blok A3/57 Kecamatan :kebomas Kab/Kota :gresik Provinsi :jatim 61121</t>
  </si>
  <si>
    <t>081334720544</t>
  </si>
  <si>
    <t>Elenora kids hitam size.10 (Set)</t>
  </si>
  <si>
    <t>ONGKIR :</t>
  </si>
  <si>
    <t>(10)3</t>
  </si>
  <si>
    <t>Dwi Astuti</t>
  </si>
  <si>
    <t>Karawaci office park blok M no 15. Lippo Karawaci, Tangerang 15811</t>
  </si>
  <si>
    <t>085715438328</t>
  </si>
  <si>
    <t>Tisha choco M set</t>
  </si>
  <si>
    <t>(10)4</t>
  </si>
  <si>
    <t>Up.Neneng Melia Darmayanti</t>
  </si>
  <si>
    <t>PD.BPR GARAWANGI Jl.Raya Garawangi No.12 Kec.Garawangi Kab.Kuningan Prov.Jabar</t>
  </si>
  <si>
    <t>(0232)879211</t>
  </si>
  <si>
    <t>Fayra magenta M set</t>
  </si>
  <si>
    <t>(11)1</t>
  </si>
  <si>
    <t>Jerike</t>
  </si>
  <si>
    <t>cluster pondok Jaya blok C1 no. 17 Kecamatan :sepatan Kab/Kota :tangerang Provinsi :banten</t>
  </si>
  <si>
    <t>0895332927953</t>
  </si>
  <si>
    <t>Khimar Aara Biru M</t>
  </si>
  <si>
    <t>(11)2</t>
  </si>
  <si>
    <t>Ely Aradhya</t>
  </si>
  <si>
    <t>Kp. Sempur Rt 03/rw 03 ( kontrakan haji Mansyur, Gang depan masjid jami' al barakah samgping mis nurul islam) kelurahan peusar  kec. Cikupa tangerang. Banten</t>
  </si>
  <si>
    <t>085767125894</t>
  </si>
  <si>
    <t>Tisha choco S set</t>
  </si>
  <si>
    <t>EKSPEDISI :</t>
  </si>
  <si>
    <t>(11)3</t>
  </si>
  <si>
    <t>SITI ASIAH</t>
  </si>
  <si>
    <t>JL.P.DRAJAT GG.BAWANG NO.39 RT 06 RW 09 JABANG BAYI. Kecamatan : KESAMBI Kota : CIREBON Provinsi : JAWA BARAT</t>
  </si>
  <si>
    <t>082121345927</t>
  </si>
  <si>
    <t>ELENORA KIDS NUDE size.7 (Set)</t>
  </si>
  <si>
    <t>(11)4</t>
  </si>
  <si>
    <t>Imam Tri Nugroho</t>
  </si>
  <si>
    <t>Honda Pradana Body&amp;Paint Jl Raden Saleh no.8 Karang Tengah Ciledug,Tangerang</t>
  </si>
  <si>
    <t>085921186568</t>
  </si>
  <si>
    <t>Tisha Navy XXL set</t>
  </si>
  <si>
    <t>JML ORDER :</t>
  </si>
  <si>
    <t>(11)5</t>
  </si>
  <si>
    <t>Iis Nuraisyah</t>
  </si>
  <si>
    <t>kp.salangari, desa pandat, Rt/Rw 001/001 Kecamatan : Mandalawangi Kab/Kota : pandeglang Provinsi : Banten</t>
  </si>
  <si>
    <t>081294847996</t>
  </si>
  <si>
    <t>Yara Maroon S set</t>
  </si>
  <si>
    <t>(11)6</t>
  </si>
  <si>
    <t>Mariska Dwi Permatasari</t>
  </si>
  <si>
    <t>Fortuna Regency blok C4 Kecamatan : Cihideung Kota : Tasikmalaya Provinsi : Jawa Barat</t>
  </si>
  <si>
    <t>081909661667</t>
  </si>
  <si>
    <t>Halwa pasangan maira pink</t>
  </si>
  <si>
    <t>KET :</t>
  </si>
  <si>
    <t>(11)7</t>
  </si>
  <si>
    <t>Galuh setyawati</t>
  </si>
  <si>
    <t>ds lengkong rt 2 rw 1 kec batangan kab pati</t>
  </si>
  <si>
    <t>085215382344</t>
  </si>
  <si>
    <t>Tisha Navy S do</t>
  </si>
  <si>
    <t>(11)8</t>
  </si>
  <si>
    <t>Yusnita Sari</t>
  </si>
  <si>
    <t>Jl.Kayumanis Rt.04/04 no.6:5 Kel.Cirimekar-Kec.Cibinong 16917 Kab.Bogor Kecamatan : Cibinong Kab/Kota : Bogor Provinsi : Jawa Barat</t>
  </si>
  <si>
    <t>082122275388</t>
  </si>
  <si>
    <t>ORDERAN :</t>
  </si>
  <si>
    <t>(11)9</t>
  </si>
  <si>
    <t>Shofa sofya nuraeni</t>
  </si>
  <si>
    <t>kp. cibunar rt/rw 04/03 desa cibunar kecamatan: malangbong kabupaten: garut provinsi: jawa barat</t>
  </si>
  <si>
    <t>082250691933</t>
  </si>
  <si>
    <t>Elenora kids hitam size.3 (Set)</t>
  </si>
  <si>
    <t>(11)10</t>
  </si>
  <si>
    <t>Muhammad Fitrah</t>
  </si>
  <si>
    <t>Panasonic Service Center Jl. Jaksa Agung Suprapto No 40 Malang 65111 Kecamatan : Klojen Kab/Kota : Malang Provinsi : Jawa Timur</t>
  </si>
  <si>
    <t>0817136800</t>
  </si>
  <si>
    <t>Elenora Navy S do</t>
  </si>
  <si>
    <t>(11)11</t>
  </si>
  <si>
    <t>Isroulmujaiyanah/wahyu eko budiono</t>
  </si>
  <si>
    <t>Ds. Kasreman dsn. Karangrejo rt.03/01 (berkah utama tani, kab.ngawi) geneng jawa timur ID.63271</t>
  </si>
  <si>
    <t>085859528926</t>
  </si>
  <si>
    <t>(12)1</t>
  </si>
  <si>
    <t>Aidatur Rahmah / Ust. Dadang</t>
  </si>
  <si>
    <t>jl. Peta barat kp. Rawa lele rt. 007/rw.010 no. 086 blok. A kel. Kalideres Kecamatan : kalideres Kab/Kota : jakarta barat Provinsi : Dki jakarta</t>
  </si>
  <si>
    <t>089666637617</t>
  </si>
  <si>
    <t>Yara Hitam M set</t>
  </si>
  <si>
    <t>(12)2</t>
  </si>
  <si>
    <t>Desy Noviani</t>
  </si>
  <si>
    <t>Jl. Al-falah Cikaret rt 002 rw 009 Kecamatan : Cibinong Kab/Kota : Bogor Provinsi : Jawa Barat</t>
  </si>
  <si>
    <t>085722668995</t>
  </si>
  <si>
    <t>- Yara hitam XL set
- Yara Green XXL set</t>
  </si>
  <si>
    <t>(12)3</t>
  </si>
  <si>
    <t xml:space="preserve">Sri murni </t>
  </si>
  <si>
    <t>Desa kaibahan 001/001 kec. Kesesi kab. Pekalongan 51162. Jawa tengah</t>
  </si>
  <si>
    <t>085742862555</t>
  </si>
  <si>
    <t>Tisha Lavender L do</t>
  </si>
  <si>
    <t>(12)4</t>
  </si>
  <si>
    <t>Farah rahayuni amanda</t>
  </si>
  <si>
    <t>kost Putri nisyah 515 (Selatan sd ngebel) jln. Puntadewa rt07/rw07 ngebel, tamantirto kasihan ,Bantul, yogyakarta Kecamatan :kasihan Kab/Kota : Bantul Provinsi : DIY</t>
  </si>
  <si>
    <t>085328737898</t>
  </si>
  <si>
    <t>- Zenya rose S do
- Khimar zenya rose</t>
  </si>
  <si>
    <t>(13)1</t>
  </si>
  <si>
    <t>- Yara Hitam M do
- Khimar elenora peach (pasangan elenora bw)</t>
  </si>
  <si>
    <t>(13)2</t>
  </si>
  <si>
    <t>Rahmadhani Nofyan A</t>
  </si>
  <si>
    <t>Ponpes.Anwarul Huda Jl.Candi III 454 Karang besuki Kec.Sukun Kota Malang Pos 65146</t>
  </si>
  <si>
    <t>085791144510</t>
  </si>
  <si>
    <t>Elenora cream XL do</t>
  </si>
  <si>
    <t>(13)3</t>
  </si>
  <si>
    <t>Ilah</t>
  </si>
  <si>
    <t>Casa Goya Residence Jl.Bukit Hijau III No.D9 Batusari Kemanggisan Kecamatan: Kebun Jeruk Kab/kota: Jakarta Barat Provinsi: DKI Jakarta Kode pos: 11530</t>
  </si>
  <si>
    <t>0895352818239</t>
  </si>
  <si>
    <t>Zenya Mauve S do</t>
  </si>
  <si>
    <t>(13)4</t>
  </si>
  <si>
    <t>Faikha</t>
  </si>
  <si>
    <t>LYLY BAKERY BOJONEGORO ruko pangsud square A2, (Jl.panglima sudirman kauman bojonegoro) Kecamatan : Bojonegoro Kab/Kota : Bojonegoro Provinsi : Jawa Timur Kode pos : 62113</t>
  </si>
  <si>
    <t>085804875075</t>
  </si>
  <si>
    <t>Tisha putih L set</t>
  </si>
  <si>
    <t>(13)5</t>
  </si>
  <si>
    <t>Siti Nurjanah ( mama hasby )</t>
  </si>
  <si>
    <t>Jl HR Rasuna said (turunan Sasak Cipete) Gg abu bakar (depan mushola abu bakar)rt 02/02 Cipete Kecamatan : pinang Kab/kota : Tangerang Provinsi : Banten</t>
  </si>
  <si>
    <t>085693328259/083895006210</t>
  </si>
  <si>
    <t xml:space="preserve">   VALIDASI TRF</t>
  </si>
  <si>
    <t>Khimar saafia Berry</t>
  </si>
  <si>
    <t xml:space="preserve">               PEMISAHAN                 CHECKING              PACKING</t>
  </si>
  <si>
    <t>(13)6</t>
  </si>
  <si>
    <t>PEMISAHAN</t>
  </si>
  <si>
    <t>Annisa</t>
  </si>
  <si>
    <t>jl. kampung sawah krukut rt 005/001 Kecamatan :limo Kab/Kota :depok Provinsi :jawa barat</t>
  </si>
  <si>
    <t>085717919493</t>
  </si>
  <si>
    <t>Tisha putih M do</t>
  </si>
  <si>
    <t>CHECKING          PACKING</t>
  </si>
  <si>
    <t>(13)7</t>
  </si>
  <si>
    <t xml:space="preserve">Nani Yulyani  </t>
  </si>
  <si>
    <t>Dusun karang mulya Rt.005/002 - Desa lemahmulya Kecamatan : majalaya Kab/Kota : Karawang Provinsi : Jawa barat</t>
  </si>
  <si>
    <t>085811725728</t>
  </si>
  <si>
    <t>13/04/19</t>
  </si>
  <si>
    <t>(13)8</t>
  </si>
  <si>
    <t>khusnun fatimah</t>
  </si>
  <si>
    <t>kontrakan haji Anta blok C no 15 rt 017 rw 006 Kampung Pasir konci desa Pasirsari kec Cikarang selatan Bekasi, jawa barat ( dekat Zee parking)</t>
  </si>
  <si>
    <t>087719438722</t>
  </si>
  <si>
    <t>- Elenora cream XL set
- Elenora kids cream size.7 (set)</t>
  </si>
  <si>
    <t>(13)9</t>
  </si>
  <si>
    <t xml:space="preserve">Herna yuliana </t>
  </si>
  <si>
    <t>Kp derah  ,desa karyabakti ,kec parung ponteng ,kab tasikmalaya</t>
  </si>
  <si>
    <t>085211214757</t>
  </si>
  <si>
    <t>Tisha Navy L do</t>
  </si>
  <si>
    <t>(13)10</t>
  </si>
  <si>
    <t>Nana</t>
  </si>
  <si>
    <t>Jl. Raya serang cibarusah desa Sukadami rt 11/6, kontrakan bapak didi no. 12 Kecamatan : cikarang selatan Kab/Kota : bekasi Provinsi : jawa barat</t>
  </si>
  <si>
    <t>083890809519</t>
  </si>
  <si>
    <t>Tisha Lavender XL set</t>
  </si>
  <si>
    <t>(13)11</t>
  </si>
  <si>
    <t>Marni</t>
  </si>
  <si>
    <t>Blok jumat rt 02 rw 01 Kecamatan : leuwimunding Kab/Kota :majalengka Provinsi :jawa barat</t>
  </si>
  <si>
    <t>082320974576</t>
  </si>
  <si>
    <t>(13)12</t>
  </si>
  <si>
    <t>Ayu Yanuarwati</t>
  </si>
  <si>
    <t>Jalan Mutiara No.13 Rt/Rw 003/002 Blok B Desa Rajagaluhlor Kecamatan : Rajagaluh Kab : Majalengka Provinsi : Jawa Barat</t>
  </si>
  <si>
    <t>081947063003</t>
  </si>
  <si>
    <t>gamis di keep-an</t>
  </si>
  <si>
    <t xml:space="preserve">Dini Elfiah </t>
  </si>
  <si>
    <t>Jl. Gading Indah Utara III Blok NH 18 No. 19 Kelapa Gading, Jakarta Utara 14250</t>
  </si>
  <si>
    <t>0811805649</t>
  </si>
  <si>
    <t>- Yara Nude L do
- Shofa magenta L do</t>
  </si>
  <si>
    <t>(15)2</t>
  </si>
  <si>
    <t>Zulfa Amalia</t>
  </si>
  <si>
    <t>Desa mejobo rt 8 rw 2 no 46. Kecamatan : mejobo Kab/Kota : kudus Provinsi : jawa tengah</t>
  </si>
  <si>
    <t>081225266633</t>
  </si>
  <si>
    <t>- Elenora Hitam S set
- Elenora kids Hitam size.7 (set)</t>
  </si>
  <si>
    <t>(15)3</t>
  </si>
  <si>
    <t>NUR SABAR SETIANI</t>
  </si>
  <si>
    <t>Bpk. SULKATI, MANGUNEGARA RT 02 RW 01 Kecamatan : MREBET Kab/Kota : PURBALINGGA Provinsi : JAWA TENGAH 53352 (HP. 081215601091)</t>
  </si>
  <si>
    <t>082368389578</t>
  </si>
  <si>
    <t>- Elenora Cream M set
- Elenora kids cream size.7 (set)</t>
  </si>
  <si>
    <t>14/04/19</t>
  </si>
  <si>
    <t>(15)4</t>
  </si>
  <si>
    <t>Bd. Umayah</t>
  </si>
  <si>
    <t>Ruang IGD Kebidanan RSUD waled Jl. Prabu Kiansantang no.4 Kecamatan : waled Kab/Kota : Cirebon Provinsi : Jawa Barat</t>
  </si>
  <si>
    <t>082119664780</t>
  </si>
  <si>
    <t>Fazilla kids tosca size.5 &amp; 10 (set)</t>
  </si>
  <si>
    <t>15/04/19</t>
  </si>
  <si>
    <t>(15)5</t>
  </si>
  <si>
    <t>TITIN KURNIASIH</t>
  </si>
  <si>
    <t>PUSKESMAS 1 WANGON JL.RAYA BARAT NO.059 Kecamatan : WANGON Kab/Kota : BANYUMAS Provinsi : JAWA TENGAH</t>
  </si>
  <si>
    <t>085212108787</t>
  </si>
  <si>
    <t>(16)1</t>
  </si>
  <si>
    <t>Idah Paridah</t>
  </si>
  <si>
    <t>Jln. Raden Rubaya Babaton Rt.02/23 Kecamatan : Karawang Barat Kabupaten : Karawang Provinsi : Jawa Barat</t>
  </si>
  <si>
    <t>085781483038</t>
  </si>
  <si>
    <t>Tisha Lavender M do</t>
  </si>
  <si>
    <t>(16)2</t>
  </si>
  <si>
    <t>Siti Mawaddah</t>
  </si>
  <si>
    <t>RS Aminah Jl. Hos Cokroaminoto No.4A Kreo Selatan Kecamatan : Larangan Kab/Kota : Tangerang Provinsi : Banten</t>
  </si>
  <si>
    <t>081281014520</t>
  </si>
  <si>
    <t>Tisha choco M do</t>
  </si>
  <si>
    <t>(16)3</t>
  </si>
  <si>
    <t xml:space="preserve">Latifah / ifah ( toko khanza) </t>
  </si>
  <si>
    <t>jl. Irigasi utara sukra wetan (perempatan sukra)  Gg. Bidan dian Kecamatan: Sukra Kab/kota: kab. Indramayu JABAR</t>
  </si>
  <si>
    <t>083823093622</t>
  </si>
  <si>
    <t>- Khimar Elenora Flamingo
- Elenora Kids Flamingo size.5 (set)</t>
  </si>
  <si>
    <t>(16)4</t>
  </si>
  <si>
    <t>Asep</t>
  </si>
  <si>
    <t>Pt.brataco chemika jl.jababeka XIV blok j 5H cikarang utara Bekasi Jawa Barat</t>
  </si>
  <si>
    <t>081283877288</t>
  </si>
  <si>
    <t>(16)5</t>
  </si>
  <si>
    <t>MAMA AKIFA</t>
  </si>
  <si>
    <t>Gang TM.kabbul (villa kabbul ) no:28.           Kel.jati rahayu Rt/rw. 09/016.kec.pondok melati.kota bekasi</t>
  </si>
  <si>
    <t>087785077451</t>
  </si>
  <si>
    <t>- Tisha Lavender L do
- Khimar Tisha Plum</t>
  </si>
  <si>
    <t>16/04/19</t>
  </si>
  <si>
    <t>(16)6</t>
  </si>
  <si>
    <t>Nurul</t>
  </si>
  <si>
    <t>jln terusan pasir koja gg.swadaya no.23 rt/rw 009/005 kec. bojongloa kaler kel. Babakan tarogong Kota Bandung. Provinsi jawa barat</t>
  </si>
  <si>
    <t>085314800743</t>
  </si>
  <si>
    <t>Tisha Lavender L set</t>
  </si>
  <si>
    <t>(16)7</t>
  </si>
  <si>
    <t>Khoirul Mustopa</t>
  </si>
  <si>
    <t>rt09 rw04 dsn.Mranten ds. Lebaksari Kecamatan : Baureno Kab/Kota : Bojonegoro Provinsi : Jawa timur</t>
  </si>
  <si>
    <t>085809052209</t>
  </si>
  <si>
    <t>(16)8</t>
  </si>
  <si>
    <t>NURUL FITRIANAH</t>
  </si>
  <si>
    <t>Jl. Makmur RT/RW:4/1 Ds. Jatisono Kec.Gajah Kab.Demak</t>
  </si>
  <si>
    <t>081391773464</t>
  </si>
  <si>
    <t>Khimar Elenora Flamingo</t>
  </si>
  <si>
    <t>(16)9</t>
  </si>
  <si>
    <t>Lilis maesaroh</t>
  </si>
  <si>
    <t>dsn. Karang mulya rt.05/rw.005. Kecamatan: blanakan Kab/Kota: subang Provinsi: jawa barat</t>
  </si>
  <si>
    <t>083121180780</t>
  </si>
  <si>
    <t>(16)10</t>
  </si>
  <si>
    <t>Dyah Hapsari</t>
  </si>
  <si>
    <t>Jln Tegal Mlati Gg. Sinom No. 14C Jombor Lor Rt: 01/18 Kecamatan : Mlati Kab/Kota : Sleman Provinsi : Jogjakarta</t>
  </si>
  <si>
    <t>085647777012</t>
  </si>
  <si>
    <t>Khimar Aara Brown L, B.pink L</t>
  </si>
  <si>
    <t>(16)11</t>
  </si>
  <si>
    <t>Yufrida Rakhmawati</t>
  </si>
  <si>
    <t>Rumah Pedagang Sule (Ibu Retno) Jl.Madaris RT 03 RW 10 Desa Karangjati Kec. Sampang Kab. Cilacap Jateng 53273 Kecamatan : Sampang Kab/Kota : Cilacap Provinsi : Jawa Tengah</t>
  </si>
  <si>
    <t>085803903463</t>
  </si>
  <si>
    <t>- Tisha Lavender M do
- Khimar Tisha Plum</t>
  </si>
  <si>
    <t>(16)12</t>
  </si>
  <si>
    <t>Ernawati ningsih</t>
  </si>
  <si>
    <t>Dsn. Trompo kulon, jln A. Yani no 1 Rt: 05 Rw: 02 desa Trompo Asri Kecamatan : Jabon Kab/Kota : Sidoarjo Provinsi : jawa timur</t>
  </si>
  <si>
    <t>082141341036</t>
  </si>
  <si>
    <t>Yara Nude S set</t>
  </si>
  <si>
    <t>(16)13</t>
  </si>
  <si>
    <t>Bu iik ( Guru TK )</t>
  </si>
  <si>
    <t>Kp.sempu kramat desa pasir gombong rt/rw 05/04 no.130 Kecamatan : Cikarang utara Kab/Kota : Bekasi Provinsi : Jawa barat Kode pos : 17530</t>
  </si>
  <si>
    <t>085959125305</t>
  </si>
  <si>
    <t>Fazilla Kids Tosca size.3 (Set)</t>
  </si>
  <si>
    <t>(16)14</t>
  </si>
  <si>
    <t>Yuliana</t>
  </si>
  <si>
    <t>Perumahan kelapa dua. Jln bidar IV no 6 Kec kelapadua.tangerang.banten15810</t>
  </si>
  <si>
    <t>Grizel Grey S set</t>
  </si>
  <si>
    <t>Rp491,003</t>
  </si>
  <si>
    <t>Rp12,000</t>
  </si>
  <si>
    <t>29/03/19</t>
  </si>
  <si>
    <t>(17)1</t>
  </si>
  <si>
    <t>Elsy fuzi lestari</t>
  </si>
  <si>
    <t>Jl.Margonda raya Gg.H.Naidih Rt 02 / 04 No.30 pondok cina Kec.Beji Depok 16424</t>
  </si>
  <si>
    <t>085691415776</t>
  </si>
  <si>
    <t>Khimar Saafia Tosca</t>
  </si>
  <si>
    <t>(17)2</t>
  </si>
  <si>
    <t>Salimah</t>
  </si>
  <si>
    <t>Desa Sempurna Kac.subah Kab.sambas Prov.Kalimantan Barat</t>
  </si>
  <si>
    <t>085252086876</t>
  </si>
  <si>
    <t>- Elenora hitam XXL do
- Elenora kids hitam size.7 (set)</t>
  </si>
  <si>
    <t>(17)3</t>
  </si>
  <si>
    <t>Ade Suryadin</t>
  </si>
  <si>
    <t>Kp. Karangsari Jl. Emud No 19 RT 08 RW 02 (Deket Sanggar Kang Emud). Kecamatan : Purwakarta Kab/Kota : Purwakarta Provinsi : Jawa Barat</t>
  </si>
  <si>
    <t>087779770616</t>
  </si>
  <si>
    <t>- Tisha Lavender S do
- Khimar Tisha Plum</t>
  </si>
  <si>
    <t>17/04/19</t>
  </si>
  <si>
    <t>(17)4</t>
  </si>
  <si>
    <t>Sri Wahyuni</t>
  </si>
  <si>
    <t>jl.raya patemon no 52 Puskesmas Pakem Kecamatan : Pakem Kab/Kota : Bondowoso Provinsi : Jawa Timur</t>
  </si>
  <si>
    <t>085234974457</t>
  </si>
  <si>
    <t>- Zenya gold S &amp; M do
- Zenya beige XL do
- Zenya Grey M do
- Zenya mauve XXL, XL do</t>
  </si>
  <si>
    <t>(18)1</t>
  </si>
  <si>
    <t>Mira Septiana</t>
  </si>
  <si>
    <t>Pt.sansyu precision indonesia Kawasan EJIP Plot. 8C No. A4-A5, Jalan Ciujung, Sukaresmi. Kecamatan :Cikarang Selatan Kab/Kota : bekasi Provinsi : jawa barat</t>
  </si>
  <si>
    <t>087826332321</t>
  </si>
  <si>
    <t>Khimar Tisha Choco</t>
  </si>
  <si>
    <t>18/04/19</t>
  </si>
  <si>
    <t>(18)2</t>
  </si>
  <si>
    <t>Nurul Izzah Millennia</t>
  </si>
  <si>
    <t>Kos Griya Tuah Mustika, Jl. Taman Siswa No.9 RT 3/2 Sekaran Kecamatan : Gunungpati Kab/Kota : Kota Semarang Provinsi : Jawa Tengah</t>
  </si>
  <si>
    <t>08563889039</t>
  </si>
  <si>
    <t>Tisha Putih XXL set</t>
  </si>
  <si>
    <t>(18)3</t>
  </si>
  <si>
    <t>Yuli tri maryani</t>
  </si>
  <si>
    <t>Perum Puri Nirwana Residences Blok LK20, RT. 11/RW. 08, Sukaraya, Cikarang Utara</t>
  </si>
  <si>
    <t>085643555028/081299269616</t>
  </si>
  <si>
    <t>Elenora cream M do</t>
  </si>
  <si>
    <t>(18)4</t>
  </si>
  <si>
    <t xml:space="preserve">Lisa  </t>
  </si>
  <si>
    <t>jln.jagawana perumahan Puri Cikarang mas no.07 RT 004/RW 002 Sukarukun. Sukatani masuk gang arah yayasan riyadhotul Jannah Cikarang Utara Bekasi Jawa barat Kab. Bekasi Cikarang Utara Kecamatan : Cikarang Utara Kab/Kota :Bekasi Provinsi :Jawa barat</t>
  </si>
  <si>
    <t>082210341009</t>
  </si>
  <si>
    <t>- Khimar saafia berry
- Khimar shaina choco</t>
  </si>
  <si>
    <t>(18)5</t>
  </si>
  <si>
    <t xml:space="preserve">Osin </t>
  </si>
  <si>
    <t>Kp.peutag ds. pringkasap, kec. Pabuaran kab, subang jawa barat kode pos 41262</t>
  </si>
  <si>
    <t>081820020317</t>
  </si>
  <si>
    <t>(18)6</t>
  </si>
  <si>
    <t>Umu Ekowati</t>
  </si>
  <si>
    <t>Desa Gumelar lor RT 4 rw 2 kecamatan tambak kabupaten Banyumas kode pos 53196</t>
  </si>
  <si>
    <t>081327056544</t>
  </si>
  <si>
    <t>Khimar saafia tosca</t>
  </si>
  <si>
    <t>(20)1</t>
  </si>
  <si>
    <t>Neneng astika</t>
  </si>
  <si>
    <t>Perum Grand Cikarang city cluster lantana blok B5/16 kel. Karangraharja Kecamatan :cikarang utara Kab/Kota :bekasi Provinsi :jawa barat</t>
  </si>
  <si>
    <t>085228080348</t>
  </si>
  <si>
    <t>(20)2</t>
  </si>
  <si>
    <t xml:space="preserve">Muyas </t>
  </si>
  <si>
    <t>kos tabronih, jln kertamukti, gang leman no 64, pisangan, kec. Ciputat timur, tanggerang selatan</t>
  </si>
  <si>
    <t>087884654007</t>
  </si>
  <si>
    <t>- Khimar Saafia Pasangan Elenora BW(2)
- Maira Pink M do</t>
  </si>
  <si>
    <t>(20)3</t>
  </si>
  <si>
    <t>Nur faizah</t>
  </si>
  <si>
    <t>Ruko demangan regency B no. 4 kalikapas( notaris B gunadi ) kec lamongan kab. lamongan</t>
  </si>
  <si>
    <t>085707940009</t>
  </si>
  <si>
    <t>Shofa Magenta S set</t>
  </si>
  <si>
    <t>(20)4</t>
  </si>
  <si>
    <t xml:space="preserve">Teni kurbania(Mama kelvin) </t>
  </si>
  <si>
    <t>Jl.Gang masjid Al-islah No.28f Rt 004 Rw 003 Kelurahan Cisalak kode pos: 16452 Kecamatan :Sukmajaya Kab/Kota : Depok Provinsi : Jawa Barat</t>
  </si>
  <si>
    <t>081382087331</t>
  </si>
  <si>
    <t>Khimar elenora grey</t>
  </si>
  <si>
    <t>19/04/19</t>
  </si>
  <si>
    <t>(20)5</t>
  </si>
  <si>
    <t>Nadya ratna nanda sari</t>
  </si>
  <si>
    <t>Jl. Peting - menden rt 03 rw 01 Kecamatan : Randublatung Kab/Kota : Blora Provinsi : Jawa tengah</t>
  </si>
  <si>
    <t>082136333845</t>
  </si>
  <si>
    <t>Zenya Gold M, L, XL do</t>
  </si>
  <si>
    <t>(20)6</t>
  </si>
  <si>
    <t>Tarlam</t>
  </si>
  <si>
    <t>desa kemakmuran rt 07/ rw 01 , kel. Jatimakmur Kecamatan : songgom Kab/Kota : brebes Provinsi : jawa tengah</t>
  </si>
  <si>
    <t>0895375755896</t>
  </si>
  <si>
    <t>(20)7</t>
  </si>
  <si>
    <t>Fifi rochaeni</t>
  </si>
  <si>
    <t>jl tentara pelajar rt 02 rw 03 Tritih kulon saliwangi samping mushola Baitul Hidayah Kecamatan : cilacap utara Kab/Kota : cilacap Provinsi : jawa tengah</t>
  </si>
  <si>
    <t>085700006271</t>
  </si>
  <si>
    <t>Yara Maroon XXL(2) do</t>
  </si>
  <si>
    <t>(22)1</t>
  </si>
  <si>
    <t xml:space="preserve">Viki febriani ( rumah bp sukirno) </t>
  </si>
  <si>
    <t>Sida rukun rt 02 / 07 susukan,kec susukan.kab banjarnegara,53475</t>
  </si>
  <si>
    <t>085779526936</t>
  </si>
  <si>
    <t>- Fazilla Tosca M do
- Khimar saafia tosca
- Fazilla kids tosca size.3 (set)</t>
  </si>
  <si>
    <t>20/04/19</t>
  </si>
  <si>
    <t>(22)2</t>
  </si>
  <si>
    <t>Devi Andriani</t>
  </si>
  <si>
    <t>Toko Kue Harum Cakes Jl. Raya Cilandak KKO No. 3B RT / RW 12 / 8 Ragunan ,Pasar Minggu ,Jakarta Selatan 12560</t>
  </si>
  <si>
    <t>087876077774</t>
  </si>
  <si>
    <t>- Zenya Rose XL do
- Khimar zenya rose</t>
  </si>
  <si>
    <t>(22)3</t>
  </si>
  <si>
    <t>Liza loundry</t>
  </si>
  <si>
    <t>jln trans barelang sungai raya..samping masjid nurul jihad kel sembulang kec galang kota batam</t>
  </si>
  <si>
    <t>082385679111</t>
  </si>
  <si>
    <t>Hasya maroon, hitam, choco, navy</t>
  </si>
  <si>
    <t>21/04/19</t>
  </si>
  <si>
    <t>(22)4</t>
  </si>
  <si>
    <t>Kiki Souvenir Banjarmasin</t>
  </si>
  <si>
    <t>Jl. S. Parman No. 9 (sebelah polda - samping Alfamart) kota banjarmasin kalimantan selatan</t>
  </si>
  <si>
    <t>082211111671</t>
  </si>
  <si>
    <t>- Elenora hitam XXL set
- Elenora cream XXL set
- Elenora kids hitam size.5 (set)
- Elenora cream size.5 (set)</t>
  </si>
  <si>
    <t>22/04/19</t>
  </si>
  <si>
    <t>(22)5</t>
  </si>
  <si>
    <t>Kholifatun Inayah</t>
  </si>
  <si>
    <t>Desa Juwiring RT:08/RW:02 Kecamatan : Cepiring Kab/Kota : Kendal Provinsi : Jawa Tengah</t>
  </si>
  <si>
    <t>0895346912467</t>
  </si>
  <si>
    <t>- Tisha Lavender L set
- Tisha Navy M do</t>
  </si>
  <si>
    <t>(22)6</t>
  </si>
  <si>
    <t xml:space="preserve">H. Ayi Fatimah (Matrial Padilah) </t>
  </si>
  <si>
    <t>kp. Darmaga rt04/rw05 ds. Neglasari kec. Bojongpicung kab. Cianjur 43283</t>
  </si>
  <si>
    <t>081906546110</t>
  </si>
  <si>
    <t>Zenya Gold XL set</t>
  </si>
  <si>
    <t>(22)7</t>
  </si>
  <si>
    <t>Khumusatul Maghfiroh</t>
  </si>
  <si>
    <t>Jalan Karang Anyar RT004/RW006 Kelurahan Bumijawa Kecamatan Bumijawa Kabupaten Tegal Provinsi Jawa Tengah Kode Pos 52466</t>
  </si>
  <si>
    <t>081328138170</t>
  </si>
  <si>
    <t>Tisha Putih S set</t>
  </si>
  <si>
    <t>(22)8</t>
  </si>
  <si>
    <t>Lili ulin nikmah</t>
  </si>
  <si>
    <t>Jl. Ki hajar dewantara (simpang kampus) Kecamatan : metro timur Kab/Kota : kota metro Provinsi :lampung</t>
  </si>
  <si>
    <t>085841670213</t>
  </si>
  <si>
    <t>(23)1</t>
  </si>
  <si>
    <t>Zuli Iva Nofia Sari</t>
  </si>
  <si>
    <t>Dsn. Nglegok RT 001 RW 001, Desa Wates Kecamatan : Sumbergempol kab/Kota : Tulungagung Provinsi : Jawa Timur</t>
  </si>
  <si>
    <t>085646742933</t>
  </si>
  <si>
    <t>- Elenora Cream M set
- Elenora flamingo M set</t>
  </si>
  <si>
    <t>(23)2</t>
  </si>
  <si>
    <t>Lisna</t>
  </si>
  <si>
    <t>jl. Apel rt02 rw05 no 60 kecamatan : majenang Kab/Kota : cilacap Provinsi : jateng 53257</t>
  </si>
  <si>
    <t>081903070800</t>
  </si>
  <si>
    <t>Zenya beige XL set</t>
  </si>
  <si>
    <t>(23)3</t>
  </si>
  <si>
    <t>Laela Nur fitria</t>
  </si>
  <si>
    <t>Dusun sariyoso rt 1/1 ds. Sariyoso kode pos:56317 Kecamatan : wonosobo Kab/Kota : wonosobo Provinsi :Jawa tengah</t>
  </si>
  <si>
    <t>085292464112</t>
  </si>
  <si>
    <t>- Tisha Navy XL do
- Shaina hitam XL do</t>
  </si>
  <si>
    <t>(23)4</t>
  </si>
  <si>
    <t>Endang Astutik</t>
  </si>
  <si>
    <t>Desa Kecik, dusun juko'an Rt 011 Rw 003 Kecamatan : Besuk Kab/Kota : Probolinggo Provinsi : jawa timur</t>
  </si>
  <si>
    <t>085331429413</t>
  </si>
  <si>
    <t>(23)5</t>
  </si>
  <si>
    <t>Aprilia Fatimah Kurtubi</t>
  </si>
  <si>
    <t>Link. Serdag RT04/08 Kelurahan Kotabumi Kecamatan : Purwakarta Kota : Cilegon Provinsi : Banten 42434</t>
  </si>
  <si>
    <t>08561889618</t>
  </si>
  <si>
    <t>- Yara Maroon XXL set
- Handsock paket 1</t>
  </si>
  <si>
    <t>23/04/19</t>
  </si>
  <si>
    <t>(23)6</t>
  </si>
  <si>
    <t>Siti satria</t>
  </si>
  <si>
    <t>Dsn bancang rt3 rw5 Ds gandong Kec bandung Kab tulungagung Jatim</t>
  </si>
  <si>
    <t>082210354009</t>
  </si>
  <si>
    <t>Yara Maroon M do</t>
  </si>
  <si>
    <t>(23)7</t>
  </si>
  <si>
    <t>Lilik Septiyani</t>
  </si>
  <si>
    <t>Jl werkudoro dekat PWI Jepara ds Pelang Mayong RT 3/2 rumah bapak h Suparjo kec Mayong kab jepara  jawa tengah Kecamatan : mayong Kab/ kota: Jepara Provinsi : Jawa tengah</t>
  </si>
  <si>
    <t>085728383293</t>
  </si>
  <si>
    <t>(23)8</t>
  </si>
  <si>
    <t>Vivi ayu susanti</t>
  </si>
  <si>
    <t>Jln. Kebon kelapa 1, utan kayu selatan rt. 005/09. No. 10. Kecamatan : matraman. Kab/Kota : jakarta timur Provinsi : Dki jakarta</t>
  </si>
  <si>
    <t>087776725800</t>
  </si>
  <si>
    <t>Yara Maroon S do</t>
  </si>
  <si>
    <t>(23)9</t>
  </si>
  <si>
    <t>SISKA YUSTITIA DEWI</t>
  </si>
  <si>
    <t>JL.CEMPAKA GG.03B NO.14 RT.001 RW.003,PONCOL PEKALONGAN TIMUR (JATENG) 51122</t>
  </si>
  <si>
    <t>085869682351</t>
  </si>
  <si>
    <t>Tisha Navy L, XXL (do)</t>
  </si>
  <si>
    <t>(23)10</t>
  </si>
  <si>
    <t>Sani Nugraha</t>
  </si>
  <si>
    <t>Jln.pepetek No.33,Andir Kota Bandung,Jawa Barat</t>
  </si>
  <si>
    <t>085797904696</t>
  </si>
  <si>
    <t>(23)11</t>
  </si>
  <si>
    <t>Eni/Ismail</t>
  </si>
  <si>
    <t>Margasari RT/RW :004/002 Kecamatan : Sidarja kab/kota : Cilacap provinsi : jawa tengah</t>
  </si>
  <si>
    <t>0859126440957</t>
  </si>
  <si>
    <t>(23)12</t>
  </si>
  <si>
    <t>Asani husnul</t>
  </si>
  <si>
    <t>jln.alhidayah gang buntu pagar 101 rt1 rw2 pintu 4 kelurahan jatibening Kecamatan :pondok gede Kab/Kota :bekasi Provinsi :Jawa barat</t>
  </si>
  <si>
    <t>083154570640</t>
  </si>
  <si>
    <t>Yara Maroon XL set</t>
  </si>
  <si>
    <t>(23)13</t>
  </si>
  <si>
    <t>Anifah Viriya</t>
  </si>
  <si>
    <t>Jl. Pantai indah utara 3 rumah sakit pantai indah kapuk kec. Penjaringan. Jakarta utara</t>
  </si>
  <si>
    <t>081297394495</t>
  </si>
  <si>
    <t>Tisha Putih S do</t>
  </si>
  <si>
    <t>(24)1</t>
  </si>
  <si>
    <t>Naila Elvina Rosa</t>
  </si>
  <si>
    <t>Ds. Kenongo RT/RW 01/01 Kecamatan : Sedan Kab : Rembang Provinsi : Jawa tengah</t>
  </si>
  <si>
    <t>082232626822</t>
  </si>
  <si>
    <t>- Zenya rose L do
- Khimar zenya rose</t>
  </si>
  <si>
    <t>(24)2</t>
  </si>
  <si>
    <t>Evita gita sapitri</t>
  </si>
  <si>
    <t>kp. Nagrak rt 01 rw 01 ds.  Nagrak Kec : darangdan Kab : purwakarta Provinsi : jawa barat</t>
  </si>
  <si>
    <t>087720005047</t>
  </si>
  <si>
    <t>- Tisha lavender S do
- Khimar tisha plum</t>
  </si>
  <si>
    <t>(24)3</t>
  </si>
  <si>
    <t>Tusyanti</t>
  </si>
  <si>
    <t>Desa :sibrama RT 02/RW.03 Kec Kemranjen Kab. Banyumas jawa tengah</t>
  </si>
  <si>
    <t>(+886989983518)</t>
  </si>
  <si>
    <t>Shofa magenta XXL do</t>
  </si>
  <si>
    <t>(24)4</t>
  </si>
  <si>
    <t>Riska nurhakiki</t>
  </si>
  <si>
    <t>jl.daan Mogot km.13 no.159 (toko besi Mega baja) Kecamatan :Cengkareng Kota :Jakarta barat Prov :DKI Jakarta</t>
  </si>
  <si>
    <t>082320654622</t>
  </si>
  <si>
    <t>Yara Nude L set</t>
  </si>
  <si>
    <t>(24)5</t>
  </si>
  <si>
    <t>Nopita Wulandari</t>
  </si>
  <si>
    <t>jl. Ra. Kartini,  gang sepakat,  desa karang anyar 2, kec. Argamakmur, kab. Bengkulu Utara. Provinsi Bengkulu Kecamatan : Argamakmur Kab/Kota : Bengkulu Utara Provinsi : Bengkulu</t>
  </si>
  <si>
    <t>082306446656</t>
  </si>
  <si>
    <t>Yara Hitam XL do</t>
  </si>
  <si>
    <t>24/04/19</t>
  </si>
  <si>
    <t>(24)6</t>
  </si>
  <si>
    <t>(24)7</t>
  </si>
  <si>
    <t>Bapak widi safrulloh</t>
  </si>
  <si>
    <t>Jl. Muara Baru, Gg MARLINA RT 02/RW 17, Penjaringan, Jakarta Utara (karyawan gudang Kontainer PT.KTS (divisi kontainer)</t>
  </si>
  <si>
    <t>082311900294</t>
  </si>
  <si>
    <t>- Inner rajut paket 1
- Handsock paket 2</t>
  </si>
  <si>
    <t>(24)8</t>
  </si>
  <si>
    <t>Etin Haryati</t>
  </si>
  <si>
    <t>Perum Duren Jaya Permai Jl. Prambanan 1 blok k-1 no.11 Rt 10 rw 04 kel. Aren Jaya Kec. Bekasi Timur Kota Bekasi Jawa Barat 17111 ( Warung Ujung )</t>
  </si>
  <si>
    <t>087877883162</t>
  </si>
  <si>
    <t>(24)9</t>
  </si>
  <si>
    <t>Aryanti</t>
  </si>
  <si>
    <t>Jl. Padat Karya Lr. H. Alwie rt 05 rw 01 no. 93 Air Paoh Baturaja Kecamatan : Baturaja Timur Kab/Kota : OKU Provinsi : Sumatera Selatan</t>
  </si>
  <si>
    <t>081368008412</t>
  </si>
  <si>
    <t>- Yara Maroon L do
- Tisha lavender M do</t>
  </si>
  <si>
    <t>(24)10</t>
  </si>
  <si>
    <t>Istinganah</t>
  </si>
  <si>
    <t>tlepok rt 01 rw 01 Karangasem Kecamatan : Kertanegara Kab/Kota : Purbalingga Provinsi :Jawa tengah</t>
  </si>
  <si>
    <t>081327595225</t>
  </si>
  <si>
    <t>Zenya rose S do</t>
  </si>
  <si>
    <t>(25)1</t>
  </si>
  <si>
    <t>Bugelsalam rt 002 rw 01,sertajaya ( kntrkn hj kemi) Kecamatan :Cikarang timur Kab/Kota :Bekasi Provinsi : Jawa barat</t>
  </si>
  <si>
    <t>087741637100</t>
  </si>
  <si>
    <t>Yara Maroon L set</t>
  </si>
  <si>
    <t>(25)2</t>
  </si>
  <si>
    <t>Widia</t>
  </si>
  <si>
    <t>Toko asri shoes grosir sepatu dan sandal blok b1 lantai dasar No 306 pasar anyar Bogor</t>
  </si>
  <si>
    <t>08567072067</t>
  </si>
  <si>
    <t>Yara Hitam XL set</t>
  </si>
  <si>
    <t>(25)3</t>
  </si>
  <si>
    <t>Silkiyah / Kiki</t>
  </si>
  <si>
    <t>Jl Kedoya Raya Gg Bhineka 2 No 9 Rt 007 Rw 04 Kelurahan Kedoya - Utara ( Rumah Bapak Wakidi ) Kecamatan : Kebon - Jeruk Kab/Kota : Jakarta Barat Provinsi : DKI Jakarta</t>
  </si>
  <si>
    <t>087874962032</t>
  </si>
  <si>
    <t>- Tisha Navy L do
- Khimar Saafia Grey</t>
  </si>
  <si>
    <t>(25)4</t>
  </si>
  <si>
    <t>Afita Nur Rizqiyah</t>
  </si>
  <si>
    <t>Dk. cepoko, Ds. cepoko kuning Rt 05 Rw 02 kec : Batang Kab : Batang / kota : Batang Provinsi : Jawa Tengah</t>
  </si>
  <si>
    <t>08157663090</t>
  </si>
  <si>
    <t>(25)5</t>
  </si>
  <si>
    <t>Qonita</t>
  </si>
  <si>
    <t>jl. KH Agus Salim link. Luwung sawo RT 01 RW 07 Kel. Kebonsari Kecamatan : Citangkil Kab/Kota : Cilegon Provinsi : Banten</t>
  </si>
  <si>
    <t>0895705838923</t>
  </si>
  <si>
    <t>Inner rajut paket 1 (warna baru)</t>
  </si>
  <si>
    <t>(25)6</t>
  </si>
  <si>
    <t>Nina Rosalina</t>
  </si>
  <si>
    <t>Perum Jayaasri Blok af-38 Kel.Entrop Kec. Japsel Jayapura - Papua</t>
  </si>
  <si>
    <t>082248086555</t>
  </si>
  <si>
    <t>Grizel Grey M set</t>
  </si>
  <si>
    <t>(25)7</t>
  </si>
  <si>
    <t>Zuty Fadlika Rifqi</t>
  </si>
  <si>
    <t>Dsn.Tlogogede Ds.Wonokromo Rt/Rw : 02/02 Kecamatan : Tikung Kab/Kota : Lamongan Provinsi : Jawa Timur</t>
  </si>
  <si>
    <t>088230817343</t>
  </si>
  <si>
    <t>- Zenya grey XXL do
- Khimar zenya rose</t>
  </si>
  <si>
    <t>(25)8</t>
  </si>
  <si>
    <t>Azni Lavender M do (Ganti return, sebelumnya maira pink m)</t>
  </si>
  <si>
    <t>Ganti Return SELIP 36000</t>
  </si>
  <si>
    <t>(25)9</t>
  </si>
  <si>
    <t>Widiyani Puspita Sari</t>
  </si>
  <si>
    <t>Dk Bono, rt 003/006 Keling Kecamatan : Keling Kab/Kota : Jepara Provinsi : Jawa Tengah</t>
  </si>
  <si>
    <t>085326756980</t>
  </si>
  <si>
    <t>25/04/19</t>
  </si>
  <si>
    <t>(25)10</t>
  </si>
  <si>
    <t>Iwan sukmawan</t>
  </si>
  <si>
    <t>PT propan raya icc jl raya serang km 12,5 kp cerewet Ds sukadamai kec cikupa Tangerang (Bagian mixing DKJ barat)</t>
  </si>
  <si>
    <t>085945130173</t>
  </si>
  <si>
    <t>(25)11</t>
  </si>
  <si>
    <t>Ni'matul azizah ( uul )</t>
  </si>
  <si>
    <t>dusun balokan rt 28 rw 08 desa kromengan kecamatan kromengan kab. Malang</t>
  </si>
  <si>
    <t>083834681330</t>
  </si>
  <si>
    <t>(25)12</t>
  </si>
  <si>
    <t>Yani nuraeni</t>
  </si>
  <si>
    <t>Kudang rt 01, rw 03, ciakara Kecamatan :cibeureum Kab/Kota :tasikmalayA Provinsi :jawabarat.46196</t>
  </si>
  <si>
    <t>082315206278</t>
  </si>
  <si>
    <t>(25)13</t>
  </si>
  <si>
    <t xml:space="preserve">Adhe Ruwaida     </t>
  </si>
  <si>
    <t>Jalan Belimbing No. 31A Rt 014/ Rw 01 Jagakarsa Jakarta Selatan 12620</t>
  </si>
  <si>
    <t>081380644757</t>
  </si>
  <si>
    <t>YARA Maroon S set</t>
  </si>
  <si>
    <t>(25)14</t>
  </si>
  <si>
    <t>Evi</t>
  </si>
  <si>
    <t>Toko Eleora skincare, Jl.syeh quro pundong-lamaran depan pom bensin,kel.palumbonsari Kecamatan : karawang timur Kab/Kota : karawang Provinsi : jawa barat</t>
  </si>
  <si>
    <t>081210805998</t>
  </si>
  <si>
    <t xml:space="preserve">- Fazilla tosca M do
- Fazilla kids tosca size.7 (set) </t>
  </si>
  <si>
    <t>(26)1</t>
  </si>
  <si>
    <t>Gustonul ansori</t>
  </si>
  <si>
    <t>Prayungan getas rt 03 rw 03 Kecamatan :wonosalam Kab/Kota :demak Provinsi :jawa tengah</t>
  </si>
  <si>
    <t>082136462878</t>
  </si>
  <si>
    <t>Yara Maroon L do</t>
  </si>
  <si>
    <t>(26)2</t>
  </si>
  <si>
    <t>Siti nurjanah</t>
  </si>
  <si>
    <t>PT. SAMI-JF  Jl. Raya Jepara- Kudus KM 28 Jepara Kecamatan : Mayong Kab/Kota : Jepara Provinsi : Jawa Tengah</t>
  </si>
  <si>
    <t>085311345318</t>
  </si>
  <si>
    <t>- Yara Maroon S do
- Inner rajut paket 1 (warna baru)</t>
  </si>
  <si>
    <t>(26)3</t>
  </si>
  <si>
    <t>Dwi Hastuti</t>
  </si>
  <si>
    <t>Sidorejo Rt17/05,Somomorodukuh Kecamatan :Plupuh kab/Kota :Sragen Provinsi :Jawa Tengah</t>
  </si>
  <si>
    <t>081902601539</t>
  </si>
  <si>
    <t>- Azni Blood S do
- Hasya maroon</t>
  </si>
  <si>
    <t>26/04/19</t>
  </si>
  <si>
    <t>(26)4</t>
  </si>
  <si>
    <t xml:space="preserve">Fitriyani  </t>
  </si>
  <si>
    <t>PT Advanex Precision Indonesia, Kawasan industri lippo cikarang,Blok C1-16 ,bekasi 17550</t>
  </si>
  <si>
    <t>081331261554</t>
  </si>
  <si>
    <t>Grizel Peach S set</t>
  </si>
  <si>
    <t>(26)5</t>
  </si>
  <si>
    <t>Lala Komalasari (Sri Sofiati)</t>
  </si>
  <si>
    <t>Perum bukit kawalu indah blok C9, kelurahan Gununggede, kecamatan Kawalu, kota Tasikmalaya</t>
  </si>
  <si>
    <t>085221626526</t>
  </si>
  <si>
    <t>- Zenya Rose M do
- Khimar zenya rose</t>
  </si>
  <si>
    <t>(26)6</t>
  </si>
  <si>
    <t>kholifatunnisak</t>
  </si>
  <si>
    <t>Dukuh pondok rt7rw5 desa Tanjung Anom kecamatan gabus kabupaten Pati Jawa tengah</t>
  </si>
  <si>
    <t>085329845104</t>
  </si>
  <si>
    <t>(26)7</t>
  </si>
  <si>
    <t>Ririn</t>
  </si>
  <si>
    <t>jl Dr Muwardi 2e no 2 Grogol Petamburan Jakarta barat</t>
  </si>
  <si>
    <t>085780979099</t>
  </si>
  <si>
    <t>ELenora cream xl set</t>
  </si>
  <si>
    <t>(27)1</t>
  </si>
  <si>
    <t>Ade hartuti</t>
  </si>
  <si>
    <t>blok pamengkang desa bangodua rt/rw 06/03 Kecamatan: bangodua Kab/kota: indramayu</t>
  </si>
  <si>
    <t>085946055388</t>
  </si>
  <si>
    <t>- Tisha Lavender XL do
- Khimar Tisha Plum
- Yara Nude XL set
- Elenora kids size.3 (set)</t>
  </si>
  <si>
    <t>(27)2</t>
  </si>
  <si>
    <t>Santi Yuni Apiani</t>
  </si>
  <si>
    <t>Jl pinang  no 22  RT 1 / RW 03 margonda raya pondok cina depok (pondok ibu tien) Kecamatan : Beji Kab/Kota : Depok Provinsi : Jawa barat</t>
  </si>
  <si>
    <t>089680140187</t>
  </si>
  <si>
    <t>27/04/19</t>
  </si>
  <si>
    <t>(27)3</t>
  </si>
  <si>
    <t>Rita Hastari</t>
  </si>
  <si>
    <t>Jl kramat bundar  no 11,senen Jakarta pusat</t>
  </si>
  <si>
    <t>085810212511</t>
  </si>
  <si>
    <t>- Elenora Cream M set
- Elenora kids size.7 (set)
- Inner Paket 1 (warna baru)</t>
  </si>
  <si>
    <t>(27)4</t>
  </si>
  <si>
    <t>Bella Sri Wahyuni</t>
  </si>
  <si>
    <t>Perum Bumi Kotabaru Indah 1 Blok E no 1RT 03 RW 03  Desa Pangulah Utara, KOTABARU,ID, 41374 Kab/Kota : KARAWANG Provinsi : JAWA BARAT</t>
  </si>
  <si>
    <t>081290316196</t>
  </si>
  <si>
    <t>Tisha Putih L set</t>
  </si>
  <si>
    <t>(27)5</t>
  </si>
  <si>
    <t>Uswatun khasanah</t>
  </si>
  <si>
    <t>dsn.jetak ds.jasem rt.006 rw.006 Kecamatan : ngoro Kab/Kota : mojokerto Provinsi : jawa timur</t>
  </si>
  <si>
    <t>087859606036</t>
  </si>
  <si>
    <t>Elenora Navy XL do</t>
  </si>
  <si>
    <t>(29)1</t>
  </si>
  <si>
    <t>Indri Pratiwi</t>
  </si>
  <si>
    <t>Kantor Kopegtel Harkat Subang, Jl. Otista No. 213 Karanganyar, 41211 (Didepan Indomaret dan Disamping NF Point/NF Futsal) Kecamatan : Subang Kab/Kota : Subang Provinsi : Jawa Barat</t>
  </si>
  <si>
    <t>082121197844</t>
  </si>
  <si>
    <t>29/04/19</t>
  </si>
  <si>
    <t>(29)2</t>
  </si>
  <si>
    <t xml:space="preserve">SUSANTI </t>
  </si>
  <si>
    <t>PT. NIKAWA TEXTILE INDUSTRY Mitra Karawang Industrial Estate, Desa Parung Mulya Kecamatan :Ciampel Kab/Kota :kab. Karawang Provinsi :Jawa Barat</t>
  </si>
  <si>
    <t>085715435659</t>
  </si>
  <si>
    <t>Tisha Putih M(2) set</t>
  </si>
  <si>
    <t>28/04/19</t>
  </si>
  <si>
    <t>(29)3</t>
  </si>
  <si>
    <t>Tiyen Gantini</t>
  </si>
  <si>
    <t>Jln hayawang-rajadesa dusun sukawangun rt/rw 16/05 ds dayeuhluhur kec jatinagara kab ciamis 46273 ( depan mts sabilurrosyad )</t>
  </si>
  <si>
    <t>081221350004</t>
  </si>
  <si>
    <t>(29)4</t>
  </si>
  <si>
    <t>Barokatur Rochmaniah</t>
  </si>
  <si>
    <t>Puskesmas Kemranjen 2 Jln. Raya perempatan buntu kemranjen Kec. Kemranjen Kab. Banyumas Kode pos 53194 Kecamatan : Kemranjen Kab/Kota : Banyumas Provinsi : Jawa tengah</t>
  </si>
  <si>
    <t>085329890152</t>
  </si>
  <si>
    <t>(29)5</t>
  </si>
  <si>
    <t>Ni'mah Rahayu</t>
  </si>
  <si>
    <t>Jl And Babakan Pocis RT 8/2 gang Haji Ji'in Kel.Bhakti Jaya Kecamatan : Setu Kab/Kota : Tangerang Selatan Provinsi : Banten</t>
  </si>
  <si>
    <t>081223473525</t>
  </si>
  <si>
    <t>(29)6</t>
  </si>
  <si>
    <t>Leni karimah</t>
  </si>
  <si>
    <t>Kp.Ciketug Rt.09/Rw.05 Desa.Mekarwangi Kecamatan : Cikadu Kab/Kota : Cianjur Provinsi : jawa barat</t>
  </si>
  <si>
    <t>085220585969</t>
  </si>
  <si>
    <t>Tisha Navy XL, XXL do</t>
  </si>
  <si>
    <t>(29)7</t>
  </si>
  <si>
    <t>Lilis Nurfaiza</t>
  </si>
  <si>
    <t>PT.Ulisa jl. Gading Putih Raya Utara Blok BH 2 No1</t>
  </si>
  <si>
    <t>085759110467</t>
  </si>
  <si>
    <t>Shofa Magenta S do</t>
  </si>
  <si>
    <t>(29)8</t>
  </si>
  <si>
    <t>Qurrotu Aini/Didik</t>
  </si>
  <si>
    <t>Jl. Papanggo gang Mangga Rt 10/02 No.13 Kecamatan: Tanjung Priok Kelurahan : Papanggo Kabupaten : Jakarta Utara Provinsi : Jawa Barat</t>
  </si>
  <si>
    <t>085641613314</t>
  </si>
  <si>
    <t>(29)9</t>
  </si>
  <si>
    <t>Isnaeni Jasmin</t>
  </si>
  <si>
    <t>Dusun Curug Rt 01 Rw 03, Desa Jambusari Kecamatan : Jeruklegi Kab/Kota : Cilacap Provinsi : Jawa Tengah</t>
  </si>
  <si>
    <t>085385377345</t>
  </si>
  <si>
    <t>(29)10</t>
  </si>
  <si>
    <t>Andi Hamdan</t>
  </si>
  <si>
    <t>Jl. Sersan Hamid Kompleks PLN Lama Kel. Kisau,  Kecamatan Muaradua Kab. OKU Selatan. Prov. Sumatera Selatan.</t>
  </si>
  <si>
    <t>082371847081</t>
  </si>
  <si>
    <t>Handsock warna baru paket 1 (2)</t>
  </si>
  <si>
    <t>(30)1</t>
  </si>
  <si>
    <t>Febi febrianti</t>
  </si>
  <si>
    <t>Kp krajan rt 02 rw 01 desa cibogohilir Kecamatan plered Kab.purwakarta Prov.jawa barat</t>
  </si>
  <si>
    <t>087722585656</t>
  </si>
  <si>
    <t>(30)2</t>
  </si>
  <si>
    <t>Weni ( anak basirun )</t>
  </si>
  <si>
    <t>Jln.lettu karim kadir rt 18 rw 02 kel karang jaya , kecamatan gandus,gang sedia dekat pt.gajah ruku waringi darat ( palembang).</t>
  </si>
  <si>
    <t>082179555181</t>
  </si>
  <si>
    <t>(30)3</t>
  </si>
  <si>
    <t xml:space="preserve">Novita Sari  </t>
  </si>
  <si>
    <t>SERAMBI BOTANI,MALL ARTHA GADING lantai 1 no.A6,jl. Artha gading selatan,Jakarta Utara</t>
  </si>
  <si>
    <t>0895365530111</t>
  </si>
  <si>
    <t>- Zenya Rose L do
- Khimar Zenya Rose</t>
  </si>
  <si>
    <t>(30)4</t>
  </si>
  <si>
    <t>Elenora Flamingo S do</t>
  </si>
  <si>
    <t>(30)5</t>
  </si>
  <si>
    <t>Nisa Nur Aliyah</t>
  </si>
  <si>
    <t>Gang sakola Rt 07/Rw 03 Kecamatan : Plered Kab/Kota : Purwakarta Provinsi : Jawabarat</t>
  </si>
  <si>
    <t>0895422692069</t>
  </si>
  <si>
    <t>(30)6</t>
  </si>
  <si>
    <t>Jl. Ra. Kartini,  gang sepakat,  desa karang anyar 2, kec. Argamakmur, kab. Bengkulu Utara. Provinsi Bengkulu Kecamatan : Argamakmur Kab/Kota : Bengkulu Utara Provinsi : Bengkulu</t>
  </si>
  <si>
    <t>(30)7</t>
  </si>
  <si>
    <t>Inda Nurul Aeni</t>
  </si>
  <si>
    <t>Kp. Karangsari, Rt/Rw 005/002, Desa. Leuwiipuh Kecamatan : Banjarsari Kab/Kota : Lebak-Rangkasbitung Provinsi : Banten</t>
  </si>
  <si>
    <t>082311383999</t>
  </si>
  <si>
    <t>(30)8</t>
  </si>
  <si>
    <t>Muslimah</t>
  </si>
  <si>
    <t>Jl:sisingamangaraja, kampung : pesisir selatan Gang:Tirem Kelurahan : Panjunan Rt 004/Rw 001 No 168 Kecamatan : lemah wungkuk Kode post: 45112 Kab/Kota : kota cirebon Provinsi : Jawa Barat</t>
  </si>
  <si>
    <t>087821821002</t>
  </si>
  <si>
    <t>Yara Hitam S do</t>
  </si>
  <si>
    <t>30/04/19</t>
  </si>
  <si>
    <t>(30)9</t>
  </si>
  <si>
    <t>Dewi fatimah</t>
  </si>
  <si>
    <t>Desa Argatawang duku belisuk Rt: 02 Rw :01 Kab: tegal Kec: jatinegara Provinsi: jawa tengah</t>
  </si>
  <si>
    <t>083811498433</t>
  </si>
  <si>
    <t>- Tisha lavender M do
- Khimar Tisha Plum</t>
  </si>
  <si>
    <t>(30)10</t>
  </si>
  <si>
    <t>Fitri susilawati/hendrayana</t>
  </si>
  <si>
    <t>Jln.cisasawi gang alfatih rt 02 rw 05 desa cihanjuang (dekat CH village/pesona cihanjuang 4) Kecamatan : parongpong Kab/Kota : bandung barat Provinsi : jawa barat</t>
  </si>
  <si>
    <t>81221924840</t>
  </si>
  <si>
    <t>Maira Pink M set</t>
  </si>
  <si>
    <t>(30)11</t>
  </si>
  <si>
    <t>Sarina Sahidin</t>
  </si>
  <si>
    <t>PT. PLN (Persero) Wilayah S2JB Jl. Kapten A. Rivai no. 37 Kecamatan : Ilir Timur 1 Kab/Kota : Palembang Provinsi : Sumatera selatan</t>
  </si>
  <si>
    <t>082186083145</t>
  </si>
  <si>
    <t>Ida royani</t>
  </si>
  <si>
    <t>Jl stasiun no 92 kalitidu bojonegoro</t>
  </si>
  <si>
    <t>AZNI CHOCO XL DO</t>
  </si>
  <si>
    <t>OKE</t>
  </si>
  <si>
    <t>Dea (085213414302)</t>
  </si>
  <si>
    <t>Rista Suryamah</t>
  </si>
  <si>
    <t>Jl. Cibalanarik Kp. Pasarkolot Rt. 011 Rw. 004 Ds. Sukapura Kec. Sukaraja Kab. Tasikmalaya 46183</t>
  </si>
  <si>
    <t>KEYA CHOCO M DO
FAZILLA KIDS SALMON NO.5</t>
  </si>
  <si>
    <t>CTC</t>
  </si>
  <si>
    <t>Nurajiza</t>
  </si>
  <si>
    <t>Jl.andini rt/rw 001/002 desa gandasari,kec.cikarang barat,kab.bekasi prov.jawabarat</t>
  </si>
  <si>
    <t>SHAINA BERRY XL SET</t>
  </si>
  <si>
    <t>REG</t>
  </si>
  <si>
    <t>Gita alamanda(bpk imam penjaga sd padaharja 02)</t>
  </si>
  <si>
    <t>Jl.H.M Marnoto dk.karang jati rt 03/05 ds.munjung agung kec.kramat kab.tegal jawa tengah 52181</t>
  </si>
  <si>
    <t>TISHA CHOCO XXL SET</t>
  </si>
  <si>
    <t>sutatik</t>
  </si>
  <si>
    <t>dusun lengkong rt 04 rw 01 desa ledokdawan kec.bayer kab.grobogan jateng 58172</t>
  </si>
  <si>
    <t>TISHA CHOCO S SET</t>
  </si>
  <si>
    <t>Ainul</t>
  </si>
  <si>
    <t>Jln gebang Intan II blok c2 no 2. Taman pulo gebang. Cakung. Jkrta timur. 
Cakung. Jkrta utara</t>
  </si>
  <si>
    <t>KEYRA MAROON XL SET
KEYRA DENIM XL DO</t>
  </si>
  <si>
    <t>Nining Marlina</t>
  </si>
  <si>
    <t>Kantor Cv.Djernih ,jln Baru Jaya ,Rt 17,kel.Bungo barat,kec.muara bungo-jambi</t>
  </si>
  <si>
    <t>TISHA CHOCO M SET</t>
  </si>
  <si>
    <t>bu Nunu</t>
  </si>
  <si>
    <t>pucang rt 1/2 Kecamatan &amp; Kota : ampel , Boyolali</t>
  </si>
  <si>
    <t>TISHA PLUM M DO</t>
  </si>
  <si>
    <t>MANDIRI</t>
  </si>
  <si>
    <t>Fani</t>
  </si>
  <si>
    <t>jln boulevar selatan, rukan sinpasa commercial blok A25, summarecon bekasi, bekasi utara</t>
  </si>
  <si>
    <t>KHIMAR MAIRA CHOCO DEFECT</t>
  </si>
  <si>
    <t>Adies Fitri</t>
  </si>
  <si>
    <t>Sentra Pondok Rajeg Residence Blok A3 No 4 
Kel. Tengah Kec. Cibinong
Kab. Bogor</t>
  </si>
  <si>
    <t>AZNI DUSTYPINK L SET</t>
  </si>
  <si>
    <t>YES</t>
  </si>
  <si>
    <t>Endang Sri Rahayu</t>
  </si>
  <si>
    <t>Jl. Lebak no 117 rt 05 rw09 kelurahan tugu kecamatan Cimanggis Depok /16951</t>
  </si>
  <si>
    <t>ELENORA NUDE S DO</t>
  </si>
  <si>
    <t>Uly rozida</t>
  </si>
  <si>
    <t>Desa wingkosigromulyo Rt 02 Rw 01
Kec &amp; Kota : Ngombol Kab Purworejo
54172 Jawa Tengah</t>
  </si>
  <si>
    <t>TISHA NAVY L DO</t>
  </si>
  <si>
    <t>Khoridah Hikayatin</t>
  </si>
  <si>
    <t>Dusun Buret RT 020/ RW 006, Desa Sawo, Kec. Campurdarat, Kab. Tulungagung, Prov. Jawa Timur 66272</t>
  </si>
  <si>
    <t>K. AARA FUSCHIA, NAVY, L.BROWN SIZE M</t>
  </si>
  <si>
    <t>Fitriyani</t>
  </si>
  <si>
    <t>Kp Cisereh Haur Rt 03 Rw 02 Kec.Curug Des.Cukanggalih Kab.Tangerang</t>
  </si>
  <si>
    <t>TISHA LAVENDER M SET
TISHA PLUM S SET</t>
  </si>
  <si>
    <t>laely dwi astuti</t>
  </si>
  <si>
    <t>Jl Asem Gembira rt 012/006 no 60 kel. Cakung timur kec. Cakung, jakarta timur</t>
  </si>
  <si>
    <t>KHIMAR NALA NAVY
KHIMAR HALWA MOCA PASANGAN BW</t>
  </si>
  <si>
    <t>Titi Yeniarti (Mama Qaila)</t>
  </si>
  <si>
    <t>Jl. Tipar Cakung Gang Kancil Rt 02 Rw 004 Kontrakan Hj. Fatimah (Belakang Mushola) 
Kel.Sukapura Kec.Cilincing 
Jakarta Utara</t>
  </si>
  <si>
    <t>MAIRA PLUM XL DO</t>
  </si>
  <si>
    <t>Kuryani (Surban/Wasniri)</t>
  </si>
  <si>
    <t>Desa karanganyar blok 2 dongdong benggol rt.rw 01.04 Kec.Kandanghaur Kab.Indramayu 45254</t>
  </si>
  <si>
    <t>TISHA NAVY M SET</t>
  </si>
  <si>
    <t>Diana saraswati</t>
  </si>
  <si>
    <t>Ds.Asem blok manis rt 01 rw 01 kec Lemahabang kab.Cirebon</t>
  </si>
  <si>
    <t>ALESHA CANDY PEACH M DO
KHIMAR HALWA BABYPINK PASANGAB MAIRA PINK</t>
  </si>
  <si>
    <t>Rina Risdiana</t>
  </si>
  <si>
    <t>jalan sepat no 33 RT 07/02
Kecamatan &amp; Kota : pasar Minggu, Jakarta Selatan</t>
  </si>
  <si>
    <t>TISHA CHOCO L SET</t>
  </si>
  <si>
    <t>Suryani (kontrakan bapak Alam)</t>
  </si>
  <si>
    <t>Kampung situwaringin,Desa Sumurkondang rt 12 rw 04 ,kosambi,klari,karawang timur
Kecamatan &amp; Kota : Klari, karawang timur</t>
  </si>
  <si>
    <t>Nafisah</t>
  </si>
  <si>
    <t>Wanamas residence I/28 kel.sambiroto kec.tembalang kota Semarang</t>
  </si>
  <si>
    <t>TISHA PUTIH S DO</t>
  </si>
  <si>
    <t>Emma (kontrakan hj.dasem)</t>
  </si>
  <si>
    <t>Kp rawa citra,ds telaga asih,rt 003/rw 003,cibitung-bekasi</t>
  </si>
  <si>
    <t>ALESHA ORCHID XL SET
TISHA NAVY L SET</t>
  </si>
  <si>
    <t>MIENANDA WAHYU ISRODINA / Bp. SUWANDI SP.</t>
  </si>
  <si>
    <t>Dusun. Dongol 05/02 Desa. Tempel 
Kecamatan. Krian
Kabupaten. Sidoarjo</t>
  </si>
  <si>
    <t>TISHA CHOCO L SET
TISHA NAVY L SET</t>
  </si>
  <si>
    <t>ida setia ningrum</t>
  </si>
  <si>
    <t>dsn. pajaten rt/rw 004/002 ds. Kendal jaya
Kecamatan &amp; Kota : pedes/karawang</t>
  </si>
  <si>
    <t>TISHA LAVENDER L SET</t>
  </si>
  <si>
    <t>halimah</t>
  </si>
  <si>
    <t>kp.pasirangin rt 03 rw 05. Cileungsi . Bogor 
[ blok ranjeng / samping musola albarokah ]</t>
  </si>
  <si>
    <t>FAZILA BLUE M DO</t>
  </si>
  <si>
    <t>Bp.Panggih</t>
  </si>
  <si>
    <t>Polaman rt 03 rw 08
Kecamatan &amp; Kota :Baturetno&amp; kab.wonogiri,Jateng</t>
  </si>
  <si>
    <t>MAIRA PINK M DO
TISHA NAVY S DO</t>
  </si>
  <si>
    <t>lina /ika/encih</t>
  </si>
  <si>
    <t>kp rancasari lapangan deket sekolahan sD Rt 05/05 desa pasirgaok kec rancabungur bogor
Kecamatan &amp; Kota : rancabungur bogor</t>
  </si>
  <si>
    <t>ZENYA GREY M DO
YARA NUDE S SET
YARA NUDR NO.10 SET
TISHA NAVY S SET</t>
  </si>
  <si>
    <t>01/04/19 + 06/04/19</t>
  </si>
  <si>
    <t>diskon ongkir 1 kg (12.000)</t>
  </si>
  <si>
    <t>Ifana</t>
  </si>
  <si>
    <t>jangglengan rt 01, rw 04 jangglengan kec. nguter kab. sukoharjo</t>
  </si>
  <si>
    <t>ZENYA MAUVE S DO
ZENYA MAUVE M DO
ZENYA MAUVE XL DO</t>
  </si>
  <si>
    <t>NUR ANA</t>
  </si>
  <si>
    <t>Beran RT01/RW05 Lemah Ireng
Kemusu boyolali</t>
  </si>
  <si>
    <t>TISHA CHOCO XL DO</t>
  </si>
  <si>
    <t>Suci Yulia Rahayu</t>
  </si>
  <si>
    <t>Perumahan Pondok Kacang Prima,Blok H5 No.16 Rt.005 Rw.008 Pondok Aren Tangerang selatan
Kecamatan &amp; Kota :Pondok Aren Tangerang selatan</t>
  </si>
  <si>
    <t>TISHA CHOCO M (2) SET
TISHA LAVENDER M SET</t>
  </si>
  <si>
    <t>Magdalena</t>
  </si>
  <si>
    <t>Jl. Elang sp2
Desa : muara Wahau Kabupaten : kutai Timur Kecamatan : Muara Wahau Kalimantan Timur.. Kode pos : 76556</t>
  </si>
  <si>
    <t>YARA GREEN APPLE L DO
YARA MAROON L DO
YARA NUDE NO.10 DEFECT</t>
  </si>
  <si>
    <t>Kismira Dwi Susanti</t>
  </si>
  <si>
    <t>jln. Nusa indah 10
Rt. 08 Rw. 02
Kel. Krajan Kec. Mejayan
Caruban Madiun
Jatim 63153</t>
  </si>
  <si>
    <t>YARA NUDE S DO
SHOFA MAGENTA S DO</t>
  </si>
  <si>
    <t>RINI ANGGRAENI</t>
  </si>
  <si>
    <t>Tejolopo rt 02/ rw 01,Tegalrejo ,Bulu ,Temanggung ,Jawa tengah
Kecamatan &amp; Kota :bulu, temanggung</t>
  </si>
  <si>
    <t>TISHA NAVY L SET</t>
  </si>
  <si>
    <t>SOLIKAH</t>
  </si>
  <si>
    <t>KUD SRI AMONG TANI Jl.Brenggolo no.332
Kecamatan &amp; Kota :Plosoklaten kab. Kediri</t>
  </si>
  <si>
    <t>Wanadya Aulia Sari</t>
  </si>
  <si>
    <t>Hostel, Bayan Point 19,Medan Kampung Relau Bayan Lepas 11900,Penang, Malaysia</t>
  </si>
  <si>
    <t>YARA HITAM M SET
YARA NUDE M SET</t>
  </si>
  <si>
    <t>APX+JNE</t>
  </si>
  <si>
    <t>sumarwanto(gembus)</t>
  </si>
  <si>
    <t>jl.kapuk muara(pasar goyang)rt04 rw 04 nmr17
kec penjaringan
JAKARTA UTARA</t>
  </si>
  <si>
    <t>TISHA LAVENDER M SET</t>
  </si>
  <si>
    <t>yuni ita utami</t>
  </si>
  <si>
    <t>kaliwedi RT 4 RW 1
Kecamatan &amp; Kota : kec. kebasen kab. Banyumas</t>
  </si>
  <si>
    <t>FAZILLA KIDS NO.3 LILAC
FAZILLA KIDS N.7 SALMON</t>
  </si>
  <si>
    <t>Noviyanti</t>
  </si>
  <si>
    <t>Kp. Barengkok . Ds Margatirta RT/rw.006/002
Kecamatan &amp; Kota : Cimarga Rangkasbitung-Lebak</t>
  </si>
  <si>
    <t>KHIMAR TISHA LAVENDER</t>
  </si>
  <si>
    <t>ina purnamawati / mbah badrun</t>
  </si>
  <si>
    <t>derasan rt4/02 Sempu Andong Boyolali 57384
Kecamatan &amp; Kota :Andong kota boyolali</t>
  </si>
  <si>
    <t>Fiki Herlina</t>
  </si>
  <si>
    <t>Somakaton Rt 02/04 
Kecamatan &amp; Kota : Somagede Banyumas</t>
  </si>
  <si>
    <t>MAIRA PINK M SET</t>
  </si>
  <si>
    <t>Mia</t>
  </si>
  <si>
    <t>pesantren unggul salsabiila zainia jl. Raya Cidaun Rt/Rw 01/01 kp. Cikole, desa Jayapura
Kecamatan &amp; Kota : Cidaun Cianjur</t>
  </si>
  <si>
    <t>ELENORA KIDS NUDE NO.5</t>
  </si>
  <si>
    <t>Lisda mama david</t>
  </si>
  <si>
    <t>Kp kedunggede rt 05/06 Desa.. Kedungwaringin Kec. Kedungwaringin Kab. Bekasi Kode pos. 17540</t>
  </si>
  <si>
    <t>KHIMAR SHEINA CHOCO
KHIMAR SAAFIA ELENORA GREY
INER AVOCADO PINK</t>
  </si>
  <si>
    <t>Renni Oktiva Ekawati</t>
  </si>
  <si>
    <t>Desa Blaran Rt.05/Rw.01
Kecamatan:Barat
Kabupaten: Magetan
Propinsi: Jawa Timur</t>
  </si>
  <si>
    <t>SHOFA MAGENTA XXL SET</t>
  </si>
  <si>
    <t>Nana Deswanti F. (bag. Decal)</t>
  </si>
  <si>
    <t>PT. Tara Citra Kusuma
Jl. Meranti 3 Blok L.10 no 3&amp;5 Delta Silicon 1 Lippo Cikarang - Bekasi 17550</t>
  </si>
  <si>
    <t>Aine Artalia</t>
  </si>
  <si>
    <t>Jl Bolodewo Rt 4 Rw 2 Klitik Wonoasri Madiun
Kecamatan &amp; Kota : Madiun</t>
  </si>
  <si>
    <t>SHAINA HOTAM M DO</t>
  </si>
  <si>
    <t>Gusliana</t>
  </si>
  <si>
    <t>jl.kalibaru barat Vll rt 08 rw 015 no.10 Kel:kalibaru Kec: cilincing
Jakarta utara kode pos 14110</t>
  </si>
  <si>
    <t>KHIMAR SAAFIA BERRY
KHIMAR SAAFIA HITAM</t>
  </si>
  <si>
    <t>Anik Nurhayati</t>
  </si>
  <si>
    <t>Rhoda Jaya
Jl.Penghela No 50
Kecamatan &amp; Kota : Bubutan &amp; Surabaya</t>
  </si>
  <si>
    <t>KHIMAR SAAFIA LAVENDER
KHIMAR SAAFIA TOSCA</t>
  </si>
  <si>
    <t>Rizki Kamelia</t>
  </si>
  <si>
    <t>JL.Garu Raya no.25 Rt.01/Rw.11,KIARACONDONG -BANDUNG
Kelurahan =BABAKAN SARI
Kecamatan (WAJIB) =KIARACONDONG
Kabupaten = KOTA BANDUNG 
Provinsi =JAWA BARAT
Kodepos (WAJIB) =40283</t>
  </si>
  <si>
    <t>KHIMAR SALWA MAROON
TISHA NAVY M SET</t>
  </si>
  <si>
    <t>Yuni Rochwania</t>
  </si>
  <si>
    <t>Jl. Menteng Gg. H. Ahmad Rt. 03 Rw. 13 No. 23 Kel. Menteng
Kecamatan &amp; Kota : Kec. Bogor Barat, Kota Bogor</t>
  </si>
  <si>
    <t>KHIMAR SAAFIA LAVENDER
KHIMAR HALWA HITAM</t>
  </si>
  <si>
    <t>Doriah Hasipatul Munah</t>
  </si>
  <si>
    <t>Jl. Pengadegan Barat IV no.7B RT 6 RW 6, Kel. Pengadegan, Kec. Pancoran, Jakarta selatan.</t>
  </si>
  <si>
    <t>KHIMAR SAAFIA LAVENDER</t>
  </si>
  <si>
    <t>Tri lutfiatun</t>
  </si>
  <si>
    <t>Kayunan rt 02/04. Kec. banjarmangu, kab. banjarnegara.. 
Pos 534552</t>
  </si>
  <si>
    <t>KHIMAR ELENORA GREY</t>
  </si>
  <si>
    <t>Nabil Ammar Za'im</t>
  </si>
  <si>
    <t>SDIT HARAPAN INSAN JL. IMAM BONJOL KEL. PANDEAN KEC. MEJAYAN
KAB. MADIUN JAWA TIMUR</t>
  </si>
  <si>
    <t>KHIMAR SAAFIA BERRY</t>
  </si>
  <si>
    <t>Wardiati</t>
  </si>
  <si>
    <t>jl. Pangeran sutajaya no.800 desa gebang kec.gebang kab. Cirebon</t>
  </si>
  <si>
    <t>SHAINA HITAM M SET</t>
  </si>
  <si>
    <t>YARA HITAM S SET</t>
  </si>
  <si>
    <t>sri hadiyanti</t>
  </si>
  <si>
    <t>pt. Bratachem jl. Surotokunto no. 20
Kecamatan &amp; Kota : karawang timur, karawang</t>
  </si>
  <si>
    <t>jln Kalibaru barat07 rt12rw15 no08 Kalibaru
celincing Jakarta Utara</t>
  </si>
  <si>
    <t>KEYA BUBBLE GUM NO.3
KEYA BUBBLE GUM NO.10</t>
  </si>
  <si>
    <t>(12)5</t>
  </si>
  <si>
    <t>Maya Ismawati</t>
  </si>
  <si>
    <t>jl.genteng wetan RT 001/004 desa panimbang (belakang SD Negeri 03 Panimbang) kec.cimanggu
Kab.cilacap
53256</t>
  </si>
  <si>
    <t>(12)6</t>
  </si>
  <si>
    <t>susi mardiana</t>
  </si>
  <si>
    <t>kp.gadog rt 02/ rw 02 desa.purwasari 
Kecamatan &amp; Kota : kec.purwasari kab. Karawang</t>
  </si>
  <si>
    <t>ELENORA NUDE L DO
ELENORA NUDR KIDS NO.10</t>
  </si>
  <si>
    <t>(12)7</t>
  </si>
  <si>
    <t>Puji Mulyanti</t>
  </si>
  <si>
    <t>jln.antasena samping masjid Albarokah desa gumayun kalipinang rt 20/07 kec.Dukuhwaru Kab.Tegal 52451</t>
  </si>
  <si>
    <t>(12)8</t>
  </si>
  <si>
    <t>Sari</t>
  </si>
  <si>
    <t>dolo raya, wedomartani No. 63 rt02/rw26.
Kecamatan &amp; Kota : Ngemplak, sleman DIY</t>
  </si>
  <si>
    <t>AZNI LILAC M SET</t>
  </si>
  <si>
    <t>SBC EXPRESS</t>
  </si>
  <si>
    <t>Jln jembatan 3 raya no 5d rt 003 rw 011 kel pejagalan kec penjaringan jakarta utara 11450
diteruskan ke :
Anis Sulistyawati 
+852 6354986
Alamat pengambilan :
G/F. No. 1 Moreton Terrace, 
Causewabay, Hongkong 
SBC EXPRESS 
Phone :
+852 216 906 98
+852 982 999 65</t>
  </si>
  <si>
    <t>YARA MARRON M DO</t>
  </si>
  <si>
    <t>Dewi hasanah</t>
  </si>
  <si>
    <t>jln.arjuna selatan gg.langgar no.25 rt.004 rw.04 kmpng rawa2
Kecamatan &amp; Kota : kebon jeruk &amp; jakarta barat 11530</t>
  </si>
  <si>
    <t>KHIMAR SAZIYA HITAM</t>
  </si>
  <si>
    <t>Riska Agustina</t>
  </si>
  <si>
    <t>Warung mangga Rt03 Rw02 gang Kramat dato, kontrakan 14 Kec:Pinang Kel. Panunggangan Kota: Tangerang</t>
  </si>
  <si>
    <t>isti sumarawati</t>
  </si>
  <si>
    <t>gedung city plaza lantai 9 jl. Jend Gatot subroto no. 42
Kecamatan &amp; Kota : mampang prapatan kuningan jakarta selatan</t>
  </si>
  <si>
    <t>Ayu Yulianda</t>
  </si>
  <si>
    <t>Jl. Syakyakirti Lr. Ario kesumo RT. 39 RW. 11 no. 1059 kel. karang anyar kec. gandus palembang 30148</t>
  </si>
  <si>
    <t>KHIMAR SAAFIA MARRON
KHIMAR SAAFIA BERRY</t>
  </si>
  <si>
    <t>SUPRIYATIN</t>
  </si>
  <si>
    <t>JL. RAYA SELOREJO 01
RT.25/ RW.04 KAMBAL - MULYOREJO - NGANTANG - MALANG ( 65392 )</t>
  </si>
  <si>
    <t>KHIMAR HASYA NAVY
KHIMAR SALWA MARRON</t>
  </si>
  <si>
    <t>Yeti Nurbaeti</t>
  </si>
  <si>
    <t>Dsn. Dukuh hilir barat Rt. 06/02 Ds. Dukuh Kec. Ciasem Kab. Subang 41256
Jawa Barat</t>
  </si>
  <si>
    <t>KHIMAR SALWA MARRON DIAMOND
KHIMAR HALWA GREY</t>
  </si>
  <si>
    <t>zuli purwanti</t>
  </si>
  <si>
    <t>perum. Nirwana curug blok C7/2 ciakar Kecamatan &amp; Kota :panongan tangerang</t>
  </si>
  <si>
    <t>ifana</t>
  </si>
  <si>
    <t>jangglengan rt 01, rw 04 jangglengan kec. nguter kab. sukoharjo
Kecamatan &amp; Kota : nguter sukoharjo</t>
  </si>
  <si>
    <t>ZENYA MAUVE M DO</t>
  </si>
  <si>
    <t>Purwitoningsih</t>
  </si>
  <si>
    <t>Pt gunze indonesia
Ejip plot 7H-1
Cikarang selatan.bekasi</t>
  </si>
  <si>
    <t>KHIMAR SALWA MAROON DIAMOND</t>
  </si>
  <si>
    <t>wiendha shop</t>
  </si>
  <si>
    <t>desa kartamulya rt1 rw 01 
Kecamatan &amp; Kota : sukamara, sukamara</t>
  </si>
  <si>
    <t>KHIMAR SAAFIA TOSCA</t>
  </si>
  <si>
    <t>Elah hayati</t>
  </si>
  <si>
    <t>Dusun badami rt07 rw02 desa margakaya kecamatan teluk jambe barat karawang</t>
  </si>
  <si>
    <t>Intan Sahara Qur'ani / Ali Afifudin</t>
  </si>
  <si>
    <t>Perumahan Tatar Endah Residence Blok B3 No14 Desa Bengle Kecamatan Majalaya Kabupaten Karawang</t>
  </si>
  <si>
    <t>ELENORA CREAM L DO</t>
  </si>
  <si>
    <t>jln. Lab balat lingk. Muhajirin B kel. Bugis kec. Taliwang Kabupaten Sumbawa Barat</t>
  </si>
  <si>
    <t>TISHA NAVY M DO
TISHA PUTIH M DO</t>
  </si>
  <si>
    <t>Endang Npas</t>
  </si>
  <si>
    <t>Toko " GRIYA NPAS"
(sebelah Minimarket SODAQO )
Jl. Raya Meruyung rt. 01/03 no 39, Kec. Limo Depok ( 16515 )</t>
  </si>
  <si>
    <t>KHIMAR SAAFIA BERRY
KHIMAR SAAFIA TOSCA</t>
  </si>
  <si>
    <t>Gina Umu R.H</t>
  </si>
  <si>
    <t>Kp. Cibuluh RT.24 RW.06 Ds. Cibuluh
Kecamatan &amp; Kota : Tanjungsiang - Subang</t>
  </si>
  <si>
    <t>KHIMAR SAAFIA TOSCA
KHIMAR HASYA NAVY</t>
  </si>
  <si>
    <t>A'imatus sholikha
MI bait qur'any</t>
  </si>
  <si>
    <t>Jl legoso raya gang kubur kel pisangan kec ciputat timur.
Tangsel</t>
  </si>
  <si>
    <t>OKE.</t>
  </si>
  <si>
    <t>Nofi Listiana</t>
  </si>
  <si>
    <t>ds. Watuagung RT 05/RW 02
Kecamatan &amp; Kota : Kec Tuntang Kabupaten Semarang</t>
  </si>
  <si>
    <t>Nina trezna</t>
  </si>
  <si>
    <t>kp nangela 4/2 ds neglasari kec jatiwaras kab tasikmalaya</t>
  </si>
  <si>
    <t>ELENORA CREAM M SET
ELENORA CREM KIDS NO.7</t>
  </si>
  <si>
    <t>Yuniar</t>
  </si>
  <si>
    <t>SDN 2 Pulau Besar Jln. Meranti 1 Desa Fajar Indah Kecamatan Pulau Besar Kabupaten Bangka Selatan Prop. Kep.Bangka Belitung Kode Pos 33778</t>
  </si>
  <si>
    <t>TISHA LAVENDER S DO</t>
  </si>
  <si>
    <t>Ela nurlaela</t>
  </si>
  <si>
    <t>jl prabu siliwangi gang masjid 1,,kp gembor rt 01 rw 01 no 47,,periuk tangerang</t>
  </si>
  <si>
    <t>TISHA PLUM S DO</t>
  </si>
  <si>
    <t>KHIMAR HALWA PASANGAN MAIRA PLUM</t>
  </si>
  <si>
    <t>Renny Noviyanti</t>
  </si>
  <si>
    <t>PLN Jonggol,jln letkol murlin no.123 kp.menan ds sukamaju kec.jonggol kab.bogor 16830</t>
  </si>
  <si>
    <t>AZNI MARRON S DO</t>
  </si>
  <si>
    <t>Astiya Mey Ningrum</t>
  </si>
  <si>
    <t>ketanggungan Ruko Griya Pesona blok A2 (sebelah Utara sambel layah)
Kecamatan &amp;kota:Kec.Ketanggungan kab.Brebes</t>
  </si>
  <si>
    <t>KHIMAR SHIENA CHOCO (2)
KHIMAR SHIRNA MAROON (1)</t>
  </si>
  <si>
    <t>Jl.rhm noeradji rt 04/03( depan perumahan cluster karawaci city) kelurahan sumur pacing,kec karawaci, tangerang banten.15114</t>
  </si>
  <si>
    <t>Eva</t>
  </si>
  <si>
    <t>Kawasan industri mm2100 kp. Jarakosta Ds. Danau indah rt02 rw01 kec. Cikarang barat kab. Bekasi</t>
  </si>
  <si>
    <t>acep saepulloh</t>
  </si>
  <si>
    <t>kp. Kabandungan rt 01 rw 04 desa sindang asih kec. Karangtengah kab.cianjur</t>
  </si>
  <si>
    <t>KHIMAR SHIENA CHOCO</t>
  </si>
  <si>
    <t>deVi pUtri</t>
  </si>
  <si>
    <t>jaLan maReLan raYa, oaSaR 2 tiMur, Link 19, rUko beNgkeL bUbut M.kaRis, depaN suPermaRket iRiaN, keC. MedaN maReLan, kOta medaN, 20255.</t>
  </si>
  <si>
    <t>YARA HITAM XL DO</t>
  </si>
  <si>
    <t>yukbi</t>
  </si>
  <si>
    <t>RETUR</t>
  </si>
  <si>
    <t>Lina Ikramina</t>
  </si>
  <si>
    <t>Klinik Hayfa Beauty Skin Care Ketanggungan, Jalan Jendral Sudirman No 106, Ketanggungan, Brebes, Jawa Tengah</t>
  </si>
  <si>
    <t>KHIMAR FAYRA BABYPINK
KHIMAR KEYA PEACH</t>
  </si>
  <si>
    <t>lieda</t>
  </si>
  <si>
    <t>padurenan rt 04/01 kec.gebog kab.kudus 59354
Kecamatan &amp; Kota : gebog &amp; kudus</t>
  </si>
  <si>
    <t>ELENORA CREAM XL SET</t>
  </si>
  <si>
    <t>Dessy Harmayani</t>
  </si>
  <si>
    <t>Desa Pagutan Kecamatan Batukliang Kabupaten Lombok Tengah NTB.
83552</t>
  </si>
  <si>
    <t>YARA NUDE XXL DO</t>
  </si>
  <si>
    <t>Alen Risdianti</t>
  </si>
  <si>
    <t>perumahan pondok hijau blok h no 35 parongpong kab bandung barat 40559
Kecamatan &amp; Kota : parongpong</t>
  </si>
  <si>
    <t>YARA MAROON M DO
ALESHA PUTIH M DO
SHAINA HITAM M DO
KEYA CHOCO L DO</t>
  </si>
  <si>
    <t>Tini Supartini</t>
  </si>
  <si>
    <t>kp.salakaso rt/01 rw/01 
Kec.pacet
Kab.bandung
Desa.mandalahaji</t>
  </si>
  <si>
    <t>YARA MAROON UK M 1SET</t>
  </si>
  <si>
    <t>Cen Cen</t>
  </si>
  <si>
    <t>Permata taman palem blok D3 no 56-57, cengkareng jakarta barat</t>
  </si>
  <si>
    <t>ELENORA CREAM S SET</t>
  </si>
  <si>
    <t>Yeni Nurhayani</t>
  </si>
  <si>
    <t>Kp. Bojong Kulon Ds. Sanding RT 09/02
Kec. Petir - Kab Serang</t>
  </si>
  <si>
    <t>TISHA NAVY S DO
TISHA PLUM S DO</t>
  </si>
  <si>
    <t>nina Aprilia</t>
  </si>
  <si>
    <t>perum griya alam Sentul blok A17 No 29 kadumanggu
Kecamatan &amp; Kota : babakan madang kab.bogor</t>
  </si>
  <si>
    <t>AZNI DUSTYPINK S SET</t>
  </si>
  <si>
    <t>Tya/Muif</t>
  </si>
  <si>
    <t>gg h murtaba rt 03/03 no 84 kel krukut, kec limo kota depok 16512</t>
  </si>
  <si>
    <t>TISHA NAVY S DO</t>
  </si>
  <si>
    <t>Anni Fitriani</t>
  </si>
  <si>
    <t>Hotel transit sumbawa
Jalan Garuda No.41
Kecamatan &amp; Kota : Sumbawa Besar - NTB</t>
  </si>
  <si>
    <t>sholeha</t>
  </si>
  <si>
    <t>ds. Kebondanas rt.10 rw.02 Kec. Pusakajaya Kab. Subang 41255 Jawa Barat</t>
  </si>
  <si>
    <t>ZENYA GOLD M DO</t>
  </si>
  <si>
    <t>ROMTINI</t>
  </si>
  <si>
    <t>bolo Jambe RT 017/005 kecamatan wonosegoro kabupaten Boyolali</t>
  </si>
  <si>
    <t>TOSHA NAVY S DO</t>
  </si>
  <si>
    <t>Sufriani</t>
  </si>
  <si>
    <t>desa dringo rt01/01 kec.wonotunggal kab.batang jawa tengah</t>
  </si>
  <si>
    <t>TISHA PLUM XL DO
YARA MAROON XL DO</t>
  </si>
  <si>
    <t>ASTRI ANDRIYANI</t>
  </si>
  <si>
    <t>JL.DAMAR BLOK F1-03 DELTA SILICON 2,LIPPO CIKARANG-BEKASI
Kecamatan &amp; Kota :CIKARANG SELATAN&amp;BEKASI</t>
  </si>
  <si>
    <t>TISHA NAVY L DO
TISHA PLUM L DO</t>
  </si>
  <si>
    <t>24/04/0919</t>
  </si>
  <si>
    <t>Ade Furkon</t>
  </si>
  <si>
    <t>SDN PURWARAJA 2
Jl. Alun-alun Barat Pasar Menes
Kecamatan &amp; Kota : Menes &amp; Pandeglang - Banten</t>
  </si>
  <si>
    <t>AZNI SAPHIRE M SET</t>
  </si>
  <si>
    <t>ciska siwan</t>
  </si>
  <si>
    <t>desa cipancuh blok sumurbandung rt 20 rw 09
Kecamatan &amp; Kota : kec. Haurgeulis kota indramayu</t>
  </si>
  <si>
    <t>TISHA PLUM S SET</t>
  </si>
  <si>
    <t>ida</t>
  </si>
  <si>
    <t>jalan mt. Haryono no 26 . wua wua kota Kendari kecamatan kadia Sulawesi tenggara</t>
  </si>
  <si>
    <t>ELENORA HITAM M SET
KHIMAR SAZIYA HITAM</t>
  </si>
  <si>
    <t>rika faujiah</t>
  </si>
  <si>
    <t>jln panatayudha 1 no. 35 Guro 1 karawang barat 41312, RSIA dr djoko Pramono</t>
  </si>
  <si>
    <t>ELENORA HITAM S DO</t>
  </si>
  <si>
    <t>LANI SARI NOVIANTI</t>
  </si>
  <si>
    <t>JALAN MERAK 7A PERUMAHAN CIKARANG BARU (ALAMANDA) BLOK J4 NO. 43 RT005/RW010
DESA:MEKAR MUKTI
KEC:CIKARANG UTARA
KAB:BEKASI 17835</t>
  </si>
  <si>
    <t>TISHA PLUM XL SET</t>
  </si>
  <si>
    <t>Rara/Mamah AZQIE</t>
  </si>
  <si>
    <t>JL.PLP Curug Kp.Candu RT.01 RW.07 No.110
Gang Bengkel Alex Depan Warung OMI
Kel.Curug Kulon, 
Kec.Curug
Kab.Tangerang, Banten
15810</t>
  </si>
  <si>
    <t>Desi Sundari (Raka Bengkel)</t>
  </si>
  <si>
    <t>Desa Parakan Blok Minggu RT.03 RW.02
Kecamatan &amp; Kota : Kec.Leuwimunding Kab.Majalengka 45473</t>
  </si>
  <si>
    <t>TISHA NAVY M DO</t>
  </si>
  <si>
    <t>Euis Soffatulmillah</t>
  </si>
  <si>
    <t>Jalan Ciamis-Cimaragas Rt 03 Rw 12 Desa Bojongmengger Dusun Cimengger Kecamatan Cijeungjing Kabupaten Ciamis Jawa Barat 46271</t>
  </si>
  <si>
    <t>TISHA PLUM L SET</t>
  </si>
  <si>
    <t>Maryam Marsilah</t>
  </si>
  <si>
    <t>Jl.kebagusan IV Rt.006/04 No.17c pasar minggu jakarta selatan 12560</t>
  </si>
  <si>
    <t>YARA MAROON M DO
TISHA NAVY M DO</t>
  </si>
  <si>
    <t>endar julianto</t>
  </si>
  <si>
    <t>Kantor PLN UP3 kotabumi
jln Soekarno Hatta No. 149
Kec.Kotabumi selatan
Lampung Utara
Lampung 34511
Kecamatan &amp; Kota :kotabumi selatan lampung utara</t>
  </si>
  <si>
    <t>TISHA PLUM L SET
TISHA NAVY L SET</t>
  </si>
  <si>
    <t>(26)8</t>
  </si>
  <si>
    <t>rika hambali</t>
  </si>
  <si>
    <t>jln raya cadas kukun km 2, 5 kp pangodokan kaler rt 01/01 pinggir kali kelurahan kota bumi kec : pasar kemis tangerang banten 15560</t>
  </si>
  <si>
    <t>AZNI DUSTYPINK M SET</t>
  </si>
  <si>
    <t>(26)9</t>
  </si>
  <si>
    <t>Enik erpiana</t>
  </si>
  <si>
    <t>DS kuwon rt03 RW 02 kec Karas kab magetan</t>
  </si>
  <si>
    <t>Toko perlengkapan bayi Meccayla</t>
  </si>
  <si>
    <t>Jl. Cisarua - Padalarang Kp. Sindangsari RT 03 RW 08 Desa Pasirhalang Kec Cisarua Kab. BANDUNG BARAT 40551</t>
  </si>
  <si>
    <t>TISHA MAVY S DO</t>
  </si>
  <si>
    <t>zia/ikin</t>
  </si>
  <si>
    <t>jln tanjung raya 2, komp. Garden mas 2, gang. 93 dalam no. 2a. Kec. Pontianak timur, kalimantan barat.</t>
  </si>
  <si>
    <t>ELENORA FLAMINGO M DO</t>
  </si>
  <si>
    <t>ibu susilawati</t>
  </si>
  <si>
    <t>Jl. Cimanuk 1
Perum Permata Cimanuk Indah rt. 05 rw. 02 Blok D No. 5 Kel. Padang Harapan Kec. Gading Cempaka Kota Bengkulu 38225</t>
  </si>
  <si>
    <t>ZENYA ROSE XL SET
FAZILLA SALMON KIDS NO.5</t>
  </si>
  <si>
    <t>Elly</t>
  </si>
  <si>
    <t>Binju Rt/Rw 02/00 (Samping SDN Binju),Kec.Halong,Kab.Balangan - Kalsel.</t>
  </si>
  <si>
    <t>TISHA PUTIH L DO</t>
  </si>
  <si>
    <t>Adita Kurniasih Puri</t>
  </si>
  <si>
    <t>Jl.Ps emas Kp Pendayakan RT 09/04 Ds.Muara Bakti . m
Kec.Babelan Kab.Bekasi 17610</t>
  </si>
  <si>
    <t>MAIRA PLUM XL SET</t>
  </si>
  <si>
    <t>Furi Rustiningsih</t>
  </si>
  <si>
    <t>Pt. Gosyen pacific suksesmakmur
Jl. Raya wringinanom km 30.7 , ds Sumengko, kec. Wringinanom, kab. Gresik 61176</t>
  </si>
  <si>
    <t>TISHA PLUM L DO</t>
  </si>
  <si>
    <t>uwais martabak</t>
  </si>
  <si>
    <t>( kontrakan opung situmeang), jl.asem, rt.05/10, no.7b, kel.tengah.
Kec. &amp; kota: kramat jati, jakarta timur</t>
  </si>
  <si>
    <t>ZENYA GOLD S DO</t>
  </si>
  <si>
    <t>ELENORA FLAMINGO M SET</t>
  </si>
  <si>
    <t>Alen</t>
  </si>
  <si>
    <t>perumahan pondok hijau blok h no 35 parongpong kab bandung barat 40559</t>
  </si>
  <si>
    <t>SHOFA MAGENTA L DO
AZNI LILAC L DO
ZINNIA LAVENDER L DO
FAYRA BABYPINK M DO</t>
  </si>
  <si>
    <t>nadiyah khoiriyah</t>
  </si>
  <si>
    <t>lubuk pakam,dusun 7b karanganyar
Kecamatan :beringin,kota:medan</t>
  </si>
  <si>
    <t>KEYRA DENIM XL SET</t>
  </si>
  <si>
    <t>Neni suhaeni/ikhsan efendi</t>
  </si>
  <si>
    <t>perum graha kamojing permai blok A4 no.5 desa kamojing kecamatan cikampek karawang jawa barat (depan situ kamojing)</t>
  </si>
  <si>
    <t>081909430240/087774427596</t>
  </si>
  <si>
    <t>azni saphire S set</t>
  </si>
  <si>
    <t>mandiri</t>
  </si>
  <si>
    <t>Reg</t>
  </si>
  <si>
    <t>Putri (087725992232)</t>
  </si>
  <si>
    <t>Ainul Hidayah</t>
  </si>
  <si>
    <t>perum pemda graha sukadami blok b4 no 33 rt/rw 01/07,desa sukadami,cikarang selatan,bekasi</t>
  </si>
  <si>
    <t>maira pink Mset dan maira plum XLset</t>
  </si>
  <si>
    <t>bca</t>
  </si>
  <si>
    <t>mutiaroh</t>
  </si>
  <si>
    <t>pt. Ihara mfg indonesia Jln. Maligi raya lot g 1a &amp; b kawasan industri kiic Karawang barat 41361</t>
  </si>
  <si>
    <t>k. halwa moca maira</t>
  </si>
  <si>
    <t>Hernawati</t>
  </si>
  <si>
    <t>jalan Kayu gede 3 rt 002 rw 022 no.65 pakujaya serpong Utara kota tangerang selatan</t>
  </si>
  <si>
    <t>saafia tosca s set</t>
  </si>
  <si>
    <t>Bri</t>
  </si>
  <si>
    <t>Susiana (laboratorium RSU Aulia)</t>
  </si>
  <si>
    <t>Jl.Raya Utara No.03 Kembangarum, Sutojayan, Blitar</t>
  </si>
  <si>
    <t>tisha navy s</t>
  </si>
  <si>
    <t>ayanah</t>
  </si>
  <si>
    <t>blok desa rt. 009 RW. 005 desa mundu kecamatan karangampel kabupaten Indramayu 45283</t>
  </si>
  <si>
    <t>keya bubblegum Mset , keya kids bubblegum 7tahun, khimar keya bubblegum</t>
  </si>
  <si>
    <t>yuyun</t>
  </si>
  <si>
    <t>jln.aslan (depan coffe &amp; me padat karya) no.16 kel.muara dua kec.prabumulih timur kota prabumulih</t>
  </si>
  <si>
    <t>zenya grey s</t>
  </si>
  <si>
    <t>Susi Susanti</t>
  </si>
  <si>
    <t>jl.pangeran sutajaya dusun 03 blok jrambah/ke.anyar desa gebang kec.gebang kab.cirebon</t>
  </si>
  <si>
    <t>khimar halwa darkgrey</t>
  </si>
  <si>
    <t>Ulfi Yani Farida</t>
  </si>
  <si>
    <t>Jalan Melawai IV no. 165 (apotik new 21) Kebayoran baru - Jakarta Selatan</t>
  </si>
  <si>
    <t>Ida sri nurhidayah</t>
  </si>
  <si>
    <t>Perum BCL jl.Pandawa 4 blok A24 no.3 Desa Waluya Rt.008/Rw.010 kec:Cikarang Utara- Bekasi 17550</t>
  </si>
  <si>
    <t>fayra babypink XLset dan zenya grey M</t>
  </si>
  <si>
    <t>Bca</t>
  </si>
  <si>
    <t>radiet</t>
  </si>
  <si>
    <t>Perumahan Kota serang baru blok G 12A/10 rt 017/006 kec serang baru kab bekasi kode pos 17330 Jawa Barat</t>
  </si>
  <si>
    <t>elenora pink Xl (seri pertama)</t>
  </si>
  <si>
    <t>(01)12</t>
  </si>
  <si>
    <t>Riesah srilestari</t>
  </si>
  <si>
    <t>(Selatan servis dinamo) Jl.raya mantup Sanur rt.3/rw.2 Jotosanur. Tikung Lamongan</t>
  </si>
  <si>
    <t>maira plum XLset , dan khimar saafia hitam</t>
  </si>
  <si>
    <t>Umy sakinah</t>
  </si>
  <si>
    <t>jln basuki rahmat ponpes yanmu nw praya kecamatan praya kota lombok tengah NTB</t>
  </si>
  <si>
    <t>Grizel denim Lset</t>
  </si>
  <si>
    <t>ok</t>
  </si>
  <si>
    <t>jalan re martadinata, ruko permata ancol Blok G no.16 Kec pademangan barat</t>
  </si>
  <si>
    <t>azni saphire XLset</t>
  </si>
  <si>
    <t>selip 14.000</t>
  </si>
  <si>
    <t>Lia Ariani</t>
  </si>
  <si>
    <t>Perumahan grand residence cluster Darmawangsa blok AB9 no 18, jl raya Setu Bantargebang. Desa cijengkol kec.setu Kabupaten Bekasi - Setu Jawa barat Kode pos 17320</t>
  </si>
  <si>
    <t>Khimar saziya tosca, Khimar rafaila baby pink ( pink muda)</t>
  </si>
  <si>
    <t>sugihartini</t>
  </si>
  <si>
    <t>jl kopo gang lapang RT 07 RW 04 kelurahan kopo kec bojongloa kaler kota bandung</t>
  </si>
  <si>
    <t>khimar tisha plum</t>
  </si>
  <si>
    <t>Sunarti</t>
  </si>
  <si>
    <t>jln Cicurug no16 Kel:Menteng:kec Menteng Jakarta pusat kode pos 10310</t>
  </si>
  <si>
    <t>tisha dustypink XL</t>
  </si>
  <si>
    <t>noorhayati</t>
  </si>
  <si>
    <t>PERUM PESONA GRAND PERMATA BLOK K4 no 14 desa mangkunegara kec.bojonegara serang-banten</t>
  </si>
  <si>
    <t>tisha lavender Lset</t>
  </si>
  <si>
    <t>Megawatilubis\ Mrs. Oji</t>
  </si>
  <si>
    <t>toko potocopy bj. JURNALIS depan gerbang kampus 2 Uin sunan gunung djati jl. Cimencrang no 9.A bandung. Jabar</t>
  </si>
  <si>
    <t>azni saphire Mset</t>
  </si>
  <si>
    <t>HANIYAH KUSUMANINGYAS</t>
  </si>
  <si>
    <t>DESA TIWULANDU 03/04,Gang Bimantara belakang mushola,Kec Banjarharjo,Kab Brebes 52265 Jawa tengah</t>
  </si>
  <si>
    <t>azni blood L</t>
  </si>
  <si>
    <t>Pos</t>
  </si>
  <si>
    <t>fera seftiana</t>
  </si>
  <si>
    <t>cikawung rt 02 rw 04 Kec pekuncen Kab banyumas</t>
  </si>
  <si>
    <t>tisha white S set</t>
  </si>
  <si>
    <t>Heni Eka</t>
  </si>
  <si>
    <t>Rawadawa Rt 02 Rw 04. Kelurahan : gebangsari Kec: Tambak. Kab : Banyumas Kode pos : 15141</t>
  </si>
  <si>
    <t>Tisha navy M</t>
  </si>
  <si>
    <t>Syifa</t>
  </si>
  <si>
    <t>kantor J&amp;T malangbong</t>
  </si>
  <si>
    <t>keyra lavender M</t>
  </si>
  <si>
    <t>Dewi Fajar</t>
  </si>
  <si>
    <t>jl. Perjuangan komplek graha sukawinatan permai blok A10 no.2 RT.103 RW.007 kel. Sukajaya kec. Sukarami Palembang 30151</t>
  </si>
  <si>
    <t>tisha plum Mset</t>
  </si>
  <si>
    <t>Vina rosdiana</t>
  </si>
  <si>
    <t>PT GUNZE SOCKS INDONESIA ( GSI ) kawasan industri Lippo cikarang, Blok A1 Cikarang Selatan. BEKASI Jawa Barat 17550</t>
  </si>
  <si>
    <t>087804045033 / 085921051256</t>
  </si>
  <si>
    <t>tisha plum Sset</t>
  </si>
  <si>
    <t>Rosani</t>
  </si>
  <si>
    <t>kp rawa banteng gang reformasi no. 144 rt01/rw01mekar wangi cikarang barat</t>
  </si>
  <si>
    <t>tisha navy s set dan tisha choco s set</t>
  </si>
  <si>
    <t>SUPARJO</t>
  </si>
  <si>
    <t>JL. KANGURU RT.04 RW.05 KEL.MERTASINGA KEC.CILACAP UTARA KAB.CILACAP JAWA TENGAH , kode pos - 53232</t>
  </si>
  <si>
    <t>Nursiati Ningsih</t>
  </si>
  <si>
    <t>kosan trisa bastam depan lapangan sepak bola desa tenaru rt 06/ rw 02 driyorejo,gresik</t>
  </si>
  <si>
    <t>tisha choco S</t>
  </si>
  <si>
    <t>Eneng Sarminah</t>
  </si>
  <si>
    <t>jalan jendral ahmad yani no 25 kp ciateul desa Labuan kecamatan Labuan-kabupatn Pandeglang Banten</t>
  </si>
  <si>
    <t>Ruri Nur Indah Sari</t>
  </si>
  <si>
    <t>Jl Wolter Monginsidi no.125 Rt.001/02 Kode Pos 12180 Kel.Rawa Barat Kec.Kebayoran Baru Jakarta Selatan</t>
  </si>
  <si>
    <t>tisha plum s set</t>
  </si>
  <si>
    <t>Risa Lufitasari</t>
  </si>
  <si>
    <t>Karangjambu Rt.03/02 Kec.Balapulang Kab.Tegal</t>
  </si>
  <si>
    <t>tisha choco Mset</t>
  </si>
  <si>
    <t>Irna Navila</t>
  </si>
  <si>
    <t>Tlahab Lor, RT 02/ RW 04 Kec.Karangreja Kab.purbalingga prov. Jawa tengah</t>
  </si>
  <si>
    <t>Kurniati</t>
  </si>
  <si>
    <t>Perum graha nusa permai blok c4 no 18 kec batam kota kel belian kepulauan riau</t>
  </si>
  <si>
    <t>tisha white XLset</t>
  </si>
  <si>
    <t>anna khasanah (farmasi)</t>
  </si>
  <si>
    <t>RS Islam Banjarnegara (jl.raya bawang km.8 Banjarnegara) kec. Bawang, kab. Banjarnegara. Jawa Tengah Kode pos= 53471</t>
  </si>
  <si>
    <t>tisha choco s set</t>
  </si>
  <si>
    <t>(04)11</t>
  </si>
  <si>
    <t>Misnawati</t>
  </si>
  <si>
    <t>jl 20 desember rt.007/003 kel.pegadungan kec.kalideres jakarta barat</t>
  </si>
  <si>
    <t>Ibu Dedeh rodiah /bpk oha</t>
  </si>
  <si>
    <t>Sumedang,dusun pabuaran rt 02 rw 01 sukawening kec.ganeas</t>
  </si>
  <si>
    <t>tisha choco M</t>
  </si>
  <si>
    <t>Sri utari</t>
  </si>
  <si>
    <t>Griya serpong asri aster 7 no18. Griya serpong asri cisauk kabupaten tanggerang banten .kota tanggerang selatan 15316</t>
  </si>
  <si>
    <t>tisha navy L</t>
  </si>
  <si>
    <t>12rb</t>
  </si>
  <si>
    <t>*Titin Ernawati</t>
  </si>
  <si>
    <t>Jln raya penggilingan raja.y sop buntut pak Datuk timalan sebelah PROBAN rt 02 /06 Cakung Jakarta timur</t>
  </si>
  <si>
    <t>tisha choco XLset</t>
  </si>
  <si>
    <t>Windi Andriyana</t>
  </si>
  <si>
    <t>Kampung Rawasari Desa Pasir bungur kec Purwadadi RT/RW 14/04</t>
  </si>
  <si>
    <t>Windy</t>
  </si>
  <si>
    <t>perum grand cikarang city blok G 57 no 4,desa karang raharja, kec cikarng utara kab bekasi</t>
  </si>
  <si>
    <t>tisha navy s do, alesha white s set</t>
  </si>
  <si>
    <t>R ENGGO SW</t>
  </si>
  <si>
    <t>Raya Timur Km. 15. Kab/kota = Sragen Kecmtan = Sambungmacan. Klurahan = Banaran Kode pos = 57253</t>
  </si>
  <si>
    <t>24rb</t>
  </si>
  <si>
    <t>ismi dwi radiyani</t>
  </si>
  <si>
    <t>jl kecapi hijau no 20 rt 2 rw 1 jatiwarna pondok melati bekasi 17415</t>
  </si>
  <si>
    <t>shaina hitam XXLset, shaina hitam XLset, shaina maroon set , shaina maroon Lset, tisha choco s set dan tisha choco Mset</t>
  </si>
  <si>
    <t>12000*4</t>
  </si>
  <si>
    <t>free botol dan note</t>
  </si>
  <si>
    <t>nanik setiyawati</t>
  </si>
  <si>
    <t>jl. Flamboyan IV no 59 rt 4 rw 08,cengkareng barat, cengkareng jakarta barat</t>
  </si>
  <si>
    <t>tisha navy Mset</t>
  </si>
  <si>
    <t>Itoh</t>
  </si>
  <si>
    <t>kp. Talaga rt.02 rw.02 ds. talagasari kec. Balaraja kab. Tangerang,banten (samping masjid Assuhada)</t>
  </si>
  <si>
    <t>fazilla salmon 5thn set</t>
  </si>
  <si>
    <t>Erni fitmawati</t>
  </si>
  <si>
    <t>PAUD IT IQRO' DESA SIBAK KECAMATAN IPUH KABUPATEN MUKOMUKO PROVINSI BENGKULU</t>
  </si>
  <si>
    <t>tisha plum s</t>
  </si>
  <si>
    <t>Suratmi</t>
  </si>
  <si>
    <t>Ds.Adipasir rt 03/02 Kec.Rakit Kab.Banjarnegara Jateng (53463)</t>
  </si>
  <si>
    <t>0823-1332-4407</t>
  </si>
  <si>
    <t>tisha navy s set</t>
  </si>
  <si>
    <t>jln Cicurug no 16 Kel:Menteng:kec: Menteng Jakpus kode pos 10310</t>
  </si>
  <si>
    <t>tisha lavender XL dan tisha Plum XXL set</t>
  </si>
  <si>
    <t>Rizkie Indra Nurhayanti</t>
  </si>
  <si>
    <t>jl.kalisegoro raya rt 1 rw 23 gang Dulkhamid (gang depan sendang air), Gunungpati Semarang</t>
  </si>
  <si>
    <t>Fazila salmon size 7,Elenora nude size 7, Keya taro size 7th</t>
  </si>
  <si>
    <t>jemiyah</t>
  </si>
  <si>
    <t>Bulusari gandrung mangu rt6 rw5 Cilacap</t>
  </si>
  <si>
    <t>alana dustypink M</t>
  </si>
  <si>
    <t>Isma /Nunuk</t>
  </si>
  <si>
    <t>kp.pasirkakapa rt005 rw 003 desa pasirlaja kec.sukaraja kab.bogor no.41 dekat bidan yeni yulianti</t>
  </si>
  <si>
    <t>khimar zenya rose</t>
  </si>
  <si>
    <t>pemisah arin</t>
  </si>
  <si>
    <t>siti hindun</t>
  </si>
  <si>
    <t>: kp pamalengan rt 002 rw 019, kec nagrak, kab sukabumi</t>
  </si>
  <si>
    <t>khimar elenora nude</t>
  </si>
  <si>
    <t>Ani</t>
  </si>
  <si>
    <t>kp.Kedep rt 02 rw 21 desa tlajung udik kec gunung putri bogor</t>
  </si>
  <si>
    <t>0812 9257 8322</t>
  </si>
  <si>
    <t>maira choco XL</t>
  </si>
  <si>
    <t>Dyah Ayu Lestari</t>
  </si>
  <si>
    <t>J&amp;T Express Palembang JL. MP MANGKUNEGARA NO 12, RT06,RW02, KEL 8 ILIR PALEMBANG, KEC ILIR TIMUR 2, PALEMBANG</t>
  </si>
  <si>
    <t>0897-449-1818</t>
  </si>
  <si>
    <t>elenora cream L</t>
  </si>
  <si>
    <t>Ngadisah</t>
  </si>
  <si>
    <t>Dusun umbul keong 1(satu), RT/RW 02/01 Kelurahan : Sidomulyo Kecamatan : Sidomulyo Kabupaten : Lampung Selatan Provinsi : Lampung</t>
  </si>
  <si>
    <t>Yara nude s set</t>
  </si>
  <si>
    <t>(10)5</t>
  </si>
  <si>
    <t>Susi sulastri</t>
  </si>
  <si>
    <t>no.32 Taiping street , shuili township nantou country Kode pos 55341</t>
  </si>
  <si>
    <t>yara maroon S</t>
  </si>
  <si>
    <t>Reg+ APX</t>
  </si>
  <si>
    <t>alamat ada 2 dengan alamat apx</t>
  </si>
  <si>
    <t>(10)6</t>
  </si>
  <si>
    <t>lulu nur atiqoh</t>
  </si>
  <si>
    <t>jalan gagak desa duriaasi kec wonggeduku kab konawe sulawesi tenggara</t>
  </si>
  <si>
    <t>zenya mouve M</t>
  </si>
  <si>
    <t>(10)7</t>
  </si>
  <si>
    <t>Beta Rizki Rassanti</t>
  </si>
  <si>
    <t>Jl Sultan Abdurachman No.129 perum BULOG Divre Kalbar</t>
  </si>
  <si>
    <t>hasya khimar nya warna choco, navy , sama maroon</t>
  </si>
  <si>
    <t>(10)8</t>
  </si>
  <si>
    <t>Siti Muslihah</t>
  </si>
  <si>
    <t>Jln A Yani km 46 Rt. 18/Rw.02 Ds. Pangkalan Dewa Kec. Pangkalan Lada Kab. Kotawaringin Barat Kalteng</t>
  </si>
  <si>
    <t>elenora nude kids 7tahun</t>
  </si>
  <si>
    <t>(10)9</t>
  </si>
  <si>
    <t>lalu Syamsul irpan</t>
  </si>
  <si>
    <t>dsn ketangga ds setanggor selatan kec Sukamulia kab Lombok timur 83652</t>
  </si>
  <si>
    <t>keya choco L</t>
  </si>
  <si>
    <t>Nur khayati</t>
  </si>
  <si>
    <t>Desa songgom lor Rt 02 Rw 02 kec. Songgom kab. Brebes</t>
  </si>
  <si>
    <t>shaina black set ukuran M</t>
  </si>
  <si>
    <t>suci rahmadani</t>
  </si>
  <si>
    <t>l. Bunga baldu gg. Baldu C no. 27 c, kel. Asam kumbang, kec. Medan selayang</t>
  </si>
  <si>
    <t>fazilla blue L dan fazilla blue 3tahunset</t>
  </si>
  <si>
    <t>jln. Lapangan semangka Dusun nari, Desa Naru Timur RT 09 RW 05 (Belakang SDN inpres Naru 2) Kabupaten Bima, Kecamatan Sape. Nusa tenggara Barat (NTB), ID, 84182</t>
  </si>
  <si>
    <t>1 set Dress Tisha plum Ukuran M...1 set Dress Yara Nude ukuran M.</t>
  </si>
  <si>
    <t>Eliyana Andriani</t>
  </si>
  <si>
    <t>Desa, Kelaten rt/rw 003/001 Kecamatan: penengahan Kabupaten: Lampung selatan</t>
  </si>
  <si>
    <t>tisha lavender S set</t>
  </si>
  <si>
    <t>syamsiah hamzah / aswar</t>
  </si>
  <si>
    <t>jl.kapasa raya no. 4 Daya (pegadaian) kota makassar-biringkanaya</t>
  </si>
  <si>
    <t>085399111123 / 082344154859</t>
  </si>
  <si>
    <t>yara hitam s set</t>
  </si>
  <si>
    <t>aprilia tiara</t>
  </si>
  <si>
    <t>Kecamatan : kepanjen Kab/Kota : malang Provinsi : jawa timur</t>
  </si>
  <si>
    <t>elenora navy XXLset dan elenora kids 10tahun set</t>
  </si>
  <si>
    <t>EPIT</t>
  </si>
  <si>
    <t>PONDOK PEKAYON INDAH BLOK BB 1 no 7 Jln PERKUTUT BEKASI SELATAN 17148</t>
  </si>
  <si>
    <t>Palupi Sulistyorini</t>
  </si>
  <si>
    <t>Man 2 Wonosobo Jl.Dieng Km.05 Wonosobo Jateng 56351</t>
  </si>
  <si>
    <t>Alana hitam L dan XL</t>
  </si>
  <si>
    <t>20rb</t>
  </si>
  <si>
    <t>Uun Nurjanah</t>
  </si>
  <si>
    <t>SD Asy-syifa 1 jl. Saturnus Timur no.94 margahayu raya kel. Manjahlega kec. Rancasari bandung 40286</t>
  </si>
  <si>
    <t>khimar Aara brown (M)</t>
  </si>
  <si>
    <t>Sri sudaryati</t>
  </si>
  <si>
    <t>Kampung ciketing rawamulya Rt 01 rw 01 no 133 Kelurahan mustika jaya Kecamatan mustika jaya Kota bekasi timur Kode pos 17168</t>
  </si>
  <si>
    <t>shofa magenta XLset</t>
  </si>
  <si>
    <t>Dina Lestari</t>
  </si>
  <si>
    <t>Fakultas Ekonomi Univa jl. Sm. Raja Km. 5,5 no. 10 medan Kelurahan Harjosari I kecamatan Medan Amplas Kota medan Kode pos 20147</t>
  </si>
  <si>
    <t>tisha choco s set, tisha plum s set, tisha navy Lset</t>
  </si>
  <si>
    <t>37rb*2</t>
  </si>
  <si>
    <t>(11)12</t>
  </si>
  <si>
    <t>yara nude s set</t>
  </si>
  <si>
    <t>(11)13</t>
  </si>
  <si>
    <t>Gindih Sri Wirawasti (pak imam suwarso)</t>
  </si>
  <si>
    <t>desa jrakah rt 01/rw03 kec bayan kab purworejo kdpos 54152</t>
  </si>
  <si>
    <t>0815 8441 5696</t>
  </si>
  <si>
    <t>tisha choco Lset</t>
  </si>
  <si>
    <t>Sella Arsita</t>
  </si>
  <si>
    <t>PT. Biggy Cemerlang. Kapuk Kamal Muara No. 23 A RT/RW 002/002 kapuk Kamal Penjaringan Jakarta Utara 14470</t>
  </si>
  <si>
    <t>0822 9711 8662</t>
  </si>
  <si>
    <t>yara nude L</t>
  </si>
  <si>
    <t>Rosida (warung Ibu Hj warsih)</t>
  </si>
  <si>
    <t>Kp pengki jaya Ds kendal jaya Rt/Rw 011/005 kec pedes kab karawang 41345</t>
  </si>
  <si>
    <t>Qiana maroon XL do</t>
  </si>
  <si>
    <t>Nina Ratnaningsih</t>
  </si>
  <si>
    <t>dusun bojongsalawe rt 09 rw 05 desa karangjaladri kec parigi Kabupaten pangandaran 46393</t>
  </si>
  <si>
    <t>tika derit rolasari</t>
  </si>
  <si>
    <t>jalan raya serang km 71,desa tambak kecamatan cikande kabupaten serang banten jawa barat</t>
  </si>
  <si>
    <t>saziya choco XL</t>
  </si>
  <si>
    <t>Risma Restiana</t>
  </si>
  <si>
    <t>jln cipinang Bali dua warteg irul kecamatan jati Negara, Kelurahan cipinang Muara rt 05 Rw 13. Jakarta Timur</t>
  </si>
  <si>
    <t>Hasim/Erni</t>
  </si>
  <si>
    <t>Villa Nusa Indah 2 Blok V5 no 16 Des.Bojongkulur Kec.Gunung Putri Kab.Bogor ,Jawa Barat</t>
  </si>
  <si>
    <t>tisha lavender s dan azni berry M</t>
  </si>
  <si>
    <t>liana</t>
  </si>
  <si>
    <t>jl pondok salak Rt 001/022 no 18,kel.pondok benda,kec pamulang-tangerang selatan</t>
  </si>
  <si>
    <t>khimar halwa hitam</t>
  </si>
  <si>
    <t>Mallala</t>
  </si>
  <si>
    <t>Jl. Panglima Sudirman Km 3 Pati ( MAN 1 PATI velakang pengadilan negeri pati) Kec. Margorejo kab.Pati Belakang pengadilan negeri pati</t>
  </si>
  <si>
    <t>khimar elenora tosca (pasaagan elenora navy lama)</t>
  </si>
  <si>
    <t>sunarsih</t>
  </si>
  <si>
    <t>dsn bocor rt 03/01. Ds.pakisaji. kec.kalidawir kota Tulungagung Jatim</t>
  </si>
  <si>
    <t>tisha navy s dan tisha white s</t>
  </si>
  <si>
    <t>Marisa herlina</t>
  </si>
  <si>
    <t>PT.BPR LINGGA SEJAHTERA jalan pangeran antasari no.40 kel.mendawai kec.arut selatan pangkalan bun-kalimantan tengah</t>
  </si>
  <si>
    <t>fazilla blue L , fazilla kids 5tahun 2set , fazilla kids 10tahunset</t>
  </si>
  <si>
    <t>50*2</t>
  </si>
  <si>
    <t>Yeni setiawati</t>
  </si>
  <si>
    <t>jln.Ahmad Yani Utara Gg.Empu Barada No.10 kamar No.15 kel.Peguyangan.Kec.Denpasar Utara.Denpasar Bali 80115</t>
  </si>
  <si>
    <t>khimar saafia lavender</t>
  </si>
  <si>
    <t>Fitri eka sari</t>
  </si>
  <si>
    <t>simpang darmo permai selatan 5 no 1 .kec.pradah kali kendal .kel.dukuh pakis .surabaya</t>
  </si>
  <si>
    <t>yara maroon 10tahun(deffect)</t>
  </si>
  <si>
    <t>Yara maroon (gamis saja) L,Yara maroon size 10, Maira L pink</t>
  </si>
  <si>
    <t>16000*2</t>
  </si>
  <si>
    <t>brigadir nia kurniyawati bag sumda</t>
  </si>
  <si>
    <t>brigadir nia kurniyawati bag sumda polres barito kuala jl. GUSTI M seman 1 marabahan kab. Barito kuala kalsel</t>
  </si>
  <si>
    <t>elenora XLset hitam, elenora hitam 7tahun</t>
  </si>
  <si>
    <t>septia ratna dewi</t>
  </si>
  <si>
    <t>Gang merpati 2 blok D no 159 Rt 02,Rw 01,dusun popohan,desa sentul,purwodadi,pasuruan, KAB. PASURUAN, PURWODADI, JAWA TIMUR, ID, 67163</t>
  </si>
  <si>
    <t>DRES tisha navi uk M ,dress tisha lavender uk XL ,dress tisha plum uk XL</t>
  </si>
  <si>
    <t>Umi Faiq</t>
  </si>
  <si>
    <t>pondok pesantren assalam Rt/Rw : Kec. :sungai lilin Kab./kota :musi banyu asin Prov :sumatera selatan Kode pos :30755</t>
  </si>
  <si>
    <t>tisha navy XL</t>
  </si>
  <si>
    <t>serda muammar hasyim zain</t>
  </si>
  <si>
    <t>asrama yon armed 10 cimandala sukaraja bogor 16710</t>
  </si>
  <si>
    <t>085719457119 (hanya bisa wa)</t>
  </si>
  <si>
    <t>Tisha choco Lset</t>
  </si>
  <si>
    <t>Zelin</t>
  </si>
  <si>
    <t>Jln.Letnan sudiono GG.I/86 dabasah,bondowoso ~jawa timur</t>
  </si>
  <si>
    <t>lia astuti</t>
  </si>
  <si>
    <t>pondok pesantren at taqwa jalan industri buni asih no 133 desa karang baru rt 003 rw 003 cikarang utara bekasi 17530</t>
  </si>
  <si>
    <t>khimar halwa pinkplum , halwa moca</t>
  </si>
  <si>
    <t>Rr.Ratna Lestari</t>
  </si>
  <si>
    <t>Dsn.Karangrejo Rt14 L3 blok B desa Bangunrejo (kost pak bagyo) Tenggarong Seberang Kutai Kartanegara Kalimantan Timur</t>
  </si>
  <si>
    <t>dress zenya mauve size S</t>
  </si>
  <si>
    <t>(13)13</t>
  </si>
  <si>
    <t>Ella</t>
  </si>
  <si>
    <t>Jln KH ahmad dahlan cantiga motor warung pojok madura rt 06 rw 01kec cipondoh kel petir kota tangerang</t>
  </si>
  <si>
    <t>elenora navy XLset, elenora navy 5tahun</t>
  </si>
  <si>
    <t>Perumahan citra indah cluster bukit menteng blok a5 no.25. Jl raya cileungsi kab. Bogor prov. Jawa barat</t>
  </si>
  <si>
    <t>khimar Qiana dustychoco</t>
  </si>
  <si>
    <t>Ibu joia</t>
  </si>
  <si>
    <t>Jalan raya pasar kemis Perum griya persada 4 Blok h3 no7 rt06/17 Cilongok sukamantri Tangerang banten.</t>
  </si>
  <si>
    <t>khimar yara nude</t>
  </si>
  <si>
    <t>Sri Setia R</t>
  </si>
  <si>
    <t>Tomang Utara 2 No 338 Jalan Tomang Utara 2 no 338,Grogol Petamburan,Jakarta barat, DKI Jakarta</t>
  </si>
  <si>
    <t>Tisha white size s</t>
  </si>
  <si>
    <t>Roslina</t>
  </si>
  <si>
    <t>Jln. Palembang - Betung Km 66 Rt 20 Rw 05 Kab. Banyuasin Kec. Betung, Kel. Rimba Asam</t>
  </si>
  <si>
    <t>elenora hitam 5tahun set, yara hitam L, elenora mint M</t>
  </si>
  <si>
    <t>HALIMAH TUSA'DIAH</t>
  </si>
  <si>
    <t>JL. RINTIS RT.09 RW.01 KELURAHAN BAGAN PUNAK PESISIR KEC.BANGKO KAB.ROKAN HILIR</t>
  </si>
  <si>
    <t>DRES ZENYA ROSE SIZE M</t>
  </si>
  <si>
    <t>(15)6</t>
  </si>
  <si>
    <t>dr. duli rahmat</t>
  </si>
  <si>
    <t>perumahan dokter puskesmas rantau ikil, jlan lintas sumatera km.50NO rumah : perumahan dokter puskesmas Rt/Rw : Kecamatan : jujuhan Kabupaten: muara bungo prov: jambi</t>
  </si>
  <si>
    <t>zenya mouve s dan inner paket 1&amp;2</t>
  </si>
  <si>
    <t>(15)7</t>
  </si>
  <si>
    <t>khimar saafia tosca</t>
  </si>
  <si>
    <t>30persen</t>
  </si>
  <si>
    <t>(15)8</t>
  </si>
  <si>
    <t>Malla</t>
  </si>
  <si>
    <t>Jl. Panglima Sudirman KM 3 Pati . ( MAN 1 PATI / Belakang pengadilan negeri pati ) Kec Margorejo</t>
  </si>
  <si>
    <t>azni blood XL</t>
  </si>
  <si>
    <t>Eka riyanti</t>
  </si>
  <si>
    <t>Perumahan mega regency blok d 37A no 04 ds sukaragam kec serang baru kab bekasi 17330</t>
  </si>
  <si>
    <t>khimar halwa babypink</t>
  </si>
  <si>
    <t>Koriatun Muftiah</t>
  </si>
  <si>
    <t>TB.Mitra Bangunan. Ruko Daan Mogot Baru Ruko LB2 no.14. kalideres, Jakarta Barat</t>
  </si>
  <si>
    <t>Elenora cream, size M.</t>
  </si>
  <si>
    <t>Choiriah</t>
  </si>
  <si>
    <t>Jl. Sandong raya bulak santri No. 94 RT/RW 003/005 kec. Karang tengah, kelurahan pondok pucung, patokannya gang pesantren Ad-Dhuha, KOTA TANGERANG, KARANG TENGAH, BANTEN, ID, 15159</t>
  </si>
  <si>
    <t>(+62) 85920541175</t>
  </si>
  <si>
    <t>shaina hitam M</t>
  </si>
  <si>
    <t>ujang ali</t>
  </si>
  <si>
    <t>kp. BABAKAN SETIA RT 022 RW 008 DESA SRIRAHAYU KEC CIKANCUNG KAB BANDUNG</t>
  </si>
  <si>
    <t>elenora flaminggo s</t>
  </si>
  <si>
    <t>ngatfiatul mutoharoh/ mas ahyar</t>
  </si>
  <si>
    <t>kel.tamanwinangun rt 05/09 kec.kab kebumen</t>
  </si>
  <si>
    <t>khimar elenora tosca *2* (lama)</t>
  </si>
  <si>
    <t>Nurlaela</t>
  </si>
  <si>
    <t>Nurlaela Pon-pes Al-ishlah Blok tarikolot Kp Bebedahan Rt 03-Rw 05 Kec Malangbong Garut 44188</t>
  </si>
  <si>
    <t>sri wahyuni</t>
  </si>
  <si>
    <t>pt supra primatama nusantara ( Biznet) mid plaza lt 8 jl jend. Sudirman 10-11 jakarta 10220</t>
  </si>
  <si>
    <t>elenora navy size M</t>
  </si>
  <si>
    <t>Ridlwan Saidi</t>
  </si>
  <si>
    <t>PT. Pelabuhan Indonesia III cab. Tanjung Perak Divisi SMKUTI Jl. Perak Timur No. 620 Kodepos 60615 Pabean Cantikan, Perak Utara, Surabaya, Jawa Timur.</t>
  </si>
  <si>
    <t>tisha white XL dres aja</t>
  </si>
  <si>
    <t>PATMAWATI (IBU NYAI/BPK ACUN)</t>
  </si>
  <si>
    <t>KP BANGKONG REANG RT 02 RW 07 NO 18, DESA BENDA-CI CURUG-SUKABUMI, GANG STEMPEL, KODE POS: 43359</t>
  </si>
  <si>
    <t>zenya rose L dan khimar zenya rose</t>
  </si>
  <si>
    <t>NUR HASANAH</t>
  </si>
  <si>
    <t>Dormitory industrial park 2000,lantai 2 no. 204 jl Ahmad Dahlan Kawasan Puri Industrial park 2000,Batam Centre, Kota Batam</t>
  </si>
  <si>
    <t>TIA IRMALIA</t>
  </si>
  <si>
    <t>blok kamis.Rt001/Rw005.Desa BUNTU.kec LIGUNG kab.MAJALENGKA.kode pos 45456</t>
  </si>
  <si>
    <t>085899160824 No.Wa :085720639290</t>
  </si>
  <si>
    <t>tisha lavender XLset</t>
  </si>
  <si>
    <t>Hidayatul rohmah</t>
  </si>
  <si>
    <t>perum wahana cikarang blok d30 no 4,rt 2 rw 18,cikarang selatan,bekasi</t>
  </si>
  <si>
    <t>khimar fayra mustard (2)</t>
  </si>
  <si>
    <t>(17)5</t>
  </si>
  <si>
    <t>Tisha navy L dan khimar halwa darkgrey</t>
  </si>
  <si>
    <t>retur ganti warna</t>
  </si>
  <si>
    <t>(17)6</t>
  </si>
  <si>
    <t>TESY RELISTA</t>
  </si>
  <si>
    <t>Dusun 3 Desa Tanjung Raja Kecamatan Muara Enim, Kabupaten Muara Enim, Provinsi Sumatera Selatan</t>
  </si>
  <si>
    <t>(17)7</t>
  </si>
  <si>
    <t>MILA KURNIA CANDRA</t>
  </si>
  <si>
    <t>JL. SUPLIR NO.3 KEL.GANJAR ASRI, KEC.METRO BARAT, KOTA METRO, LAMPUNG</t>
  </si>
  <si>
    <t>shofa magenta M</t>
  </si>
  <si>
    <t>Eva Marviana</t>
  </si>
  <si>
    <t>Jln. Perintis no.82 Bandung</t>
  </si>
  <si>
    <t>tisha white s</t>
  </si>
  <si>
    <t>Yulia Yasmin</t>
  </si>
  <si>
    <t>perumahan metland transyogi cluster green palma sektor tanjung 14 no 20 cileungsi - bogor</t>
  </si>
  <si>
    <t>0857-7139-8367</t>
  </si>
  <si>
    <t>tisha plum mset</t>
  </si>
  <si>
    <t>Idha NH</t>
  </si>
  <si>
    <t>Perumahan Taman Sari Bukit Mutiara Komplek Wika Cluster Kutai Hills Blok KH 9/5 Kel. Gn. Samarinda Baru Kec. Balikpapan Utara Kalimantan Timur</t>
  </si>
  <si>
    <t>elenora mint size M,1 pc khimar fayra mustard</t>
  </si>
  <si>
    <t>leni listiani</t>
  </si>
  <si>
    <t>kantin waroeng ayam penyet ,magnaville condominium selayang, lebuh raya selayang kepong 68100 batu caves selangor malaysia</t>
  </si>
  <si>
    <t>maira pink Mset</t>
  </si>
  <si>
    <t>jl.bromo 98-100 kepanjen malang</t>
  </si>
  <si>
    <t>zenya punch XXLset</t>
  </si>
  <si>
    <t>BAIQ RENI ASTARI</t>
  </si>
  <si>
    <t>SIWI RT. 02, DESA SUKARAJA KECAMATAN JEROWARU KABUPATEN LOMBOK TIMUR</t>
  </si>
  <si>
    <t>Tisha warna Coco s</t>
  </si>
  <si>
    <t>(18)7</t>
  </si>
  <si>
    <t>BGI EXPRESS</t>
  </si>
  <si>
    <t>BGI express 087754556299 Jl.batu perum permata Kav.5 pasar minggu jakarta selatan. DITERUSKAN Yuni purwoningsih Hongkong +6282331701155</t>
  </si>
  <si>
    <t>fayra choco M</t>
  </si>
  <si>
    <t>(18)8</t>
  </si>
  <si>
    <t>Iis</t>
  </si>
  <si>
    <t>Jl. Cipinang Pulomaja RT.13 RW.10 No.2 Jamu Sababa Cipinang Besar Utara, Jatinegara, Jakarta Timur</t>
  </si>
  <si>
    <t>alana hitam XL dan zenya grey XL</t>
  </si>
  <si>
    <t>WINDASARI / WAWAN BENGKEL</t>
  </si>
  <si>
    <t>desa mundu depan masjid nurul huda - samping meubel princess furniture. rt 13 rw 09 no148 kec karangampel kab indramayu 45283</t>
  </si>
  <si>
    <t>k.elenora pink (lama)</t>
  </si>
  <si>
    <t>Aslinda purnasari</t>
  </si>
  <si>
    <t>Jl. kamboja no. 135 rt 05/02 kacangpedang atas pangkalpinang Provinsi: Bangka Belitung Kota Pangkal Pinang Kecamatan: Gerunggang</t>
  </si>
  <si>
    <t>khimar saziya hitam dan k. shaina choco</t>
  </si>
  <si>
    <t>Vina Pramidyawati</t>
  </si>
  <si>
    <t>PT Sanwa Screen Indonesia Kawasan Industri MM2100 Jl. Selayar III no. I-8 ,Telanjung, Cikarang Barat, Bekasi, Jawa Barat 17530</t>
  </si>
  <si>
    <t>khimar salwa maroon</t>
  </si>
  <si>
    <t>SUWARI</t>
  </si>
  <si>
    <t>lingkungan krajan RT:02 RW:03 Bulusan ,Kelurahan Bulusan ,Kecamatan Kalipuro kab.Banyuwangi Jawa timur</t>
  </si>
  <si>
    <t>tisha navy M</t>
  </si>
  <si>
    <t>ANNI. S</t>
  </si>
  <si>
    <t>JL. BIOLA RAYA NO. 252 RT/RW : 008/007 KEL. MEKARJAYA, KEC. SUKMAJAYA, DEPOK 16411</t>
  </si>
  <si>
    <t>Aan komalasari</t>
  </si>
  <si>
    <t>kp.sikluk desa pematang Rt004/001 kec.tigaraksa kab.tangerangbanten</t>
  </si>
  <si>
    <t>Daryanti</t>
  </si>
  <si>
    <t>Warung Makan Bakso Solo Jln Jendral Sudirman Ranai Ranai kota Natuna Kepulauan Riau</t>
  </si>
  <si>
    <t>zenya rose M dan khimar zenya rose</t>
  </si>
  <si>
    <t>(20)8</t>
  </si>
  <si>
    <t>Listiana</t>
  </si>
  <si>
    <t>jl.Raya Tulis ,Rt 03/01 Jrankapayung ,kec.Tulis kab.Batang</t>
  </si>
  <si>
    <t>tisha lavender s set</t>
  </si>
  <si>
    <t>(20)9</t>
  </si>
  <si>
    <t>Mas Jul</t>
  </si>
  <si>
    <t>jl 26 duren sawit rt 009 rw 05 No.53 kel. Duren sawit, kec. Duren sawit, jakarta timur ( bengkel furniture paling ujung, Gg mushola asairin,depan Radio samhan samhan) kode pos: 13440</t>
  </si>
  <si>
    <t>083898698993 / +6281286700572</t>
  </si>
  <si>
    <t>(20)10</t>
  </si>
  <si>
    <t>Dasiah</t>
  </si>
  <si>
    <t>Ds.suranenggala rt 002/005 Kec.suranenggala Kab.cirebon</t>
  </si>
  <si>
    <t>elenoea cream 7th</t>
  </si>
  <si>
    <t>Tiya Atiyah</t>
  </si>
  <si>
    <t>jalan Fatahillah desa Megu Cilik blok Serut RT.01/03 kecamatan.Weru kab. Cirebon 45154</t>
  </si>
  <si>
    <t>elenora nude M dan elenora kids nude 5thnset</t>
  </si>
  <si>
    <t>Mama Nashya / Rere</t>
  </si>
  <si>
    <t>Jln. Anggrek No 8 (belakang pegadaian, kontrakan H. Nur) RT 09/ RW02, Kel. Kelapa Dua, kec. Kebon Jeruk, Jakarta Barat</t>
  </si>
  <si>
    <t>khimar elenora grey, k. azni peach</t>
  </si>
  <si>
    <t>ice hari sumantri.</t>
  </si>
  <si>
    <t>kantor notaris nina surya fitri,jl banglas,kecamatan tebingtinggi kabupaten kepulauan meranti/kota selatpanjang,provinsi riau</t>
  </si>
  <si>
    <t>yara nude Lset</t>
  </si>
  <si>
    <t>Nur Afifah</t>
  </si>
  <si>
    <t>TB.Mitra Bangunan Ruko Daan Mogot Baru LB 2 no 14 .Kalideres Jakarta Barat</t>
  </si>
  <si>
    <t>Rafail pink, size XL</t>
  </si>
  <si>
    <t>Arinta Yulistya Wardani</t>
  </si>
  <si>
    <t>Perumahan Graha Cipta 5 blok D3 no 32 (d/h) Perum Kumala Jejalen RT/RW 007/017 Kelurahan Jejalen Jaya Kecamatan Tambun Utara Kab. Bekasi Jawa Barat 17567</t>
  </si>
  <si>
    <t>Resti Handayani</t>
  </si>
  <si>
    <t>jl.batin tikal(jalan lepar) desa air ruay perumahan taman elang 3/taman raoudoh no 50.kec sungailiat kab.bangka</t>
  </si>
  <si>
    <t>tisha choco L</t>
  </si>
  <si>
    <t>Rahayu Utami</t>
  </si>
  <si>
    <t>Ciomas Permai Blok D25 No.7, Kel. Ciapus, Kec. Ciomas, Kab. Bogor 16000</t>
  </si>
  <si>
    <t>0856 991 2830 (wa)</t>
  </si>
  <si>
    <t>khimar Saafia warna Tosca</t>
  </si>
  <si>
    <t>Sri Paryanti</t>
  </si>
  <si>
    <t>Komplek Lipi blok E 14,rt 03/09, pondok rajeg,cibinong,bogor 16913</t>
  </si>
  <si>
    <t>yara hitam M(ketinggalan)</t>
  </si>
  <si>
    <t>FREENOTEBOOK PERMOHONAN MAAF</t>
  </si>
  <si>
    <t>(22)9</t>
  </si>
  <si>
    <t>Fatma Setiyawati</t>
  </si>
  <si>
    <t>Jl.Yos Sudarso 1,Gang Bumi Ayu No 84 G Rt 03 Kec.Sangatta Utara Kab.Kutai Timur Kaltim Kode pos : 75611</t>
  </si>
  <si>
    <t>tisha plum XLset</t>
  </si>
  <si>
    <t>(22)10</t>
  </si>
  <si>
    <t>Melati Sintia Rusmana</t>
  </si>
  <si>
    <t>Kirim ke Kp. Cigarogol RT .08/03 Desa Mekarsari kec. Cileungsi kab. Bogor Pondok pesantren Arrusyda depan pom Mekarsari</t>
  </si>
  <si>
    <t>maira plum XL</t>
  </si>
  <si>
    <t>(22)11</t>
  </si>
  <si>
    <t>Wulan mareta ningsih</t>
  </si>
  <si>
    <t>desa.muntur , kec.losarang , kab.indramayu ,rt/rw 05/01</t>
  </si>
  <si>
    <t>tisha navy XLdo , tisha dustypink XLdo , yara nude Lset</t>
  </si>
  <si>
    <t>(22)12</t>
  </si>
  <si>
    <t>Supriyah</t>
  </si>
  <si>
    <t>Jln. Panglima Polim Gang Baru, No. 5, Rt/Rw. 003/02, cipondoh, Kota Tangerang, 15141, Banten</t>
  </si>
  <si>
    <t>zenya mouve XL</t>
  </si>
  <si>
    <t>(22)13</t>
  </si>
  <si>
    <t>Gita Marendes</t>
  </si>
  <si>
    <t>Jl. Jhony Suhodo no.28 (di depan apotik setia farma, di RM. Gumaira) link IV Kelurahan Kotobangun, Kecamatan Kotamobagu Timur, Kota Kotamobagu, Sulawesi Utara. 95712</t>
  </si>
  <si>
    <t>elenora nude M</t>
  </si>
  <si>
    <t>(22)14</t>
  </si>
  <si>
    <t>Ani Astuti</t>
  </si>
  <si>
    <t>Pt. Fukusuke Kogyo Indonesia blok m 3 2 kawasan mm2100 Cikarang Barat Bekasi</t>
  </si>
  <si>
    <t>Keyra denim blue size M</t>
  </si>
  <si>
    <t>(22)15</t>
  </si>
  <si>
    <t>Yusriyanti(Qc Bordir)</t>
  </si>
  <si>
    <t>PT. TRIGOLDENSTAR WISESA Jln.Rumambe Ds.Anggadita Kec. Klari KARAWANG-JABAR 41371</t>
  </si>
  <si>
    <t>bri</t>
  </si>
  <si>
    <t>Tri wahyiningsih/yuni</t>
  </si>
  <si>
    <t>Kp.masigit Kel/des.carenang udik Rt/rw.014/005 Kec kopo Kab.serang</t>
  </si>
  <si>
    <t>set yara maroon size s</t>
  </si>
  <si>
    <t>Noviawati</t>
  </si>
  <si>
    <t>Talago foto copi.jalan raya BSD parung.samping apotek buk win.desa pengasinan.kec.gunung Sindur bogor, KAB. BOGOR, GUNUNG SINDUR, JAWA BARAT, ID, 521</t>
  </si>
  <si>
    <t>(+62) 87788474837</t>
  </si>
  <si>
    <t>yara warna nude size Lset</t>
  </si>
  <si>
    <t>Desy</t>
  </si>
  <si>
    <t>jl.siliwangi no 85 001 / 018 cibadak sukabumi</t>
  </si>
  <si>
    <t>yara maroon L</t>
  </si>
  <si>
    <t>Iswanto</t>
  </si>
  <si>
    <t>perum sidanegara indah blok 4 no. 106 kelurahan sidanegara kecamatan cilacap tengah Jawa tengah</t>
  </si>
  <si>
    <t>tisha plum size M set</t>
  </si>
  <si>
    <t>Roningsih</t>
  </si>
  <si>
    <t>Jl.sunan gunung jati rt/rw 02/02 limbangan wetan brebes</t>
  </si>
  <si>
    <t>Inner pants ukuran xl (2) hitam</t>
  </si>
  <si>
    <t>yuli ratna dewi</t>
  </si>
  <si>
    <t>dsn.tamban ds.kedawung rt.02 rw.06 kec.mojo kab.kediri jawa timur kodepos 64162</t>
  </si>
  <si>
    <t>yara green s</t>
  </si>
  <si>
    <t>Windri Astuti/ ibu kutik</t>
  </si>
  <si>
    <t>Merden tengah RT 03 RW 01 Kabupaten Banjarnegara Kecamatan purwanegara</t>
  </si>
  <si>
    <t>Tisha navy ukuran L</t>
  </si>
  <si>
    <t>UMY KALSUM</t>
  </si>
  <si>
    <t>JL.PUSAT NIAGA DAYA RUKO BLOK F3 / B.10. DAYA MAKASSAR. NO rumah : RUKO F3 / B.10 Rt/Rw : 003 / 005 Kecamatan : BIRINGKANAYA Kabupaten / kota : KOTA MAKASSAR. KODE POS : 90241</t>
  </si>
  <si>
    <t>grizel peach Lset dan zenya punch XLset</t>
  </si>
  <si>
    <t>43000*2</t>
  </si>
  <si>
    <t>DIAH ROSDIANTI</t>
  </si>
  <si>
    <t>dusun karang anyar barat 08/04 dsa sukamndi jaya kec ciasem kab subang</t>
  </si>
  <si>
    <t>elenora mint XL</t>
  </si>
  <si>
    <t>Emi Fadillah</t>
  </si>
  <si>
    <t>jl. Dmusyawarah masjid nurul jihad Rt/Rw: 04/03 (warung mama said) kp ceger jurang mangu timur pondok aren tangsel</t>
  </si>
  <si>
    <t>yara nude Lset dan yara kids 5tahun set</t>
  </si>
  <si>
    <t>sumi / toko sumi</t>
  </si>
  <si>
    <t>kp. Jajaway/cidadap rt/w. 03/10 desa sirnajaya kec. Gununghalu kab. Bandung barat. Patokan toko sumi warung bensin</t>
  </si>
  <si>
    <t>yara maroon s set</t>
  </si>
  <si>
    <t>Mimi asri</t>
  </si>
  <si>
    <t>Jl. Perintis (belakang kantor lurah lapulu) Kel. Lapulu Kec. Abeli kota kendari Sulawesi tenggara</t>
  </si>
  <si>
    <t>keya choco m</t>
  </si>
  <si>
    <t>Bu. Nuroh Maeyani</t>
  </si>
  <si>
    <t>SMK Negeri 1 Sukra, Jl. Raya Sumuradem Timur, Kecamatan : Sukra Kab/Kota : Indramayu Provinsi : Jawa barat</t>
  </si>
  <si>
    <t>081 912 554 600</t>
  </si>
  <si>
    <t>Dian fathul jannah</t>
  </si>
  <si>
    <t>jorong aur jaya 2 nagari koto padang kec koto baru kab dharmasraya provinsi sumatra barat</t>
  </si>
  <si>
    <t>tisha plum Mset dan tisha choco XXlset</t>
  </si>
  <si>
    <t>desy thania</t>
  </si>
  <si>
    <t>jl.sindangsari 1 no.26 rt 04/rw 08 Kelurahan :antapani wetan Kecamatan :antapani Bandung 40291</t>
  </si>
  <si>
    <t>yara maroon s</t>
  </si>
  <si>
    <t>blok desa rt. 009 RW. 005 desa mundu kecamatan karang ampel kabupaten indramayu 45283</t>
  </si>
  <si>
    <t>keya Choco L, khimar yara nude</t>
  </si>
  <si>
    <t>Pon-pes Al-ishlah Blok tarikolot Kp Bebedahan Rt 03-Rw 05 Kec Malangbong Garut 44188</t>
  </si>
  <si>
    <t>elenora hitam XL</t>
  </si>
  <si>
    <t>BELT RAFAILA PINK(ketinggalan)</t>
  </si>
  <si>
    <t>11rb</t>
  </si>
  <si>
    <t>Ade Tiya Maryani</t>
  </si>
  <si>
    <t>Jalan Abadi 2 no. 10 KPAD RT 02 RW 01 Sukasari Kota Bandung Jawa Barat 40153</t>
  </si>
  <si>
    <t>elenoea cream M set dan elenora cream XXLset</t>
  </si>
  <si>
    <t>12000*2</t>
  </si>
  <si>
    <t>Dwi Yuliana</t>
  </si>
  <si>
    <t>Surya Wijaya 2 blok Y no 8 Sunrise garden kebon jeruk jakarta barat 11520</t>
  </si>
  <si>
    <t>tisha choco XXLset</t>
  </si>
  <si>
    <t>Dika Indriana</t>
  </si>
  <si>
    <t>Papua, kota jayapura, kecamatan abepura, Jl. Raya Abepura sebrang kantor pengadilan ( Kakiku Reflexology)</t>
  </si>
  <si>
    <t>tisha plum XXL dan khimar rafaila babypink</t>
  </si>
  <si>
    <t>(24)11</t>
  </si>
  <si>
    <t>SITI MARCHAMAH</t>
  </si>
  <si>
    <t>Jl. Lapangan Asri (Depan RM. Pring Asri) Dukuhturi, KAB. BREBES, BUMIAYU, JAWA TENGAH, ID, 52273</t>
  </si>
  <si>
    <t>(+62) 85228407766</t>
  </si>
  <si>
    <t>elenora flamingo 3tahunset</t>
  </si>
  <si>
    <t>Cs5 Putri</t>
  </si>
  <si>
    <t>TheNema.Olshop (+62) 89601286851</t>
  </si>
  <si>
    <t>susi setiyowati</t>
  </si>
  <si>
    <t>ketanjung rt 03 rw 03 karanganyar demak</t>
  </si>
  <si>
    <t>Elenora flamingo satu set L</t>
  </si>
  <si>
    <t>Fitri kumalasari</t>
  </si>
  <si>
    <t>jl.condong campur no 45 kel.josenan kec.taman. madiun.jawa timur</t>
  </si>
  <si>
    <t>yara maroon XLset dan yara maroon 10tahun set</t>
  </si>
  <si>
    <t>ibu iis/ika</t>
  </si>
  <si>
    <t>Dsn.suka asih Ds.muara kec:blanakan kab:subang Rt/rw: 03/03 (warung depan musolah)</t>
  </si>
  <si>
    <t>*Dayang</t>
  </si>
  <si>
    <t>Perumahan gramapuri *persada blok r14 24 Sukajaya Cibitung Bekasi</t>
  </si>
  <si>
    <t>tisha plum M</t>
  </si>
  <si>
    <t>FITRI ANGGRAENI</t>
  </si>
  <si>
    <t>DS..KARANGGAYAM RT 02 RW 02 Kec.lumbir Kab banyumas 53177</t>
  </si>
  <si>
    <t>085878723124/085282325325</t>
  </si>
  <si>
    <t>Sari asriyani</t>
  </si>
  <si>
    <t>jl.parit wanzen multazam 2 B5 01 Btn pulai sakinah kec. dumai timur kota dumai riau 28823</t>
  </si>
  <si>
    <t>elenora hitam M 2set XXLset dan kids 3tahun set</t>
  </si>
  <si>
    <t>42000*2</t>
  </si>
  <si>
    <t>Hikmah/dulhadi</t>
  </si>
  <si>
    <t>Ds. Tempel wetan blok limbangan RT/Rw 005/003 Kec. Lelea Kab. Indramayu jabar</t>
  </si>
  <si>
    <t>alana dustypink XLset</t>
  </si>
  <si>
    <t>Maulida Rusdiana</t>
  </si>
  <si>
    <t>PT. Kampung Coklat Blitar, Jl. Bantengblorok 18 Ds. Plosorejo, Kec. Kademangan, Kab. Blitar</t>
  </si>
  <si>
    <t>Tisha Plum (Dress Only) Size M</t>
  </si>
  <si>
    <t>irma syarifah adam</t>
  </si>
  <si>
    <t>jl. Hasanudin toto, silae Kecamatan : palu barat Kota : Palu sulawesi tengah Kode pos : 94227</t>
  </si>
  <si>
    <t>0852 9871 1793</t>
  </si>
  <si>
    <t>elenora nude 7tahun set</t>
  </si>
  <si>
    <t>putri safitri</t>
  </si>
  <si>
    <t>jln.siliwangi, kp. Ciroyom rt.32/08, desa padaasih, kec.cisaat, kab.sukabumi,jawa barat</t>
  </si>
  <si>
    <t>set yara maroon size S</t>
  </si>
  <si>
    <t>Nofi lestari</t>
  </si>
  <si>
    <t>Rajeg Terrace green residence blok G 9/02 Desa : Sukamanah Kecamatan :Rajeg Kab/Kota : Tangerang Provinsi : Banten</t>
  </si>
  <si>
    <t>saafia choco L</t>
  </si>
  <si>
    <t>nurain binti alim</t>
  </si>
  <si>
    <t>Maribeli butik, level 1, lot 1-55, kenanga wholesale city , no. 2 jalan gelugor off jalan kenanga, 55200 kuala lumpur</t>
  </si>
  <si>
    <t>maira plum XLset</t>
  </si>
  <si>
    <t>An tya/ibu ijah</t>
  </si>
  <si>
    <t>Jl. H. Tohir no 11 rt 002/004 Kel. Sukabumi selatan kec. Kebon jeruk jakarta barat</t>
  </si>
  <si>
    <t>grizel denim 1 set size xl</t>
  </si>
  <si>
    <t>Sodik</t>
  </si>
  <si>
    <t>Jln baru dipo KRL depok rt 002 / rw 03 no 133 A kel-Ratu jaya Kec-cipayung kota depok. Id : 16439</t>
  </si>
  <si>
    <t>yara nude 7tahun set</t>
  </si>
  <si>
    <t>bekas model</t>
  </si>
  <si>
    <t>iNASONi</t>
  </si>
  <si>
    <t>Dusun Krajan Barat No. 051. Rt. 005/ Rw. 002 Kecamatan Ciasem Kabupaten Subang 41256 JawaBarat - Indonesia</t>
  </si>
  <si>
    <t>0852 170 777 27</t>
  </si>
  <si>
    <t>yara maroon XL set dan handsock white 1</t>
  </si>
  <si>
    <t>siti rokhani</t>
  </si>
  <si>
    <t>perum hasta graha blok 4 no 11 rt 001 rw 039 wanasari cibitung bekasi</t>
  </si>
  <si>
    <t>keyra denimblue S dan M</t>
  </si>
  <si>
    <t>ROSEL</t>
  </si>
  <si>
    <t>KLERONG RT 06 RW 03,JATISOBO,JATIPURO,KARANGANYAR</t>
  </si>
  <si>
    <t>inner rajut CARAMEL,LAVENDER,MAROON</t>
  </si>
  <si>
    <t>ifah</t>
  </si>
  <si>
    <t>Taman Rasah jaya Jalan rj 5/7 negeri sembilan 70300 seremban. No. 2928 malaysia</t>
  </si>
  <si>
    <t>Yara maroon s set</t>
  </si>
  <si>
    <t>Reg &amp; APX</t>
  </si>
  <si>
    <t>lina wati warsito</t>
  </si>
  <si>
    <t>kp.pasirbatok 0 011/007kec..purabaya desa purabaya kb sukabumi</t>
  </si>
  <si>
    <t>hasya hitam</t>
  </si>
  <si>
    <t>(27)6</t>
  </si>
  <si>
    <t>Anita zubaedah</t>
  </si>
  <si>
    <t>Jln teuku umar, Kp.cibuntu bojong rt/rw.01/01, Desa.Gandasari, Kec.Cikarang barat, Kab.Bekasi 17530( kontrakan bapak walim/ ibu emi)</t>
  </si>
  <si>
    <t>yara hitam Lset</t>
  </si>
  <si>
    <t>Mariyah (perawat alamanda)</t>
  </si>
  <si>
    <t>Rsi Harapan Anda jalan Ababil no.42 Tegal</t>
  </si>
  <si>
    <t>Thisa choco 1 set ukuran L</t>
  </si>
  <si>
    <t>Indri Yulianti</t>
  </si>
  <si>
    <t>kp. Cimadang Rt. Rw 01/01 Desa. Cijakan Kec. Bojong Kab. Pandeglang Prop. Banten</t>
  </si>
  <si>
    <t>tisha lav s set</t>
  </si>
  <si>
    <t>Tati lisnawati</t>
  </si>
  <si>
    <t>Jln RE.Martadinata no 233 Jati Indihiang Tasikmalaya (depan gedung DPRD)</t>
  </si>
  <si>
    <t>Nur Awaliah</t>
  </si>
  <si>
    <t>Jl. Aroeppala/ Hertasning Baru, Anging Mammiri Residence blok F3 no. 7, Kel. Karunrung, Kec. Rappocini</t>
  </si>
  <si>
    <t>Yara Maroon XL set dan yara maroon kids 7tahun set</t>
  </si>
  <si>
    <t>RIZA MONANDA LUBIS</t>
  </si>
  <si>
    <t>JALAN BAMBU KOMPLEK THE ADAMARIS RESIDENCE BLOKE3 TANJUNG MORAWA DELI SERDANG</t>
  </si>
  <si>
    <t>081263342995/081265073359</t>
  </si>
  <si>
    <t>TISHA CHOCO SIZE Lset</t>
  </si>
  <si>
    <t>urgent</t>
  </si>
  <si>
    <t>FITRI</t>
  </si>
  <si>
    <t>JL DADALI LEBAK RT01/RW05.KEC.KEL.TANAH SAREAL KOTA BOGOR JAWA BARAT.KODE POS16161(WARUNG ROKOK SAMPING WARTEG BARU)</t>
  </si>
  <si>
    <t>khimar saziya tosca, dan khimar halwa hitam</t>
  </si>
  <si>
    <t>Ririn Hidayati</t>
  </si>
  <si>
    <t>jl. Lengkong Gudang Timur, No. 17 A, Rt/001 Rw/03. Kelurahan : Lengkong Gudang Timur Kecamatan: Serpong Kota : Tangerang Selatan Provinsi : Banten (15321) (KOST ADHI MANSION “kamar 106”)</t>
  </si>
  <si>
    <t>0853-4832-3500</t>
  </si>
  <si>
    <t>tisha white s (2)</t>
  </si>
  <si>
    <t>Dewi ardiyanti nikhlah</t>
  </si>
  <si>
    <t>kp kemang kec mancak - serang banten</t>
  </si>
  <si>
    <t>inner pants hitam(ketinggalan) , zinnia midnight blue S set (orderlagi)</t>
  </si>
  <si>
    <t>ketinggalan di inputan</t>
  </si>
  <si>
    <t>della</t>
  </si>
  <si>
    <t>pt.shindengen Indonesia kawasan Greenland internasional industrial center blok AD no 02 desa nagasari kecamatan serang baru Bekasi Jawa barat</t>
  </si>
  <si>
    <t>AZNI CHOCO M DO (2)</t>
  </si>
  <si>
    <t>devi (089622200025)</t>
  </si>
  <si>
    <t>Nani primarani</t>
  </si>
  <si>
    <t>Perum central Park Cikarang blok f no 15, jl Anggrek 6 Rt/Rw 50/21,ds karang raharja, kec. Cikarang Utara, Bekasi, Jawa Barat 17530</t>
  </si>
  <si>
    <t>MAIRA CHOCO XL SET</t>
  </si>
  <si>
    <t>sri sukasni</t>
  </si>
  <si>
    <t>tegalrejo, rt01/rw05, nangsri,kebakkramat,karanganyar 57762</t>
  </si>
  <si>
    <t>MAIRA PINK S SET</t>
  </si>
  <si>
    <t>Ayi Karyati</t>
  </si>
  <si>
    <t>Kp.Sindangpanon rt 03 rw 06 desa sindangpanon,kec Banjaran Kab Bandung 40377</t>
  </si>
  <si>
    <t>ZENYA GREY L DO</t>
  </si>
  <si>
    <t>selvia talusi</t>
  </si>
  <si>
    <t>indomaret sektor 7c jl.gading golf boulevard kel.kelapa dua kec.kelapa dua</t>
  </si>
  <si>
    <t>FAZILA KIDS TOSCA SET SIZE 5</t>
  </si>
  <si>
    <t>isma (mama radhit)</t>
  </si>
  <si>
    <t>kp.kadu rt 05 rw02 no.72 kec.curug kab.tangerang</t>
  </si>
  <si>
    <t>KHIMAR FAIHA PINK</t>
  </si>
  <si>
    <t>Anisah</t>
  </si>
  <si>
    <t>Dawuan Royal Residence jln.pewarengan desa dawuan timur blok D1 No.1 *kecamatan :Cikampek * kabupaten: Karawang jawa barat</t>
  </si>
  <si>
    <t>ALANA DUSTY PINK XL DO</t>
  </si>
  <si>
    <t>Shoffa NF</t>
  </si>
  <si>
    <t>Perumahan Intan Regency Jl Intan Berlian II no 34 CIPEDES Kota Tasikmalaya iD 46133</t>
  </si>
  <si>
    <t>KHIMAR SAAFIA NAVY</t>
  </si>
  <si>
    <t>fitri</t>
  </si>
  <si>
    <t>Puspita loka blok e3 no 9 lengkong gudang serpong BSD tangsel</t>
  </si>
  <si>
    <t>Bpk Budi Kurniawan</t>
  </si>
  <si>
    <t>Kantor PDAM CABANG TELUKJAMBE .RUKO PERUMNAS TELUKJAMBE. Desa sukaluyu . Kec. Telukjambe Timur. Kab. Karawang</t>
  </si>
  <si>
    <t>ELENORA HITAM S SET
ELENORA NUDE S DO</t>
  </si>
  <si>
    <t>Wiwin Winarni</t>
  </si>
  <si>
    <t>jl. Kartini II no 18, rt 07 rw 05 pasar Baru, Sawah besar Jakarta pusat.</t>
  </si>
  <si>
    <t>Jl. kamboja no. 135 rt 05/02 kacangpedang atas pangkalpinang
Provinsi: Bangka Belitung
Kota Pangkal Pinang
Kecamatan: Gerunggang</t>
  </si>
  <si>
    <t>ALANA HITAM S DO</t>
  </si>
  <si>
    <t>Dessy Ayu Wulandari</t>
  </si>
  <si>
    <t>Oma Pesona Buduran E2 No 15 Buduran Siodarjo
RT/Rw: 38/07
No rumah: E2/15
Kelurahan: Sidokepung
Kecamatan: Buduran
Kota: Sidoarjo
Kode POS: 61252</t>
  </si>
  <si>
    <t>1set Dress Maira Broken White Size S</t>
  </si>
  <si>
    <t>Mohammad Sarifudin</t>
  </si>
  <si>
    <t>blok tegalpelem 007/002 druntenkulon gabuswetan indramayu</t>
  </si>
  <si>
    <t>Elenora falamingo ukuran L set
Zenya punch ukuran L set
Elenora kids size 10 navy</t>
  </si>
  <si>
    <t>tatieriah</t>
  </si>
  <si>
    <t>kp.cibanteng Rt 14.Rw 06. desa.jatiragashilir kec.patokbeusi kab.subang jawabarat</t>
  </si>
  <si>
    <t>ZENYA PUNCH XXL SET</t>
  </si>
  <si>
    <t>faizah tr</t>
  </si>
  <si>
    <t>jln kh Ahmad dahlan kompleks btn cantiga petir cipondoh Tangerang Banten pondok pesantren at tahiyyah kode pos 15147</t>
  </si>
  <si>
    <t>ANNA FUDIANA</t>
  </si>
  <si>
    <t>NO.2 LANE 1236 SECTION 1 JISHAN ROAD ZHUSHAN TOWN NANTOU COUNTY 557, TAIWAN R.O.C</t>
  </si>
  <si>
    <t>ZENYA PUNCH S SET
INNER PAKET 1</t>
  </si>
  <si>
    <t>APX</t>
  </si>
  <si>
    <t>PAKAI BOX</t>
  </si>
  <si>
    <t>Lina tri alfina</t>
  </si>
  <si>
    <t>Dusun Rejadadi RT 04/RW 02, Desa Tambakreja ,Kec.Kedungreja, Kab.Cilacap</t>
  </si>
  <si>
    <t>MAIRA PINK S SET
MAIRA CHOCO M SET</t>
  </si>
  <si>
    <t>Evi Setiyaningrum</t>
  </si>
  <si>
    <t>Taman terubong indah blok 21A lantai 11 rumah no.4(depan suria vista)
Paya terubong
Penang Malaysia
11060</t>
  </si>
  <si>
    <t>YARA MAROON M DO
YARA GREEN M DO</t>
  </si>
  <si>
    <t>Esti Maya</t>
  </si>
  <si>
    <t>jln. Dukuh kupang barat XVII no.15 dukuh pakis - surabaya</t>
  </si>
  <si>
    <t>HULYA GREY M SET</t>
  </si>
  <si>
    <t>Roslina (Ilin)</t>
  </si>
  <si>
    <t>Jln. Adinegoro no 3 rw 2/ rt 1 koto tangah, lubuk buaya , padang, sumatra barat</t>
  </si>
  <si>
    <t>yanti susanti</t>
  </si>
  <si>
    <t>PT.PK global indonesia Jl.antartika 2 kav blok B4 no.02-03 kawasan KIEC kel.kotasari kec.grogol 42436</t>
  </si>
  <si>
    <t>ELENORA NAVY XL DO</t>
  </si>
  <si>
    <t>SINTA RAHMAWATI</t>
  </si>
  <si>
    <t>Jl. Raya Cibeber Km.14 Kp. Mayak Kidul Rt.02 Rw.03 Desa Mayak Kec. Cibeber Kab. Cianjur 43262</t>
  </si>
  <si>
    <t>KHIMAR SAFIA HITAM</t>
  </si>
  <si>
    <t>Siti taqiyatun</t>
  </si>
  <si>
    <t>no 160.sec 1. zhongshan rd, shulin dist. new taipei city 238 (R.o.c) taiwan</t>
  </si>
  <si>
    <t>YARA GREEN L SET</t>
  </si>
  <si>
    <t>Adzillanie</t>
  </si>
  <si>
    <t>Kavling pertamina no.23 
RT 01/01 dpn pusdiklat diknas sebelah pondok bakso arseto, cinangka -sawangan -depok</t>
  </si>
  <si>
    <t>Lilis Yulianti</t>
  </si>
  <si>
    <t>Komplek Kopo Jaya, Jl.Kopo Jaya 3 No.7B Kec. Babakan Ciparay - Bandung 40227</t>
  </si>
  <si>
    <t>KHIMAR SAFIYA NAVY</t>
  </si>
  <si>
    <t>(09)6</t>
  </si>
  <si>
    <t>Desi Nur Asih</t>
  </si>
  <si>
    <t>Zenbu Restaurant, Senayan city Mall Lt.5
Jl.Asia Afrika Kec.Tanah Abang, Kota Jakarta Pusat</t>
  </si>
  <si>
    <t>KHIMAR SHAINA CHOCO
KHIMAR FAYRA MAGENTA</t>
  </si>
  <si>
    <t>(09)7</t>
  </si>
  <si>
    <t>Leli Sofingatun</t>
  </si>
  <si>
    <t>Perumahan Wahana Cikarang blok b12 no.6
Desa Sukadami
Kecamatan Cikarang Selatan
Kab.Bekasi</t>
  </si>
  <si>
    <t>YARA KIDS MAROON SET SIZE 5</t>
  </si>
  <si>
    <t>(09)8</t>
  </si>
  <si>
    <t>Widiastuti</t>
  </si>
  <si>
    <t>Jln Pol. Sanmukhid rt. 2/12 kalikudi, kec. Adipala, kab. Cilacap Jateng 53271</t>
  </si>
  <si>
    <t>Misnah</t>
  </si>
  <si>
    <t>Jl.melati indah 1 jalur 2 Rt 30,Rw 02,No 07 Banjarmasin</t>
  </si>
  <si>
    <t>TISHA NAVY S SET</t>
  </si>
  <si>
    <t>yuli f</t>
  </si>
  <si>
    <t>jl ir sutami link mekarjadi rt 013 rw 01 no 043 desa lebakdenok kec citangkil cilegon Banten 42442</t>
  </si>
  <si>
    <t>KHIMAR SHAINA BERRY</t>
  </si>
  <si>
    <t>Agus Sutrisno (Unilever)</t>
  </si>
  <si>
    <t>Perum Metland Cibitung Blok T.5 NO.41
Rt/006 Rw/026, Wanajaya, Cibitung
Kab.Bekasi</t>
  </si>
  <si>
    <t>YARA MAROON S SET</t>
  </si>
  <si>
    <t>Ernawati</t>
  </si>
  <si>
    <t>Perum.bip blok AD no.6 RT 32 RW 09
Kel.bungur sari desa.cibening Purwakarta</t>
  </si>
  <si>
    <t>fira sri listian praja</t>
  </si>
  <si>
    <t>perum surung dayung blok A no.65 rt 01 rw 16 desa handapherang kecamatan cijeungjing kab.ciamis</t>
  </si>
  <si>
    <t>ZENYA ROSE XL DO</t>
  </si>
  <si>
    <t>Nani cus</t>
  </si>
  <si>
    <t>jl.sultan Ageng Tirtayasa no.32 ds.kedung jaya blok.silorog rt03/rw01 
kec.kedawung
kab.cirebon 45153</t>
  </si>
  <si>
    <t>KHIMAR SAAFIA LAVENDER
KHIMAR SALWA MAROON</t>
  </si>
  <si>
    <t>Andhon Asmoro L</t>
  </si>
  <si>
    <t>jl. Sukirno 10, sukolilo baru, kec. Bulak, surabaya</t>
  </si>
  <si>
    <t>KHIMAR SAFIA LAVENDER</t>
  </si>
  <si>
    <t>meilan</t>
  </si>
  <si>
    <t>jl. Yusuf bauty kompleks citra garden blok E6 no 25Yellow celosia Kelurahan manggarupi kecamatan somba opu kabupaten gowa kecamatan sulawesi selatan</t>
  </si>
  <si>
    <t>ZENYA PUNCH S SET</t>
  </si>
  <si>
    <t>Dewi Sondari Permana</t>
  </si>
  <si>
    <t>Jln. Kertasari No. 41 Rt 01 Rw. 11 Lingkungan Cibuntu Kel. Kertasari Kec. Ciamis. Kab ciamis.</t>
  </si>
  <si>
    <t>KHIMAR SAFIA BERRY</t>
  </si>
  <si>
    <t>(10)10</t>
  </si>
  <si>
    <t>Siti dewi</t>
  </si>
  <si>
    <t>(depot semen tiga roda cirebon)
Jl.raya cirebon bandung km 20 kec gempol kab cirebon 45161.</t>
  </si>
  <si>
    <t>Sofia Lestari</t>
  </si>
  <si>
    <t>Bangsal Yudhistira RSUD Nyi Ageng Serang Bantar Kulon Banguncipto Sentolo Kulon Progo Yogyakarta</t>
  </si>
  <si>
    <t>KHIMAR SAAFIA NAVY
KHIMAR MAIRA MOCA</t>
  </si>
  <si>
    <t>Iqrok Wahyu perdana</t>
  </si>
  <si>
    <t>jalan danau mahalona c3I9 Sawojajar kecamatan Kedungkandang kota Malang</t>
  </si>
  <si>
    <t>KHIMAR ELENORA TOSCA
KHIMAR SAFIA LAVENDER</t>
  </si>
  <si>
    <t>Nurul Hidayah</t>
  </si>
  <si>
    <t>PT. Cubic Indonesia
Bekasi Internasional Industrial Estate
Jl. Inti III Blok C6 no.7 
Cikarang Selatan, Bekasi, Jawa Barat 17550</t>
  </si>
  <si>
    <t>haura fawwaz luthfiyyah</t>
  </si>
  <si>
    <t>jalan raya bandung-cirebon no. 40. Kosan IL3 (Sebrang jonas photo). Desa cibeusi. Kec. Jatinangor - Sumedang</t>
  </si>
  <si>
    <t>Rima Mardiana (Isop)</t>
  </si>
  <si>
    <t>Leuwisari RT03 RW 01
Kelurahan Leuwiliang
kecamatan Kawalu
kota Tasikmalaya</t>
  </si>
  <si>
    <t>KHIMAR HALWA MOCA</t>
  </si>
  <si>
    <t>Tarmy</t>
  </si>
  <si>
    <t>Jl.kiray no 6a Rt 05 Rw 06 Beji Timur,Beji,Depok</t>
  </si>
  <si>
    <t>Ningsih</t>
  </si>
  <si>
    <t>Uob kayhian securities
Jl. Bandengan utara kav 81 blok a1 
(Samping bank permata) 
Penjaringan Jakarta Utara 14440</t>
  </si>
  <si>
    <t>KHIMAR SAFIA NAVY
KHIMAR SAAFIA LAVENDER</t>
  </si>
  <si>
    <t>Lisa</t>
  </si>
  <si>
    <t>Griya Sasi Kirana Jln. PLN Raya Kav. D No.69, Gandul_Cinere, Depok_Jawa Barat</t>
  </si>
  <si>
    <t>Wiwip</t>
  </si>
  <si>
    <t>Komplek cingcin permata indah blok c no 53 rt 006/011 ds.cingcin kec.soreang kab.bandung 40911</t>
  </si>
  <si>
    <t>KHIMAR ELENORA TOSCA</t>
  </si>
  <si>
    <t>Garda Parwitasari</t>
  </si>
  <si>
    <t>Perum Grand Mutiara Village Blok BK No. 22 Sirnabaya, Kec. Telukjambe Timur, Kab. Karawang, Jawa Barat</t>
  </si>
  <si>
    <t>Hanifah/Pa Sunarno</t>
  </si>
  <si>
    <t>Jl. Kapuk Kebon Jahe (Gg. Musholla Nurul Hikmah) RT. 015/RW.003 N0. 130, Kel. Kapuk, Kec. Cengkareng, Jakarta Barat</t>
  </si>
  <si>
    <t>YARA NUDE L DO</t>
  </si>
  <si>
    <t>dwi dantoso</t>
  </si>
  <si>
    <t>jl. Payan buntaran 1 no 29 rt 25 rw 05 pabean, sedati, sidoarjo 61253</t>
  </si>
  <si>
    <t>Wina Nuraeni</t>
  </si>
  <si>
    <t>Desa Jatipamor RT/RW 008/004 Kecamatan Panyingkiran Kabupaten Majalengka Jawa Barat</t>
  </si>
  <si>
    <t>KHIMAR ELENORA TOSCA
KHIMAR SAZIYA HITAM</t>
  </si>
  <si>
    <t>Liza kusuma wardhani (Lisa)</t>
  </si>
  <si>
    <t>kp.rancasari rt04 RW 04 no.12 desa pasir gaok kecamatan rancabungur kabupaten Bogor</t>
  </si>
  <si>
    <t>SHAINA CHOCO XL SET</t>
  </si>
  <si>
    <t>Anna</t>
  </si>
  <si>
    <t>Perumahan Lembah Hijau jl. Gilimanuk 6 no 27 Lippo Cikarang Bekasi 
Kec. Serang, kota Cikarang kab. Bekasi</t>
  </si>
  <si>
    <t>ELENORA NAVY M DO</t>
  </si>
  <si>
    <t>ARINI</t>
  </si>
  <si>
    <t>APX INTERNATIONAL RUKO GRAND PRIMA BINTARA NO. 32
JL. TERUSAN 1 GUSTI NGURAH RAI BINTARA. 
BEKASI BARAT 17134
.
👉🏻paket di teruskan ke singapura 👈🏻
.
✍🏻nama : AGUSTIN
29B, #10-20,
West coast park botania 
127724
HP : +65 82036944</t>
  </si>
  <si>
    <t>KHIMAR HALWA GREY
KHIMAR HALWA PINK
KHIMAR HALWA CHOCO</t>
  </si>
  <si>
    <t>SONIAH (089620974762)</t>
  </si>
  <si>
    <t>Amanda Ozami</t>
  </si>
  <si>
    <t>kantor pelita nusa, jalan arifin ahmad, ruko seberang simpang paus. (Sebelah leng coffee)
Kecamatan : marpoyan damai
Kab/Kota : kota pekanbaru
Provinsi : Riau</t>
  </si>
  <si>
    <t>ELENORA NAVY XL DO
KHIMAR SAFIA TOSCA</t>
  </si>
  <si>
    <t>Amelia</t>
  </si>
  <si>
    <t>Kp Cikasasah Girang Rt/Rw 008/003 Desa Mekarjaya Kec Padakembang Kab Tasikmalaya, Jawa Barat 46466</t>
  </si>
  <si>
    <t>iyan handayani</t>
  </si>
  <si>
    <t>Ds jatimulya blok kombo 2 rt/rw 03/02
Kec terisi kab indramayu</t>
  </si>
  <si>
    <t>KHIMAR ELENORA PINK</t>
  </si>
  <si>
    <t>suci wulandari (billy andang b)</t>
  </si>
  <si>
    <t>kp.kramat rt 002 rw 004 gang dagang kelurahan setu kecamatan cipayung jakarta timur</t>
  </si>
  <si>
    <t>SITI F</t>
  </si>
  <si>
    <t>jalan ternate Depan PT.TEKHNIK FAJAR ada lorong msk rmh ungu. 
RT 001. RW 01
 kec :merauke kab:merauke.</t>
  </si>
  <si>
    <t>YARA GREEN APLE XL SET
YARA KIDS GREEN SET SIZE 3
YARA HITAM XL SET
YARA KIDS HITAM SET SIZE 10</t>
  </si>
  <si>
    <t>Irfan Muchlis</t>
  </si>
  <si>
    <t>jl. Dr. Semeru komp. Bumi Menteng Asri (MAN 1 KOTA BOGOR) Kel. Menteng kec. Bogor Barat</t>
  </si>
  <si>
    <t>Eel Jamilah</t>
  </si>
  <si>
    <t>Kp.Buaran jl.pangjay(pangeran Jayakarta) Patriot
Rt.06 Rw.01 No.59
Kel. Harapan mulya
Kec.Medan satria
Bekasi
Lokasi tepatnya di (Pabrik kerupuk SAPUTRA)</t>
  </si>
  <si>
    <t>iroh luki</t>
  </si>
  <si>
    <t>jl. Kampung mlayu kecil 1/no.1, rt.10/rw.10 bukit duri tebet jaksel</t>
  </si>
  <si>
    <t>puput na</t>
  </si>
  <si>
    <t>jl.puntodewo 8 Banjarsari Sukoharjo Ngaglik Sleman Yogyakarta</t>
  </si>
  <si>
    <t>Liwani darra farhanah</t>
  </si>
  <si>
    <t>perumahan bojong depok baru 2/ gaferi 2 ,jalan siliwangi 5 blok EY nomor 3
Rt 5, rw 16 kelurahan sukahati kecamatan cibinong kabupaten bogor.</t>
  </si>
  <si>
    <t>KHIMAR SHAINA CHOCO</t>
  </si>
  <si>
    <t>Yunita</t>
  </si>
  <si>
    <t>Jl.Golo No.30 (depan RS.Bhakti Ibu), Kel.Pandeyan, Kec.Umbulharjo, Kota Yogyakarta</t>
  </si>
  <si>
    <t>Imas Masitoh</t>
  </si>
  <si>
    <t>jl kh.Tubagus Abdullah kp.Daleum padaasih 004/004 kec.purbaratu kota tasikmalaya</t>
  </si>
  <si>
    <t>KHIMAR SAFIA TOSCA</t>
  </si>
  <si>
    <t>agit muarifah</t>
  </si>
  <si>
    <t>rt 09 rw 04 ds kalibagor kec kalibagor kab banyumas</t>
  </si>
  <si>
    <t>Maya</t>
  </si>
  <si>
    <t>Kp.muara ciwidey No.38 Rt.02 Rw.03 Kecamatan Katapang Kabupaten Bandung</t>
  </si>
  <si>
    <t>Asyarini</t>
  </si>
  <si>
    <t>(Lt.4, Biro Keuangan) Gd. Graha BNPB, Jl.Pramuka Kav.38, Kel.Utan Kayu Utara, Kec. Matraman, Jakarta Timur 13120</t>
  </si>
  <si>
    <t>ema hariyanti</t>
  </si>
  <si>
    <t>jln lintas balam km21 kecamatan Bangko Pusako kabupaten Rokan hilir provinsi Riau</t>
  </si>
  <si>
    <t>latifah</t>
  </si>
  <si>
    <t>jalan raya otonom pasar kemis Kec:pasar kemis
Kab:tanggerang banten
Rt/rw:005/001</t>
  </si>
  <si>
    <t>YARA GREEN APPLE M SET</t>
  </si>
  <si>
    <t>Nur azizah ( B4 08)</t>
  </si>
  <si>
    <t>selasih 7,jalan persiaran selasih, kawasan perindustrian senai fasa 3
 81400 senai johor malaysia</t>
  </si>
  <si>
    <t>TISHA CHOCO M SET
AZNI BLOOD M DO</t>
  </si>
  <si>
    <t>Doni / nika</t>
  </si>
  <si>
    <t>DEWI CELL Jl. Agus salim no 20 Bandarjaya Barat, Terbanggi Besar, Lampung Tengah 34162</t>
  </si>
  <si>
    <t>KEYA BERRY M SET</t>
  </si>
  <si>
    <t>lisda kusuma</t>
  </si>
  <si>
    <t>perum bumi elang indah, jln nuri c21. sukamanah-tasikmalaya</t>
  </si>
  <si>
    <t>Riza Lestari</t>
  </si>
  <si>
    <t>Pondok pesantren darul huffaz jln Raya bernung no 36 kec. gedong tataan kab. Pesawaran</t>
  </si>
  <si>
    <t>KHIMAR SAFIA LAVENDER
KHIMAR SAFIA TOSCA</t>
  </si>
  <si>
    <t>DIAN RAGIL</t>
  </si>
  <si>
    <t>PERUM GRIYA BINTANG MEKARSARI BLOK Q5 NO 15 MEKARSARI KECAMATAN RAJEG KAB TANGERANG 15540</t>
  </si>
  <si>
    <t>KHIMAR ZENYA ROSE</t>
  </si>
  <si>
    <t>perumahan bojong depok baru 2/ BDB 2 ,jalan siliwangi 5 blok EY nomor 3 . Rt05 Rw16, kelurahan sukahati ,kecamatan cibinong kabupaten bogor</t>
  </si>
  <si>
    <t>KHIMAR SHAINA MAROON</t>
  </si>
  <si>
    <t>Niko Alfandi</t>
  </si>
  <si>
    <t>mobil 88 Cempaka putih
jl.jend.ahmad yani no.51 rawasari,cempaka putih,jakarta selatan</t>
  </si>
  <si>
    <t>KHIMAR SHAINA HITAM
KHIMAR SHAINA CHOCO</t>
  </si>
  <si>
    <t>etin agustin F.A</t>
  </si>
  <si>
    <t>Jl. Dayung,perum. Dayung Cluster no. B13, Kelurahan Teluk Lingga, Kecamatan Sangatta Utara, Kabupaten Kutai Timur, 76511</t>
  </si>
  <si>
    <t>KEYA CHOCO L DO
HULYA GREY M DO</t>
  </si>
  <si>
    <t>nana</t>
  </si>
  <si>
    <t>guyangan rt3/5 ngrandu bangsri jepara</t>
  </si>
  <si>
    <t>KHIMAR SALWA MAROON</t>
  </si>
  <si>
    <t>suprihatin nirma devi</t>
  </si>
  <si>
    <t>desa munggangsari rt 02 rw 02 kec.grabag kab.purworejo jawa tengah</t>
  </si>
  <si>
    <t>deby faradiba zaldy</t>
  </si>
  <si>
    <t>taman royal 3 cluster acasia 2 blok AS 15 no.20 kecamatan tangerang kelurahan tanah tinggi kota tangerang</t>
  </si>
  <si>
    <t>dini aryanti</t>
  </si>
  <si>
    <t>Desa Cipicung kecamatan Cipicung kab kuningan jawa barat RT/RW 04/02.dusun 1</t>
  </si>
  <si>
    <t>Perum.Wahana Cikarang blok b12 no 6.Desa Sukadami Kec.Cikarang Selatan. Kab.Bekasi</t>
  </si>
  <si>
    <t>KHIMAR ALESHA CHOCO
YARA GREEN XL DO</t>
  </si>
  <si>
    <t>Sariyah</t>
  </si>
  <si>
    <t>Jalan Penatusan No.14 RT 04 RW 09 DUSUN JAMBU, KELURAHAN PENGGALANG, KECAMATAN ADIPALA KABUPATEN CILACAP, JAWA TENGAH 53271</t>
  </si>
  <si>
    <t>Darmini</t>
  </si>
  <si>
    <t>jl PT Kayu Lapis KM 46, desa sinar pekayau, kecamatan sepauk, kab sintang</t>
  </si>
  <si>
    <t>YARA HITAM M SET
YARA KIDS HITAM SIZE 3</t>
  </si>
  <si>
    <t>Nita (bangsal ashifa)</t>
  </si>
  <si>
    <t>jln kapten mulyadi no.249 kec.pasar kliwon surakarta 57118 prob jawa tengah</t>
  </si>
  <si>
    <t>KHIMAR HALWA MOCA
KHIMAR ELENORA TOSCA</t>
  </si>
  <si>
    <t>Nana fitriana</t>
  </si>
  <si>
    <t>dsn, Tegolayang Ds tigorejo rt 03 rw 07
Kecamatan pegandon
Kabupaten kendal
Kode pose 51357</t>
  </si>
  <si>
    <t>ALESHA PUTIH L DO</t>
  </si>
  <si>
    <t>Susi trianingsih</t>
  </si>
  <si>
    <t>Komp. Benawa raya 
Jl. Madinah blok.O no. 81
Kel.guntung manggis
Kec.landasan ulin
Kota .banjarbaru
Propinsi.kalimantan selatan</t>
  </si>
  <si>
    <t>TISHA PUTIH S SET</t>
  </si>
  <si>
    <t>Endah ayu</t>
  </si>
  <si>
    <t>Rt 2 rw 1, desa bangsa, kecamatan kebasen, kabupaten banyumas</t>
  </si>
  <si>
    <t>YARA MAROON M DO</t>
  </si>
  <si>
    <t>Endah dwi prasetiyaningsih</t>
  </si>
  <si>
    <t>Jl . Lintas hutan wisata (sebelah futsal HW, tugu BI) kel. Tanjung puri, kec. Sintang kab. Sintang, Kalimantan barat</t>
  </si>
  <si>
    <t>KEYA CHOCO XL SET
ELENORA NAVY M SET</t>
  </si>
  <si>
    <t>Siska Yuliana</t>
  </si>
  <si>
    <t>Asrama polisi polres Cilegon blok C no 42 (empat puluh dua) Kel kebon dalem kec Purwakarta Cilegon Banten</t>
  </si>
  <si>
    <t>jl.terusan pasir koja gg.Swadaya no.23 Rt/Rw 009/005 kel.babakan tarogong kec.bojongloa kaler kota bandung</t>
  </si>
  <si>
    <t>KHIMAR HALWA PINK ROSE
INNER RAJUT PAKET 1
HANDSOCK PAKET 3</t>
  </si>
  <si>
    <t>rizna nabhan</t>
  </si>
  <si>
    <t>jl.mayjen sungkono rt.01 rw.02 no.15 sekarkurung kec.kebomas kab.gresik 61124</t>
  </si>
  <si>
    <t>Siti kamah</t>
  </si>
  <si>
    <t>Jl gotong royong gg sholeh rt 001 rw 02 no 105 kec duren sawit kel pondok bambu kota jakarta timur 13430</t>
  </si>
  <si>
    <t>INNER PANTS BLACK DAN CHOCO
INNER RAJUT MAROON-HITAM
HANDSOCK BEIGE</t>
  </si>
  <si>
    <t>Rina Apriani</t>
  </si>
  <si>
    <t>paradise serpong city cluster hill G8 no 21 kec setu kota tangsel prov Banten</t>
  </si>
  <si>
    <t>SABIYA YELLOW M DO</t>
  </si>
  <si>
    <t>Milla Rohimah</t>
  </si>
  <si>
    <t>Jl guntur melati KP. Mekarmukti rt01 rw 21 desa haurpanggung Kec tarogong kidul</t>
  </si>
  <si>
    <t>ELENORA FLAMINGGO XL SET</t>
  </si>
  <si>
    <t>Adreena Almaira</t>
  </si>
  <si>
    <t>Jl. Kp Gaga Utama rt.001/rw.03 No.80 (tukangsate Bg Asim) Semanan Kalideres Jakarta Barat DKI Jakarta</t>
  </si>
  <si>
    <t>ALESHA CHOCO M SET</t>
  </si>
  <si>
    <t>Yuyun Aris Rimbawati</t>
  </si>
  <si>
    <t>Pt paragon technology and innovation 
Industri road IV blok AF No. 18 Jatake Industrial Area-Tangerang Indonesia</t>
  </si>
  <si>
    <t>YARA MAROON L DO</t>
  </si>
  <si>
    <t>Siti Nurhidayah (Ust Dayah)</t>
  </si>
  <si>
    <t>SDIT SALSABILA 4 JETIS
Gatak, SUMBERAGUNG, Kec. Jetis, Kab. Bantul Prov. D.I. Yogyakarta</t>
  </si>
  <si>
    <t>YARA HITAM XL DO (4)</t>
  </si>
  <si>
    <t>Nurul Ma'rifah</t>
  </si>
  <si>
    <t>Rumah Kost Santi, Sapen GK I/500 A, RT.28/RW.08, Kel. Demangan, Kec. Gondokusuman, Yogyakarta.</t>
  </si>
  <si>
    <t>ALESHA WHITE S DO</t>
  </si>
  <si>
    <t>widia</t>
  </si>
  <si>
    <t>jln syamsu rizal no 13 menteng jakarta pusat 10310</t>
  </si>
  <si>
    <t>YARA NUDE XL SET</t>
  </si>
  <si>
    <t>ibu novi/ pak totonk CV.KHALIESA
Jln. Koramil Gg. Nurul amal (samping smp nurul amal) rt.01/04 kp.caringin tonggoh Ds. Nyangkowek kec.Cicurug Sukabumi 43359</t>
  </si>
  <si>
    <t>ZINIA MIDNIGHT L DO</t>
  </si>
  <si>
    <t>Ida setyaningsih</t>
  </si>
  <si>
    <t>Jln wirotomo no 7,Rt 1/Rw 5 Bukateja Kec. Bukateja
Kab. Purbalingga - Jawa Tengah</t>
  </si>
  <si>
    <t>ZINIA KIDS SMOKE size 5</t>
  </si>
  <si>
    <t>SELIP 22000</t>
  </si>
  <si>
    <t>Anggarsih.S.Pd</t>
  </si>
  <si>
    <t>SMP N 2 Sukadana Kecamatan : Sukadana Kab/Kota : Lampung Timur Provinsi : Lampung</t>
  </si>
  <si>
    <t>khimar elenora tosca, khimar elenora pasangan cream</t>
  </si>
  <si>
    <t>CS Delly (089618850096)</t>
  </si>
  <si>
    <t>casvita</t>
  </si>
  <si>
    <t>jl. Jembatan 2 barat Rt 3 Rw 10 . No.28 kelurahan angke, KOTA JAKARTA BARAT , TAMBORA, DKI JAKARTA ,ID, 11330</t>
  </si>
  <si>
    <t>Tisha plum L set,Tisha Navy S set</t>
  </si>
  <si>
    <t>30-03/19</t>
  </si>
  <si>
    <t>30/03-19</t>
  </si>
  <si>
    <t>endrik</t>
  </si>
  <si>
    <t>Kab serang Kec ciruas Rt/rw 03/01 Ds kaserang Kp nambo Kontrakan bp tajudin</t>
  </si>
  <si>
    <t>tisha putih M set, tisha navy xl set</t>
  </si>
  <si>
    <t>siti Aliyah</t>
  </si>
  <si>
    <t>desa jatiwaringin Rt 004/001 kec. : Mauk Kab : Tangerang Propinsi : Banten</t>
  </si>
  <si>
    <t>tisha plum S set</t>
  </si>
  <si>
    <t>Dede Uyan (Bermen)</t>
  </si>
  <si>
    <t>dusun karedok rt/rw 012/003 desa karedok Kecamatan : jatigede Kab/Kota :sumedang Provinsi :Jawa barat</t>
  </si>
  <si>
    <t>tisha Navy L set</t>
  </si>
  <si>
    <t>Nielvy Harefa</t>
  </si>
  <si>
    <t>Jl.raya PLP Curug GG.mede no.17 rt01/07 kec.curug kab.tangerang</t>
  </si>
  <si>
    <t>maira pink L set</t>
  </si>
  <si>
    <t>evi yulia</t>
  </si>
  <si>
    <t>jln intan simpang rawas gang sunda no 93 kampung jawa kec pesisir tengah krui kab pesisir barat 34574</t>
  </si>
  <si>
    <t>maira choco M do, iner pants wrna item size M , inner pants hitam size XL, elenora mint M do</t>
  </si>
  <si>
    <t>herwina uci</t>
  </si>
  <si>
    <t>Jln.cigadung raya barat no.96 Gg.mesjid baitulmannan rt 03 rw 02 cigadung-cibeunying kaler bandung 40191</t>
  </si>
  <si>
    <t>tisha choco L do</t>
  </si>
  <si>
    <t>untari</t>
  </si>
  <si>
    <t>puri sakinah 2 k2 duku jambidan Kecamatan :banguntapan Kab/Kota :bantul Provinsi :jogja</t>
  </si>
  <si>
    <t>tisha navy L set</t>
  </si>
  <si>
    <t>indraningsih</t>
  </si>
  <si>
    <t>Ds. SRATUREJO Dsn.Grenjeng RT:03 RW : 04 Kecamatan : Baureno Kab/Kota : Bojonegoro Provinsi : jatim</t>
  </si>
  <si>
    <t>zenya punch XL SET</t>
  </si>
  <si>
    <t>Ratih</t>
  </si>
  <si>
    <t>Jl.Pakis Bukit Bougenville Blok O-27 Perum. Dharmo Hill Kel.Dukuh Pakis Kec.Sawahan Surabaya Jawa Timur Kode pos : 60225</t>
  </si>
  <si>
    <t>Maira Plum Xl set</t>
  </si>
  <si>
    <t>Qorie/ mamah abid</t>
  </si>
  <si>
    <t>Jl. Kemang raya pos tunggal rt 01 rw 09 desa kemang kec. Kemang kab. Bogor 16310</t>
  </si>
  <si>
    <t>tisha navy xxl set</t>
  </si>
  <si>
    <t>Riesma Pratiwi R.</t>
  </si>
  <si>
    <t>Jl. Boyolali-Solo Km. 2 (Samsat Boyolali) Kecamatan : Mojosongo Kab/Kota : Boyolali Provinsi : Jawa Tengah</t>
  </si>
  <si>
    <t>Maira pink M do</t>
  </si>
  <si>
    <t>irma aprilia</t>
  </si>
  <si>
    <t>jln.parapat no 68 rt 06/08 Kecamatan : pangandaran Kab/Kota : pangandaran Provinsi : jawa barat</t>
  </si>
  <si>
    <t>khimar qiana wrn putih, tisha choco size M set</t>
  </si>
  <si>
    <t>Evi tri yunie</t>
  </si>
  <si>
    <t>Gg Nangka komp TNI AD jl Apel 8 blok A1 no 1 Kecamatan : Cimanggis Kab/Kota : Depok Provinsi : Jawa Barat</t>
  </si>
  <si>
    <t>inner pants black (xl)</t>
  </si>
  <si>
    <t>Nuryanti</t>
  </si>
  <si>
    <t>Jl Lengkong Gudang Timur raya, lengkong gudang timur Rt 02/04, kel kp jombang, Serpong, Tangerang Selatan, Banten</t>
  </si>
  <si>
    <t>elenora nude S do</t>
  </si>
  <si>
    <t>Endri wahyudi</t>
  </si>
  <si>
    <t>Ds.pojok.dsn manukan RT01 RW01 Kecamatan :garum Kab/Kota :Blitar Provinsi: Jawa timur</t>
  </si>
  <si>
    <t>sartika</t>
  </si>
  <si>
    <t>PT.Taiyong Engreen Jl. Pinus No.94 Rt.02 Rw.IX kel.Panarung kec. Pahandut kota palangka raya kalimantan tengah Kode pos : 73111 Kecamatan : pahandut Kab/Kota : palangka raya Provinsi : kalimantan tengah</t>
  </si>
  <si>
    <t>sekar arum</t>
  </si>
  <si>
    <t>ds wates kensari RT 05/RW 02 Kec: tanggulangin Kab: sidoarjo Jatim</t>
  </si>
  <si>
    <t>tisha plum M do</t>
  </si>
  <si>
    <t>03-04/19</t>
  </si>
  <si>
    <t>fifi</t>
  </si>
  <si>
    <t>jalan hoscokroaminoto no. 36 rt 2 rw 3 kel. Lamangga Kecamatan : murhum Kab/Kota :baubau Provinsi : sulawesi tenggara</t>
  </si>
  <si>
    <t>tisha putih L do (4pcs), tisha putih S do</t>
  </si>
  <si>
    <t>iin mutmainah</t>
  </si>
  <si>
    <t>dusun manyintreuk rt 07 /rw 02 desa panyindangan Kecamatan: buah dua Kab/Kota: SUMEDANG Provinsi : JAWA BARAT</t>
  </si>
  <si>
    <t>tisha navy M do</t>
  </si>
  <si>
    <t>Herlina Purwayanti</t>
  </si>
  <si>
    <t>Tawangrejo RT 01/10 Kel. Tawangsari Kecamatan : Garum Kab/Kota : Blitar Provinsi : Jawa Timur</t>
  </si>
  <si>
    <t>Tisha putih L do</t>
  </si>
  <si>
    <t>siti sapuroh</t>
  </si>
  <si>
    <t>btn idaman permai blok.c no.03 kel.air bang Kecamatan : curup tengah Kab/Kota : rejang lebong Provinsi : bengkulu</t>
  </si>
  <si>
    <t>tisha plum xl set</t>
  </si>
  <si>
    <t>rina</t>
  </si>
  <si>
    <t>Komplek mutiara garuda/ teluk naga boulevar blok C 2 no 3 rt 006 rw 016 kel kampung melayu timur kec teluk naga Tangerang KODE POS :15510</t>
  </si>
  <si>
    <t>maira pink M set</t>
  </si>
  <si>
    <t>02-04/19</t>
  </si>
  <si>
    <t>(04)12</t>
  </si>
  <si>
    <t>Sudianto</t>
  </si>
  <si>
    <t>PT. Anugrah Argon Medica Jl.industri selatan VII blok PP- 7 A Kawasan industri jababeka 2 Kecamatan : Cikarang selatan Kab/Kota : Bekasi Provinsi : Jawa Barat</t>
  </si>
  <si>
    <t>Alesha peach M set (dres defect)</t>
  </si>
  <si>
    <t>(04)13</t>
  </si>
  <si>
    <t>Eva laila</t>
  </si>
  <si>
    <t>perumahan taman cipta asri blok d 63 ,Kel Tembesi ,kec .Sagulung kota Batam</t>
  </si>
  <si>
    <t>tisha navy S do</t>
  </si>
  <si>
    <t>(04)14</t>
  </si>
  <si>
    <t>Dewi ratnasari</t>
  </si>
  <si>
    <t>Toko mulia jaya jln HOS Cokroaminoto No.80 kisaran barat Pro Sumatra Utara</t>
  </si>
  <si>
    <t>tisha putih L set, azni lilac L set</t>
  </si>
  <si>
    <t>Desi andaresta</t>
  </si>
  <si>
    <t>perumahan Puri anggrek,blok f29 no 18 rt 20 rw 5 desa kalodran Kecamatan : walantaka Kab/Kota : kota serang Provinsi : banten</t>
  </si>
  <si>
    <t>Tisha choco L set</t>
  </si>
  <si>
    <t>irma</t>
  </si>
  <si>
    <t>villa graha hijau 1 blok c no 25 rt/rw 008/05 Kecamatan : ciputat timur Kab/Kota : tangerang selatan Provinsi : banten</t>
  </si>
  <si>
    <t>tisha lavender L set</t>
  </si>
  <si>
    <t>Nurhijrani</t>
  </si>
  <si>
    <t>BTN green city 1 blok A1. Dusun Bulurembo desa Babana Kecamatan : Budong2 Kab/Kota : Mamuju tengah</t>
  </si>
  <si>
    <t>tisha navy S set</t>
  </si>
  <si>
    <t>PUJI IRMAWATI (WARUNG IBU RUDI)</t>
  </si>
  <si>
    <t>JL.KALIABANG BAHAGIA GANG HAJI NEREN RT 001/004 DESA PEJUANG Kecamatan :MEDAN SATRIA Kab/Kota :BEKASI Provinsi :JAWA BARAT</t>
  </si>
  <si>
    <t>TISHA PLUM XXL SET</t>
  </si>
  <si>
    <t>Mira</t>
  </si>
  <si>
    <t>kp gunung tugu rt 02 rw 03 desa sukamahi Kecamatan :sukaratu Kab/Kota :Tasikmalaya Provinsi :Jawa barat</t>
  </si>
  <si>
    <t>Imas Nur azizah</t>
  </si>
  <si>
    <t>Perum Cikeas Gardenia Blok G22 No 21 RT03 RW 22 Kecamatan :Gunung Putri Kab/Kota :Bogor Provinsi :Jawa Barat</t>
  </si>
  <si>
    <t>Tisha navy XL do</t>
  </si>
  <si>
    <t>(05)7</t>
  </si>
  <si>
    <t>Syarifah Maryam El Z</t>
  </si>
  <si>
    <t>PT SEASONAL SUPPLIES INDONESIA JL RAYA SERANG KM 16.8 CIKUPA TANGERANG 15719</t>
  </si>
  <si>
    <t>tisha choco Size XXL</t>
  </si>
  <si>
    <t>(05)8</t>
  </si>
  <si>
    <t>Norma Dewi/M. Safinun Naja (Yayasan Al Umron)</t>
  </si>
  <si>
    <t>Dsn Bendosewu Kel/Desa Brndosewu Kecamatan Talun Kabupaten Blitar Kode Pos 66183</t>
  </si>
  <si>
    <t>tisha putih M set</t>
  </si>
  <si>
    <t>(05)9</t>
  </si>
  <si>
    <t>Farida Ainur</t>
  </si>
  <si>
    <t>jalan percetakan negara 2 (indomaret johar baru) Kecamatan : johar baru Kab/Kota : johar baru Provinsi : jakarta pusat</t>
  </si>
  <si>
    <t>Tisha navi xl set</t>
  </si>
  <si>
    <t>05/0419/</t>
  </si>
  <si>
    <t>Nina Fitriana</t>
  </si>
  <si>
    <t>Sasagaran 04/07, kelurahan Bojong kantong Kecamatan : Langensari Kab/Kota : Banjar Provinsi : Jawa barat</t>
  </si>
  <si>
    <t>indah susilowati dewi</t>
  </si>
  <si>
    <t>bakso sarjana Jl kihajar dewantara no 135, kp. Sukamantri RT 006/001, desa sukaraya Kecamatan : karang bahagia Kab/Kota : bekasi Provinsi : jawabarat</t>
  </si>
  <si>
    <t>tisha plum L set</t>
  </si>
  <si>
    <t>ANDRIAN SAH</t>
  </si>
  <si>
    <t>PT. MULTI USAGE INDONESIA JL. JABABEKA XII B BLOK W NO 38 KAWASAN INDUSTRI JABABEKA. CIKARANG. BEKASI 17530 Kecamatan : CIKARANG UTARA Kab/Kota : BEKASI Provinsi : JAWA BARAT</t>
  </si>
  <si>
    <t>Tisha navy S set</t>
  </si>
  <si>
    <t>Riska Susianti</t>
  </si>
  <si>
    <t>RM. Putra Bundo Jln Raya Setu Pasir Angin No.88 Rt.03/01(Depan Gg.Assirot) Cileungsi Bogor 16820</t>
  </si>
  <si>
    <t>tisha navy M set</t>
  </si>
  <si>
    <t>Karyati</t>
  </si>
  <si>
    <t>Rusunawa Cipinang Besar Selatan Blok E Lantai 4 No.413 RT.019/RW005 Kecamatan : Jatinegara Kab/Kota : Jakarta Timur Provinsi : DKI JAKARTA</t>
  </si>
  <si>
    <t>fayra salmon M do</t>
  </si>
  <si>
    <t>Hendra</t>
  </si>
  <si>
    <t>showroom A&amp;Z motor jln raya imam bonjol no 12 samping PT Fajar paper cikarang barat jawa barat</t>
  </si>
  <si>
    <t>elenora hitam XL do</t>
  </si>
  <si>
    <t>Sulastri</t>
  </si>
  <si>
    <t>Jatibarang lor.rt02 rw04.ancer"belakang praktek Dr.rita. pasar jatibarang Kecamatan : Jatibarang Kab/Kota : Brebes Provinsi :Jateng</t>
  </si>
  <si>
    <t>elenora nude M do</t>
  </si>
  <si>
    <t>Eni Puspita Sari</t>
  </si>
  <si>
    <t>Gembong RT 02/08, Tunggul rejo Kecamatan : Jumantono Kab/Kota : Karanganyar Provinsi : Jawa Tengah</t>
  </si>
  <si>
    <t>inner paket 1, inner paket 2, pants hitam M, handsock paket 2</t>
  </si>
  <si>
    <t>pujiati utari</t>
  </si>
  <si>
    <t>perum GMP 3 blok B1 no.18 kelurahan karet Kecamatan : sepatan Kab/Kota : kab.tangerang Provinsi : Banten</t>
  </si>
  <si>
    <t>sabuk elenora cream kids 7 thun</t>
  </si>
  <si>
    <t>08/04-19</t>
  </si>
  <si>
    <t>Gita Belavia M</t>
  </si>
  <si>
    <t>Jl. Kalibawah rt.07/04, gg.keling kontrakan hj.umar kampung gondrong kenanga.Kecamatan : Cipondoh Kab/Kota : Tangerang Kota Provinsi : Banten</t>
  </si>
  <si>
    <t>keya bubble gum xxl do</t>
  </si>
  <si>
    <t>sulia</t>
  </si>
  <si>
    <t>kp.cantilan rt rw 002 003 ds banjarsari kec.sukatani kab.bekasi</t>
  </si>
  <si>
    <t>elenora hitam xxl set, elenora kidz hitam 3 tahun</t>
  </si>
  <si>
    <t>Vitria paojiah</t>
  </si>
  <si>
    <t>Dusun pasirbiru, desa pasirbiru, rt 04 rw 02 , kecamatan rancakalong, kabupaten sumedang, jawa barat</t>
  </si>
  <si>
    <t>khimar halwa mocca</t>
  </si>
  <si>
    <t>Mama rafa/rafli</t>
  </si>
  <si>
    <t>Perum bumi sindang asri Blok D2 No 21 Rt 05 Rw 10 Desa sindang mulya Kec cibarusah Kab bekasi</t>
  </si>
  <si>
    <t>nur faridah</t>
  </si>
  <si>
    <t>praktek dr uskar yulinanto,jln kutowinangun,pucangan 2/4. Kecamatan :ambal Kab/Kota :kebumen Provinsi :jateng</t>
  </si>
  <si>
    <t>elenora hitam S do</t>
  </si>
  <si>
    <t>Dwiyana</t>
  </si>
  <si>
    <t>perum griya kencana sektor 2j no 20 RT2 RW12 Mojosarirejo, kodepos 61177 Kecamatan : Driyorejo Kab/Kota : Gresik Provinsi : Jawa Timur</t>
  </si>
  <si>
    <t>khimar saafia hitam, khimar saafia lavender</t>
  </si>
  <si>
    <t>david widiyanto</t>
  </si>
  <si>
    <t>blok DD-7&amp;DD-6 kawasan industri MM2100,CikarangBarat,Bekasi 17520,Jawa Barat</t>
  </si>
  <si>
    <t>elenora cream L do, zenya rose L do</t>
  </si>
  <si>
    <t>ilah kholilah/ kosid kazwini</t>
  </si>
  <si>
    <t>kp masigit Rt/rw: 002/001 Desa: margagiri Kcamatn: Bojonegara Provinsi : Banten</t>
  </si>
  <si>
    <t>081908289663/ 087774936363</t>
  </si>
  <si>
    <t>Tisha plum size M set</t>
  </si>
  <si>
    <t>0904/19</t>
  </si>
  <si>
    <t>imroatus sholehah</t>
  </si>
  <si>
    <t>Dsn. Mlawang darungan Kec. Klakah Kab. Lumajang Prov. Jatim</t>
  </si>
  <si>
    <t>maira pink M set, tisha choco S set</t>
  </si>
  <si>
    <t>Rinrin</t>
  </si>
  <si>
    <t>kp.cisaat RT 1/09 desa sabandar Kecamatan :karangtengah Kab/Kota :cianjur Provinsi :jabar</t>
  </si>
  <si>
    <t>khimar elenora grey</t>
  </si>
  <si>
    <t>khimar saafia navy, khimar saafia berry, khimar saafia beige</t>
  </si>
  <si>
    <t>Disna Arista</t>
  </si>
  <si>
    <t>dsn.Sawahan kidul RT.6 RW.3 Kedungadem Kecamatan : Kedungadem Kab/Kota : Bojonegoro Provinsi : Jawa Timur</t>
  </si>
  <si>
    <t>Elenora Nude Size M do</t>
  </si>
  <si>
    <t>Larasati Putri</t>
  </si>
  <si>
    <t>Jln.Soekarno - Hatta No.115 Kelurahan Rabangodu Utara (Depan Foto Copy F2) Kecamatan : Raba Kab/Kota : Kota Bima Provinsi : Nusa Tenggara Barat</t>
  </si>
  <si>
    <t>Tisha Choco M set</t>
  </si>
  <si>
    <t>tari</t>
  </si>
  <si>
    <t>penggilingan rt 006 rw007,no.9,kecamatan:cakung Kab/Kota :jakarta timur</t>
  </si>
  <si>
    <t>azni saphire S do</t>
  </si>
  <si>
    <t>Siti nur aini</t>
  </si>
  <si>
    <t>Bali nusa dua jln taman giri no 4a mumbul Kecamatan: badung Taman giri mumbul Kecamatan badung</t>
  </si>
  <si>
    <t>yara nude S set (2 set) , yara nude 7 thn</t>
  </si>
  <si>
    <t>Irma Hermawati</t>
  </si>
  <si>
    <t>Kompleks Kawaluyaan Indah X no.8 Kel. Jatisari Kec. Buah batu bandung</t>
  </si>
  <si>
    <t>elenora navy XL SET</t>
  </si>
  <si>
    <t>nini surya</t>
  </si>
  <si>
    <t>Toko rian Jln.jend.sudirman.samping hotel fauziah.bagan batu. Kec.bagan sinembah Kab.rokan hilir.RIAU.</t>
  </si>
  <si>
    <t>ELENORA cream L set, elenora cream kids size 7 (2 set)</t>
  </si>
  <si>
    <t>Dian Fridayanti</t>
  </si>
  <si>
    <t>Komplek Griya Mandala Permai Blok D18 Rt. 01 Rw. 13 Desa Mandala Mekar Kecamatan : Cimenyan Kab/Kota : Kab Bandung Provinsi : Jawa Barat</t>
  </si>
  <si>
    <t>khimar saafia navy,khimar saafia tosca,inner black maroon, inner mauve lavender</t>
  </si>
  <si>
    <t>nurdini</t>
  </si>
  <si>
    <t>blok sukamaju no.29 rt05/09batujajar barat Kecamatan :batujajar Kab/Kota :bandung barat Provinsi :jawa barat</t>
  </si>
  <si>
    <t>elenora navy S do</t>
  </si>
  <si>
    <t>10/04-19</t>
  </si>
  <si>
    <t>Iceu (sidik guru)</t>
  </si>
  <si>
    <t>Jl.Raya pilang blok pilang sari (dpn nya ada rs permata) rt. 01 rt. 02 no. 22 Kecamatan : kedawung Kab/Kota : cirebon Provinsi : jawa barat</t>
  </si>
  <si>
    <t>azni navy xl do</t>
  </si>
  <si>
    <t>juhaeni</t>
  </si>
  <si>
    <t>pesona gading Cibitung 2 blok ab3 no 25 rt5 RW 20 kecamatan :Cibitung Kab/Kota :bekasi Provinsi :Jawa barat</t>
  </si>
  <si>
    <t>10-04/19</t>
  </si>
  <si>
    <t>toko nadine</t>
  </si>
  <si>
    <t>jln perusahaan depan gerbang ITN2 kel tunjungtirto Kecamatan :singosari Kab:malang Provinsi :jatim</t>
  </si>
  <si>
    <t>Nanik suryani</t>
  </si>
  <si>
    <t>Bajang wetan,petung Kecamatan :jatiyoso Kab/Kota :karanganyar Provinsi :jawa tengah</t>
  </si>
  <si>
    <t>khimar salwa,maroon</t>
  </si>
  <si>
    <t>POS KILAT</t>
  </si>
  <si>
    <t>Novii Chaca</t>
  </si>
  <si>
    <t>Gang Cempaka Elok, Rt 04 Rw 04 Kayu Tinggi Kecamatan : Cakung Timur Kab/Kota : Jakarta Provinsi : Jakarta Timur</t>
  </si>
  <si>
    <t>yara nude S set, yara kids nude 7thun</t>
  </si>
  <si>
    <t>SITI F.</t>
  </si>
  <si>
    <t>jalan ternate depan PT.TEKHNIK FAJAR, ada lorong msk rmh ungu. Rt 001 RW 01.Kecamatan :Merauke Kab/kota :Merauke Provinsi :Jayapura</t>
  </si>
  <si>
    <t>elenora hitam XL set, elenora hitam 3thun, elenora hitam 10thn</t>
  </si>
  <si>
    <t>Nur astuty</t>
  </si>
  <si>
    <t>jln gajah mada no 2 indomaret pupuan tabanan baliKecamatan :pupuan Kab/Kota :tabanan Provinsi :Bali</t>
  </si>
  <si>
    <t>khimar halwa pink rose, khimar salwa marron lady zara</t>
  </si>
  <si>
    <t>diyan nopotasari</t>
  </si>
  <si>
    <t>ds. Sudan rt. 3 rw. 2 Kecamatan : kragan Kab/Kota : rembang Provinsi : jateng</t>
  </si>
  <si>
    <t>fdzila blue M do</t>
  </si>
  <si>
    <t>Siti khotifah</t>
  </si>
  <si>
    <t>(Warteg manggala) jl. Raya binong rt 05 rw 03 no 13 binong curug tangerang banten 15810 (persis samping kelurahan binong) kab tangerang curug banten ID 15810</t>
  </si>
  <si>
    <t>khimar saafia hitam</t>
  </si>
  <si>
    <t>NELY NURBAETI</t>
  </si>
  <si>
    <t>BLOK BENGKOK DESA PASINDANGAN RT 001 RW 001 KECAMATAN JATITUJUH KABUPATEN MAJALENGKA 4548 JAWABARAT</t>
  </si>
  <si>
    <t>khimar saafia berry, khimar saziya hitam</t>
  </si>
  <si>
    <t>mama nayla</t>
  </si>
  <si>
    <t>perumahan griya bekasi permai 2 blok D11 no 22.ciledug.setu.bekasi Kecamatan :setu Kab/Kota :bekasi Provinsi :jawa barat</t>
  </si>
  <si>
    <t>08561330768/085832075349</t>
  </si>
  <si>
    <t>khimar safia lavender</t>
  </si>
  <si>
    <t>Baiq intan anjastaria</t>
  </si>
  <si>
    <t>Jl. Dakota,Perumahan dakota no. 23, kel. Rembiga, Kecamatan : Selaparang Kab/Kota : Lobar/Mataram Provinsi : NTB</t>
  </si>
  <si>
    <t>Khimar Saafia navy</t>
  </si>
  <si>
    <t>11-04/19</t>
  </si>
  <si>
    <t>Entin sutini</t>
  </si>
  <si>
    <t>blok jembatan jl.brawijaya rt/rw14/05 pagirikan kec.pasekan kab.indramayu jabar</t>
  </si>
  <si>
    <t>zenya grey S do</t>
  </si>
  <si>
    <t>Sarwono</t>
  </si>
  <si>
    <t>Desa Balun tegal sari Kecamatan : wanayasa Kab/Kota :Banjarnegara Provinsi :jawa tengah</t>
  </si>
  <si>
    <t>Siti mundaryatun</t>
  </si>
  <si>
    <t>Pt Sayap Mas Utama 1 ( samping kantor pos) Jln tipar cakung Kec : Cakung Kel : Cakung barat Jakarta timur</t>
  </si>
  <si>
    <t>elenora navy M do, khimar saafia tosca lama</t>
  </si>
  <si>
    <t>Anita</t>
  </si>
  <si>
    <t>toko Rif'an tehnik blok gendengan no 92 rt 04 rw 02 Kecamatan: kroya Kab/kota: indramayu Provinsi: jawa barat</t>
  </si>
  <si>
    <t>elenora hitam M set, elenora kidz hitam size 7</t>
  </si>
  <si>
    <t>(12)9</t>
  </si>
  <si>
    <t>laily</t>
  </si>
  <si>
    <t>Dsn Jati Ds Kesimantengah Kecamatan : Pacet Kab/Kota : Mojokerto Provinsi : jawa timur</t>
  </si>
  <si>
    <t>elenora crem M set</t>
  </si>
  <si>
    <t>(12)10</t>
  </si>
  <si>
    <t>wiwik rahayu</t>
  </si>
  <si>
    <t>klinik umum zahira medika kp.cibitung rt 001 rw 005 belakang kantor pos cibitung(kontrakan hj.azam no.17) kab.bekasi cibitung</t>
  </si>
  <si>
    <t>khimar salwa fuschia</t>
  </si>
  <si>
    <t>(12)11</t>
  </si>
  <si>
    <t>Aqim natuna</t>
  </si>
  <si>
    <t>jl. Kebon kacang V no 20 kamar no 3 B penginapan wisma KK520 tanah abang Kab/Kota : administrasi jakarta pusat Provinsi : DKI Jakarta</t>
  </si>
  <si>
    <t>fayra blue XL do, tisha dusty pink XXL SET</t>
  </si>
  <si>
    <t>539008+10008</t>
  </si>
  <si>
    <t>elsa</t>
  </si>
  <si>
    <t>jl. Sungai Indragiri 5 no:3 rt 011 rw 001, semper barat Kecamatan : cilincing Kab/Kota : jakarta utara Provinsi : dki jakarta</t>
  </si>
  <si>
    <t>khimar saafia berry,khimar elenora grey, khimar hasya maroon</t>
  </si>
  <si>
    <t>MI Darul Huda Bence Lk. Tanggung RT 002/001 Kel. Bence Kec. Garum Kab. Blitar 66182</t>
  </si>
  <si>
    <t>khimar saafia lavender (9pcs)</t>
  </si>
  <si>
    <t>Anggarsih</t>
  </si>
  <si>
    <t>SMP N 2 Sukadana Jln lintas timur muara jaya Kecamatan : Sukadana Kab/Kota : lampung timur Provinsi : lampung</t>
  </si>
  <si>
    <t>khimar saafia Berry</t>
  </si>
  <si>
    <t>Siti sopiah</t>
  </si>
  <si>
    <t>Kp. Kutajaya rt03/rw02 no. 40 Kec. Bogor selatan Kota Bogor Jawa barat</t>
  </si>
  <si>
    <t>khimar halwa pink rose</t>
  </si>
  <si>
    <t>Eka septi</t>
  </si>
  <si>
    <t>Perum citra permata Regency, jL Topas Timur (Belakang alfa) Blok. B2 No. 59 Kecamatan : kota baru Kab/Kota : karawang Provinsi : jawa barat</t>
  </si>
  <si>
    <t>khimar salwan marron lady zara, khimar shaina choco</t>
  </si>
  <si>
    <t>Mia (mamahnya athallah)</t>
  </si>
  <si>
    <t>kp. rawabadung RT 09/ RW 13 No.46A Kelurahan Jatinegara Kecamatan : Cakung Kab/Kota : Jakarta timur</t>
  </si>
  <si>
    <t>khimar saafia berry, inner black-marron, handsock black</t>
  </si>
  <si>
    <t>Christanti diah</t>
  </si>
  <si>
    <t>Kh.amin jakfar gg 5 no 23 Pamekasan madura</t>
  </si>
  <si>
    <t>inner mauve-lavender, inner caramel-beige, inner broken white-rose</t>
  </si>
  <si>
    <t>irmayani</t>
  </si>
  <si>
    <t>dusun gunungmanik rt.01 rw.17 desa gunungmanik Kecamatan : tanjungsari Kab/Kota :sumedang Provinsi :jabar</t>
  </si>
  <si>
    <t>tanti</t>
  </si>
  <si>
    <t>babakan leuwi bandung 01/01 no.4 desa cifeureup Kecamatan : dayeuh kolot Kab/Kota : bandung Provinsi : jawa barat</t>
  </si>
  <si>
    <t>khkmar saafia lavender, khimar shaina choco</t>
  </si>
  <si>
    <t>diah damayanti</t>
  </si>
  <si>
    <t>lontar x no.10 kec: koja kab: jakarta utara prov: dki jakarta</t>
  </si>
  <si>
    <t>fayra baby pink M do</t>
  </si>
  <si>
    <t>Inggit Kemala Sari</t>
  </si>
  <si>
    <t>Jl. Dr. M. Hatta Lr. H. M. Kosim No 30 RT. 22 RW. 05 Kemalaraja Kecamatan : Baturaja timur Kode pos: 32111 Kabupaten/Kota : Ogan Komering Ulu/Baturaja Provinsi : Sumatera Selatan</t>
  </si>
  <si>
    <t>elenora navy M do, shofa magenta M do, shaina hitam M do, tisha dusty pink M do, tisha choco M do</t>
  </si>
  <si>
    <t>861008+419008</t>
  </si>
  <si>
    <t>zenya gold L do</t>
  </si>
  <si>
    <t>selip 14000</t>
  </si>
  <si>
    <t>nurjanah</t>
  </si>
  <si>
    <t>ds.kendalrejo.dsn.bendelonje rt/rw 003/011.kec.talun kab.blitar jatim</t>
  </si>
  <si>
    <t>tisha plum S set, tisha navy S set</t>
  </si>
  <si>
    <t>Dwi Putri</t>
  </si>
  <si>
    <t>perum papanmas jl. Mas indah 14 blok G 40 no 7 tambun selatan bekasi 17510 Kecamatan : tambun selatan Kab/Kota : bekasi Provinsi : jawa barat</t>
  </si>
  <si>
    <t>fazila kids salmon (UK.5)</t>
  </si>
  <si>
    <t>Ana/mama fikri</t>
  </si>
  <si>
    <t>Jl.Pancasila v kp.Parung Tanjung Rt.001/011 Kec.Gn.putri Kab.Bogor</t>
  </si>
  <si>
    <t>khimar saafia lavender 2pcs</t>
  </si>
  <si>
    <t>mustopa</t>
  </si>
  <si>
    <t>lingkungan harum manis rt 04/o2 Kecamatan :cibinong Kab/Kota :bogor Provinsi :Jawa barat</t>
  </si>
  <si>
    <t>shaina blaak M do</t>
  </si>
  <si>
    <t>Elly Dwi Arti</t>
  </si>
  <si>
    <t>perumahan permata bonang Jl. Kuta III blok C2-2 Rt/Rw 04/08 kel/desa perbon Kecamatan : Tuban Kab/Kota : Tuban Provinsi : jawa timur</t>
  </si>
  <si>
    <t>khimar salwa maroon 1, salwa fuschia 1</t>
  </si>
  <si>
    <t>kresnamikuwati</t>
  </si>
  <si>
    <t>jl jatiluhur timur 9 rt 001 rw 005 kel.ngesrep Kecamatan : banyumanik Kab/Kota : semarang Provinsi : jateng</t>
  </si>
  <si>
    <t>khimar shaina black, khimar saafia lavender</t>
  </si>
  <si>
    <t>aryati</t>
  </si>
  <si>
    <t>perum mustika prakarsa blok D3 no 3 desa cibalongsari Kecamatan :klari Kab/Kota :karawang Provinsi :jawa barat</t>
  </si>
  <si>
    <t>JNE YES</t>
  </si>
  <si>
    <t>Endang Tri Astuti</t>
  </si>
  <si>
    <t>Jl. Lakarsantri 1 no. 15 rt 04 rw 01 Kecamatan : Lakarsantri Kab/Kota :Surabaya Provinsi : Jawa timur</t>
  </si>
  <si>
    <t>Aara fuschia L 8 pcs, khimar qiana broken white, khimar aara biru L, yara marron M set</t>
  </si>
  <si>
    <t>erni Susanti</t>
  </si>
  <si>
    <t>toko Raffa furniture Bantar sari 02/06,kec Bungursari,kota Tasikmalaya</t>
  </si>
  <si>
    <t>yara marron L set, yara marron kidz 5tahun</t>
  </si>
  <si>
    <t>ridho rahmawati</t>
  </si>
  <si>
    <t>jl. Trisula RT 11/ RW 03 KALIPAKEM TOKO DUTA UNGGAS Kecamatan : DONOMULYO Kab/Kota : MALANG Provinsi : JAWA TIMUr</t>
  </si>
  <si>
    <t>TISHA lavender Sdo, tisha lavender M do</t>
  </si>
  <si>
    <t>17/04/19+18/04/19</t>
  </si>
  <si>
    <t>Nuni Yuningsih</t>
  </si>
  <si>
    <t>jl.raya citayamgg.mesjid al falah no.66A rt.07 rw.05 kel.ratujaya Kecamatan :cipayung Kab/Kota :depok Provinsi :jawa barat</t>
  </si>
  <si>
    <t>Harianto Bengkel Sahabat Motor</t>
  </si>
  <si>
    <t>Pangganglele RT 43 RW 04 Arjowilangun Kecamatan: Kalipare Kabupaten: Malang Provinsi: Jawa Timur 65166</t>
  </si>
  <si>
    <t>tisha choco L set</t>
  </si>
  <si>
    <t>Kantor desa eureunpalaykec. Cibalong Kab tasikmalaya Prov. Jawa barat</t>
  </si>
  <si>
    <t>inner paket 1</t>
  </si>
  <si>
    <t>Irmawati</t>
  </si>
  <si>
    <t>kp Sapta marga RT 03 RW 11 . Jalan raya Leuwiliang depan STKIP Muhammadiyah toko Queen Acsesoris. Kab .bogor</t>
  </si>
  <si>
    <t>tisha navy xl set</t>
  </si>
  <si>
    <t>21-04/19</t>
  </si>
  <si>
    <t>Mamah Naufal</t>
  </si>
  <si>
    <t>Kontrkn bapa H Busro Rt 02 Rw04 kampng cirewed,desa sukadamai kec. Cikupa kab.tangerang Banten</t>
  </si>
  <si>
    <t>tisha choco S do</t>
  </si>
  <si>
    <t>Fakihah</t>
  </si>
  <si>
    <t>Jl. Kp. Ciwedus, RT/RW : 003/002 Kelurahan : Mesjid Priyayi Kecamatan : Kasemen Kota/Kabupaten : Serang_Banten Kode pos : 42191</t>
  </si>
  <si>
    <t>elenora nude M set</t>
  </si>
  <si>
    <t>Toha (tukang bubur)</t>
  </si>
  <si>
    <t>Dsn.kalentambo rt.13 rw.01 ds.kalentambo Kecamatan : pusakanagara Kab/Kota : Subang Provinsi : Jawa barat</t>
  </si>
  <si>
    <t>Elenora nude M do</t>
  </si>
  <si>
    <t>waryanti</t>
  </si>
  <si>
    <t>mandiraja wetan Rt/rw:009/002 Kel/desa:mandiraja wetan Kec:mandiraja</t>
  </si>
  <si>
    <t>elenora kidz nude 5 tahun</t>
  </si>
  <si>
    <t>Bunda Maya</t>
  </si>
  <si>
    <t>Jl. Penganten Ali III RT 11 RW 06 no. 47, Kel. Ciracas Kecamatan : Ciracas Kab/Kota : Jakarta Timur Provinsi : DKI Jakarta</t>
  </si>
  <si>
    <t>elenora nude S set, elenora nude M set, elenora nude 7 tahun</t>
  </si>
  <si>
    <t>Rayyan Ladanu</t>
  </si>
  <si>
    <t>Jln. DPR Raya Blok C2-218, Rawajati Kecamatan : Pancoran Kab/Kota : Jakarta Selatan Provinsi : DKI Jakarta</t>
  </si>
  <si>
    <t>Yara marron S do ,Keya choco milk M do</t>
  </si>
  <si>
    <t>NURUL FITRIA</t>
  </si>
  <si>
    <t>PERUMAHAN PURI ANGGREK BLOK C 28 NO 16 BELAKANG MASJID AL YAMANI Kecamatan : WALANTAKA Kab/Kota : SERANG Provinsi : BANTEN</t>
  </si>
  <si>
    <t>TISHA PLUM M SET</t>
  </si>
  <si>
    <t>Eka watiningsih</t>
  </si>
  <si>
    <t>Rsu transport. Jlan peternakan 2 no 18 kec. Kapuk cengkareng (gerbang biru depan ruko Nagata) Kecamatan : Kapuk Kab/Kota : Cengkareng Provinsi : Jakarta barat</t>
  </si>
  <si>
    <t>Yara nude L do</t>
  </si>
  <si>
    <t>jl. Trisula RT 11/ RW 03 KALIPAKEM TOKO DUTA UNGGAS Kecamatan : DONOMULYO Kab/Kota : MALANG Provinsi : JAWA TIMUR</t>
  </si>
  <si>
    <t>TISHA putih L do</t>
  </si>
  <si>
    <t>195000+25000</t>
  </si>
  <si>
    <t>22/04/19+23/04/19</t>
  </si>
  <si>
    <t>Noviana han2</t>
  </si>
  <si>
    <t>jln Letda Dadang Suprapto Rt 01 Rw 05 no.7 kel Gerendeng Kecamatan : Karawaci Kab/Kota : Tangerang Provinsi : Banten</t>
  </si>
  <si>
    <t>aara light brown M , aara tosca M, elenora hitam xxl do, khimar elenora grey</t>
  </si>
  <si>
    <t>Reni ofara</t>
  </si>
  <si>
    <t>jl.raya walisongo km 9.8 Kecamatan :tugurejo Kab/Kota :semarang Provinsi :jawa tengah 50151</t>
  </si>
  <si>
    <t>zenya rose size M do, yara maroon size xxl do</t>
  </si>
  <si>
    <t>Riki pujiastuti</t>
  </si>
  <si>
    <t>Manggisan 01/08 Jonggolsari Kecamatan : Leksono Kab/Kota : Wonosobo Provinsi : Jawa tengah</t>
  </si>
  <si>
    <t>yara nude L do</t>
  </si>
  <si>
    <t>dede urniawati</t>
  </si>
  <si>
    <t>jl.pribadi no 33.rt 003/004,tanah baru,beji,depok jawa barat 16426 Kecematan:beji Kab/kota:kota depok Propinsi:jawa barat</t>
  </si>
  <si>
    <t>maira plum XL DO</t>
  </si>
  <si>
    <t>BPK sagimun</t>
  </si>
  <si>
    <t>dusun cilemba blok budinan RT 11/01 des.kalijeruk kec.kawunganten kab Cilacap 53253</t>
  </si>
  <si>
    <t>alesha putih xxl set</t>
  </si>
  <si>
    <t>JNE REH</t>
  </si>
  <si>
    <t>24/04-19</t>
  </si>
  <si>
    <t>wahyuni</t>
  </si>
  <si>
    <t>Perum Gramapuri Persada Blok L 20 no 11F Rt 08 rw 08 Ds.Suka jaya kec. Cibitung Bekasi</t>
  </si>
  <si>
    <t>25/04-19</t>
  </si>
  <si>
    <t>Maghdalena</t>
  </si>
  <si>
    <t>warteg margadana jln nanjung rt02 rw11cibodas kel utama kec cimahi selatan bandung</t>
  </si>
  <si>
    <t>azni marron XL do</t>
  </si>
  <si>
    <t>KHIMAR ELENORA NUDE</t>
  </si>
  <si>
    <t>Eli Yuliana</t>
  </si>
  <si>
    <t>KUA Arjasari Jl. Arjasari no. 50 Ds. Arjasari Kec. Arjasari Kab. Bandung Jawa Barat</t>
  </si>
  <si>
    <t>nina fitriana</t>
  </si>
  <si>
    <t>sasagaran 04/07 kel. Bojongkantong Kecamatan : langensari Kab/Kota : banjar Provinsi : jawa barat</t>
  </si>
  <si>
    <t>elenora flaminggo L set, elenora falminggo size 5</t>
  </si>
  <si>
    <t>24/04/19+25/04/19</t>
  </si>
  <si>
    <t>juneni</t>
  </si>
  <si>
    <t>kiajaran kulon rt/rw:10/03 blok lojok Kecamatan :lohbener Kab/Kota :indramayu Provinsi :jawa barat</t>
  </si>
  <si>
    <t>tisha lavender M do</t>
  </si>
  <si>
    <t>zenya beige S do</t>
  </si>
  <si>
    <t>SELIP 20.000</t>
  </si>
  <si>
    <t>Dina Hayati</t>
  </si>
  <si>
    <t>jl. Raya Menteng gg. Budi no. 26 Kecamatan : Medan Denai Kab/Kota : Medan Provinsi : Sumatera Utara</t>
  </si>
  <si>
    <t>Tisha white S set</t>
  </si>
  <si>
    <t>eka subekti</t>
  </si>
  <si>
    <t>perum permata blok AC8 no 36 jln villa regency 2 gelamjaya pasar kemis tangerang</t>
  </si>
  <si>
    <t>elenora flamingo XXL do</t>
  </si>
  <si>
    <t>dini nur</t>
  </si>
  <si>
    <t>perum pjka baitusalam blok C1 kmpung cimanggis rt 03 rw 07 ds cimanggis Kecamatan :bojonggede Kab/Kota :bogor Provinsi :jawa barat</t>
  </si>
  <si>
    <t>yara hitam M set</t>
  </si>
  <si>
    <t>Muzila</t>
  </si>
  <si>
    <t>jln raya bantaran gang buntu rt/rw:03/01 desa bantaran kec.bantaran kab.probolinggo,jawa timur</t>
  </si>
  <si>
    <t>shofa magenta XXL set</t>
  </si>
  <si>
    <t>Anis</t>
  </si>
  <si>
    <t>Ngandong 01/05 jangglengan, nguter, sukoharjo, solo, Jawa Tengah 57571</t>
  </si>
  <si>
    <t>Elenora Flamingo M set</t>
  </si>
  <si>
    <t>Rika Madaera</t>
  </si>
  <si>
    <t>RT 001 RW 012 Blok Ciakar Kp.Mekarsari Desa Malausma Kec. Malausma Kab. Majalengka Prov. Jawa Barat Kode Pos 45464</t>
  </si>
  <si>
    <t>thisa navy M do</t>
  </si>
  <si>
    <t>elenora navy XL set, elenora navy 7tahun</t>
  </si>
  <si>
    <t>Anisa (mama azmi)</t>
  </si>
  <si>
    <t>jl.masjid RT 002 RW 05 kel.jatikramat Kecamatan : jatiasih Kab/Kota : bekasi Provinsi : jawabarat</t>
  </si>
  <si>
    <t>elenora flaminggo M do</t>
  </si>
  <si>
    <t>Sela Deliana</t>
  </si>
  <si>
    <t>Kp Ciawi Rt.02/Rw.01 Kecamatan :Wanayasa Kab/Kota :Purwakarta Provinsi :Jawa Barat</t>
  </si>
  <si>
    <t>Siti Sifa</t>
  </si>
  <si>
    <t>Jl. Giring-Giring II No.179B RT 09 Rw 10 kel Mekarjaya kec Sukmajaya Depok 16411</t>
  </si>
  <si>
    <t>elenora cream M set</t>
  </si>
  <si>
    <t>ANITA SARI/MAMAH NAJWA</t>
  </si>
  <si>
    <t>Kp bunut, RT 04/ RW 02 DESA PASIR JAYA, KEC CIKUPA, KAB TANGERANG, PROVINSI BANTEN 15710 (BELAKANG MASJID AL-HIKMAH, KP BUNUT)</t>
  </si>
  <si>
    <t>yara marron xl do</t>
  </si>
  <si>
    <t>siti Nurhasanah/ cunang/ Riza</t>
  </si>
  <si>
    <t>Ds. Winduhaji, Rt/Rw o2/02 Blok Pahing Kecamatan : Sedong Kab/Kota : Cirebon Provinsi : Jawa Barat</t>
  </si>
  <si>
    <t>082127471133/0895357789299</t>
  </si>
  <si>
    <t>bu warto</t>
  </si>
  <si>
    <t>grand paka residence A-11 kec :gunung anyar Surabaya</t>
  </si>
  <si>
    <t>elenora nude xxl set</t>
  </si>
  <si>
    <t>Novembya Vilansari</t>
  </si>
  <si>
    <t>Perumahan Griya Taman Asri Cluster Cattleya Blok CB-19, Tawangsari Kecamatan : Taman Kab/Kota : Sidoarjo Provinsi : Jawa Timur</t>
  </si>
  <si>
    <t>Yara Maroon XL set, Shaina Choco XL set</t>
  </si>
  <si>
    <t>CAHYONO</t>
  </si>
  <si>
    <t>PT.ADVANTAGE.SCM Jln. Cideng Barat No.48 Kecamatan : Gambir Kab/Kota :Jakarta Pusat Provinsi : DKI JAKARTA</t>
  </si>
  <si>
    <t>TISHA LAVENDER S set</t>
  </si>
  <si>
    <t>Effon susilawati</t>
  </si>
  <si>
    <t>kp. Pabuaran RT 004/001.No.18 Gg melati BLKG Kantor balai desa rajeg SDN 2 Rajeg Kecamatan : Rajeg Kab/Kota : kab. Tangerang Provinsi : Banten</t>
  </si>
  <si>
    <t>Elenora Flaminggo size L do, elenora flaminggo 3 tahun</t>
  </si>
  <si>
    <t>HARYATI</t>
  </si>
  <si>
    <t>Jalan Parit Haji Husin 1 Gang Al-Qadar (Dalam) Rt 05 Rw 15 No rumah 12 Kecamatan : Pontianak Tenggara Kota : PONTIANAK Prov :KALIMANTAN BARAT</t>
  </si>
  <si>
    <t>keyra peach L do</t>
  </si>
  <si>
    <t>Yara Nude M do</t>
  </si>
  <si>
    <t>Reni Marcelina</t>
  </si>
  <si>
    <t>Perum.himalaya gang 3A(selatan pom terminal)triwung lor 67224 kecamatan Kademangan Kota Probolinggo Jawa timur</t>
  </si>
  <si>
    <t>Zenya rose L do, khimar zenya rose</t>
  </si>
  <si>
    <t>Siti Nurlaela</t>
  </si>
  <si>
    <t>kp. Babakan mantri rt 02 rw06 desa pinggirsari Kecamatan : Arjasari Kab/Kota : Bandung Provinsi : Jawa barat</t>
  </si>
  <si>
    <t>tisha plum L do</t>
  </si>
  <si>
    <t>retur</t>
  </si>
  <si>
    <t>Ani Haryani</t>
  </si>
  <si>
    <t>Desa Sritabaang Kecamatan : Bolano Kab/Kota : Parimo Provinsi : Sulteng</t>
  </si>
  <si>
    <t>zenya rose L do, khimar zenya rose</t>
  </si>
  <si>
    <t>Vitaka Buana</t>
  </si>
  <si>
    <t>Jl. kyaiwenang rt 2/7 kec. Gabus kab. Pati Prov Jateng 59173</t>
  </si>
  <si>
    <t>AZNI (LILAC L DO, BERRY L DO, SHAPIRE XL DO)</t>
  </si>
  <si>
    <t>Tami</t>
  </si>
  <si>
    <t>Sheika Hijab (0852-2447-2404)</t>
  </si>
  <si>
    <t>Mus (bowo)</t>
  </si>
  <si>
    <t>Komplek pik kopti rt 05 rw 11 
No rumah 34 (kontrakan pingkan) Kecamatan : semanan Kab/Kota : kalideres Provinsi : jakarta</t>
  </si>
  <si>
    <t>Set dress tisha navy size M</t>
  </si>
  <si>
    <t>Agen Ichan</t>
  </si>
  <si>
    <t>Sheika Hijab (0877-0551-8149)</t>
  </si>
  <si>
    <t>mafrohah</t>
  </si>
  <si>
    <t>kp sasak rt/rw 05/02 ds klutuk kec mekar baru kab tangerang</t>
  </si>
  <si>
    <t>0858-9492-0164/ 081411103919</t>
  </si>
  <si>
    <t>maira coklat M DO</t>
  </si>
  <si>
    <t>Tehan</t>
  </si>
  <si>
    <t>Sheika Hijab (0895-3738-20460)</t>
  </si>
  <si>
    <t>Titi supianti</t>
  </si>
  <si>
    <t>Tk Khalifah serang 1...jl raya Serang Pandeglang km 4..komplek thing indah blok C no 1 sempu,Cipocok, serang, banten</t>
  </si>
  <si>
    <t>Tisha plum m do</t>
  </si>
  <si>
    <t>Arin</t>
  </si>
  <si>
    <t>Sheika Hijab (0821-1809-8098)</t>
  </si>
  <si>
    <t>Ira Dwi Astuti</t>
  </si>
  <si>
    <t>Perum Pesona Candi 7 Blok CC no 6 KEL. Bangkalan Kec. Bugul kidul Kab/kota. Pasuruan Jatiim</t>
  </si>
  <si>
    <t>tisha lavender s do</t>
  </si>
  <si>
    <t>Genadi herdiansyah/boneka</t>
  </si>
  <si>
    <t>bandung_jl.sekeloa tengah no.32b rt.01/04 kel.sekeloa, kec.coblong bandung</t>
  </si>
  <si>
    <t>Khimar Tisha navy</t>
  </si>
  <si>
    <t>ketinggalan (CS TAMI )</t>
  </si>
  <si>
    <t>ninis nurhidayah</t>
  </si>
  <si>
    <t>kauman rt3,rw3,besito,gebog,kudus(sebelah timur MI Al khuriyyah 2 )</t>
  </si>
  <si>
    <t>thisa dress choco ukuran M DO</t>
  </si>
  <si>
    <t>Rika Yuvita Sari</t>
  </si>
  <si>
    <t>Semambung, Rt.1 Rw.1
 Kecamatan : Wonoayu Kab/Kota : Sidoarjo Provinsi : Jawa Timur</t>
  </si>
  <si>
    <t>Khimar tisha plum</t>
  </si>
  <si>
    <t>Agen ICHAN</t>
  </si>
  <si>
    <t>FEYRA HIJAB (0895-3738-20460)</t>
  </si>
  <si>
    <t>Sri Muchlas</t>
  </si>
  <si>
    <t>Bulak Cumpat Barat gg V/ 51
Kecamatan : Bulak Kab/Kota : Surabaya Provinsi : Jawa Timur</t>
  </si>
  <si>
    <t>Do tisha navy size M</t>
  </si>
  <si>
    <t>muzdalifah</t>
  </si>
  <si>
    <t>blok balay desa. Krangkeng gg. 5 jln anjasmara rt/rw 06/03
Kec:krangkeng Kab:indramayu Propinsi:jabar</t>
  </si>
  <si>
    <t>Azni lilac size S set</t>
  </si>
  <si>
    <t>TRIYADI</t>
  </si>
  <si>
    <t>Sheika Hijab (0852-2340-4424)</t>
  </si>
  <si>
    <t>Tin setiyawati</t>
  </si>
  <si>
    <t>Tedunan kec, gringsing kab, Batang, Rt 1,Rw 1</t>
  </si>
  <si>
    <t>tisha do lavender xl</t>
  </si>
  <si>
    <t>J&amp;T</t>
  </si>
  <si>
    <t>DICO</t>
  </si>
  <si>
    <t>Sheika Hijab (0812-8856-9602)</t>
  </si>
  <si>
    <t>Ayu anjani</t>
  </si>
  <si>
    <t>PT hekikai Indonesia kawasan GIIC blok CF no 11, jalan pasiranji, cikarang pusat , bekasi , jawabarat 17530
Kecamatan : cikarang pusat Kab/Kota : bekasi Provinsi : jawabarat</t>
  </si>
  <si>
    <t>Set dress tisha navy size S</t>
  </si>
  <si>
    <t>Rozi</t>
  </si>
  <si>
    <t>Jln.Pangkalan 2, rt/rw 003/08 No.23
Kelurahan : Cikiwul Kcamatan : Bantargebang Kabupaten/Kota : Bekasi Kode pos : 17151</t>
  </si>
  <si>
    <t>Tisha Do lavender S</t>
  </si>
  <si>
    <t>Jln Utan Panjang 3 RT 3 RW 7 No 6 , Kel , utan panjang , Kec Kemayoran jakarta pusat kode pos 10650</t>
  </si>
  <si>
    <t>khimar tisha putih</t>
  </si>
  <si>
    <t>ketinggalan (cs tami)</t>
  </si>
  <si>
    <t>Salsa larosa</t>
  </si>
  <si>
    <t>Rt 01 Rw 22 Dsn Kalipucung Ds Punung Kec Punung Kab Pacitan Jawa Timur</t>
  </si>
  <si>
    <t>DO tisha warna putih size L</t>
  </si>
  <si>
    <t>AGEN DERI</t>
  </si>
  <si>
    <t>Zabiya ( 0822-4046-0900 )</t>
  </si>
  <si>
    <t>Erni julaikah</t>
  </si>
  <si>
    <t>Bank Mega Cabang Tropodo, Jl. Raya Tropodo B1 &amp; B5, Waru, Sidoarjo, Jawa Timur.</t>
  </si>
  <si>
    <t>tisha choco S set</t>
  </si>
  <si>
    <t>retur ganti warna sblum nya tisha lavender s set (cs tehan)</t>
  </si>
  <si>
    <t>umi aisyah</t>
  </si>
  <si>
    <t>jl.prihatin no 7 RT 007/ RW 02
Kelurahan: kelapa gading barat Kecamatan: kelapagading Komplek TNI-AL.</t>
  </si>
  <si>
    <t>Tisha lavender s set</t>
  </si>
  <si>
    <t>Trisnawati</t>
  </si>
  <si>
    <t>Toko murah hati ( Sebrang pemadam kebakaran ) jln H Fachrudin No 177 kebon kacang 
Kecamatan : Tanah Abang Kab/Kota : jakarta pusat Provinsi : DKI jakarta</t>
  </si>
  <si>
    <t>Set tisha Navy size S</t>
  </si>
  <si>
    <t>Endah Sulistyawati</t>
  </si>
  <si>
    <t>Gang rukun asih 1 no 27 blok 19 perumnas cijerah 2 kel.gempol sari
Kec.bandung kulon</t>
  </si>
  <si>
    <t>Set tisha choco size M</t>
  </si>
  <si>
    <t>anita</t>
  </si>
  <si>
    <t>waylunik tk.betung selatan 25241 gg 5 no 9 Rt 25 pemandangan cafe pesona rebon jambi, kota bandar lampung panjang</t>
  </si>
  <si>
    <t>alika islamadina</t>
  </si>
  <si>
    <t>perum griya de palma s3 blok L2 no18 
Rt 24 rw 13 desa cibalong sari Kec:klari Kab:karawang Kode:41371</t>
  </si>
  <si>
    <t>Satu set dres tisha plum size M</t>
  </si>
  <si>
    <t>Fitriyah</t>
  </si>
  <si>
    <t>Perum Alam Bukit Raya C8/18,
Ds. kembangan kec. Kebomas, kab. Gresik Kode pos : 61161</t>
  </si>
  <si>
    <t>Set navy size S dan set choco size L (warna dress dan khimar sama ya)</t>
  </si>
  <si>
    <t>fitri yayang sari</t>
  </si>
  <si>
    <t>jln bakaran batu no 101(tukang pisang)kelurahan mabar,kecamatan medan deli.</t>
  </si>
  <si>
    <t>1 set tisha Putih size s
1 set tisha lavender size s
1 set tisha navy size xl</t>
  </si>
  <si>
    <t>Titin Apriyatin</t>
  </si>
  <si>
    <t>oko H.Marmo jl Lingkungan 3 Rt15/03
Kelurahan: Tegal Alur Kecamatan: Kali Deres Kota: jakarta barat Provinsi: DKi Kode pos: 11820</t>
  </si>
  <si>
    <t>tisha lavender s do dan L do</t>
  </si>
  <si>
    <t>sari novita</t>
  </si>
  <si>
    <t>Jl.H.madrani Gg.Yudhistira No.5 Grendeng-purwokerto utara Kecamatan : purwokerto utara
Kab/Kota : Banyumas Provinsi : Jawa tengah</t>
  </si>
  <si>
    <t>Miara choco M do</t>
  </si>
  <si>
    <t>Ari Tri Setyawati.</t>
  </si>
  <si>
    <t>RSUD Kebayoran Lama, Jalan Jatayu RT 001 / RW 012, Kebayoran Lama, Jakarta Selatan, 12240, DKI Jakarta.</t>
  </si>
  <si>
    <t>Dress Tisha warna lavender size L do</t>
  </si>
  <si>
    <t>khatija hijab 0823-0716-6664</t>
  </si>
  <si>
    <t>Juwariyah (Niah)</t>
  </si>
  <si>
    <t>Tuksari Mertan Rt.03 Rw.01 Kecamatan : Kledung Kab/Kota : Temanggung Provinsi : Jateng</t>
  </si>
  <si>
    <t>Do tisha navy size xl</t>
  </si>
  <si>
    <t>Robanik</t>
  </si>
  <si>
    <t>kedolon rt 04 / rw 06, kelurahan batusari
Kecamatan : candiroto Kabupaten : temanggung Provinsi : jawa tengah Kode pos : 56257</t>
  </si>
  <si>
    <t>1. Tisha do navy S
2. Zenya do grey S</t>
  </si>
  <si>
    <t>Azizah</t>
  </si>
  <si>
    <t>Jl. Gilimanuk Denpasar (warung Bu Dora depan masjid Nurul Amin) Banyubiru Kecamatan : Negara Kab/Kota : Jembrana Provinsi : Bali</t>
  </si>
  <si>
    <t>ZENYA GREY XL DO</t>
  </si>
  <si>
    <t>yeni rahmawati</t>
  </si>
  <si>
    <t>desa losari, dukuh loboyo, rt/rw : 002/005
Kecamatan : ampelgading Kab/Kota :pemalang Provinsi :jawa tengah</t>
  </si>
  <si>
    <t>do dress tisha white size L</t>
  </si>
  <si>
    <t>Nunung Nuraeni</t>
  </si>
  <si>
    <t>kp angsana rt/rw 007/002 ds rahayu
Kecamatan : Patia Kab/Kota : pandeglang Provinsi : Banten</t>
  </si>
  <si>
    <t>2 Set dress maira pink size L</t>
  </si>
  <si>
    <t>yuyun sri wahyuni</t>
  </si>
  <si>
    <t>perum de griya blok H3 no 5 rt 15 rw 10 cibalongsari klari karawang</t>
  </si>
  <si>
    <t>satu set azni shapire xl</t>
  </si>
  <si>
    <t>rendi (ayah killa)</t>
  </si>
  <si>
    <t>jl. SMPN 1Soreang Kp. Ciloa-Cibogor rt. 04
/rw 10 no.53 desa pamekaran kec. Soreang kab. Bandung 40912</t>
  </si>
  <si>
    <t>083821322177/089667765261</t>
  </si>
  <si>
    <t>DO tisha Choco size M</t>
  </si>
  <si>
    <t>Rizki Halalia</t>
  </si>
  <si>
    <t>PT Nikawa Textile Industry
Kawasan Industri Mitra Karawang Jaya Desa Parung Mulya Kec. Ciampel, Karawang 41361 Jawa Bara</t>
  </si>
  <si>
    <t>1 set tisha choco size S</t>
  </si>
  <si>
    <t>wiwied</t>
  </si>
  <si>
    <t>danau rawa pening ll H5/C15 sawojajar
Kecamatan :kedungkandang Kab/Kota :kota malang Provinsi : jawa timur</t>
  </si>
  <si>
    <t>Do tisha navy XXL dan Do tisha Choco XXL</t>
  </si>
  <si>
    <t>(05)10</t>
  </si>
  <si>
    <t>Khotimah</t>
  </si>
  <si>
    <t>Jln Bayangkara perum premiere residence no26 rt/rw 001/001 samping toko besi buana baja, pakujaya, serpong utara
Kab/kota : Tangerang Selatan Kode : 15324</t>
  </si>
  <si>
    <t>Tisha Do Lavender XXL</t>
  </si>
  <si>
    <t>(05)11</t>
  </si>
  <si>
    <t>talita komputer</t>
  </si>
  <si>
    <t>jl.h.baping gg.mandar rt 05/09 kel.susukan kec.ciracas depan sebelah bensin eceran jakarta</t>
  </si>
  <si>
    <t>tisha navy set size xxl</t>
  </si>
  <si>
    <t>Erna Kurnia</t>
  </si>
  <si>
    <t>jalan swadaya Rt 005/003 No.92 cisalak pasar, Cimanggis Depok</t>
  </si>
  <si>
    <t>1 set Tisha navy size M</t>
  </si>
  <si>
    <t>Inertia Indi Hapsari</t>
  </si>
  <si>
    <t>Kost Omah Damai, Jalan Damai IV no 23 RT/RW: 01/02 Cipete Utara, Kebayoran Baru Jakarta Selatan 12150</t>
  </si>
  <si>
    <t>AZNI Lilac size S dress only+Azni saphire size M dress only</t>
  </si>
  <si>
    <t>yulianti</t>
  </si>
  <si>
    <t>jln poros polewali mamasa, tamalantik, desa kanan, kec tanduk kalua, kab mamasa, sulbar</t>
  </si>
  <si>
    <t>1 dress only warna lavender size m</t>
  </si>
  <si>
    <t>ana mufarida</t>
  </si>
  <si>
    <t>perumnas bumi teluk jambe blok A no.251 rt 07 rw 11,kec.teluk jambe timur kab. Karawang (kos bpk.jarwo)</t>
  </si>
  <si>
    <t>1 tisha dress ukuran L warna choco</t>
  </si>
  <si>
    <t>Yekti Oktaviana Vindasari</t>
  </si>
  <si>
    <t>Jl. Rinjani No.13 Rt.01 Rw.16 Kelurahan Sidanegara, Kecamatan Cilacap Tengah,Kabupaten Cilacap, Jawa TengahKode pos: 53223</t>
  </si>
  <si>
    <t>tisha navy M satu set</t>
  </si>
  <si>
    <t>(06)6</t>
  </si>
  <si>
    <t>Dwi Mulyani</t>
  </si>
  <si>
    <t>jalan tanggul klingkit no.43, rt 009/011, rawa buaya, cengkareng, jakbar</t>
  </si>
  <si>
    <t>: 1 set Tisha warna putih M</t>
  </si>
  <si>
    <t>(06)7</t>
  </si>
  <si>
    <t>Nurfina Siti Rahmatilah</t>
  </si>
  <si>
    <t>Kp.Lio Warunggede Rt. 02 Rw. 12 ( Belakang Apotek Cibiru / PonPes Al - Mu'awanah ) , Cibiru Wetan, Cileunyi, Bandung</t>
  </si>
  <si>
    <t>(06)8</t>
  </si>
  <si>
    <t>Pipit</t>
  </si>
  <si>
    <t>jl Rumbia no.2B- Sidomulyo. Samarinda Kota Samarinda Kec. Samarinda Ili</t>
  </si>
  <si>
    <t>1 maira set pink size M</t>
  </si>
  <si>
    <t>trf a tri</t>
  </si>
  <si>
    <t>(06)9</t>
  </si>
  <si>
    <t>khimar tisha lavender</t>
  </si>
  <si>
    <t>reg</t>
  </si>
  <si>
    <t>Arin(ketinggalan)</t>
  </si>
  <si>
    <t>Jumiati</t>
  </si>
  <si>
    <t>MAN 1 Bangka Barat jl.kapten Ali Zein kel.sungaidaeng .muntok.kab.bangka barat 33313</t>
  </si>
  <si>
    <t>Satu set dress tisha navy L</t>
  </si>
  <si>
    <t>Ani hidayati</t>
  </si>
  <si>
    <t>Perumahan graha bhakti kodam jaya blok D 1 no.64 desa jatibaru rt 003/005 
 kec : cikarang timur kab : Bekasi 17530</t>
  </si>
  <si>
    <t>Yara do Maroon S</t>
  </si>
  <si>
    <t>Atip Rofia</t>
  </si>
  <si>
    <t>perum gunung sari indah blok PP No 7 Surabaya
- Kecamatan :karangpilang Kab/Kota : surabaya Provinsi :jatim</t>
  </si>
  <si>
    <t>Yara 1 Set NUDE XXL</t>
  </si>
  <si>
    <t>Siti mayasaroh</t>
  </si>
  <si>
    <t>perum gramapuri persada cikarang Blok P.18 no.02 rt.3 rw.13
-Desa sukajaya Kecamatan :cibitung Kab/Kota :bekasi Provinsi :jawa barat</t>
  </si>
  <si>
    <t>YARA NUDE 7 SET DAN YARA NUDE S SET</t>
  </si>
  <si>
    <t>Asih putikha</t>
  </si>
  <si>
    <t>Desa harjosari kidul rt16/04
Jln. Belakang kantor balai benih pertanian Kec. Adiwerna Kab. Tegal</t>
  </si>
  <si>
    <t>Tisha Lavender size M DO</t>
  </si>
  <si>
    <t>omplek masjid agung banten rt 01 rt 11
Kecamatan : Kasemen
Kab/Kota : Serang
Provinsi : Banten</t>
  </si>
  <si>
    <t>LINDA NURWATI</t>
  </si>
  <si>
    <t>DUSUN MANIS RT04/01 DS CIKEUSIK
Kecamatan : CIDAHU Kab/Kota : KUNINGAN Provinsi : JAWA BARAT</t>
  </si>
  <si>
    <t>Set yara nude size M</t>
  </si>
  <si>
    <t>haryana</t>
  </si>
  <si>
    <t>jl.Hi.Abdul ghapar no.40 kec abung tinggi kab lampung utara Desa : ulak renga SMAN 1 Abung Tinggi</t>
  </si>
  <si>
    <t>1. Alana dusty pink M DO
2. Elenora cream M DO
3. Tisha navy S DO
4. Qiana pink S DO
5. Yara maroon S set</t>
  </si>
  <si>
    <t>Titin</t>
  </si>
  <si>
    <t>Bakso ANGGI (Samping teras BRI)
Ds.Pulay Payung - Kecamatan :Ipuh - Kab/Kota :Muko-Muko - Provinsi :Bengkulu</t>
  </si>
  <si>
    <t>(08)9</t>
  </si>
  <si>
    <t>Dian Saraswati P / Galuh Sukmawati</t>
  </si>
  <si>
    <t>South Korea. Gyeonggi-do, Siheung-si, Eunhaeng-ro (Sincheon-dong) 27 Jinseong Gongoebsa.</t>
  </si>
  <si>
    <t>1. Pesanan : Elenora Set Flamingo S
2. Pesanan : Yara Set Green Apple S</t>
  </si>
  <si>
    <t>(08)10</t>
  </si>
  <si>
    <t>ana mudawamatul abidah</t>
  </si>
  <si>
    <t>bekas smp td karanganyar rt/05 rw/01 kec.Tugu kota semarang (kos kamar C1)</t>
  </si>
  <si>
    <t>0858 0252 9536</t>
  </si>
  <si>
    <t>DO tisha navy size S</t>
  </si>
  <si>
    <t>(08)11</t>
  </si>
  <si>
    <t>nujul putri</t>
  </si>
  <si>
    <t>Koperasi BAF menara mulia building jl.gatot subroto kav 9-11 19th floor 12930
Kecamatan :karet semanggi Kota atau Kabupaten :setia budi jakarta</t>
  </si>
  <si>
    <t>DO Yara black size S</t>
  </si>
  <si>
    <t>R_nHa Shop
No telp Pengirim: 085777435885</t>
  </si>
  <si>
    <t>(08)12</t>
  </si>
  <si>
    <t>NURLIN</t>
  </si>
  <si>
    <t>JL. DEFREATES NO 99 BELAKANG RST (RUMAH SAKIT TENTARA) KOSAN IPIN-UPIN MALUKU KOTA AMBON NUSANIWE (NUSANIVE) KAB/KOTA : AMBON (MALUKU)</t>
  </si>
  <si>
    <t>Set navy size xxl (dress dan khimar harus sma warna nya ya)</t>
  </si>
  <si>
    <t>(08)13</t>
  </si>
  <si>
    <t>Eulis Komalasari</t>
  </si>
  <si>
    <t>jln. Gg. Zaman no 93 rt.004/rw.002 kelurahan jurangmangu barat kecamatan pondok aren Tangerang Selatan. Kode pos 15223</t>
  </si>
  <si>
    <t>keya taro xl DO, Yara green Apple xl set</t>
  </si>
  <si>
    <t>(08)14</t>
  </si>
  <si>
    <t>fajar Valentino</t>
  </si>
  <si>
    <t>jl. Pasir salam 9a 40254
- Kecamatan : regol - Kab/Kota : bandung - Provinsi : jawa barat</t>
  </si>
  <si>
    <t>(08)15</t>
  </si>
  <si>
    <t>Aat Ratnasari</t>
  </si>
  <si>
    <t>Dusun Cikeris rt:11/rw:05 Desa Waluya
Kecamatan : Kutawaluya Kab/Kota : Karawang Provinsi : JawaBarat</t>
  </si>
  <si>
    <t>Set yara maroon size xl</t>
  </si>
  <si>
    <t>(08)16</t>
  </si>
  <si>
    <t>RIDHA FAUZIAH</t>
  </si>
  <si>
    <t>Perum Graha Kota Blok.R2 No.2
Kecamatan : Kota Kab/Kota : Kota kediri Provinsi : Jawa Timur</t>
  </si>
  <si>
    <t>Set maira pink size M</t>
  </si>
  <si>
    <t>(08)17</t>
  </si>
  <si>
    <t>iti/karini</t>
  </si>
  <si>
    <t>buntalan Ds. orimalang rt 21 / rw 006 
Kec : jamblang Kab : cirebon-jawa barat</t>
  </si>
  <si>
    <t>(08)18</t>
  </si>
  <si>
    <t>Pawit Nurkholifah</t>
  </si>
  <si>
    <t>toko Sinar Pasir Rt 02/01 jl. Karangbolong-Logending km 2 sblh timur baledesa Pasir, ds. Pasir kec. Ayah kab. Kebumen 54473 jateng</t>
  </si>
  <si>
    <t>Set Tisha choco size M dan L
Set Tisha Lavender size S dan L
Set tisha Navy L</t>
  </si>
  <si>
    <t>(08)19</t>
  </si>
  <si>
    <t>khimar tisha choco</t>
  </si>
  <si>
    <t>(08)20</t>
  </si>
  <si>
    <t>Eni kusumawati</t>
  </si>
  <si>
    <t>Jln melati tugu 6 no 5 rt 10/09 kel-tugu utara kec-koja jakarta utara</t>
  </si>
  <si>
    <t>Set tisha putih size xxl</t>
  </si>
  <si>
    <t>Hemmaya sovia manik</t>
  </si>
  <si>
    <t>Dusun rambah serit
Desa lau sireme Kec. Tigalingga Kab. Dairi Sumut</t>
  </si>
  <si>
    <t>1 set yara hitam size L</t>
  </si>
  <si>
    <t>Een/ibu faridah</t>
  </si>
  <si>
    <t>Kalibuntu Dusun Manis Rt/Rw 003/002
Kec : Pabedilan Kab :Cirebon Provinsi : Jawa Barat</t>
  </si>
  <si>
    <t>0896 7582 6371</t>
  </si>
  <si>
    <t>Yara do Nude XXL</t>
  </si>
  <si>
    <t>Muflikha</t>
  </si>
  <si>
    <t>jln dharma permai. Taman semanan indah, blok C3 No 19.
- Kecamatan :kalideres Kab/Kota : kalideres Provinsi :jakarata barat kode pos : 11850</t>
  </si>
  <si>
    <t>Yara do Nude S</t>
  </si>
  <si>
    <t>hartini</t>
  </si>
  <si>
    <t>Rt5/Rw3. DS karangsemi
- Kec : Gondang Kab : Nganjuk Provinsi :Jawa timur</t>
  </si>
  <si>
    <t>Yara do Maroo M</t>
  </si>
  <si>
    <t>Nita</t>
  </si>
  <si>
    <t>Ds Blumbangrejo,rt 02/01(Depam Rumah Bayan Par)
- Kecamatan : Kunduran - Kab/Kota : Blora - Provinsi : Jawa Tengah</t>
  </si>
  <si>
    <t>0813-1947-1280</t>
  </si>
  <si>
    <t>1. Yara set Nude XL
2. Maira set Pink M</t>
  </si>
  <si>
    <t>Syaquia
085210989448</t>
  </si>
  <si>
    <t>dewi sriyanti</t>
  </si>
  <si>
    <t>jln jagawana rt04/07 desa suka rukun kec suka tani kab bekasi JABAR(TOKO DHIKA PARFUM dpn SMK technicom)</t>
  </si>
  <si>
    <t>Tisha Lavender size S do
Tisha choco size XL do</t>
  </si>
  <si>
    <t>Mbak Retno</t>
  </si>
  <si>
    <t>Jl.Raya Ciapus No 23 RT 03/04 Gg.sarikaya Ds Tamansari Kec.Tamansari Kab.Bogor</t>
  </si>
  <si>
    <t>khimar saziya hitam</t>
  </si>
  <si>
    <t>devi/toa</t>
  </si>
  <si>
    <t>desa amis Rt 01 Rw 01
- kec,cikedung.. - kab,indramayu..- prov,jabar..</t>
  </si>
  <si>
    <t>Yara Nude XXL set</t>
  </si>
  <si>
    <t>puji rosiah</t>
  </si>
  <si>
    <t>Jl.pungkur no.47 rt/rw 005/003
kel : balongede kec :ReGoL kota bandung</t>
  </si>
  <si>
    <t>Set yara maroon size M</t>
  </si>
  <si>
    <t>cicih suryanti</t>
  </si>
  <si>
    <t>perumahan taman serua blok E/4 rt 04 rw 08 kel serua kec bonongsari kota depok</t>
  </si>
  <si>
    <t>082 125 697 357</t>
  </si>
  <si>
    <t>yara nude xl set</t>
  </si>
  <si>
    <t>sular (bakul cilok Bakso)</t>
  </si>
  <si>
    <t>arcawinangun rt 7 Rw 1 kec.purwokerto Timur rumah no.3</t>
  </si>
  <si>
    <t>Yara DO nude size S</t>
  </si>
  <si>
    <t>Melda sulistianj</t>
  </si>
  <si>
    <t>jl.petaling desa kebon 9 Rt:12 perumahan kencana jaya asri samping klinik blog G pling ujung
Kecamatan :sungai gelam Kab/Kota :muaro jambi Provinsi :jambi</t>
  </si>
  <si>
    <t>Set yara black size L</t>
  </si>
  <si>
    <t>ina r putri</t>
  </si>
  <si>
    <t>kp. Jaya tinggi, kec. Kasui kab. Way kanan. Prof. Lampung</t>
  </si>
  <si>
    <t>yara Black S set</t>
  </si>
  <si>
    <t>Set tisha navy size s (dress dan khimar warna nya sama yaa)</t>
  </si>
  <si>
    <t>yara hitam xxl set</t>
  </si>
  <si>
    <t>Mama Kheisa</t>
  </si>
  <si>
    <t>Kelurahan Wanasari. Jl. Bosih Raya Pondok Tanah Mas Teratai 3. Belakang sekolah SD. Kontrakan Pak Mantri Ade Rawa-Rawa. No rumah : 325 Kec : Cibitung Kab : Bekasi 17520</t>
  </si>
  <si>
    <t>Yara do 2 Maroon S dan XXL</t>
  </si>
  <si>
    <t>Nurdini</t>
  </si>
  <si>
    <t>blok sukamaju n0.29 rt05 / 09 batujajar bandung barat</t>
  </si>
  <si>
    <t>dress only yara size s nude dan hitam s do</t>
  </si>
  <si>
    <t>Hida Niswatun Latifah</t>
  </si>
  <si>
    <t>Jl. Irmas Rt 001/ Rw 010 No 82
Kecamatan : Tangerang Kab/Kota : Tangerang Provinsi : Banten Kode pos: 15117</t>
  </si>
  <si>
    <t>Set dress tisha choco size L (dress dan khimar sma warna nya ya)</t>
  </si>
  <si>
    <t>ZAINAL ABIDIN</t>
  </si>
  <si>
    <t>Perum Griya Sejahtera Dpn SMPN 4 Kel. Kebonagung RT. 05 RW. 02
Kecamatan : Purworejo Kota : Pasuruan Provinsi : Jawa Timur</t>
  </si>
  <si>
    <t>tisha navy size M DO dan tisha navy size L DO</t>
  </si>
  <si>
    <t>Eko Nugroho (Niah)</t>
  </si>
  <si>
    <t>jl. Perwira No.12 RT 09 jogoragan kel.Banguntapan
Kecamatan :Banguntapan Kab/Kota : Bantul D.I yogyakarta Provinsi : jawa tengah</t>
  </si>
  <si>
    <t>DO Yara Nude size M</t>
  </si>
  <si>
    <t>Apriliana Putri S</t>
  </si>
  <si>
    <t>: Jl. Pangeran Puger Rt. 04 Rw. 05 (Depan Kantor Dinas pendidikan grobogan) 
Kecamatan : Grobogan Kab/kota : Grobogan Provinsi : Jawa Tengah</t>
  </si>
  <si>
    <t>Do dress yara nude size M</t>
  </si>
  <si>
    <t>windari</t>
  </si>
  <si>
    <t>dukuh krajan.rt:02rw:01.desa:karanglo kidul.kec:jambon.kab:ponorogo.jatim</t>
  </si>
  <si>
    <t>YARA HITAM XL SET</t>
  </si>
  <si>
    <t>Luly Yuliar Daryanti</t>
  </si>
  <si>
    <t>Jl. Margaluyu gg. Kamboja No. 282 Rt. 01 Rw. 02 kel. Cimahi
Kecamatan : Cimahi Tengah Kab/Kota : Cimahi Provinsi :Jawa Barat</t>
  </si>
  <si>
    <t>Do tisha white size xl</t>
  </si>
  <si>
    <t>Handayani</t>
  </si>
  <si>
    <t>Klinik metro medika,perumahan metro permata 1 Blok E2 No.1,kelurahan karang mulya,kecamatan karang Tengah,Ciledug-Tangerang kode pos :15157</t>
  </si>
  <si>
    <t>0896 0286 9096</t>
  </si>
  <si>
    <t>TISHA CHOCO S DO</t>
  </si>
  <si>
    <t>Meliyanti arini aliah</t>
  </si>
  <si>
    <t>jl. Madiun blok c2 no 22 KBN marunda Cilincing jakarta utara
Kecamatan : cilincing Kab/Kota : jakarta Provinsi : DKI jakarta</t>
  </si>
  <si>
    <t>Andi priatna / siti jubaedah</t>
  </si>
  <si>
    <t>Jl.pantai berawa, gang mawar no11, canggu
Kel. Tibubeneng, Kec. Kuta utara Kab. Badung</t>
  </si>
  <si>
    <t>maira pink L Set</t>
  </si>
  <si>
    <t>INA DEWANTO</t>
  </si>
  <si>
    <t>JLN. H Arief no 641 depan Diaz Foto kec. tembilahan hulu kab. indragiri hilir 29213</t>
  </si>
  <si>
    <t>YARA NUDE S DO</t>
  </si>
  <si>
    <t>DEWI/BAHRUL</t>
  </si>
  <si>
    <t>Jln.rt05/rw02 rawa rengas kp tukang kajang,kec kosambi( kontrakan bpk hj umid huruf (K) bekas rumah kawin ) 
Kab. TANGERANG- KOSAMBI BANTEN - Kecamatan :kosambi- Kab/Kota :tangerang- Provinsi :banten</t>
  </si>
  <si>
    <t>Lilis Sulistyowati</t>
  </si>
  <si>
    <t>Alamat: dsn bahudan timur RT5 RW 1 ds.Wuluh kecamatan: Kesamben kab: Jombang Jawa timur kode pos 61484</t>
  </si>
  <si>
    <t>YARA GREEN APPLE M DO</t>
  </si>
  <si>
    <t>Yuniarti/iwan purwanto</t>
  </si>
  <si>
    <t>Jl. Lubang buaya no. 9 rt. 01/02 kel.lubang buaya kec.cipayung jakarta timur 13810</t>
  </si>
  <si>
    <t>087889235543/081213943245</t>
  </si>
  <si>
    <t>DO tisha Navy XL</t>
  </si>
  <si>
    <t>jl.Hi.Abdul ghapar no.40 kec abung tinggi kab lampung utara Desa : ulak rengas</t>
  </si>
  <si>
    <t>tisha lavender M set</t>
  </si>
  <si>
    <t>Leoni Agustin</t>
  </si>
  <si>
    <t>( Toko Made) Jl. R.A Basyid No.11A , Kelurahan Labuhan Dalam, Kecamatan Tanjung Senang , Kota Bandar Lampung</t>
  </si>
  <si>
    <t>Yara Dress warna Black L set</t>
  </si>
  <si>
    <t>Dea Yanti</t>
  </si>
  <si>
    <t>jln Untung Suropati 2.Rt 03/07 Pabuaran,Cimone jaya Karawaci Tangerang Banten.(masuk gang mesjid Al Hamid,pohon Asem,gang Iran)</t>
  </si>
  <si>
    <t>yara Black M set</t>
  </si>
  <si>
    <t>karmila</t>
  </si>
  <si>
    <t>dukuh beber rt 5 rw 1 desa cigadung
- Kecamatan :banjarharjo - Kab/Kota :brebes - Provinsi :jawa tengah</t>
  </si>
  <si>
    <t>TISHA DUSTY PINK S DO</t>
  </si>
  <si>
    <t>Suci Nurchayati</t>
  </si>
  <si>
    <t>Kencana Estate, PT. Agrolestari Mandiri, Jl. Brigjend Katamso. No. 88, rt 028 / rw 006, Kab. Ketapang, Delta Pawan, Kalimantan Barat</t>
  </si>
  <si>
    <t>1. Pesanan : Elenora FLAMINGO S set 
2. Pesanan : Elenora Kids set FLAMINGO Size 5</t>
  </si>
  <si>
    <t>abi yenni nuraeni</t>
  </si>
  <si>
    <t>kp.cilangkara rt04/02,Ds.cilangkara, kec.serang baru ciakarang bekasi Patokan ny ada 3ruko hijau ada 2 pom bensin mini sebelah pangkas rambut</t>
  </si>
  <si>
    <t>0858 8627 2585</t>
  </si>
  <si>
    <t>DO Tisha warna hitam size L</t>
  </si>
  <si>
    <t>Nurul Faizah</t>
  </si>
  <si>
    <t>Kedung Boto rt 07/02 Porong Sidoarjo Kecamatan porong..sidoarjo</t>
  </si>
  <si>
    <t>DO yara hitam size M</t>
  </si>
  <si>
    <t>hesty</t>
  </si>
  <si>
    <t>jl. Tambak gringsing baru blok 2 gg 7 no. 1
Kecamatan : pabean cantian Kab/Kota : surabaya Provinsi : jawa timur</t>
  </si>
  <si>
    <t>Do elenora black xl dan kids black size 5</t>
  </si>
  <si>
    <t>(15)9</t>
  </si>
  <si>
    <t>Puji Sarwono/Luluk Farida</t>
  </si>
  <si>
    <t>Ds. Dukohkidul, Jl. Haji Saim RT 006/RW 002 
- Kecamatan : Ngasem - Kab/Kota : Bojonegoro - Provinsi : Jawa Timur</t>
  </si>
  <si>
    <t>(15)10</t>
  </si>
  <si>
    <t>Sholeha</t>
  </si>
  <si>
    <t>Jln.husen sastra negara..
Kp.Rawa bokor Perumahan taman mahkota Blok b3 no30 kost ungu Kec. Benda kel.Benda Kota tangerang banten 15125</t>
  </si>
  <si>
    <t>0812-1188-4428/0838-9925-5214</t>
  </si>
  <si>
    <t>1. Pesanan : Tisha do navy M
2. Pesanan : Tisha do Choco S
3. Pesanan : Tisha do Plum S
4. Pesanan : Yara do green apple M
5. Pesanan : Yara do Nude XL</t>
  </si>
  <si>
    <t>(15)11</t>
  </si>
  <si>
    <t>Sella Rochyani</t>
  </si>
  <si>
    <t>bojong depok baru (perum gaperi 1) jalan melon , Blok DI no.7 Rt03 Rw08
- Kecamatan : bojong gede - Kab/Kota : bogor - Provinsi : jawa barat</t>
  </si>
  <si>
    <t>khimar tisha pink</t>
  </si>
  <si>
    <t>Tiara Anggraini</t>
  </si>
  <si>
    <t>jl kp pisangan rt 009/003 No 87 kel. Penggilingan kec. Cakung jakarta timur ( Blakang gedung ikm)</t>
  </si>
  <si>
    <t>1 set yara black size S</t>
  </si>
  <si>
    <t>Siti Chotifah</t>
  </si>
  <si>
    <t>karangsari klepubener rt002/001 kebumen. 
kabupaten :kebumen kecamatan :kebumen</t>
  </si>
  <si>
    <t>1. Pesanan : Yara set Maroon M
2. Pesanan : Tisha set Lavender M</t>
  </si>
  <si>
    <t>AGEN DICO</t>
  </si>
  <si>
    <t>Dresvania +62 877 36447769</t>
  </si>
  <si>
    <t>fitria</t>
  </si>
  <si>
    <t>jln durian 4/ H 227 pondok Candra indah 
Kel: tambak sumur Kec: waru Kota/kab: Sidoarjo Kode pos:61256</t>
  </si>
  <si>
    <t>mugi lestari</t>
  </si>
  <si>
    <t>ds. Bapangan rt 07 rw 02 kel. Mendenrejo kec. Kradenan kab. Blora jawa tengah</t>
  </si>
  <si>
    <t>Set yara black size s</t>
  </si>
  <si>
    <t>Kelurahan Wanasari. Jl. Bosih Raya Pondok Tanah Mas Teratai 3. Belakang sekolah SD. Kontrakan Pak Mantri Ade Rawa-Rawa. No rumah : 325
Kec : Cibitung Kab : Bekasi 17520</t>
  </si>
  <si>
    <t>1. Pesanan : Yara do Hitam XL
2. Pesanan : Elenora do Hitam S</t>
  </si>
  <si>
    <t>Putri anggun fransiska</t>
  </si>
  <si>
    <t>Ds. Nglandung rt 18/03 kec. Geger Jan. Madiun 6317</t>
  </si>
  <si>
    <t>Rohani</t>
  </si>
  <si>
    <t>JNE Km. 106( rungau) sampit - pangkalan bun
Kecamatan : danau seluluk Kab: seruyan Provinsi : kalimantan tengah Kode pos : 74271</t>
  </si>
  <si>
    <t>Tisha Set Plum S</t>
  </si>
  <si>
    <t>elly oktaviani</t>
  </si>
  <si>
    <t>dusun kaliandong rt/rw: 1/11 desa/kelurahan: dawuhan kec: kademangan kab: blitar jawa timur</t>
  </si>
  <si>
    <t>1 DO yara hitam XL</t>
  </si>
  <si>
    <t>yayuk</t>
  </si>
  <si>
    <t>talok rt/rw 07/02 kec: pangkah kab: tegal</t>
  </si>
  <si>
    <t>1 DO yara hitam M</t>
  </si>
  <si>
    <t>Ampran</t>
  </si>
  <si>
    <t>Rt 02 Rw 02 no 23
Dsn: blimbing(tawang) Ds: ngranti Kec: boyolangu Kab: Tulungagung Jatim</t>
  </si>
  <si>
    <t>0812 1558 3089</t>
  </si>
  <si>
    <t>Siti Saodah</t>
  </si>
  <si>
    <t>Ponpes Darut tafkir des.legok sukamaju Rt.010/03 kec.kemiri kab.tangerang-balaraja</t>
  </si>
  <si>
    <t>2 set yara warna nude size L</t>
  </si>
  <si>
    <t>Ade setiawan</t>
  </si>
  <si>
    <t>SMK Ma'arif 1 Nanggulan, Karang, Jatisarono, Nanggulan, Kulon progo, Yogyakarta
- Kecamatan :Nanggulan - Kab/Kota :Kulon Progo - Provinsi :Yogyakarta</t>
  </si>
  <si>
    <t>YARA HITAM M DO</t>
  </si>
  <si>
    <t>(16)15</t>
  </si>
  <si>
    <t>andi</t>
  </si>
  <si>
    <t>(rumah teh yayah)jln raden saleh,kel:cipete,kec:pinang (gg asem /rawa,rt 005,rw 005) masuk dri bakso bunda</t>
  </si>
  <si>
    <t>yara set xl maroon</t>
  </si>
  <si>
    <t>Nurmalasari</t>
  </si>
  <si>
    <t>(rumah bapak barnas di Smp negri 1 cikeusik)
Alamat : Kp.cikeusik timur ds.cikeusik rt/rw 002/001 kec.cikeusik kab.pandeglang,prov.banten kode pos 42286</t>
  </si>
  <si>
    <t>DO yara warna black size M</t>
  </si>
  <si>
    <t>dania</t>
  </si>
  <si>
    <t>jl. mu'alim dalam rt17 rw 05 no rumah 373 desa aik pelempang jaya
Kecamatan: tanjung pandan Kota/Kabupaten: belitung Provinsi : bangka belitung Kodepos: 33419</t>
  </si>
  <si>
    <t>Khimar Yara plum 1</t>
  </si>
  <si>
    <t>yani mukyantini</t>
  </si>
  <si>
    <t>Dsun bojongdanas rt 02 rw 1 desa jayagiri kec. Panumbangan ciamis</t>
  </si>
  <si>
    <t>1 set keyra maroon size xl</t>
  </si>
  <si>
    <t>habibah</t>
  </si>
  <si>
    <t>Jl. Nurul ihsan rt002/003 no.83H griya nurul ihsan 2 (bpk masud), kel cipedak kec jagakarsa 12630</t>
  </si>
  <si>
    <t>1 set Yara Black size XL</t>
  </si>
  <si>
    <t>ma2 sarip</t>
  </si>
  <si>
    <t>jl batubatangui rt 04C
- Kecamatan : nanga bulik - Kab/Kota :lamandau - Provinsi :kal_teng</t>
  </si>
  <si>
    <t>Fitteri.</t>
  </si>
  <si>
    <t>Jln.lintas desa Simpang Tiga, Dusun 01 No rmh 03, kec. Simpang Teritip, Kab. Bangka Barat, provinsi Bangka Belitung kode pos 33366.</t>
  </si>
  <si>
    <t>ELENORA NUDE 5th set</t>
  </si>
  <si>
    <t>Arlina K. Sasia</t>
  </si>
  <si>
    <t>ln. A. Yani Dondo Kec. Ampana Kota Kab. Tojo Una-Una Prov. Sulteng</t>
  </si>
  <si>
    <t>1. Dress Yara - Set Black size M 
2. Dress Yara - Nude Dress Only, size M 
3. Dress Zenya - Rose Dress Only size S 
4. Dress Zenya - 1 set Gold Dress Only size M 
5. Dress Tisha - 1 do Navy size M</t>
  </si>
  <si>
    <t>(17)8</t>
  </si>
  <si>
    <t>Nini nurhayati</t>
  </si>
  <si>
    <t>pondok petir simpang 5 rt 01/02 no 48 Kec bojong sari depok</t>
  </si>
  <si>
    <t>satu set azni ukuran XL warna maroon</t>
  </si>
  <si>
    <t>(17)9</t>
  </si>
  <si>
    <t>ase tuti turyati/nurul nugraha</t>
  </si>
  <si>
    <t>Kp.bebedahan ds.sukasenang rt 02 rw 15 kec. Banyuresmi kab. Garut</t>
  </si>
  <si>
    <t>DO yara black size M</t>
  </si>
  <si>
    <t>(17)10</t>
  </si>
  <si>
    <t>Hariyanti</t>
  </si>
  <si>
    <t>Toko Imron Service, jln smkn 3 ppu rt 02 dusun 1, ds babulu darat kec. Babulu kab. Penajam Paser Utara prov. KAL-TIM
Kode Pos: 76285</t>
  </si>
  <si>
    <t>1 set yara nude size s</t>
  </si>
  <si>
    <t>(17)11</t>
  </si>
  <si>
    <t>kurniawati</t>
  </si>
  <si>
    <t>lrg. Al - Hoiriah LK. IV No. 12 Rt 11 Kel. Indralaya Mulya Kec. Indralaya Kab. Ogan Ilir Prov. Sumatera Selatan</t>
  </si>
  <si>
    <t>Yara Nude ukuran S set</t>
  </si>
  <si>
    <t>(17)12</t>
  </si>
  <si>
    <t>Diyah wahyuni</t>
  </si>
  <si>
    <t>jln raya tajem km 1.5 fotocopi sinergi depan kampus 2 unriyo depok sleman Yogyakarta.</t>
  </si>
  <si>
    <t>1. Pesanan : yara do green apple M
2. Pesanan : Tisha do navy S</t>
  </si>
  <si>
    <t>(17)13</t>
  </si>
  <si>
    <t>OLOS</t>
  </si>
  <si>
    <t>Kp.Gombong Pandan Desa Pasir Gombong Dusun III RT.004 RW 06 No.127 
- Kecamatan : Cikarang Utara- Kab/Kota : Bekasi Provinsi : Jawa Barat</t>
  </si>
  <si>
    <t>0877 8304 8966</t>
  </si>
  <si>
    <t>(17)14</t>
  </si>
  <si>
    <t>turyanto (gas)</t>
  </si>
  <si>
    <t>dusun cipruk rt 004 rw 004
Kedungreja. Sidareja Cilacap</t>
  </si>
  <si>
    <t>0896 6750 3808</t>
  </si>
  <si>
    <t>DO yara warna maroon size L</t>
  </si>
  <si>
    <t>Faziah</t>
  </si>
  <si>
    <t>Warung Tekko, Jl. Lingkar Timur BSD Ruko Alfresco Dining 06-07 Intermark Indonesia 
Kecamatan : Serpong Kab/Kota : Tangerang Selatan Provinsi : Banten, 15310</t>
  </si>
  <si>
    <t>0856-8416-778</t>
  </si>
  <si>
    <t>Do tisha choco L</t>
  </si>
  <si>
    <t>Yuliana Diah . K</t>
  </si>
  <si>
    <t>Lpk chikara magang jepang Jl.Diponegoro Rt 03 Rw 02 Desa Glempangpasir
Kecamatan : Adipala Kab/Kota : Cilacap Provinsi : Jawa Tengah</t>
  </si>
  <si>
    <t>Set yara black size M</t>
  </si>
  <si>
    <t>Nurhidayah</t>
  </si>
  <si>
    <t>smk n 1 talangpadang Jln raden intan no 35 banding agung kec. Talangpadang kab tanggamus lampung</t>
  </si>
  <si>
    <t>Yara hitam s set</t>
  </si>
  <si>
    <t>nofi diastutik/sadi</t>
  </si>
  <si>
    <t>ds. Sekarputih rt08/rw03 ( depan mi al-fattah) 
Kecamatan : bagor Kab/Kota : nganjuk Provinsi : jatim</t>
  </si>
  <si>
    <t>laili Yunita</t>
  </si>
  <si>
    <t>SMK Muhammadiyah Lumajang jalan letkol slamet wardoyo no. 103 Labruk Lor Lumajang kecamatan Lumajang kabupaten atau kota Lumajang provinsi jawa timur</t>
  </si>
  <si>
    <t>Do zenya rose size M</t>
  </si>
  <si>
    <t>zaetun bin sayid</t>
  </si>
  <si>
    <t>jln. Sumber bawang Gg. Apel rt 28 rw 4 desa sidapurna
Kecamatan : dukuhturi Kab/Kota : kab tegal Provinsi : jawa tengah</t>
  </si>
  <si>
    <t>Do yara nude size L</t>
  </si>
  <si>
    <t>purwati</t>
  </si>
  <si>
    <t>perum ksb blok b70/18 rt23/19 desa sukaragam kec.serang baru kab.bekasi kode pos 173330 prov.jawa barat</t>
  </si>
  <si>
    <t>Khimar shaina maroon</t>
  </si>
  <si>
    <t>BCA A tri</t>
  </si>
  <si>
    <t>diskon khimar</t>
  </si>
  <si>
    <t>Siti Rohmah</t>
  </si>
  <si>
    <t>jl. Mawar merah, desa mukti jaya RT/Rw: 001/-
Kecamatan: Singkohor Kab/kota: Aceh Singkil Prov: NAD</t>
  </si>
  <si>
    <t>Do dress yara black size s</t>
  </si>
  <si>
    <t>Sutini</t>
  </si>
  <si>
    <t>Jl irian seringgu,Bampel, Merauke, Merauke, papua (sebelah wellcome mart)</t>
  </si>
  <si>
    <t>Yara maroon XL set</t>
  </si>
  <si>
    <t>mut</t>
  </si>
  <si>
    <t>jl iklas 1 gang arimbi.kontrakan ibu bowo.pasar rebo</t>
  </si>
  <si>
    <t>drees only yara black size L</t>
  </si>
  <si>
    <t>Fitri aulia</t>
  </si>
  <si>
    <t>kp cigerek RT 03/02 DESA Banjarwangi (dekat steam an mobil a/n irfan)
Kecamatan : banjarwangi Kab/Kota : Garut/Garut Provinsi :Jawa barat</t>
  </si>
  <si>
    <t>Set yara nude size s</t>
  </si>
  <si>
    <t>Mirna</t>
  </si>
  <si>
    <t>kampung tengah RT.09 no. 29 gang masjid Ar Rahman
Kecamatan: sangata selatan Kel. Singa fresh Kab/kota: Kutai timur Provinsi: Kalimantan timur</t>
  </si>
  <si>
    <t>1. Pesanan: Yara set Hitam s
2. Pesanan : Tisha do Choco s</t>
  </si>
  <si>
    <t>Esih sukaesih/ade</t>
  </si>
  <si>
    <t>:kp jungklang,desa jayamukti
Rt/rw:001/008 Kec:banyusari Kab:karawang Provinsi:jawa bara</t>
  </si>
  <si>
    <t>YARA HITAM M SET</t>
  </si>
  <si>
    <t>desa bulu-bulu. Belakang kantor polisi tonra. Samping kantor PLN tonra.
Kecamatan : tonra Kab/Kota :MAKASSAR. kabupaten bone. Provinsi :SULAWESI SELATAN</t>
  </si>
  <si>
    <t>Do dress yara hitam size L</t>
  </si>
  <si>
    <t>Nila erma widyawati</t>
  </si>
  <si>
    <t>Jl.raya wangandowo rt8/rw4 kecamatan bojong kabupaten pekalongan,jateng 51156</t>
  </si>
  <si>
    <t>0'81548191796</t>
  </si>
  <si>
    <t>- yara do black S
- fazila kids salmon size 5
- yara do nude M</t>
  </si>
  <si>
    <t>YARA HITAM S DO</t>
  </si>
  <si>
    <t>Hanifah</t>
  </si>
  <si>
    <t>ds joho rt01 rw04 kec bawang kab banjarnegara 53471</t>
  </si>
  <si>
    <t>1. Pesanan : zenya do beige M (2 pcs)
2. Pesanan : zenya do rose| XL</t>
  </si>
  <si>
    <t>jl.Hi.Abdul ghapar no.40 kec abung tinggi kab lampung utara 
Desa : ulak rengas</t>
  </si>
  <si>
    <t>yara black S DO, Yara maroon M set, Yara maroon L DO, tisha choco S DO</t>
  </si>
  <si>
    <t>Set maroon yara M</t>
  </si>
  <si>
    <t>Rini Puspitasari</t>
  </si>
  <si>
    <t>PT Jelajah Bersama Mandiri
Jalan Opak Raya Gendukan Bokoharjo Prambanan Sleman Yogyakarta. 55572 (depan pangkas rambut Madura)</t>
  </si>
  <si>
    <t>elenora black (s) DO</t>
  </si>
  <si>
    <t>Halimatus sa'diyah</t>
  </si>
  <si>
    <t>Desa kerticala rt 07 blok puskesmas kec tukdana kab indramayu</t>
  </si>
  <si>
    <t>Tisha warna Coco size S do 
Tisha warna lavender size M do</t>
  </si>
  <si>
    <t>Mumu Mubarok</t>
  </si>
  <si>
    <t>omplek masjid agung banten rt 01 rt 11
Kecamatan : Kasemen Kab/Kota : Serang Provinsi : Banten</t>
  </si>
  <si>
    <t>083877424915/087774548883</t>
  </si>
  <si>
    <t>Rina Wati</t>
  </si>
  <si>
    <t>Desa Karang Sari RT 007 RW 003
- Kecamatan : Parenggean - Kab/Kota : Kotawaringin Timur - Provinsi : Kalimantan Tengah</t>
  </si>
  <si>
    <t>TISHA PUTIH XXL DO</t>
  </si>
  <si>
    <t>dewi</t>
  </si>
  <si>
    <t>kampung baru kayumas tablo. No. Rumah 72 rt 14 / rw 10
kecmatan. pulogadung kab/kota. jkarta timur provinsi. jkarta timur</t>
  </si>
  <si>
    <t>Tisha plum xxl set</t>
  </si>
  <si>
    <t>Prastiwi Bhakti Nurani</t>
  </si>
  <si>
    <t>MI Ma'arif Grabag 1 Jl. Candi Umbul Grabag Magelang
- Kecamatan : Grabag - Kab/Kota : Kab. Magelang Provinsi : Jawa Tengah</t>
  </si>
  <si>
    <t>TISHA LAVENDER XXL SET</t>
  </si>
  <si>
    <t>Rustam Apriani</t>
  </si>
  <si>
    <t>Dusun2 Desa Tanjung Dalam RT 03
Kecamatan:ULok kupai Kab/kota:Bengkulu utara Provinsi:Bengkulu</t>
  </si>
  <si>
    <t>linda toton</t>
  </si>
  <si>
    <t>desa pangenan,dusun 1 rt rw 01 02,gang 1 masuk rumah kontrakan, kec pangenan, kab cirebon, provinsi jawa barat</t>
  </si>
  <si>
    <t>YARA MAROON XL DO</t>
  </si>
  <si>
    <t>Rike Nurjannah</t>
  </si>
  <si>
    <t>Dsn Krajan Wetan,desa Selok Besuki Rt/Rw 18/04
Kecamatan :Sukodono Kab/Kota :Lumajang Provinsi : Jawa timur</t>
  </si>
  <si>
    <t>TISHA LAVENDER S SET</t>
  </si>
  <si>
    <t>IDA SAFITRI</t>
  </si>
  <si>
    <t>ds karangtalun Rt 03/ Rw 01
- Kecamatan : Ngombol kode pos. : 54172 - Kab/Kota : Purworejo Provinsi : jawa tengah</t>
  </si>
  <si>
    <t>088 2248 11933</t>
  </si>
  <si>
    <t>YARA NUDE L SET</t>
  </si>
  <si>
    <t>devi alfiyanti</t>
  </si>
  <si>
    <t>jalan jampang gg mesjid rt. 04/06 kel. Jampang (kontrakan bu h. Eti belakang mushola almakmur kontrakan no. 3)
Kecamatan :kemang Kab/ : bogor Provinsi : jawa barat</t>
  </si>
  <si>
    <t>yara nude L do 3, nude xxl 3 do</t>
  </si>
  <si>
    <t>citra</t>
  </si>
  <si>
    <t>nglajo lorong 5 no 10 RT 7 RW 9
- Kecamatan :cepu - Kab/Kota :blora - Provinsi :Jateng</t>
  </si>
  <si>
    <t>YARA MAROON S DO</t>
  </si>
  <si>
    <t>Nova Widyastuti</t>
  </si>
  <si>
    <t>Desa Bulugede RT 003 RW 004 Kec. Patebon Kab. Kendal
- Kecamatan : Patebon - Kab/Kota : Kabupaten Kendal- Provinsi : Jawa Tengah</t>
  </si>
  <si>
    <t>0822-2377-4300</t>
  </si>
  <si>
    <t>TISHA LAVENDER S SET DAN TISHA LAVENDER XL SET</t>
  </si>
  <si>
    <t>Ratna Indrawati</t>
  </si>
  <si>
    <t>Jl H Zafri zamzam komplek grawiratama 3 no 68 rt Kelurahan Belitun, Kecamatan Banjarmasin barat, Kota Banjarmasin kode pos 70116</t>
  </si>
  <si>
    <t>tisha navy s do</t>
  </si>
  <si>
    <t>Dedi</t>
  </si>
  <si>
    <t>Desa delas rt2 kecamatan air gegas kabupaten bangka selatan 33782</t>
  </si>
  <si>
    <t>Rahmadaniyati</t>
  </si>
  <si>
    <t>Jl.negara km.65 no 56 Rt.016 Long kali. Kode pos ( 76283 )
- Kecamatan : Long Kali - Kab/Kota : Paser Provinsi : Kalimantan Timur</t>
  </si>
  <si>
    <t>Zul Arini Farida</t>
  </si>
  <si>
    <t>Teken Rt 01 Rw 04, Kaliwuluh
- Kecamatan : Kebakkramat - Kab/Kota : Karanganyar Provinsi : Jawa Tengah</t>
  </si>
  <si>
    <t>085725607425/085536569399</t>
  </si>
  <si>
    <t>rika</t>
  </si>
  <si>
    <t>jl raya km 5,5 perawang. Toko Bali Wangi, depan bank riau
Kecamatan : tualang Kab/Kota : siak Provinsi : riau</t>
  </si>
  <si>
    <t>Do dress yara black size M dan yara maroon size L</t>
  </si>
  <si>
    <t>Dita krisnaeni</t>
  </si>
  <si>
    <t>Ketugon rt 01 rw 01muktisari
Kec : Kebumen Kab : kebumen Prov : Jawa tengah</t>
  </si>
  <si>
    <t>bpk kodir/apep</t>
  </si>
  <si>
    <t>:jl sindang barat 04/12 kl kertahayu kel sindangrasa
Kecamatan :ciamis Kab/Kota :ciamis Provinsi :jawa barat</t>
  </si>
  <si>
    <t>Do yara maroon size L</t>
  </si>
  <si>
    <t>Kumeni</t>
  </si>
  <si>
    <t>Penggilingan RT 02/06 Belakang Indomaret Penggilingan 3 No.51
Kecamatan : Cakung Kota : Jakarta Timur Provinsi : DKI Jakarta 13940</t>
  </si>
  <si>
    <t>Novie (Adzra Hijab) 085223978989</t>
  </si>
  <si>
    <t>Jl. Margaluyu Gg. Kamboja No. 282 Rt. 01 Rw. 02 Kel. Cimahi
Kecamatan : Cimahi Tengah Kab/Kota : Cimahi Provinsi : Jawa barat</t>
  </si>
  <si>
    <t>Do dress yara nude size xl</t>
  </si>
  <si>
    <t>Rismawati</t>
  </si>
  <si>
    <t>perum nusa grand abadi rt 09 kenali besar
Kecamatan : alam barajo Kab/Kota : jambi Provinsi : jambi</t>
  </si>
  <si>
    <t>Do yara maroon size xl</t>
  </si>
  <si>
    <t>Mursinta Dwisaputri</t>
  </si>
  <si>
    <t>jl Merdeka No. 29 RT 09 RW 03 Desa Pasuruhan Kec. Binangun - Cilacap, Jawa Tengah.</t>
  </si>
  <si>
    <t>0822-2187-1202</t>
  </si>
  <si>
    <t>Set yara maroon size xl dan set yara nude xl</t>
  </si>
  <si>
    <t>DO alesa size M warna candy peach</t>
  </si>
  <si>
    <t>wiwik C</t>
  </si>
  <si>
    <t>wediasin rt 6 rw 4 desa krasak Kecamatan: selomerto Kota / Kab: wonosobo Provinsi : jawa tengah</t>
  </si>
  <si>
    <t>0856 2949 512</t>
  </si>
  <si>
    <t>SARNIMAH</t>
  </si>
  <si>
    <t>Kp.pemalang Rt/Rw : 002/001 depan masjid nurussa'adah paud pandu bangsa
Kecamatan : pontang Kab : Serang Provinsi :Banten</t>
  </si>
  <si>
    <t>Do yara maroon size M</t>
  </si>
  <si>
    <t>vina dewi arifin</t>
  </si>
  <si>
    <t>jln. Sukabumi-cianjur km 14 blok satong parigi 
rumah makan padang taragak Disamping indomaret Didepan toko fito - Kecamatan :sukalarang - Kab/Kota : sukabumi Provinsi : jawa barat</t>
  </si>
  <si>
    <t>tisha plum m set</t>
  </si>
  <si>
    <t>Aisyah</t>
  </si>
  <si>
    <t>Kp.pajagan Rt/Rw 25/10 Desa kabandungan kecamatan kabandungan kabupaten Sukabumi 43368</t>
  </si>
  <si>
    <t>elenora cream XL DO</t>
  </si>
  <si>
    <t>Layla Syarie R</t>
  </si>
  <si>
    <t>Cluster Cibeureum Indah No A6 ( Samping sub Terminal Angkot 01 Awipari) Jl khoer Affandi Rt 01 RW 01 Cibeureum Margabakti tasikmalaya</t>
  </si>
  <si>
    <t>082 126 975 554</t>
  </si>
  <si>
    <t>DO zinia smoke size xl &amp;1 set zinia smoke aize 7</t>
  </si>
  <si>
    <t>Gojeg</t>
  </si>
  <si>
    <t>ERIZAL</t>
  </si>
  <si>
    <t>d/a Toko HEVY Elektronik MAPLAS pasar Binaya Masohi jln Abdullah Soullisa kec Masohi kab MALUKU TENGAH</t>
  </si>
  <si>
    <t>1 set tisha warna navy size S +1 set azni warna pink size S</t>
  </si>
  <si>
    <t>Kirim via POS</t>
  </si>
  <si>
    <t>Cahyo murtiatmo</t>
  </si>
  <si>
    <t>Jln kyai mojo rt 4, rw 3,genuk,ungaran barat, semarang, jateng</t>
  </si>
  <si>
    <t>Do tisha white size m</t>
  </si>
  <si>
    <t>Siti Masyithah</t>
  </si>
  <si>
    <t>Komplek mesjid agung Banten RT 01/11
Kecamatan : kasemen
Kab/Kota : serang
Provinsi : banten</t>
  </si>
  <si>
    <t>Set yara maroon size xxl</t>
  </si>
  <si>
    <t>kp jungklang,desa jayamukti Rt/rw 001/008
Kec:banyusari
Kab:karawang
Provinsi:jawa barat</t>
  </si>
  <si>
    <t>Zinnia kids | smoke| 10</t>
  </si>
  <si>
    <t>Indah Sari Sanmas</t>
  </si>
  <si>
    <t>Stain, (Belakang Kampus IAIN Ambon)
Ongkir jne one 76.000</t>
  </si>
  <si>
    <t>satu set Arfa peach + do tisha white</t>
  </si>
  <si>
    <t>oke</t>
  </si>
  <si>
    <t>Atri</t>
  </si>
  <si>
    <t>Rokisana Alfiani</t>
  </si>
  <si>
    <t>Ganesha Operation Wirosari, Jln. Kusuma Bangsa 45 Wirosari Grobogan Jawa Tengah 58192</t>
  </si>
  <si>
    <t>yara maroon L do</t>
  </si>
  <si>
    <t>TAMI</t>
  </si>
  <si>
    <t>Sheika hijab (0852-2447-2404)</t>
  </si>
  <si>
    <t>Dian fitriana</t>
  </si>
  <si>
    <t>perumahan harvest city cluster orchid H blok 18 no 6. Cikarageman, setu bekasi 17320</t>
  </si>
  <si>
    <t>DO tisha warna Navy Size L</t>
  </si>
  <si>
    <t>maria</t>
  </si>
  <si>
    <t>Perum bumi kahuripan indah blok d12/10 RT 01/10 sukatani..kab bekasi..jawabarat</t>
  </si>
  <si>
    <t>0858 9452 4370</t>
  </si>
  <si>
    <t>1 set yara green apple size xl</t>
  </si>
  <si>
    <t>Dede (H.Ujang)</t>
  </si>
  <si>
    <t>jl. Raya Pekandangan Desa Pekandangan Dusun A Rt.03 Rw.01
 Kecamatan : Indramayu - Kab/Kota : Indramayu - Provinsi : Jawa Barat</t>
  </si>
  <si>
    <t>ZINNIA SMOKE L DO</t>
  </si>
  <si>
    <t>Prima citra dias</t>
  </si>
  <si>
    <t>Dungus RT 23 RW 06
- Kecamatan : Sukodono - Kab/Kota : Sidoarjo - Provinsi : Jawa timur</t>
  </si>
  <si>
    <t>liza</t>
  </si>
  <si>
    <t>jln.yossudarso gang markisa no 126
- Kec : lubuk linggau timur 1 - Kab/Kota : lubuklinggau - Provinsi : sumsel</t>
  </si>
  <si>
    <t>Jl.hr rasuna said,rt 01/rw 04. Kelurahan cipete,kec pinang.tangerang kota (AGEN JNE GABINO)</t>
  </si>
  <si>
    <t>zinnia Kids Banana size 10 SET</t>
  </si>
  <si>
    <t>Tya ummi fannan</t>
  </si>
  <si>
    <t>Villa mutiara lido block c7 no. 2
- Kecamatan : cigombong - Kab/Kota : bogor - Provinsi : jabar</t>
  </si>
  <si>
    <t>Zinnia do Midnight XL</t>
  </si>
  <si>
    <t>(26)10</t>
  </si>
  <si>
    <t>vera satirania</t>
  </si>
  <si>
    <t>kp cikedokan poncol dukuh rt002 rw010 desa Sukadanau 
- Kecamatan : cikarang barat - Kab/Kota : bekasi - Provinsi : jawa barat</t>
  </si>
  <si>
    <t>(26)11</t>
  </si>
  <si>
    <t>Noor Halidah.</t>
  </si>
  <si>
    <t>ln Cilik Riwut Manunggal 1, NO 206. Kecamatan Selat, Kabupaten : Kapuas. Propinsi : Kalimantan Tengah.</t>
  </si>
  <si>
    <t>Dress Arfa maroon size M DO</t>
  </si>
  <si>
    <t>A tri</t>
  </si>
  <si>
    <t>NAZIVA (0895-3738-20460)</t>
  </si>
  <si>
    <t>(26)12</t>
  </si>
  <si>
    <t>Tuti Kurniawati</t>
  </si>
  <si>
    <t>warung sate Beber.depan gudang pupuk padi sentra
Jalan Raya Luragung Blok puhun rt 19 rw 4 Desa Mekarwangi Kec.Lebakwangi Kab.Kuningan JAWA BARAT</t>
  </si>
  <si>
    <t>0896 5776 6248</t>
  </si>
  <si>
    <t>ZINNIA SMOKE M DO</t>
  </si>
  <si>
    <t>(26)13</t>
  </si>
  <si>
    <t>FEBRIANI</t>
  </si>
  <si>
    <t>Jl.sultan hasanuddin nomor 32 Kab/Kota : Tojo una-una, Kec.ampana Kota.
kode pos 94683. Provinsi : Sulawesi Tengah</t>
  </si>
  <si>
    <t>0821-8885-7239</t>
  </si>
  <si>
    <t>Tisha lavender, pasmina hulya lavender</t>
  </si>
  <si>
    <t>(26)14</t>
  </si>
  <si>
    <t>IKA PUTRI KURNIAWATI</t>
  </si>
  <si>
    <t>JOGAHAN RT 11 RW O6 TEMON WETAN 
TEMON .KULON PROGO YOGYAKARTA</t>
  </si>
  <si>
    <t>Do zinnia midnigth navy size S</t>
  </si>
  <si>
    <t>(26)15</t>
  </si>
  <si>
    <t>Septi Yulianti/Anton</t>
  </si>
  <si>
    <t>:jl.negara no 79 RT/RW 001/001 desa tiuh balak kecamatan Baradatu kabupaten way kanan propinsi Lampung kode pos 34761</t>
  </si>
  <si>
    <t>Set zinnia lavender size M</t>
  </si>
  <si>
    <t>(26)16</t>
  </si>
  <si>
    <t>Dini/enah</t>
  </si>
  <si>
    <t>Jln Kebagusan IV Gg Swadaya 2 Rt 011/04 No.46 Pasar Minggu Jakarta Selatan</t>
  </si>
  <si>
    <t>Set tisha warna navy size L</t>
  </si>
  <si>
    <t>(26)17</t>
  </si>
  <si>
    <t>komplek masjid agung banten rt 01 rt 11
Kecamatan : Kasemen Kab/Kota : Serang Provinsi : Banten</t>
  </si>
  <si>
    <t>yara green s do</t>
  </si>
  <si>
    <t>muji Lestari</t>
  </si>
  <si>
    <t>Ajibarang wetan RT 03 RW 01, ajibarang kab Banyumas..</t>
  </si>
  <si>
    <t>Do yara green apple size L</t>
  </si>
  <si>
    <t>Delsa Maita Putri</t>
  </si>
  <si>
    <t>Jl. Sumbawa Gg. 2000 No. 3 Kel. Ganjar Asri
- Kecamatan : Metro Barat - Kab/Kota : Metro - Provinsi : Lampung</t>
  </si>
  <si>
    <t>1. Pesanan : zinnia do | midnight blue | XL
2. Pesanan : zinnia do | banana | L (2 pcs)
3. Pesanan : zinnia do | lavender | L</t>
  </si>
  <si>
    <t>Nurohmah</t>
  </si>
  <si>
    <t>:jl.Banyumas,GG.Betik 3,RT 03,RW 03
- Kecamatan :Margadana - Kab/Kota :Tegal - Provinsi :Jawa Tengah</t>
  </si>
  <si>
    <t>zenya do rose M</t>
  </si>
  <si>
    <t>nur Aini</t>
  </si>
  <si>
    <t>kedaung wetan RT 03rw03
Kecamatan : Neglasari kota Tanggerang Kab/kota : Tanggerang</t>
  </si>
  <si>
    <t>iin irianti</t>
  </si>
  <si>
    <t>Purwa Agung rt 009 / rw 004
Kec : Negara Batin Kab : way kanan, lampung</t>
  </si>
  <si>
    <t>yuli novita/Eliana</t>
  </si>
  <si>
    <t>Jl sambiroto VII Perum perhutani
Blok j no1 Jln sambiroto Surabaya</t>
  </si>
  <si>
    <t>0838 3024 3569</t>
  </si>
  <si>
    <t>ZINNIA CLOUD M DO</t>
  </si>
  <si>
    <t>nani pujilestari</t>
  </si>
  <si>
    <t>apotek app. Jl pm noor no.99
Kecamatan : samarinda ulu Kab/Kota : samarinda Provinsi : kaltim</t>
  </si>
  <si>
    <t>Set zinnia smoke size S
Set zinnia kids smoke size 7</t>
  </si>
  <si>
    <t>nunung nurwendah</t>
  </si>
  <si>
    <t>jalan lintas bengkulu padang,desa air rami kec air rami kabupaten mukomuko provinsi beNgkulu</t>
  </si>
  <si>
    <t>TISHA CHOCO L DO</t>
  </si>
  <si>
    <t>serli marlinda</t>
  </si>
  <si>
    <t>jln.restu komplek surya regency 2 no.37 medan,sumatra utara
Kecamatan: medan helvetia Kab/kota: kota medan Provinsi: sumatra utara</t>
  </si>
  <si>
    <t>Arfa dress peach S do</t>
  </si>
  <si>
    <t>BRI a tri</t>
  </si>
  <si>
    <t>TEHAN</t>
  </si>
  <si>
    <t>NAZIVA (0877-0551-8149)</t>
  </si>
  <si>
    <t>elly</t>
  </si>
  <si>
    <t>pondok sani jl. Bima 6 blok c 10/10, kel. Pejuang
- Kecamatan : medan satria - Kab/Kota : bekasi - Provinsi : jawa barat</t>
  </si>
  <si>
    <t>vita yulianti</t>
  </si>
  <si>
    <t>esa Pekandangan jaya rt 14 rw 07 no 5
- Kecamatan : Indramayu - Kab/Kota : Indramayu Provinsi : jawa Barat</t>
  </si>
  <si>
    <t>Mimin Minarti (Martabak)</t>
  </si>
  <si>
    <t>Jln.MT.Haryono blok kalen haji rt06/02 desa dermayu kec.sindang kab.Indramayu.provinsi jawa barat</t>
  </si>
  <si>
    <t>Lin Rofiqoh</t>
  </si>
  <si>
    <t>Dusun sampih rt 01 rw 08, Desa Rejasari
- Kecamatan : Langensari - Kab/Kota : Banjar - Provinsi : Jawa barat</t>
  </si>
  <si>
    <t>yuris</t>
  </si>
  <si>
    <t>kp jatibulak rt 05rw 01 kelurahan jati mulya(di ruko corsica rumah makan takana juo) 
Kecamatan :tambun seletan Kab/Kota :bekasi Provinsi : Jawa Barat</t>
  </si>
  <si>
    <t>komplek masjid agung banten rt 01 rw 11
Kecamatan : KasemenKab/Kota : Serang Provinsi : Banten</t>
  </si>
  <si>
    <t>Set yara maroon size XL</t>
  </si>
  <si>
    <t>Monica Amalia</t>
  </si>
  <si>
    <t>Kost Wisma Aryni. Jl.Rajawali 3A No.2, Gonilan, Kec. Kartasura, Kab. Sukoharjo, Surakarta, Jawa Tengah
Kecamatan : Kartasura Kab/Kota : Sukoharjo Provinsi : Jawa Tengah</t>
  </si>
  <si>
    <t>0822-8065-0568</t>
  </si>
  <si>
    <t>Khimar zinnia lavender</t>
  </si>
  <si>
    <t>kristin Indria S</t>
  </si>
  <si>
    <t>Alamat Lengkap : Villa Bintaro Indah..Jl.Halmahera II Blok D.VII no.7
Kel.Jombang...Kec Ciputat.., Kota : Tanggerang Selatan, Provinsi : Banten</t>
  </si>
  <si>
    <t>-Tisha Plum S DO</t>
  </si>
  <si>
    <t>SALMA (089663515811)</t>
  </si>
  <si>
    <t>Nurmala</t>
  </si>
  <si>
    <t>Alamat : Jl Cendana Golf Raya No.6 RT 006 / 005 , Pantai Indah Kapuk, Penjaringan, Jakarta Utara 14470</t>
  </si>
  <si>
    <t>-Maira Choco XL SET (KHIMAR defect)</t>
  </si>
  <si>
    <t>slip 14000</t>
  </si>
  <si>
    <t>nazilah/bp Husen Pegawai KUA</t>
  </si>
  <si>
    <t>Alamat Lengkap :ds taringgul Tonggoh rt03/04 wanayasa
Kecamatan :wanayasa, Kab/Kota :purwakarta, Provinsi :jawa barat</t>
  </si>
  <si>
    <t>-Maira Pink M Do</t>
  </si>
  <si>
    <t>Alamat : Perm.Villa Wanasari blok c 1 no 06 RT 003 RT 041 kel.Wanasari kec.Cibitung, Bekasi, JawaBarat</t>
  </si>
  <si>
    <t>-Maira Choco M do</t>
  </si>
  <si>
    <t>santi bunda aida</t>
  </si>
  <si>
    <t>Alamat Lengkap :kp.Nanggela Rt002/01 samping TK Ar ridho
Kecamatan :Tajurhalang, Kab/Kota :Bogor, Provinsi :Jawa Barat</t>
  </si>
  <si>
    <t>-Fayra BabyPink XL do
-Elenora Navy XL DO</t>
  </si>
  <si>
    <t>Evelin Nur Ambia</t>
  </si>
  <si>
    <t>Alamat Lengkap :Rumah Ibu/Bapak Hasanudin(Samping Pt.Shinkobe) Kp.Pagaulan Rt/Rw 011/002,Cikarang Selatan 17550, Kecamatan : Kab/Kota : Bekasi, Provinsi : Jawa Barat</t>
  </si>
  <si>
    <t>Warung Bapak Awit</t>
  </si>
  <si>
    <t>Alamat Lengkap : Jl.Nangela Kp.Ciwalen Rt03/Rw07 , Kecamatan : Baros, Kab/Kota : Kota Sukabumi , Provinsi : Jawa Barat</t>
  </si>
  <si>
    <t>-Tisha Navy M SET</t>
  </si>
  <si>
    <t>Heni Apriyani</t>
  </si>
  <si>
    <t>Alamat Lengkap : Jl. Hos Cokroaminoto No.40 Kelurahan Sukaharja 
Kecamatan : Delta Pawan, Kab/Kota : Ketapang, Provinsi : Kalimantan Barat</t>
  </si>
  <si>
    <t>-Tisha putih S SET</t>
  </si>
  <si>
    <t>Nurul Suciati</t>
  </si>
  <si>
    <t>Alamat Lengkap : Kp.Perintis Rt.08 RW.01 No.90 Desa Leuwisadeng Kel.Leuwisadeng
Kecamatan : Leuwisadeng, Kab : Bogor , Provinsi : Jawa Barat, Kode pos : 16640</t>
  </si>
  <si>
    <t>-Elenora hitam M SET 
-Elenora hitam Kids 10th</t>
  </si>
  <si>
    <t>Arumi</t>
  </si>
  <si>
    <t>Alamat lengkap : Jln tambun rengas no 35b RT/RW 008/007 , Kecamatan : cakung timur , Kabupaten : Jakarta Timur . 13910</t>
  </si>
  <si>
    <t>Maira Plum S SET (do defect)</t>
  </si>
  <si>
    <t>siane cendani</t>
  </si>
  <si>
    <t>Alamat Lengkap : blok f, desa karang indah
Kecamatan : angsana, Kab/Kota : tanah bumbu, Provinsi : kalimantan selatan</t>
  </si>
  <si>
    <t>-Khimar Halwa grey 
-Khimar fayra Babypink 
-khimar elenora Merah</t>
  </si>
  <si>
    <t>purnawati</t>
  </si>
  <si>
    <t>Alamat Lengkap :kp citiis rt/rw 004/001
Kecamatan : sagaranten, Kab/Kota :sukabumi, Provinsi :jawabarat</t>
  </si>
  <si>
    <t>-Zenya Grey L DO</t>
  </si>
  <si>
    <t>kasih note</t>
  </si>
  <si>
    <t>Jamilah heruyawan</t>
  </si>
  <si>
    <t>Alamat : Warnasari Rt 01 Rw 09 no.19 ds.cilebut timur kec.sukaraja kab.bogor 16710</t>
  </si>
  <si>
    <t>-Azni Berry S SET 
-Azni Berry S SET (do defect</t>
  </si>
  <si>
    <t>juminah</t>
  </si>
  <si>
    <t>alamat : rt8/3,sumberwulan, kecamatan : selomerto, kabupaten : wonosobo</t>
  </si>
  <si>
    <t>-khimar Aara Biru elektrik L
-khimar Aara Coral L
-khimar Aara Mustars L</t>
  </si>
  <si>
    <t>Lusmiati</t>
  </si>
  <si>
    <t>Alamat Lengkap : cv.multi ekstraksi indonesia
Jl.uripsumoharjo no.08 pandaan(dpn pabrik karya mitra), Kecamatan :pandaan, Kab/Kota :pasuruan, Provinsi :jawa timur</t>
  </si>
  <si>
    <t>-Maira Pink M SET</t>
  </si>
  <si>
    <t>sifa manisa</t>
  </si>
  <si>
    <t>Alamat Lengkap: rs al-islam jl. Soekarno hatta no.644 
Kecamatan: rancasari, Kab/Kota: bandung, Provinsi: jawa barat 40286</t>
  </si>
  <si>
    <t>-Inner Pants Grey XL
-Inner Pants Hitam XL</t>
  </si>
  <si>
    <t>Sinthya Wulandari</t>
  </si>
  <si>
    <t>Alamat Lengkap : claster viksada no.1 jl.bintara XI RT 001/013 
Kecamatan : bintara, Kab/Kota : bekasi, Provinsi : jawa barat</t>
  </si>
  <si>
    <t>-Alesha Peach S DO</t>
  </si>
  <si>
    <t>neli yani</t>
  </si>
  <si>
    <t>Alamat: jl.gajah mada (d belakang SPBU)gunung pangilun
gang raudah 2 no 8A, kel:lapai, kec:nanggalo, kota:padang, sumatra barat</t>
  </si>
  <si>
    <t>-Tisha Navy S SET
-Azni Lilac S SET</t>
  </si>
  <si>
    <t>Dianatul Lailiyah</t>
  </si>
  <si>
    <t>Alamat Lengkap : Desa Sentul RT 07 RW 02
Kecamatan : Tanggulangin, Kab/Kota : Sidoarjo, Provinsi : Jawa timur</t>
  </si>
  <si>
    <t>-Tisha Choco S SET
-Tisha Lavender L SET</t>
  </si>
  <si>
    <t>30/3/19 + 06/04/19</t>
  </si>
  <si>
    <t>Lily</t>
  </si>
  <si>
    <t>Alamat Lengkap :jl. Walet no 15 komplek pajak, jurang mangu, Kecamatan :pondok aren, Kab/Kota :tangerang selatan, Provinsi :banten</t>
  </si>
  <si>
    <t>-Elenora Nude S do</t>
  </si>
  <si>
    <t>mama naura/raya</t>
  </si>
  <si>
    <t>Alamat Lengkap : perum mustika wanasari blok c01 no 16 cibitung bekasi jawa barat
Kecamatan :cibitung , Kab/Kota : bekasi, Provinsi : jawa barat</t>
  </si>
  <si>
    <t>-Fazila kids tosca 5th</t>
  </si>
  <si>
    <t>enda rianty nasution</t>
  </si>
  <si>
    <t>Alamat :Desa mananti sosa jae kec HUTARAJA TINGGi
KAB PADANGLAWAS , PROVINSI SUMUT</t>
  </si>
  <si>
    <t>No hp 082277398493
WA 081277398643</t>
  </si>
  <si>
    <t>-dress Saafia M SET (do defect)
-khimar Saafia beige</t>
  </si>
  <si>
    <t>Rehanatun Najjah</t>
  </si>
  <si>
    <t>Alamat : Jl duri selatan 3 no 17a rt 003 rw 002
Kecamatan tambora , Jakarta barat kode pos 11270</t>
  </si>
  <si>
    <t>-Maira Pink L SET</t>
  </si>
  <si>
    <t>slip 2.000</t>
  </si>
  <si>
    <t>Andi Harlinda</t>
  </si>
  <si>
    <t>Alamat : jl Yos Sudarso no 12 toko umega ( depan Mall Hadi)
Kecamatan : Manokwari barat, Kab/kota : Manokwari, Provinsi : Papua barat</t>
  </si>
  <si>
    <t>-Azni Berry M SET</t>
  </si>
  <si>
    <t>VIA POS</t>
  </si>
  <si>
    <t>Eva Rahmawati</t>
  </si>
  <si>
    <t>Alamat Lengkap : Perum. Mustika Prakarsa Blok B4 No.12 Rt.17 Rw.11 Desa Cibalongsari 
Kecamatan : Klari, Kab/Kota : Karawang, Provinsi : Jawa Barat</t>
  </si>
  <si>
    <t>-Elenora Hitam XL do
-Elenora Navy L do
-Elenora nude nude XL do
-Elenora nude L SET
-Elenora nude kids 10th</t>
  </si>
  <si>
    <t>Farida</t>
  </si>
  <si>
    <t>Alamat lengkap:kmp pasir maung rt 06/rw 05
Kecamatan:babakan madang, Kab/kota:bogor, Provinsi:jawa barat</t>
  </si>
  <si>
    <t>-Tisha Lavender M SET</t>
  </si>
  <si>
    <t>Reva nurjannah</t>
  </si>
  <si>
    <t>Alamat Lengkap : jln cakra wijaya XII no.18 Rt 18 Rw 02 cipinang muara
Kecamatan : jatinegara, Kab/Kota : jakarta timur, Provinsi : jakarta</t>
  </si>
  <si>
    <t>-Maira Plum L do</t>
  </si>
  <si>
    <t>Hj. Istiqomah</t>
  </si>
  <si>
    <t>Alamat: selewat.desa teratak kecamatan : batukliang utara, kabupaten : lombok tengah, NTB</t>
  </si>
  <si>
    <t>081918002988 / 085237175885</t>
  </si>
  <si>
    <t>-Elenora nude L SET (do defect)
-elenora kids nude 5th</t>
  </si>
  <si>
    <t>slip 15.000</t>
  </si>
  <si>
    <t>Ratna budiyani</t>
  </si>
  <si>
    <t>Alamat Lengkap : perum.dalung permai blok Q.53 ,Banjar bhineka nusa kauh
Kecamatan : Kuta utara, Kab/Kota : Badung , Provinsi : Bali</t>
  </si>
  <si>
    <t>-Maira Plum XL SET</t>
  </si>
  <si>
    <t>Lusi</t>
  </si>
  <si>
    <t>Alamat : Puri Cikarang asri
Blok D2 12A, sukatani Bekasi, jawa barat 17630</t>
  </si>
  <si>
    <t>-Khimar Saafia Lavender 1</t>
  </si>
  <si>
    <t>nur Endah trisnowaty</t>
  </si>
  <si>
    <t>Alamat:jl.cokronegoro rt18 rw09, Binangun-cilacap, 53281</t>
  </si>
  <si>
    <t>-Elenora Cream M SET
-Elenora cream kids 5th
-Tisha choco M SET</t>
  </si>
  <si>
    <t>5/4/19 + 8/4/19</t>
  </si>
  <si>
    <t>ita biatul fitria</t>
  </si>
  <si>
    <t>Alamat Lengkap :jl soekarno hatta rt 02 no. 102 Km 2 muara rapak
Kecamatan :balikpapan utara, Kab/Kota :balikpapan, Provinsi :kaltim</t>
  </si>
  <si>
    <t>-Fayra Salmon L do</t>
  </si>
  <si>
    <t>jne reg</t>
  </si>
  <si>
    <t>Riseu Rismayanti</t>
  </si>
  <si>
    <t>Alamat Lengkap : jln. Bakti karya I no 121 lingk. Cibitunggirang rt 01 rw 07 kel. Kertasari
Kecamatan : ciamis, Kab/Kota : ciamis, Provinsi : Jawa barat</t>
  </si>
  <si>
    <t>-Maira Choco M SET</t>
  </si>
  <si>
    <t>Fitria Anggraeni P.S</t>
  </si>
  <si>
    <t>Alamat Lengkap : Perumahan Pondok Benowo Indah blok CS no 3 RT 4/ RW 14, Kel.Babat jerawat 
Kecamatan : Pakal, Kab/Kota : Surabaya, Provinsi : Jawa timur</t>
  </si>
  <si>
    <t>Ayu sriani/ayu</t>
  </si>
  <si>
    <t>Alamat Lengkap :jl.nelayan rt 05,pos pembelian udang nur ilahi,pas di pangkalan speed tanah merah,juata laut
Kecamatan :tarakan utara, Kab/Kota :tarakan, Provinsi :kalimantan utara</t>
  </si>
  <si>
    <t>-Azni Lilac S SET</t>
  </si>
  <si>
    <t>Dewi hastutin</t>
  </si>
  <si>
    <t>Alamat Lengkap: perumahan bumi sawangan indah 2, jl.kutilang raya blok G1.no 132 rt 01rw 12, kelurahan pengasinan kecamatan sawangan-depok,jawa barat</t>
  </si>
  <si>
    <t>-Khimar Saafia Berry 1</t>
  </si>
  <si>
    <t>Daliman</t>
  </si>
  <si>
    <t>Alamat lgkp: Jl.Diponegoro no. 224, banjar sanglah barat, desa dauh puri klod, kecamatan denpasar barat kode pos 80114
Provinsi :Bali</t>
  </si>
  <si>
    <t>-Elenora Flaminggo M SET</t>
  </si>
  <si>
    <t>-Khimar Saafia Tosca 
-Khimar Saafia Lavender
-Inner Pants Grey M</t>
  </si>
  <si>
    <t>-Khimar Saziya Tosca
-Khimar Saziya Hitam
-khimar Halwa Pasangan Maira Plum</t>
  </si>
  <si>
    <t>11/04/19 + 12/04/19</t>
  </si>
  <si>
    <t>ika meiretha</t>
  </si>
  <si>
    <t>Alamat Lengkap :jl.garuda 37 besuki, kec.besuki, kab.situbondo, jatim
Kecamatan :besuki, Kab/Kota :situbondo, Provinsi :jatim</t>
  </si>
  <si>
    <t>-Khimar Saafia Tosca
-Khimar Saafia Berry</t>
  </si>
  <si>
    <t>iis karmillah</t>
  </si>
  <si>
    <t>Alamat Lengkap : griya putra mandiri D.13 kel.bojong pondoknterong 
Kecamatan : cipayung, Kab/Kota : depok, Provinsi : jawa barat</t>
  </si>
  <si>
    <t>-Khimar Saafia Berry</t>
  </si>
  <si>
    <t>dwi maryanti</t>
  </si>
  <si>
    <t>Alamat Lengkap :mener rt 01 rw 03 kel.segorogunung
Kecamatan :ngargoyoso, Kab/Kota :karanganyar, Provinsi :jateng</t>
  </si>
  <si>
    <t>elenora kids nude 7th</t>
  </si>
  <si>
    <t>-Maira Pink M SET
-Khimar Saafia Lavender 1</t>
  </si>
  <si>
    <t>04/04/19 + 13/04/19</t>
  </si>
  <si>
    <t>faikohtun/wandi</t>
  </si>
  <si>
    <t>Alamat lengkap:jln windu karang anyar rt05/rw06
Kecamatan:wanasari, Kabupaten:brebes</t>
  </si>
  <si>
    <t>-Maira Plum XL do</t>
  </si>
  <si>
    <t>ika dyah komalasari</t>
  </si>
  <si>
    <t>Alamat Lengkap : kantor kelurahan kedungpane
Jl. Untung Suropati, Kecamatan : Minjen, Kab/Kota : Semarang, Provinsi : Jawa tengah</t>
  </si>
  <si>
    <t>-Khimar Saafia Navy 1</t>
  </si>
  <si>
    <t>Bapak supriyono</t>
  </si>
  <si>
    <t>Alamat Lengkap : desa Kutosari rt 03 rw 04
Kecamatan : kebumen, Kab/Kota : kebumen, Provinsi : jateng</t>
  </si>
  <si>
    <t>-Khimar Saafia Lavender</t>
  </si>
  <si>
    <t>-Khimar Salwa Maroon</t>
  </si>
  <si>
    <t>Selip 11.000</t>
  </si>
  <si>
    <t>Nurul maulidia</t>
  </si>
  <si>
    <t>Alamat Lengkap :jln.siau-jangkat rt09,desa tuo,dusun sungai tebal
Kecamatan : Lembah masurai, Kab/Kota :merangin/bangko, Provinsi :jambi</t>
  </si>
  <si>
    <t>-Zenya Rose M SET</t>
  </si>
  <si>
    <t>Diyah puji lestari</t>
  </si>
  <si>
    <t>Alamat Lengkap : PT. Chemco Harapan Nusantara, kawasan industri jababeka, Jl. jabaeka Raya Blok F No. 19-28, cikarang
Kecamatan : cikarang, Kab/Kota : Bekasi, Provinsi : Jawa barat 17530</t>
  </si>
  <si>
    <t>-Tisha Choco XXL SET
-Yara Maroon XXL DO</t>
  </si>
  <si>
    <t>13/4/19 + 15/4/19</t>
  </si>
  <si>
    <t>dini</t>
  </si>
  <si>
    <t>Alamat Lengkap :jl gas alam gang musholah rt 02/011 no 27
Kecamatan :cimanggis, Kab/Kota :depok, Provinsi :jawa barat</t>
  </si>
  <si>
    <t>-Belsa grey L DO</t>
  </si>
  <si>
    <t>HARRY SETIAWAN / ROBBY WALET</t>
  </si>
  <si>
    <t>Almat : JL. KOPRI NO 345 RT. 10 RW. 03 KEL. BENTIRING, KEC. MUARA BANGKAHULU, BENGKULU</t>
  </si>
  <si>
    <t>-Azni maroon S SET</t>
  </si>
  <si>
    <t>miftahuljannah</t>
  </si>
  <si>
    <t>Alamat : kampung rawa aren rt 003/002 aren jaya
Kecamatan: Bekasi timur</t>
  </si>
  <si>
    <t>-Maira Pink XL DO</t>
  </si>
  <si>
    <t>cinta arika</t>
  </si>
  <si>
    <t>Alamat Lengkap : kp cimahi 1 rt 07 rw 02 ds sidamulya kec. Cipunagara kab. Subang
Kecamatan : cipunagara, Kab/Kota : subang, Provinsi : jawa barat</t>
  </si>
  <si>
    <t>-Khimar halwa choco
-Khimar halwa pasangan plum</t>
  </si>
  <si>
    <t>Alamat Lengkap : blok f, desa karang indah, Kecamatan : angsana
Kab/Kota : tanah bumbu, Provinsi : kalimantan selatan</t>
  </si>
  <si>
    <t>-Khimar Saziya Hitam</t>
  </si>
  <si>
    <t>WIDIA SARI</t>
  </si>
  <si>
    <t>Alamat Lengkap : Desa Kopyah Gg. Asem Blok Dampyang Rt 01 Rw 03
Kecamatan : Anjatan, Kab/Kota : Indramayu, Provinsi : Jawa Barat</t>
  </si>
  <si>
    <t>-Keya Taro XL SET</t>
  </si>
  <si>
    <t>Siti masripah</t>
  </si>
  <si>
    <t>alamat : kp.sadang rt01/01 ds.bantarkuning kec.cariu kab.bogor, Jawabarat</t>
  </si>
  <si>
    <t>16/04/19 + 17/04/19</t>
  </si>
  <si>
    <t>Yoyoh komariah</t>
  </si>
  <si>
    <t>Alamat: Perum grand cikarang city, cluster Lantana blok B15 no.24 Karangraharja Cikarang utara Bekasi</t>
  </si>
  <si>
    <t>-Ellenora Nude Kids 5 th
-Ellenora nude Kids 10th (defect)</t>
  </si>
  <si>
    <t>H. Maknun</t>
  </si>
  <si>
    <t>Alamat Lengkap : jl.suhud hidayat gorowong kaum no 14 RT 001 RW 002, kelurahan : adiarsa timur
Kecamatan : karawang timur, Kab/Kota : karawang 41313, Provinsi : jawa barat</t>
  </si>
  <si>
    <t>-Keya Choco S do
-Khimar Halwa pasangan maira plum
-Inner bandana warna (mouve/lavendee) 1pcs</t>
  </si>
  <si>
    <t>Viera Yuanita</t>
  </si>
  <si>
    <t>Alamat : Jl Mongonsidi II No 10.
Kel Anggrung , Medan Polonia, Medan - 20152</t>
  </si>
  <si>
    <t>-Shofa Magenta S DO</t>
  </si>
  <si>
    <t>khoirun nisa</t>
  </si>
  <si>
    <t>Alamat Lengkap : sarimulyo rt 10/02
Kecamatan : kebonagung, Kab/Kota : demak, Provinsi : jateng</t>
  </si>
  <si>
    <t>putri fitriani khairunnisa</t>
  </si>
  <si>
    <t>Alamat Lengkap : kp bojongsari rt 01/02 (depan SDN Bojongsari) desa bojongsari
Kecamatan :Tirtamulya, Kab/Kota : karawang, Provinsi : jawa barat</t>
  </si>
  <si>
    <t>-Tisha Navy M do</t>
  </si>
  <si>
    <t>Mida meida</t>
  </si>
  <si>
    <t>Alamat : Jln pangkalan jati ll , no 29 rt 001 rw 02 warung parahyangan cinere,depok</t>
  </si>
  <si>
    <t>-Zenya Grey L SET</t>
  </si>
  <si>
    <t>Ice Nurhadiati / Bp. Saam</t>
  </si>
  <si>
    <t>Alamat : Kp. Petecina Rt/Rw 001/004 Desa. Sukaraja, Kecamatan : Tambelang, Kab : Bekasi, Provinsi : Jawa Barat</t>
  </si>
  <si>
    <t>Alamat : jl.Karimun jawa Perumahan "Alam surya Estate Blok ABC No.8 Kel/Kec. Sukarame Kota .Bandar lampung , kode pos : 35131</t>
  </si>
  <si>
    <t>-Khimar Shaina Maroon 
-Khimar Aara Navy L</t>
  </si>
  <si>
    <t>Alamat Lengkap : Perum. Mustika Prakarsa Blok B4 No.12 Rt.17 Rw.11 Desa Cibalongsari , Kecamatan : Klari, Kab/Kota : Karawang, Provinsi : Jawa Barat</t>
  </si>
  <si>
    <t>-Elenora Cream M DO
-Elenora Cream L DO
-Elenora Cream 10 thn (do defect)</t>
  </si>
  <si>
    <t>-Khimar Saafia Tosca 
-Inner Pants Grey M</t>
  </si>
  <si>
    <t>ketinggalan</t>
  </si>
  <si>
    <t>tolong teliti yaa.. ini ketinggalan. 2 pcs</t>
  </si>
  <si>
    <t>Lela nurlela</t>
  </si>
  <si>
    <t>Alamat Lengkap :
Kecamatan :kontrakan teh mput,Jalan Samaun Bakri RT 05/12, tanggul, serang , kota serang, Kab/Kota : serang, Provinsi : banten</t>
  </si>
  <si>
    <t>-Khimar Shaina Choco</t>
  </si>
  <si>
    <t>Heni</t>
  </si>
  <si>
    <t>Alamat Jalan Surya negara 11, Pekalangan Pekalipan kota Cirebon Jawa barat 45118 (Telkom Cirebon)</t>
  </si>
  <si>
    <t>-Khimar SAZIYA hitam 1
-Khimar SAAFIA navy 1</t>
  </si>
  <si>
    <t>(18)9</t>
  </si>
  <si>
    <t>Ani martini / alm zenal abidin</t>
  </si>
  <si>
    <t>Alamat:dsn cirejag rt03/03 gang ecot pasar kuliner
Ds :cibalongsari, Kec:klari, Kab:karawang, Kode pos:41371, Provinsi:jawa barat</t>
  </si>
  <si>
    <t>-Yara Nude L DO
-Tisha Navy S SET</t>
  </si>
  <si>
    <t>-Khimar Shaina Hitam</t>
  </si>
  <si>
    <t>Nur Vivi Damayanti</t>
  </si>
  <si>
    <t>Alamat Lengkap : Sungon RT 20 RW 06 Suko Sidoarjo (samping PG TK Islam Al Hikmah (toko Fanny))
Kecamatan : Sidoarjo, Kab/Kota : Sidoarjo, Provinsi : Jawa Timur</t>
  </si>
  <si>
    <t>Jhumsia/Dg. Tongi</t>
  </si>
  <si>
    <t>alamatnya : Dusun kampala (samping SD Kampala) 
desa: bonto mate'ne, kecamatan : marusu kabupaten : Maros , Sulawesi Selatan</t>
  </si>
  <si>
    <t>tutik wahyuni</t>
  </si>
  <si>
    <t>Alamat : Jalan jendral sudirman 
Kecamatan simpang pematang , Kabupaten /kota : mesuji, Provinsi:lampung</t>
  </si>
  <si>
    <t>-Tisha Plum M SET</t>
  </si>
  <si>
    <t>Tri Nurussangadah</t>
  </si>
  <si>
    <t>Alamat Lengkap : Griya komando no. 244 rt.016 / 06 gemalapik, pasir konci, ds. Pasir sari, kec. Cikarang Selatan, Kab. Bekasi, Jawa Barat 
Kecamatan : Cikarang selatan , Kab/Kota : Bekasi , Provinsi : Jawa Barat</t>
  </si>
  <si>
    <t>-Maira Pink L DO</t>
  </si>
  <si>
    <t>-Khimar saafia Navy</t>
  </si>
  <si>
    <t>uswatun fikriah</t>
  </si>
  <si>
    <t>Alamat : Tanah sari rujak beling rt 01 rw 05
Kecamatan : kebumen , Kab / kota : kebumen , Provinsi : jawa tengah</t>
  </si>
  <si>
    <t>Nia</t>
  </si>
  <si>
    <t>Alamat Lengkap : Perumahan Binong Permai Blok F 24 no. 28 rt 03 / 08, Kecamatan : Curug, Kab: Tangerang, Provinsi : Banten</t>
  </si>
  <si>
    <t>Siti Aisyah</t>
  </si>
  <si>
    <t>Alamat lengkap : Jl.kijang lama km.6 No.63 (warung Lubis), Kecamatan : Tanjung pinang timur , Kab/Kota : Tanjungpinang Provinsi :Kepulauan Riau - KEPRI 29123</t>
  </si>
  <si>
    <t>-Yara Hitam M SET</t>
  </si>
  <si>
    <t>Elis Susanti</t>
  </si>
  <si>
    <t>Alamat : Komplek griya hamparan, blok3 rt11 rw2 no67, Atu-atu, Pelaihari ,Tanah laut KalSel</t>
  </si>
  <si>
    <t>-Zenya Grey M do
-Khimar Saafia Navy
-Khimar Fayra Mustard
-Khimar Halwa Pasangan maira BW (cokmud)</t>
  </si>
  <si>
    <t>20/04/19 + 22/04/19</t>
  </si>
  <si>
    <t>Tambah Note Book sheika 1</t>
  </si>
  <si>
    <t>Azkia/pujianto</t>
  </si>
  <si>
    <t>Alamt:ds.caren semawur Rt 01/01
Kec.ngawen , Kab.blora, Provinsi: jateng</t>
  </si>
  <si>
    <t>-Yara Maroon M SET</t>
  </si>
  <si>
    <t>ike yulianti effendy</t>
  </si>
  <si>
    <t>Alamat Lengkap : perum Grand Cilegon Residence,Cluster Laurel,Jln Laurel 3 No.1
, Kecamatan : -, Kab/Kota : Cilegon, Provinsi : Banten</t>
  </si>
  <si>
    <t>081388066057 / 08111182238</t>
  </si>
  <si>
    <t>-Yara Nude XXL SET</t>
  </si>
  <si>
    <t>Endang loundry.</t>
  </si>
  <si>
    <t>Almt Lengkp: Dukutalit RT 1 RW 1
kecamatan: juwana , Kab: PATI, provinsi: jawa tengah, produk: keya</t>
  </si>
  <si>
    <t>-Khimar Grizel Cerry Sample
-Khimar Elenora Light Grey
-Qiana Hitam S SET</t>
  </si>
  <si>
    <t>16/04/19 + 22/04/19</t>
  </si>
  <si>
    <t>Baqiyatus sholihat</t>
  </si>
  <si>
    <t>Alamat Lengkap : Jl Ir. H. Juanda blok kalen Senen RT/RW 012/003 no 98 Singaraja kab Indramayu kode pos 45218
Kecamatan : Indramayu, Kab/Kota : Indramayu, Provinsi : Jawa barat</t>
  </si>
  <si>
    <t>Alamat : Desa mananti sosa jae kec HUTARAJA TINGGi (grosir depan rumah makan ajo minang),
KAB : PADANGLAWAS, PROVINSI : SUMUT</t>
  </si>
  <si>
    <t>-Yara Nude M SET (do defect)</t>
  </si>
  <si>
    <t>ISTIQOMAH</t>
  </si>
  <si>
    <t>Alamat : Perum Griya Kondang Asri Blok BB2 no.3
Karawang Timur - Karawang, 41371</t>
  </si>
  <si>
    <t>-Shofa Magenta M SET</t>
  </si>
  <si>
    <t>Luthfia Oktasari</t>
  </si>
  <si>
    <t>Alamat : Jln.sma PGRI Cikampek,Kp.sukamulya rt/rw:01/06 desa:jomin barat. gang: diqobul jaya(sebelah Della shop). 
keterangan(rumah pertama pagar abu), Kec:kotabaru kab:Karawang , Provinsi:Jawa barat, Kode pos:41373</t>
  </si>
  <si>
    <t>Telp: 085817535443
Wa: 085817535443</t>
  </si>
  <si>
    <t>-Alesha Peach L SET (khimar halwa pink)</t>
  </si>
  <si>
    <t>Nilam cahya</t>
  </si>
  <si>
    <t>Alamat : dusun swirot rt09 rw02.kec kedungadem kab.Bojonegoro Jawa Timur</t>
  </si>
  <si>
    <t>-Keyra Peach S SET</t>
  </si>
  <si>
    <t>Putri Noviana Pertiwi</t>
  </si>
  <si>
    <t>Alamat Lengkap : Titipkan di J&amp;T Margoyoso, ruko BTC jl Juwana-Tayu km 15 desa bulumanis lor
Kecamatan : Margoyoso, Kab/Kota : Pati, Provinsi : Jawa Tengah</t>
  </si>
  <si>
    <t>IFA</t>
  </si>
  <si>
    <t>alamat lengkap : ds. Megare RT 06/RW 01 . no.41 ngelom, kecamatan : Taman , Kabupaten : Sidoarjo. Provinsi jawa timur 61257</t>
  </si>
  <si>
    <t>-Miara BW M SET</t>
  </si>
  <si>
    <t>isna maulidya</t>
  </si>
  <si>
    <t>Alamat : Kosan Amanah , Jl legoso raya no 5 kel pisangan, kec : ciputat timur, kabupaten: tangsel , provinsi : jabar</t>
  </si>
  <si>
    <t>-Qiana Lilac M DO</t>
  </si>
  <si>
    <t>Munfaizah</t>
  </si>
  <si>
    <t>Alamat : Badakarya rt 2 rw 4
Punggelan, Banjarnegara, Jawa tengah</t>
  </si>
  <si>
    <t>-Maira Choco M DO
-Shofa Magenta S DO</t>
  </si>
  <si>
    <t>Nina Anggraeni</t>
  </si>
  <si>
    <t>Alamat Lengkap : Perumahan Graha Kencana Batujajar Blok F2 No. 30 RT 003 RW 018 Kel. Batujajar Timur
Kecamatan : Batujajar, Kab/Kota : Bandung Barat, Provinsi : Jawa Barat</t>
  </si>
  <si>
    <t>-Maira Broken white S SET (DO DEFECT)</t>
  </si>
  <si>
    <t>devina</t>
  </si>
  <si>
    <t>Alamat lengkap : depot kayu langgeng jaya 2 depan bank Bkk slawi, kecamatan : slawi, kabupaten : tegal. Prov : Jawa Tengah, 52415</t>
  </si>
  <si>
    <t>Yesi Oktawati</t>
  </si>
  <si>
    <t>Alamat Lengkap : Safira Stone Resort blok c1 no 1 Masangan Wetan
Kecamatan : Sukodono, Kab/Kota : Sidoarjo, Provinsi : Jawa Timur</t>
  </si>
  <si>
    <t>-Yara Maroon S DO</t>
  </si>
  <si>
    <t>Dwi Ratna Sari</t>
  </si>
  <si>
    <t>Alamat Lengkap :dk.kanoman rt2 rw 3 desa gunungmujil
Kecamatan :kuwarasan, Kab/Kota :kebumen, Provinsi :jawa tengah</t>
  </si>
  <si>
    <t>Sri Nini Hidayati</t>
  </si>
  <si>
    <t>Alamat Lengkap : Desa Nijang Tengah Rt002/Rw003 Kecamatan Unter Iwes 
Kecamatan : Sumbawa, Kab/Kota : Sumbawa Besar, Provinsi : Nusa Tenggara Barat</t>
  </si>
  <si>
    <t>-Rafaila hitam M DO (defect) 
-Khimar Shaina CHoco</t>
  </si>
  <si>
    <t>Lulun Rela Setia</t>
  </si>
  <si>
    <t>alamat : PT SANLY INDUSTRIES , Delta Silicon Industrial Park,, Jln.Angsana Raya Blok L 07 No.15 Lippo Cikarang, Kab/Kota : Bekasi, Provinsi :jawa barat</t>
  </si>
  <si>
    <t>-Tisha Navy S DO</t>
  </si>
  <si>
    <t>Yani rosz</t>
  </si>
  <si>
    <t>Alamat.ds.gintung ranjeng blok 1 pesantren rt rw 03
Kec. Ciwaringin, Kab. Cirebon, Jabar</t>
  </si>
  <si>
    <t>-Maira Choco M DO (defect)</t>
  </si>
  <si>
    <t>-Tisha Choco S SET</t>
  </si>
  <si>
    <t>Nunik (mama Abi)</t>
  </si>
  <si>
    <t>Alamat Lengkap :jl.ir.putuhena pemda 3 rt 004 rw 002 Tihu
Kecamatan :Teluk Ambon, Kab/Kota :Ambon, Provinsi :Maluku</t>
  </si>
  <si>
    <t>-Zenya Beige M SET</t>
  </si>
  <si>
    <t>10/04/19 + 25/04/19</t>
  </si>
  <si>
    <t>Alamat Lengkap : perumahan bojong depok baru 2 ,jalan siliwangi 5 , blok EY nomor 3 . RT 5 RW 16 . Kelurahan sukahati kecamatan cibinong kabupaten bogor 
Kecamatan : cibinong , Kab/Kota : bogor, Provinsi :jawa barat</t>
  </si>
  <si>
    <t>ATIN SUPRIATIN ( MAMAH ARVAN )</t>
  </si>
  <si>
    <t>Alamat Lengkap : Jln. Brigjen Dharsono, depan Mesjid Agung Al- Fallah. Kp. Cariu Rt/ Rw , 06/02, Gang kaum no. 11 , Desa Cariu
Kecamatan : Cariu , Kab/Kota : Bogor , Provinsi : Jawa Barat</t>
  </si>
  <si>
    <t>-Tisha Choco S DO
-Inner bandana warna caramel+beige</t>
  </si>
  <si>
    <t>Iis cahyati</t>
  </si>
  <si>
    <t>Alamat Lengkap : kp. Haurjajar rt01 rw02 ds. Arjasari kec. Arjasari kab. Bandung
Kecamatan : arjasari, Kab/Kota : bandung, Provinsi : jawa barat</t>
  </si>
  <si>
    <t>-Tisha Plum S SET</t>
  </si>
  <si>
    <t>Rika oktapiani</t>
  </si>
  <si>
    <t>Alamat =Perum Green Garden Blok j 7 no 16 Rt 01 rw 03 kelurahan Nagasari kecamatan : karawang Barat, kab : karawang</t>
  </si>
  <si>
    <t>Tisha Plum S SET (khimar nya yang lavender)</t>
  </si>
  <si>
    <t>Darni</t>
  </si>
  <si>
    <t>Alamat lengkap: perumahan grand residance city claster Senopati ca26 no 06 Desa Burangkeng RT/RW:004/015
Kec: Setu, Kab: Bekasi timur, Provinsi: Jawa barat 17320</t>
  </si>
  <si>
    <t>-handsock warna hitam, beige, dustypink</t>
  </si>
  <si>
    <t>Tiara Tyassa'adah</t>
  </si>
  <si>
    <t>Alamat : Jl. Raya tamansari gobras dsn.rahayu 1 Rt/Rw. 05/02 (masuk terowongan rumah ibu oom)
Rt/ Rw : 05/02, Kelurahan : Sukahurip, Kecamatan : Tamansari, Kota/Kab : Tasikmalaya, provinsi : Jawa Barat , kode pos : 46196</t>
  </si>
  <si>
    <t>Alamat Lengkap : Jalan Suradikrama No 16 Rt 01/01, Desa Mekarsari, Kecamatan : Cipari, Kab/ Kota : Cilacap</t>
  </si>
  <si>
    <t>-Tisha Navy XXL SET
-Azni Saphire M SET</t>
  </si>
  <si>
    <t>Mukhti Rahayu Ningsih</t>
  </si>
  <si>
    <t>Alamat Lengkap : D.a Dinas Pertanian Kabupaten Bangka Tengah, Jl. Titian Puspa II , Komplek Pemkab Bangka Tengah, Kecamatan : Koba, Kab/Kota : Bangka Tengah 33181, Provinsi : Kepulauan Bangka Belitung</t>
  </si>
  <si>
    <t>-Elenora Cream XL DO
-Elenora Cream L DO (defect)
-Elenora cream 10thn tanpa khimar (Defect)
-Elenora cream 5thn tanpa khimar</t>
  </si>
  <si>
    <t>Lian</t>
  </si>
  <si>
    <t>Alamat Lengkap : 
Indodiner ,Jl. Pluit selatan raya no.40-42 , Penjaringan , Jakarta Utara 14450</t>
  </si>
  <si>
    <t>-Yara Nude L do (defect)
-Yara Nude L do (defect)
-Yara Maroon M do (defect)
-Fazila Kids Purple 3 thn
-Elenora Flaminggo XXL DO
-Elenora flamingo 10thn tnpa khimar (defect)</t>
  </si>
  <si>
    <t>Anis Ambarwati</t>
  </si>
  <si>
    <t>Alamat Lengkap : karaban rt.12 Sumberejo 
Kecamatan : Mondokan, Kab/Kota : Sragen, Provinsi : Jawa Tengah</t>
  </si>
  <si>
    <t>-Maira Choco M SET (defect)
-Tisha choco M DO</t>
  </si>
  <si>
    <t>siti halimatus sa'diyah</t>
  </si>
  <si>
    <t>Alamat : Ahli gigi nawawi dental,rt:13
Rw:04, Desa:jungklang-mulyasari binong-subang, Kecamatan:binong, Kabupaten:subang, Provinsi:jawa barat</t>
  </si>
  <si>
    <t>-Maira BW L SET (defect)</t>
  </si>
  <si>
    <t>Nesvi Nur Ayu</t>
  </si>
  <si>
    <t>Kp pakemitan 1 RT/RW 07/04 de,sa pakemitan
Kecamatan : Cikatomas
Kab/Kota : kab Tasikmalaya
Provinsi : Jawa barat</t>
  </si>
  <si>
    <t>dress elenora black M 1 pcs Do</t>
  </si>
  <si>
    <t>4/24/2019</t>
  </si>
  <si>
    <t>Slip (23.000)</t>
  </si>
  <si>
    <t>Sani (081224282432)</t>
  </si>
  <si>
    <t>Barokah Herbal Alamanda</t>
  </si>
  <si>
    <t>Alamanda Jorong Bunuik
Kecamatan : Kinali
Kab/Kota : Kab. Pasaman Barat 
Provinsi : Sumatera Barat</t>
  </si>
  <si>
    <t>Dress yara maroon xl 1 pcs (set)</t>
  </si>
  <si>
    <t>4/23/2019</t>
  </si>
  <si>
    <t>Lita (081224282434)</t>
  </si>
  <si>
    <t>Dina Aulia Noviyanti</t>
  </si>
  <si>
    <t>Perumahan HUNIAN ISLAMI ARRAYAN. Kec: SRAGI , Kab/Kota : PEKALONGAN , Provinsi : JAWA TENGAH</t>
  </si>
  <si>
    <t>Dress Yara Maroon S 2pcs Do</t>
  </si>
  <si>
    <t>Nurani (081224282433)</t>
  </si>
  <si>
    <t>alamat : Kp pakemitan 1 Rt/Rw 07/04 desa pakemitan kecamatan cikatomas, kabupaten Tasikmalaya, Jawabarat</t>
  </si>
  <si>
    <t>Dress Tisha Navy L 1 pcs (Do)</t>
  </si>
  <si>
    <t>4/25/2019</t>
  </si>
  <si>
    <t>Amsirotun</t>
  </si>
  <si>
    <t>alamat : Desa bukit sungkai Rt 014 Rw 004 kecamatan : Balai riam kab/kota : sukamara Provinsi : Kalimantan Tengah</t>
  </si>
  <si>
    <t>Dress zinnia cloud M Dewasa 1 pcs (set) kids cloud size 7 1 pcs</t>
  </si>
  <si>
    <t>Hikmah(081224282432)</t>
  </si>
  <si>
    <t>Ngazilah</t>
  </si>
  <si>
    <t>Alamat : Jln Citarum desa sidomulyo Rt/Rw 05/02 Kec. kong beng, Kab. Kutai timur Provinsi : Kalimantan timur</t>
  </si>
  <si>
    <t>Dress Arfa Maroon L 1 pcs</t>
  </si>
  <si>
    <t>4/26/2019</t>
  </si>
  <si>
    <t>TRF A TRI</t>
  </si>
  <si>
    <t>Novi Wiran</t>
  </si>
  <si>
    <t>Alamat : Padanjakaya kel. Duyu Rt/Rw 03/03 kec. Tatanga, Palu Provinsi Sulawesi Tengah</t>
  </si>
  <si>
    <t>Dress Zinnia Lavender S 1 pcs (Do)</t>
  </si>
  <si>
    <t>Fitri Suryanti</t>
  </si>
  <si>
    <t>Alamat : Jln.Ki Anuar Mangku.No 397 Rt.10 Kec:Sebrang Ulu 2,Plaju Kota: Palembang . Provinsi : Sumatera Selatan</t>
  </si>
  <si>
    <t>Dress Arfa Mustard L 1 pcs</t>
  </si>
  <si>
    <t>Ayu Widya wati</t>
  </si>
  <si>
    <t>Alamat : Kantor pusdiklat, FH UII Jalan Tamansiswa No. 158 kec. Mergangsan Yogyakarta, provinsi DIY</t>
  </si>
  <si>
    <t>Dress Kanza Denim Blue S 1 pcs</t>
  </si>
  <si>
    <t>Hikmah(081224282431)</t>
  </si>
  <si>
    <t>Novi Haspahani</t>
  </si>
  <si>
    <t>Alamat Lengkap : Kp Campaka Rt/Rw 02/03 desa cimareme, kec.ngamprah, Bandung barat provinsi jawa barat.</t>
  </si>
  <si>
    <t>Khimar Salwa (diamond) 1 pcs</t>
  </si>
  <si>
    <t>Alamat : Desa Pagutan, kec. batukliang Lombok Tengah, Provinsi NTB</t>
  </si>
  <si>
    <t>Elenora Kids Nude set size 7 1 pcs</t>
  </si>
  <si>
    <t>Yuni Suherman</t>
  </si>
  <si>
    <t>Alamat : JEBUK,JATIREJO, KEL. JATIREJO, KEC. NGANJUK, KABUPATEN NGANJUK, JAWA TIMUR</t>
  </si>
  <si>
    <t>Dress Arfa baby pink S 1 pcs</t>
  </si>
  <si>
    <t>4/27/2019</t>
  </si>
  <si>
    <t>CHOLILAH</t>
  </si>
  <si>
    <t>Alamat : Perum Griya Kondang Asri Blok DD1 No.10 kec. Klari Kab/Kota. Karawang Provinsi Jawa Barat</t>
  </si>
  <si>
    <t>Arfa Red L 1 pcs</t>
  </si>
  <si>
    <t>4/29/2019</t>
  </si>
  <si>
    <t>Rahmah</t>
  </si>
  <si>
    <t>Jl. Riotandil No.22 Rt.01 - Naval Pangkalan Balai - Kec. Banyuasin III - Kab. Banyuasin - Sumatera Selatan 30753</t>
  </si>
  <si>
    <t>TISHA Choco S gamisnya aja</t>
  </si>
  <si>
    <t>CS Dewi (082315826151)</t>
  </si>
  <si>
    <t>Wati Anggraini</t>
  </si>
  <si>
    <t>Pura Bojonggede Blok B2 No.11 Rt.01 Rw.22 - Kec. Tajurhalang - Bogor</t>
  </si>
  <si>
    <t>TISHA Lavender L 1 set</t>
  </si>
  <si>
    <t>JNE Reg</t>
  </si>
  <si>
    <t>Sony / Mama Zidan</t>
  </si>
  <si>
    <t>Kontrakan Bu Dewi Ratna Sari - Kranggan Permai - Jl. Rajawali Raya Rt.17 Rw.15 - Kec. Jati Sampurna - Bekasi 17433</t>
  </si>
  <si>
    <t>TISHA Choco S 1 set + AZNI Berry M gamisnya aja</t>
  </si>
  <si>
    <t>Rahmanelis</t>
  </si>
  <si>
    <t>Jl. Tirtakencana 3 Rt.10/03 No.36 Kp. Parung Serab - Tirtajaya - Kec. Sukmajaya - Depok</t>
  </si>
  <si>
    <t>KEYA Taro L gamisnya aja</t>
  </si>
  <si>
    <t>Annisa Warni</t>
  </si>
  <si>
    <t>Jl. Karang Bolong Desa Geblug Rt.02 Rw.01 - Kec. Buayan - Kab. Kebumen - Jawa Tengah 54474</t>
  </si>
  <si>
    <t>TISHA Lavender XL 1 set</t>
  </si>
  <si>
    <t>Nuryani</t>
  </si>
  <si>
    <t>Mampang Rt.03 Rw.12 No.48 (Depan Cluster Blossom) - Kec. Pancoranmas - Depok</t>
  </si>
  <si>
    <t>TISHA Lavender S 1 set</t>
  </si>
  <si>
    <t>Ananda Fitriya</t>
  </si>
  <si>
    <t>Perum Telaga Murni Blok E8 No.5A - Jl. Mawar 1 Rt.01 Rw.08 - Kec. Cikarang Barat - Kab. Bekasi</t>
  </si>
  <si>
    <t>TISHA Lavender M 1 set</t>
  </si>
  <si>
    <t>Yayuk Sulistyowati</t>
  </si>
  <si>
    <t>Ds. Ngraseh Rt.15/Rw.03 (Samping Alfamart) - Kec. Dander - Kab. Bojonegoro - Jawa Timur 62171</t>
  </si>
  <si>
    <t>TISHA Navy S gamisnya aja + TISHA Plum M gamisnya aja</t>
  </si>
  <si>
    <t>CANCEL</t>
  </si>
  <si>
    <t>Tri Puji Lestari</t>
  </si>
  <si>
    <t>Desa Gedongmulyo Rt.01/03 (Caruban) - Kec. Lasem - Kab. Rembang</t>
  </si>
  <si>
    <t>Malla Sari</t>
  </si>
  <si>
    <t>Kontrakan Pojok Sawah (paling ujung) - Kp. Sukamulya 1 Rt.04 Rw.002 Desa Pinayungan - Kec. Telukjambe Timur - Karawang 41361</t>
  </si>
  <si>
    <t>KEYA Taro L 1 set</t>
  </si>
  <si>
    <t>Agen CS Dewi</t>
  </si>
  <si>
    <t>Neilah Gallery (081287921850)</t>
  </si>
  <si>
    <t>Efie Ruch Harfyani</t>
  </si>
  <si>
    <t>Perumahan Harapan Baru 1 - Jl. Kenari 2 No.1 Rt.05/Rw.18 - Kec. Kotabaru - Bekasi Barat 17139</t>
  </si>
  <si>
    <t>TISHA Plum M 1 set</t>
  </si>
  <si>
    <t>Dwi Afriyanti</t>
  </si>
  <si>
    <t>Jl. Brigjen. Sutoyo Gg. Cholil No.4 - Kec. Bojonegoro - Kab. Bojonegoro 62115</t>
  </si>
  <si>
    <t>Nita Lisnawati</t>
  </si>
  <si>
    <t>Puri Cijambe Blok C9 No.4A Rt.05 Rw.013 Kel. Sukadami - Kec. Cikarang Selatan - Tangerang</t>
  </si>
  <si>
    <t>TISHA Plum XXL gamisnya aja</t>
  </si>
  <si>
    <t>Ika Sulistiyawati</t>
  </si>
  <si>
    <t>Perum Mega Regency Blok D53 No.16 Desa Sukaragam - Serang Baru - Kec. Cibarusah - Bekasi</t>
  </si>
  <si>
    <t>YARA Green Apple S 1 set</t>
  </si>
  <si>
    <t>Hj. Wahyuningsih</t>
  </si>
  <si>
    <t>Toko Harmin - Depan Mesjid Air Sakula - Laha Ambon Maluku - Kec. Teluk Ambon - Kota Ambon - Maluku 97225</t>
  </si>
  <si>
    <t>TISHA Navy M 1 set</t>
  </si>
  <si>
    <t>Siti Zainatun</t>
  </si>
  <si>
    <t>Jl. PT. Koyo Mulyo Sidodadi Canggu (sebelah Ima Warnet) - Kec. Badas - Kediri - Jawa Timur 64217</t>
  </si>
  <si>
    <t>TISHA Choco M 1 set</t>
  </si>
  <si>
    <t>Edi Riyanto</t>
  </si>
  <si>
    <t>Dukuh Kalitelu Rt.10/Rw.05 Desa Panerusan - Kec. Wadaslintang - Kab. Wonosobo - Jawa Tengah</t>
  </si>
  <si>
    <t>TISHA Navy S gamisnya aja</t>
  </si>
  <si>
    <t>Sri Yanti</t>
  </si>
  <si>
    <t>Jl. Andalas No.65 - Kec. Bontoala - Makassar 90157</t>
  </si>
  <si>
    <t>YARA Nude S gamisnya aja</t>
  </si>
  <si>
    <t>Imas Almar'atussolihah</t>
  </si>
  <si>
    <t>MTS. MAI - Jl. Kapten Halim Gg. Banteng IV No.59 Kel. Nagri Kidul - Kec. Purwakarta - Purwakarta - Jawa Barat 41111</t>
  </si>
  <si>
    <t>YARA Hitam XXL gamisnya aja</t>
  </si>
  <si>
    <t>FATHAN FATHIN (085959330115)</t>
  </si>
  <si>
    <t>Febrina Setyoningsih</t>
  </si>
  <si>
    <t>Perum Griya Asri 2 Blok G13 No.2A - Jl. Kencana XI Desa Sumber Jaya - Kec. Tambun Selatan - Kab. Bekasi</t>
  </si>
  <si>
    <t>ELENORA Flamingo M gamisnyaaja + ELENORA Tosca S gamisnya aja</t>
  </si>
  <si>
    <t>Kp. Padurenan Rt.05/06 No.71 Kel. Pabuaran - Kec. Cibinong - Bogor</t>
  </si>
  <si>
    <t>TISHA Plum XXL 1 set</t>
  </si>
  <si>
    <t>Rohanah (Khairina Golkarida)</t>
  </si>
  <si>
    <t>Jl. Karamunting - Komplek SDN 1 Guntung Paikat - Kec. Banjar Baru Selatan - Kota Banjarbaru - Kalimantan Selatan 70713</t>
  </si>
  <si>
    <t>TISHA Navy S 1 set</t>
  </si>
  <si>
    <t>Achmad Nurdin</t>
  </si>
  <si>
    <t>Kp. Waas No.54 Rt.03 Rw.02 Desa Sukasari - Kec. Pameungpeuk - Kab. Bandung 40376</t>
  </si>
  <si>
    <t>TISHA Navy L 1 set</t>
  </si>
  <si>
    <t>ROSIE</t>
  </si>
  <si>
    <t>Desa Pademonegoro Rt.10 Rw.03 (Dekat Service Dinamo) - Kec. Sukodono - Kab. Sidoarjo - Jawa Timur 61258</t>
  </si>
  <si>
    <t>TISHA Navy L 1 set (dgn Khimar AARA Navy L)</t>
  </si>
  <si>
    <t>Rika Andi</t>
  </si>
  <si>
    <t>Perum Mustika Park Place , Cluster Navarra Blok D 05/09 - Jl. Burangkeng KM 1 Rt.002 Rw.006 Desa Burangkeng - Kec. Setu - Bekasi 17320</t>
  </si>
  <si>
    <t>YARA Hitam M 1 set</t>
  </si>
  <si>
    <t>Neilah</t>
  </si>
  <si>
    <t>Dukuh Mudal Rt.03 Rw.03 Desa Merak - Kec. Dempet - Kab.Demak</t>
  </si>
  <si>
    <t>YARA Hitam L gamisnya aja + YARA Hitam S gamisnya aja</t>
  </si>
  <si>
    <t>Giffa Hijab (089661306170)</t>
  </si>
  <si>
    <t>Mama Yusuf</t>
  </si>
  <si>
    <t>Jl. Lignit K162 B Bukit Batubara - Kec. Sangata Utara - Kalimantan Selatan</t>
  </si>
  <si>
    <t>KEYA Taro S gamisnya aja</t>
  </si>
  <si>
    <t>Idztihaar Gallery (087898720912)</t>
  </si>
  <si>
    <t>Rizky Amalia</t>
  </si>
  <si>
    <t>PT. BPRS Daarut Tauhid - Jl. H. Amir Machmud No.510 Kel. Cibabat - Kec. Cimahi Utara - Kota Cimahi 40513</t>
  </si>
  <si>
    <t>YARA Green Apple L gamisnya aja</t>
  </si>
  <si>
    <t>Meyta Riana</t>
  </si>
  <si>
    <t>Jl. Cagar Alam Rt.001 Rw.06 No.33 - Kec. Pancoran Mas - Depok - Jawa Barat 16436</t>
  </si>
  <si>
    <t>TISHA Navy S 1 set (dgn Khimar AARA Navy L)+ TISHA Navy XL 1 set (dgn Khimar AARA Navy L)</t>
  </si>
  <si>
    <t>Oom Qomariyah</t>
  </si>
  <si>
    <t>Desa Kedokanbunder Wetan Blok Cemeti Rt.11 Rw.02 Gg. Kuburan - Kec. Kedokanbunder - Kab. Indramayu</t>
  </si>
  <si>
    <t>NIAR</t>
  </si>
  <si>
    <t>Jl. Utudae Samad No.17 Kel. Wanci - Kec. Wangi-Wangi - Kab. Wakatobi - Sulawesi Tenggara.</t>
  </si>
  <si>
    <t>YARA Maroon L 1 set + YARA Nude XXL 1 set</t>
  </si>
  <si>
    <t>Wiwik Purnamasari</t>
  </si>
  <si>
    <t>Ds. Amis Rt.01 Rw.04 Blok 04 - Kec. Cikedung - Kab. Indramayu - Jawa Barat 45262</t>
  </si>
  <si>
    <t>TISHA Navy M gamisnya aja</t>
  </si>
  <si>
    <t>Dita Agus Setyani</t>
  </si>
  <si>
    <t>LPK. Chikara Magang Jepang - Jl. Diponegoro Rt.03 Rw.02 Desa Glempangpasir - Kec. Adipala - Kab. Cilacap - Jawa Tengah 53271</t>
  </si>
  <si>
    <t>KEYA Bubble Gum S 1 set</t>
  </si>
  <si>
    <t>Rodiah</t>
  </si>
  <si>
    <t>Perum Griya Bukit Jaya Blok Y8 No.16 - Kec. Gunung Putri - Kab. Bogor</t>
  </si>
  <si>
    <t>TISHA Navy XL gamisnya aja</t>
  </si>
  <si>
    <t>YARA Nude L gamisnya aja</t>
  </si>
  <si>
    <t>Fitriani</t>
  </si>
  <si>
    <t>PT. Unimita Kharisma - Jl. Raya Narogong Km.17 Pangkalan 12 - Kec. Cileungsi - Bogor 16820</t>
  </si>
  <si>
    <t>YARA Nude XL gamisnya aja</t>
  </si>
  <si>
    <t>Muslikhah (Mama Alika)</t>
  </si>
  <si>
    <t>Perum Permata Nusa Indah Blok G7 No.9 - Setusari - Kec. Cileungsi - Bogor</t>
  </si>
  <si>
    <t>Said Fadhli</t>
  </si>
  <si>
    <t>JL. FAJAR No.16 Kel. Labuh Baru Barat - Kec. Payung Sekaki - Pekanbaru</t>
  </si>
  <si>
    <t>YARA Maroon M gamisnya aja</t>
  </si>
  <si>
    <t>PT. Jelajah Bersama Mandiri - Jl. Opak Raya (depan Potong Rambut Madura) - Gendukan - Bokoharjo - Kec. Prambanan - Sleman, Yogyakarta 55572</t>
  </si>
  <si>
    <t>YARA Nude M gamisnya aja</t>
  </si>
  <si>
    <t>Ayu Febriyan</t>
  </si>
  <si>
    <t>Kura Sushi Ruko Crown Golf - Blok D No.36 pik - Kec. Penjaringan - Jakarta Utara</t>
  </si>
  <si>
    <t>Mamah Fatir</t>
  </si>
  <si>
    <t>Jl. Tipar Cakung Gg. Benteng Rt.02 Rw.08 No.308 (Kontrakan Hj. Ruswan) - Kec. Cakung - Jakarta Timur 13910</t>
  </si>
  <si>
    <t>YARA Hitam M gamisnya aja</t>
  </si>
  <si>
    <t>Syafia Sakaruddin</t>
  </si>
  <si>
    <t>Jl. Cendana Rt.022 Rw.007 Kel. Rahandouna - Kec. Poasia - Kota Kendari - Sulawesi Tenggara</t>
  </si>
  <si>
    <t>ZINNIA Smoke M 1 set + ZINNIA Kids Smoke 5 thn</t>
  </si>
  <si>
    <t>Imas Siti M</t>
  </si>
  <si>
    <t>SMA PGRI Takokak - Jl. Pahlawan No.5 - Kec. Takokak - Kab. Cianjur - Jawa Barat 43265</t>
  </si>
  <si>
    <t>TISHA Lavender L gamisnya aja</t>
  </si>
  <si>
    <t>Annisha</t>
  </si>
  <si>
    <t>Oak Tower Apartement - Tower B, Unit B1211 - Jl. Perintis Kemerdekaan, Kav. 99 - Kec. Pulogadung - Jakarta Timur</t>
  </si>
  <si>
    <t>YARA Maroon L gamisnya aja</t>
  </si>
  <si>
    <t>(13)14</t>
  </si>
  <si>
    <t>(13)15</t>
  </si>
  <si>
    <t>(13)16</t>
  </si>
  <si>
    <t>FROM:</t>
  </si>
  <si>
    <t>(13)17</t>
  </si>
  <si>
    <t>(13)18</t>
  </si>
  <si>
    <t>(13)19</t>
  </si>
  <si>
    <t>(13)20</t>
  </si>
  <si>
    <t>(13)21</t>
  </si>
  <si>
    <t>(13)22</t>
  </si>
  <si>
    <t>(13)23</t>
  </si>
  <si>
    <t>(13)24</t>
  </si>
  <si>
    <t>(13)25</t>
  </si>
  <si>
    <t>(13)26</t>
  </si>
  <si>
    <t>(13)27</t>
  </si>
  <si>
    <t>(13)28</t>
  </si>
  <si>
    <t>(13)29</t>
  </si>
  <si>
    <t>(13)30</t>
  </si>
  <si>
    <t>(13)31</t>
  </si>
  <si>
    <t>(13)32</t>
  </si>
  <si>
    <t>(13)33</t>
  </si>
  <si>
    <t>(13)34</t>
  </si>
  <si>
    <t>(13)35</t>
  </si>
  <si>
    <t>(13)36</t>
  </si>
  <si>
    <t>(13)37</t>
  </si>
  <si>
    <t>(13)38</t>
  </si>
  <si>
    <t>(13)39</t>
  </si>
  <si>
    <t>(13)40</t>
  </si>
  <si>
    <t>(13)41</t>
  </si>
  <si>
    <t>(13)42</t>
  </si>
  <si>
    <t>(13)43</t>
  </si>
  <si>
    <t>(13)44</t>
  </si>
  <si>
    <t>(13)45</t>
  </si>
  <si>
    <t>(13)46</t>
  </si>
  <si>
    <t>(13)47</t>
  </si>
  <si>
    <t>(11)19</t>
  </si>
  <si>
    <t>(11)20</t>
  </si>
  <si>
    <t>(11)21</t>
  </si>
  <si>
    <t>(11)22</t>
  </si>
  <si>
    <t>(11)23</t>
  </si>
  <si>
    <t>(11)24</t>
  </si>
  <si>
    <t>(11)25</t>
  </si>
  <si>
    <t>(11)26</t>
  </si>
  <si>
    <t>(11)27</t>
  </si>
  <si>
    <t>(11)28</t>
  </si>
  <si>
    <t>(11)29</t>
  </si>
  <si>
    <t>(11)30</t>
  </si>
  <si>
    <t>(11)31</t>
  </si>
  <si>
    <t>(11)32</t>
  </si>
  <si>
    <t>(11)33</t>
  </si>
  <si>
    <t>(11)34</t>
  </si>
  <si>
    <t>(11)35</t>
  </si>
  <si>
    <t>(29)11</t>
  </si>
  <si>
    <t>(29)12</t>
  </si>
  <si>
    <t>(29)13</t>
  </si>
  <si>
    <t>(29)14</t>
  </si>
  <si>
    <t>(29)15</t>
  </si>
  <si>
    <t>(29)16</t>
  </si>
  <si>
    <t>(29)17</t>
  </si>
  <si>
    <t>(29)18</t>
  </si>
  <si>
    <t>(29)19</t>
  </si>
  <si>
    <t>(29)20</t>
  </si>
  <si>
    <t>(29)21</t>
  </si>
  <si>
    <t>(29)22</t>
  </si>
  <si>
    <t>(29)23</t>
  </si>
  <si>
    <t>(29)24</t>
  </si>
  <si>
    <t>(29)25</t>
  </si>
  <si>
    <t>(31)1</t>
  </si>
  <si>
    <t>(29)26</t>
  </si>
  <si>
    <t>(31)2</t>
  </si>
  <si>
    <t>(29)27</t>
  </si>
  <si>
    <t>(31)3</t>
  </si>
  <si>
    <t>(29)28</t>
  </si>
  <si>
    <t>(31)4</t>
  </si>
  <si>
    <t>(25)15</t>
  </si>
  <si>
    <t>(29)29</t>
  </si>
  <si>
    <t>(25)16</t>
  </si>
  <si>
    <t>(31)5</t>
  </si>
  <si>
    <t>(29)30</t>
  </si>
  <si>
    <t>(31)6</t>
  </si>
  <si>
    <t>(29)31</t>
  </si>
  <si>
    <t>(31)7</t>
  </si>
  <si>
    <t>(29)32</t>
  </si>
  <si>
    <t>(31)8</t>
  </si>
  <si>
    <t>(29)33</t>
  </si>
  <si>
    <t>(31)9</t>
  </si>
  <si>
    <t>(29)34</t>
  </si>
  <si>
    <t>(29)35</t>
  </si>
  <si>
    <t>(31)10</t>
  </si>
  <si>
    <t>(29)36</t>
  </si>
  <si>
    <t>(31)11</t>
  </si>
  <si>
    <t>(31)12</t>
  </si>
  <si>
    <t>(29)37</t>
  </si>
  <si>
    <t>(31)13</t>
  </si>
  <si>
    <t>(29)38</t>
  </si>
  <si>
    <t>(31)14</t>
  </si>
  <si>
    <t>(27)7</t>
  </si>
  <si>
    <t>(29)39</t>
  </si>
  <si>
    <t>(31)15</t>
  </si>
  <si>
    <t>(27)8</t>
  </si>
  <si>
    <t>(29)40</t>
  </si>
  <si>
    <t>(31)16</t>
  </si>
  <si>
    <t>(27)9</t>
  </si>
  <si>
    <t>(27)10</t>
  </si>
  <si>
    <t>(31)18</t>
  </si>
  <si>
    <t>(31)17</t>
  </si>
  <si>
    <t>(27)11</t>
  </si>
  <si>
    <t>(31)19</t>
  </si>
  <si>
    <t>(27)12</t>
  </si>
  <si>
    <t>(27)13</t>
  </si>
  <si>
    <t>(31)20</t>
  </si>
  <si>
    <t>(28)1</t>
  </si>
  <si>
    <t>(28)2</t>
  </si>
  <si>
    <t>(28)3</t>
  </si>
  <si>
    <t>(31)21</t>
  </si>
  <si>
    <t>(28)4</t>
  </si>
  <si>
    <t>(28)5</t>
  </si>
  <si>
    <t>(31)22</t>
  </si>
  <si>
    <t>(28)6</t>
  </si>
  <si>
    <t>(31)23</t>
  </si>
  <si>
    <t>(28)7</t>
  </si>
  <si>
    <t>(28)8</t>
  </si>
  <si>
    <t>(31)24</t>
  </si>
  <si>
    <t>(28)9</t>
  </si>
  <si>
    <t>(31)25</t>
  </si>
  <si>
    <t>(28)10</t>
  </si>
  <si>
    <t>(28)11</t>
  </si>
  <si>
    <t>(31)26</t>
  </si>
  <si>
    <t>(31)27</t>
  </si>
  <si>
    <t>(31)28</t>
  </si>
  <si>
    <t>(24)12</t>
  </si>
  <si>
    <t>(31)29</t>
  </si>
  <si>
    <t>(24)13</t>
  </si>
  <si>
    <t>(31)30</t>
  </si>
  <si>
    <t>(24)14</t>
  </si>
  <si>
    <t>(31)31</t>
  </si>
  <si>
    <t>(31)32</t>
  </si>
  <si>
    <t>(31)33</t>
  </si>
  <si>
    <t>(31)34</t>
  </si>
  <si>
    <t>(31)35</t>
  </si>
  <si>
    <t>(31)36</t>
  </si>
  <si>
    <t>(31)37</t>
  </si>
  <si>
    <t>(31)38</t>
  </si>
  <si>
    <t>(31)39</t>
  </si>
  <si>
    <t>(31)40</t>
  </si>
  <si>
    <t>(31)41</t>
  </si>
  <si>
    <t>(31)42</t>
  </si>
  <si>
    <t>(31)43</t>
  </si>
  <si>
    <t>(15)12</t>
  </si>
  <si>
    <t>(15)13</t>
  </si>
  <si>
    <t>(15)14</t>
  </si>
  <si>
    <t>(30)12</t>
  </si>
  <si>
    <t>(30)13</t>
  </si>
  <si>
    <t>(15)15</t>
  </si>
  <si>
    <t>(30)14</t>
  </si>
  <si>
    <t>(15)16</t>
  </si>
  <si>
    <t>(30)15</t>
  </si>
  <si>
    <t>(15)17</t>
  </si>
  <si>
    <t>(30)16</t>
  </si>
  <si>
    <t>(30)17</t>
  </si>
  <si>
    <t>(15)18</t>
  </si>
  <si>
    <t>(26)18</t>
  </si>
  <si>
    <t>(30)18</t>
  </si>
  <si>
    <t>(22)27</t>
  </si>
  <si>
    <t>(30)19</t>
  </si>
  <si>
    <t>(26)19</t>
  </si>
  <si>
    <t>(30)20</t>
  </si>
  <si>
    <t>(30)21</t>
  </si>
  <si>
    <t>(26)20</t>
  </si>
  <si>
    <t>(30)22</t>
  </si>
  <si>
    <t>(30)23</t>
  </si>
  <si>
    <t>(26)21</t>
  </si>
  <si>
    <t>(30)24</t>
  </si>
  <si>
    <t>(30)25</t>
  </si>
  <si>
    <t>(26)22</t>
  </si>
  <si>
    <t>(30)26</t>
  </si>
  <si>
    <t>(26)23</t>
  </si>
  <si>
    <t>(30)27</t>
  </si>
  <si>
    <t>(30)28</t>
  </si>
  <si>
    <t>(26)24</t>
  </si>
  <si>
    <t>(30)29</t>
  </si>
  <si>
    <t>(30)30</t>
  </si>
  <si>
    <t>(26)25</t>
  </si>
  <si>
    <t>(30)31</t>
  </si>
  <si>
    <t>(26)26</t>
  </si>
  <si>
    <t>(30)32</t>
  </si>
  <si>
    <t>(30)33</t>
  </si>
  <si>
    <t>(30)34</t>
  </si>
  <si>
    <t>(30)35</t>
  </si>
  <si>
    <t>(30)36</t>
  </si>
  <si>
    <t>(30)37</t>
  </si>
  <si>
    <t>(30)38</t>
  </si>
  <si>
    <t>(30)39</t>
  </si>
  <si>
    <t>(30)40</t>
  </si>
  <si>
    <t>(30)41</t>
  </si>
  <si>
    <t>(30)42</t>
  </si>
  <si>
    <t>(30)43</t>
  </si>
  <si>
    <t>(24)15</t>
  </si>
  <si>
    <t>(30)44</t>
  </si>
  <si>
    <t>(30)45</t>
  </si>
  <si>
    <t>(30)46</t>
  </si>
  <si>
    <t>(30)47</t>
  </si>
  <si>
    <t>(30)48</t>
  </si>
  <si>
    <t>(27)14</t>
  </si>
  <si>
    <t>(21)1</t>
  </si>
  <si>
    <t>(27)15</t>
  </si>
  <si>
    <t>(21)2</t>
  </si>
  <si>
    <t>(27)16</t>
  </si>
  <si>
    <t>(21)3</t>
  </si>
  <si>
    <t>(27)17</t>
  </si>
  <si>
    <t>(21)4</t>
  </si>
  <si>
    <t>(27)18</t>
  </si>
  <si>
    <t>(21)5</t>
  </si>
  <si>
    <t>(27)19</t>
  </si>
  <si>
    <t>(21)6</t>
  </si>
  <si>
    <t>(21)7</t>
  </si>
  <si>
    <t>(21)8</t>
  </si>
  <si>
    <t>(21)9</t>
  </si>
  <si>
    <t>(21)10</t>
  </si>
  <si>
    <t>(21)11</t>
  </si>
  <si>
    <t>(21)12</t>
  </si>
  <si>
    <t>(21)13</t>
  </si>
  <si>
    <t>(17)15</t>
  </si>
  <si>
    <t>(21)14</t>
  </si>
  <si>
    <t>(17)16</t>
  </si>
  <si>
    <t>(21)15</t>
  </si>
  <si>
    <t>(17)17</t>
  </si>
  <si>
    <t>(21)16</t>
  </si>
  <si>
    <t>(17)18</t>
  </si>
  <si>
    <t>(17)19</t>
  </si>
  <si>
    <t>(18)10</t>
  </si>
  <si>
    <t>(18)11</t>
  </si>
  <si>
    <t>(18)12</t>
  </si>
  <si>
    <t>(18)13</t>
  </si>
  <si>
    <t>(22)16</t>
  </si>
  <si>
    <t>(18)14</t>
  </si>
  <si>
    <t>(18)15</t>
  </si>
  <si>
    <t>(22)17</t>
  </si>
  <si>
    <t>(18)16</t>
  </si>
  <si>
    <t>(22)18</t>
  </si>
  <si>
    <t>(18)17</t>
  </si>
  <si>
    <t>(22)19</t>
  </si>
  <si>
    <t>(19)1</t>
  </si>
  <si>
    <t>(28)15</t>
  </si>
  <si>
    <t>(19)2</t>
  </si>
  <si>
    <t>(28)16</t>
  </si>
  <si>
    <t>(19)3</t>
  </si>
  <si>
    <t>(28)17</t>
  </si>
  <si>
    <t>(19)4</t>
  </si>
  <si>
    <t>(28)18</t>
  </si>
  <si>
    <t>(19)5</t>
  </si>
  <si>
    <t>(28)19</t>
  </si>
  <si>
    <t>(19)6</t>
  </si>
  <si>
    <t>(28)20</t>
  </si>
  <si>
    <t>(19)7</t>
  </si>
  <si>
    <t>(28)21</t>
  </si>
  <si>
    <t>(19)8</t>
  </si>
  <si>
    <t>(28)22</t>
  </si>
  <si>
    <t>(19)9</t>
  </si>
  <si>
    <t>(28)23</t>
  </si>
  <si>
    <t>(19)10</t>
  </si>
  <si>
    <t>(28)24</t>
  </si>
  <si>
    <t>(19)11</t>
  </si>
  <si>
    <t>(27)39</t>
  </si>
  <si>
    <t>(19)12</t>
  </si>
  <si>
    <t>(27)40</t>
  </si>
  <si>
    <t>(19)13</t>
  </si>
  <si>
    <t>(27)41</t>
  </si>
  <si>
    <t>(19)14</t>
  </si>
  <si>
    <t>(26)46</t>
  </si>
  <si>
    <t>(19)15</t>
  </si>
  <si>
    <t>(19)16</t>
  </si>
  <si>
    <t>(19)17</t>
  </si>
  <si>
    <t>(19)18</t>
  </si>
  <si>
    <t>(19)19</t>
  </si>
  <si>
    <t>(19)20</t>
  </si>
  <si>
    <t>(19)21</t>
  </si>
  <si>
    <t>(19)22</t>
  </si>
  <si>
    <t>(18)40</t>
  </si>
  <si>
    <t>(18)41</t>
  </si>
  <si>
    <t>(18)42</t>
  </si>
  <si>
    <t>(18)43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</si>
</sst>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5">
    <numFmt numFmtId="164" formatCode="[$Rp]#,##0"/>
    <numFmt numFmtId="165" formatCode="M/d/yyyy H:mm:ss"/>
    <numFmt numFmtId="166" formatCode="mm/dd/yy"/>
    <numFmt numFmtId="167" formatCode="mm/dd/yyyy"/>
    <numFmt numFmtId="168" formatCode="M/d/yyyy"/>
    <numFmt numFmtId="169" formatCode="dd/mm/yy"/>
    <numFmt numFmtId="170" formatCode="dd/mm/yy."/>
    <numFmt numFmtId="171" formatCode="&quot;Rp&quot;#,##0"/>
    <numFmt numFmtId="172" formatCode="dd/mm/yyyy"/>
    <numFmt numFmtId="173" formatCode="m/yyyy"/>
    <numFmt numFmtId="174" formatCode="d/m/yy"/>
    <numFmt numFmtId="175" formatCode="d/m"/>
    <numFmt numFmtId="176" formatCode="&quot;Rp&quot;#,##0.00"/>
    <numFmt numFmtId="177" formatCode="d/m/yyyy"/>
    <numFmt numFmtId="178" formatCode="dd/mm"/>
  </numFmts>
  <fonts count="31">
    <font>
      <sz val="10.0"/>
      <color rgb="FF000000"/>
      <name val="Arial"/>
    </font>
    <font>
      <sz val="11.0"/>
      <color rgb="FF000000"/>
      <name val="Calibri"/>
    </font>
    <font>
      <color theme="1"/>
      <name val="Calibri"/>
    </font>
    <font/>
    <font>
      <color rgb="FF000000"/>
      <name val="Arial"/>
    </font>
    <font>
      <b/>
      <sz val="12.0"/>
      <color rgb="FFFF00FF"/>
      <name val="Alegreya"/>
    </font>
    <font>
      <sz val="14.0"/>
      <color rgb="FF000000"/>
      <name val="Calibri"/>
    </font>
    <font>
      <sz val="12.0"/>
      <color rgb="FFFF00FF"/>
      <name val="Alegreya"/>
    </font>
    <font>
      <sz val="12.0"/>
      <color rgb="FFFF00FF"/>
      <name val="Calibri"/>
    </font>
    <font>
      <sz val="14.0"/>
      <color theme="1"/>
      <name val="Calibri"/>
    </font>
    <font>
      <sz val="14.0"/>
      <color rgb="FFFF00FF"/>
      <name val="Alegreya"/>
    </font>
    <font>
      <color theme="1"/>
      <name val="Arial"/>
    </font>
    <font>
      <sz val="14.0"/>
      <color rgb="FFFF00FF"/>
      <name val="Calibri"/>
    </font>
    <font>
      <b/>
      <sz val="14.0"/>
      <color rgb="FFFF00FF"/>
      <name val="Alegreya"/>
    </font>
    <font>
      <sz val="14.0"/>
      <color rgb="FF0000FF"/>
      <name val="Alegreya"/>
    </font>
    <font>
      <b/>
      <sz val="14.0"/>
      <color rgb="FF0000FF"/>
      <name val="Alegreya"/>
    </font>
    <font>
      <b/>
      <sz val="11.0"/>
      <color rgb="FFFF00FF"/>
      <name val="Inconsolata"/>
    </font>
    <font>
      <b/>
      <color theme="1"/>
      <name val="Calibri"/>
    </font>
    <font>
      <name val="Calibri"/>
    </font>
    <font>
      <name val="Arial"/>
    </font>
    <font>
      <color rgb="FF000000"/>
      <name val="Calibri"/>
    </font>
    <font>
      <u/>
      <color rgb="FF0000FF"/>
      <name val="Calibri"/>
    </font>
    <font>
      <color rgb="FF000000"/>
      <name val="Roboto"/>
    </font>
    <font>
      <color theme="1"/>
      <name val="Inconsolata"/>
    </font>
    <font>
      <b/>
      <name val="Calibri"/>
    </font>
    <font>
      <sz val="16.0"/>
      <color rgb="FFFF00FF"/>
      <name val="Alegreya"/>
    </font>
    <font>
      <b/>
      <sz val="16.0"/>
      <color rgb="FFFF00FF"/>
      <name val="Alegreya"/>
    </font>
    <font>
      <sz val="16.0"/>
      <color rgb="FF0000FF"/>
      <name val="Alegreya"/>
    </font>
    <font>
      <color rgb="FFFF00FF"/>
      <name val="Arial"/>
    </font>
    <font>
      <sz val="12.0"/>
      <color rgb="FF0000FF"/>
      <name val="Calibri"/>
    </font>
    <font>
      <sz val="14.0"/>
      <color rgb="FF0000FF"/>
      <name val="Calibri"/>
    </font>
  </fonts>
  <fills count="10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00B0F0"/>
        <bgColor rgb="FF00B0F0"/>
      </patternFill>
    </fill>
    <fill>
      <patternFill patternType="solid">
        <fgColor rgb="FF00B050"/>
        <bgColor rgb="FF00B05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</fills>
  <borders count="2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top style="thin">
        <color rgb="FF000000"/>
      </top>
    </border>
    <border>
      <left style="thin">
        <color rgb="FFFF00FF"/>
      </left>
      <top style="thin">
        <color rgb="FFFF00FF"/>
      </top>
    </border>
    <border>
      <top style="thin">
        <color rgb="FFFF00FF"/>
      </top>
    </border>
    <border>
      <right style="thin">
        <color rgb="FFFF00FF"/>
      </right>
      <top style="thin">
        <color rgb="FFFF00FF"/>
      </top>
    </border>
    <border>
      <top style="thin">
        <color rgb="FF000000"/>
      </top>
    </border>
    <border>
      <left style="thin">
        <color rgb="FFFF00FF"/>
      </left>
    </border>
    <border>
      <right style="thin">
        <color rgb="FFFF00FF"/>
      </right>
    </border>
    <border>
      <left style="thin">
        <color rgb="FFFF00FF"/>
      </left>
      <bottom style="thin">
        <color rgb="FFFF00FF"/>
      </bottom>
    </border>
    <border>
      <bottom style="thin">
        <color rgb="FFFF00FF"/>
      </bottom>
    </border>
    <border>
      <right style="thin">
        <color rgb="FFFF00FF"/>
      </right>
      <bottom style="thin">
        <color rgb="FFFF00FF"/>
      </bottom>
    </border>
    <border>
      <bottom style="thin">
        <color rgb="FF000000"/>
      </bottom>
    </border>
    <border>
      <right/>
    </border>
    <border>
      <left style="thin">
        <color rgb="FFFF00FF"/>
      </left>
      <top style="thin">
        <color rgb="FFFF00FF"/>
      </top>
      <bottom style="thin">
        <color rgb="FFFF00FF"/>
      </bottom>
    </border>
    <border>
      <top style="thin">
        <color rgb="FFFF00FF"/>
      </top>
      <bottom style="thin">
        <color rgb="FFFF00FF"/>
      </bottom>
    </border>
    <border>
      <right style="thin">
        <color rgb="FFFF00FF"/>
      </right>
      <top style="thin">
        <color rgb="FFFF00FF"/>
      </top>
      <bottom style="thin">
        <color rgb="FFFF00FF"/>
      </bottom>
    </border>
    <border>
      <right style="thin">
        <color rgb="FFFF00FF"/>
      </right>
      <top style="thin">
        <color rgb="FF000000"/>
      </top>
    </border>
    <border>
      <right style="thin">
        <color rgb="FFFF00FF"/>
      </right>
      <bottom style="thin">
        <color rgb="FF000000"/>
      </bottom>
    </border>
  </borders>
  <cellStyleXfs count="1">
    <xf borderId="0" fillId="0" fontId="0" numFmtId="0" applyAlignment="1" applyFont="1"/>
  </cellStyleXfs>
  <cellXfs count="28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bottom"/>
    </xf>
    <xf borderId="2" fillId="3" fontId="1" numFmtId="0" xfId="0" applyAlignment="1" applyBorder="1" applyFill="1" applyFont="1">
      <alignment horizontal="center" vertical="bottom"/>
    </xf>
    <xf borderId="2" fillId="4" fontId="1" numFmtId="0" xfId="0" applyAlignment="1" applyBorder="1" applyFill="1" applyFont="1">
      <alignment horizontal="center" vertical="bottom"/>
    </xf>
    <xf borderId="2" fillId="5" fontId="1" numFmtId="0" xfId="0" applyAlignment="1" applyBorder="1" applyFill="1" applyFont="1">
      <alignment horizontal="center" vertical="bottom"/>
    </xf>
    <xf borderId="2" fillId="6" fontId="1" numFmtId="0" xfId="0" applyAlignment="1" applyBorder="1" applyFill="1" applyFont="1">
      <alignment horizontal="center" vertical="bottom"/>
    </xf>
    <xf borderId="3" fillId="5" fontId="1" numFmtId="0" xfId="0" applyAlignment="1" applyBorder="1" applyFont="1">
      <alignment vertical="bottom"/>
    </xf>
    <xf borderId="2" fillId="2" fontId="1" numFmtId="164" xfId="0" applyAlignment="1" applyBorder="1" applyFont="1" applyNumberFormat="1">
      <alignment horizontal="center" vertical="bottom"/>
    </xf>
    <xf borderId="2" fillId="2" fontId="1" numFmtId="0" xfId="0" applyAlignment="1" applyBorder="1" applyFont="1">
      <alignment horizontal="center" vertical="bottom"/>
    </xf>
    <xf borderId="2" fillId="7" fontId="1" numFmtId="164" xfId="0" applyAlignment="1" applyBorder="1" applyFill="1" applyFont="1" applyNumberFormat="1">
      <alignment horizontal="center" vertical="bottom"/>
    </xf>
    <xf borderId="4" fillId="5" fontId="1" numFmtId="0" xfId="0" applyAlignment="1" applyBorder="1" applyFont="1">
      <alignment horizontal="center" vertical="bottom"/>
    </xf>
    <xf borderId="4" fillId="2" fontId="1" numFmtId="0" xfId="0" applyAlignment="1" applyBorder="1" applyFont="1">
      <alignment horizontal="center" vertical="bottom"/>
    </xf>
    <xf borderId="4" fillId="7" fontId="1" numFmtId="0" xfId="0" applyAlignment="1" applyBorder="1" applyFont="1">
      <alignment horizontal="center" vertical="bottom"/>
    </xf>
    <xf borderId="4" fillId="6" fontId="1" numFmtId="165" xfId="0" applyAlignment="1" applyBorder="1" applyFont="1" applyNumberFormat="1">
      <alignment horizontal="center" vertical="bottom"/>
    </xf>
    <xf borderId="3" fillId="8" fontId="1" numFmtId="0" xfId="0" applyAlignment="1" applyBorder="1" applyFill="1" applyFont="1">
      <alignment horizontal="center" vertical="bottom"/>
    </xf>
    <xf borderId="3" fillId="2" fontId="1" numFmtId="0" xfId="0" applyAlignment="1" applyBorder="1" applyFont="1">
      <alignment horizontal="center" vertical="bottom"/>
    </xf>
    <xf borderId="3" fillId="0" fontId="1" numFmtId="0" xfId="0" applyAlignment="1" applyBorder="1" applyFont="1">
      <alignment horizontal="center" vertical="bottom"/>
    </xf>
    <xf borderId="0" fillId="0" fontId="2" numFmtId="0" xfId="0" applyAlignment="1" applyFont="1">
      <alignment horizontal="center"/>
    </xf>
    <xf borderId="0" fillId="0" fontId="2" numFmtId="0" xfId="0" applyFont="1"/>
    <xf quotePrefix="1" borderId="0" fillId="0" fontId="2" numFmtId="0" xfId="0" applyFont="1"/>
    <xf borderId="0" fillId="2" fontId="2" numFmtId="164" xfId="0" applyFont="1" applyNumberFormat="1"/>
    <xf borderId="0" fillId="0" fontId="2" numFmtId="164" xfId="0" applyFont="1" applyNumberFormat="1"/>
    <xf borderId="0" fillId="0" fontId="2" numFmtId="166" xfId="0" applyFont="1" applyNumberFormat="1"/>
    <xf borderId="0" fillId="2" fontId="3" numFmtId="164" xfId="0" applyFont="1" applyNumberFormat="1"/>
    <xf borderId="0" fillId="0" fontId="2" numFmtId="167" xfId="0" applyFont="1" applyNumberFormat="1"/>
    <xf quotePrefix="1" borderId="0" fillId="9" fontId="4" numFmtId="0" xfId="0" applyAlignment="1" applyFill="1" applyFont="1">
      <alignment horizontal="left"/>
    </xf>
    <xf borderId="5" fillId="5" fontId="5" numFmtId="0" xfId="0" applyAlignment="1" applyBorder="1" applyFont="1">
      <alignment horizontal="center" vertical="bottom"/>
    </xf>
    <xf borderId="6" fillId="0" fontId="3" numFmtId="0" xfId="0" applyBorder="1" applyFont="1"/>
    <xf borderId="7" fillId="0" fontId="3" numFmtId="0" xfId="0" applyBorder="1" applyFont="1"/>
    <xf borderId="8" fillId="5" fontId="6" numFmtId="0" xfId="0" applyAlignment="1" applyBorder="1" applyFont="1">
      <alignment vertical="bottom"/>
    </xf>
    <xf borderId="5" fillId="5" fontId="7" numFmtId="0" xfId="0" applyAlignment="1" applyBorder="1" applyFont="1">
      <alignment horizontal="right" vertical="bottom"/>
    </xf>
    <xf borderId="6" fillId="5" fontId="5" numFmtId="4" xfId="0" applyAlignment="1" applyBorder="1" applyFont="1" applyNumberFormat="1">
      <alignment horizontal="left" vertical="bottom"/>
    </xf>
    <xf borderId="7" fillId="5" fontId="8" numFmtId="4" xfId="0" applyAlignment="1" applyBorder="1" applyFont="1" applyNumberFormat="1">
      <alignment horizontal="left" vertical="bottom"/>
    </xf>
    <xf borderId="0" fillId="0" fontId="9" numFmtId="0" xfId="0" applyFont="1"/>
    <xf borderId="5" fillId="5" fontId="7" numFmtId="0" xfId="0" applyAlignment="1" applyBorder="1" applyFont="1">
      <alignment horizontal="right"/>
    </xf>
    <xf borderId="6" fillId="5" fontId="10" numFmtId="0" xfId="0" applyAlignment="1" applyBorder="1" applyFont="1">
      <alignment horizontal="left" vertical="top"/>
    </xf>
    <xf borderId="6" fillId="5" fontId="8" numFmtId="0" xfId="0" applyAlignment="1" applyBorder="1" applyFont="1">
      <alignment vertical="bottom"/>
    </xf>
    <xf borderId="0" fillId="0" fontId="11" numFmtId="0" xfId="0" applyAlignment="1" applyFont="1">
      <alignment shrinkToFit="0" vertical="bottom" wrapText="0"/>
    </xf>
    <xf borderId="7" fillId="5" fontId="12" numFmtId="0" xfId="0" applyAlignment="1" applyBorder="1" applyFont="1">
      <alignment horizontal="left" vertical="bottom"/>
    </xf>
    <xf borderId="0" fillId="0" fontId="11" numFmtId="0" xfId="0" applyAlignment="1" applyFont="1">
      <alignment horizontal="right" shrinkToFit="0" vertical="bottom" wrapText="0"/>
    </xf>
    <xf borderId="0" fillId="5" fontId="6" numFmtId="0" xfId="0" applyAlignment="1" applyFont="1">
      <alignment vertical="bottom"/>
    </xf>
    <xf borderId="0" fillId="2" fontId="11" numFmtId="164" xfId="0" applyAlignment="1" applyFont="1" applyNumberFormat="1">
      <alignment horizontal="right" shrinkToFit="0" vertical="bottom" wrapText="0"/>
    </xf>
    <xf borderId="0" fillId="0" fontId="11" numFmtId="164" xfId="0" applyAlignment="1" applyFont="1" applyNumberFormat="1">
      <alignment horizontal="right" shrinkToFit="0" vertical="bottom" wrapText="0"/>
    </xf>
    <xf borderId="6" fillId="5" fontId="7" numFmtId="4" xfId="0" applyAlignment="1" applyBorder="1" applyFont="1" applyNumberFormat="1">
      <alignment horizontal="left" vertical="bottom"/>
    </xf>
    <xf borderId="9" fillId="5" fontId="7" numFmtId="0" xfId="0" applyAlignment="1" applyBorder="1" applyFont="1">
      <alignment horizontal="right"/>
    </xf>
    <xf borderId="0" fillId="5" fontId="10" numFmtId="0" xfId="0" applyAlignment="1" applyFont="1">
      <alignment horizontal="left" shrinkToFit="0" vertical="top" wrapText="1"/>
    </xf>
    <xf borderId="10" fillId="5" fontId="10" numFmtId="0" xfId="0" applyAlignment="1" applyBorder="1" applyFont="1">
      <alignment horizontal="left" shrinkToFit="0" vertical="bottom" wrapText="0"/>
    </xf>
    <xf borderId="9" fillId="5" fontId="7" numFmtId="0" xfId="0" applyAlignment="1" applyBorder="1" applyFont="1">
      <alignment horizontal="right" vertical="bottom"/>
    </xf>
    <xf borderId="0" fillId="0" fontId="4" numFmtId="0" xfId="0" applyAlignment="1" applyFont="1">
      <alignment shrinkToFit="0" vertical="bottom" wrapText="0"/>
    </xf>
    <xf borderId="0" fillId="5" fontId="7" numFmtId="4" xfId="0" applyAlignment="1" applyFont="1" applyNumberFormat="1">
      <alignment horizontal="left" vertical="bottom"/>
    </xf>
    <xf borderId="10" fillId="0" fontId="3" numFmtId="0" xfId="0" applyBorder="1" applyFont="1"/>
    <xf borderId="0" fillId="5" fontId="8" numFmtId="168" xfId="0" applyAlignment="1" applyFont="1" applyNumberFormat="1">
      <alignment horizontal="left" vertical="bottom"/>
    </xf>
    <xf borderId="0" fillId="5" fontId="10" numFmtId="0" xfId="0" applyAlignment="1" applyFont="1">
      <alignment horizontal="left" vertical="top"/>
    </xf>
    <xf borderId="0" fillId="5" fontId="8" numFmtId="0" xfId="0" applyAlignment="1" applyFont="1">
      <alignment vertical="bottom"/>
    </xf>
    <xf borderId="10" fillId="5" fontId="12" numFmtId="0" xfId="0" applyAlignment="1" applyBorder="1" applyFont="1">
      <alignment horizontal="left" vertical="bottom"/>
    </xf>
    <xf borderId="6" fillId="5" fontId="13" numFmtId="0" xfId="0" applyAlignment="1" applyBorder="1" applyFont="1">
      <alignment vertical="top"/>
    </xf>
    <xf borderId="6" fillId="5" fontId="7" numFmtId="0" xfId="0" applyAlignment="1" applyBorder="1" applyFont="1">
      <alignment horizontal="right" vertical="bottom"/>
    </xf>
    <xf borderId="7" fillId="5" fontId="10" numFmtId="168" xfId="0" applyAlignment="1" applyBorder="1" applyFont="1" applyNumberFormat="1">
      <alignment horizontal="left" vertical="bottom"/>
    </xf>
    <xf borderId="0" fillId="5" fontId="7" numFmtId="0" xfId="0" applyAlignment="1" applyFont="1">
      <alignment horizontal="right" vertical="bottom"/>
    </xf>
    <xf borderId="10" fillId="5" fontId="10" numFmtId="168" xfId="0" applyAlignment="1" applyBorder="1" applyFont="1" applyNumberFormat="1">
      <alignment horizontal="left" vertical="bottom"/>
    </xf>
    <xf borderId="10" fillId="5" fontId="10" numFmtId="0" xfId="0" applyAlignment="1" applyBorder="1" applyFont="1">
      <alignment horizontal="left" vertical="bottom"/>
    </xf>
    <xf borderId="0" fillId="5" fontId="7" numFmtId="0" xfId="0" applyAlignment="1" applyFont="1">
      <alignment horizontal="left" shrinkToFit="0" vertical="top" wrapText="1"/>
    </xf>
    <xf borderId="0" fillId="5" fontId="14" numFmtId="0" xfId="0" applyAlignment="1" applyFont="1">
      <alignment horizontal="left" shrinkToFit="0" vertical="top" wrapText="1"/>
    </xf>
    <xf borderId="0" fillId="5" fontId="7" numFmtId="3" xfId="0" applyAlignment="1" applyFont="1" applyNumberFormat="1">
      <alignment horizontal="left" vertical="bottom"/>
    </xf>
    <xf borderId="9" fillId="5" fontId="8" numFmtId="0" xfId="0" applyAlignment="1" applyBorder="1" applyFont="1">
      <alignment vertical="bottom"/>
    </xf>
    <xf borderId="10" fillId="5" fontId="15" numFmtId="0" xfId="0" applyAlignment="1" applyBorder="1" applyFont="1">
      <alignment horizontal="left" vertical="bottom"/>
    </xf>
    <xf borderId="0" fillId="5" fontId="7" numFmtId="4" xfId="0" applyAlignment="1" applyFont="1" applyNumberFormat="1">
      <alignment horizontal="left" shrinkToFit="0" vertical="top" wrapText="1"/>
    </xf>
    <xf borderId="10" fillId="5" fontId="10" numFmtId="0" xfId="0" applyAlignment="1" applyBorder="1" applyFont="1">
      <alignment horizontal="left" shrinkToFit="0" vertical="top" wrapText="1"/>
    </xf>
    <xf borderId="0" fillId="5" fontId="7" numFmtId="0" xfId="0" applyAlignment="1" applyFont="1">
      <alignment horizontal="left" shrinkToFit="0" vertical="top" wrapText="0"/>
    </xf>
    <xf borderId="9" fillId="5" fontId="7" numFmtId="0" xfId="0" applyAlignment="1" applyBorder="1" applyFont="1">
      <alignment horizontal="center" shrinkToFit="0" vertical="top" wrapText="0"/>
    </xf>
    <xf borderId="0" fillId="5" fontId="7" numFmtId="4" xfId="0" applyAlignment="1" applyFont="1" applyNumberFormat="1">
      <alignment horizontal="left" shrinkToFit="0" vertical="bottom" wrapText="0"/>
    </xf>
    <xf borderId="10" fillId="5" fontId="7" numFmtId="4" xfId="0" applyAlignment="1" applyBorder="1" applyFont="1" applyNumberFormat="1">
      <alignment horizontal="left" vertical="bottom"/>
    </xf>
    <xf borderId="11" fillId="5" fontId="16" numFmtId="0" xfId="0" applyAlignment="1" applyBorder="1" applyFont="1">
      <alignment horizontal="center"/>
    </xf>
    <xf borderId="12" fillId="5" fontId="10" numFmtId="0" xfId="0" applyAlignment="1" applyBorder="1" applyFont="1">
      <alignment horizontal="left" vertical="top"/>
    </xf>
    <xf borderId="12" fillId="5" fontId="8" numFmtId="0" xfId="0" applyAlignment="1" applyBorder="1" applyFont="1">
      <alignment vertical="bottom"/>
    </xf>
    <xf borderId="13" fillId="5" fontId="12" numFmtId="0" xfId="0" applyAlignment="1" applyBorder="1" applyFont="1">
      <alignment horizontal="left" vertical="bottom"/>
    </xf>
    <xf borderId="14" fillId="5" fontId="6" numFmtId="0" xfId="0" applyAlignment="1" applyBorder="1" applyFont="1">
      <alignment vertical="bottom"/>
    </xf>
    <xf borderId="11" fillId="5" fontId="8" numFmtId="0" xfId="0" applyBorder="1" applyFont="1"/>
    <xf borderId="12" fillId="0" fontId="3" numFmtId="0" xfId="0" applyBorder="1" applyFont="1"/>
    <xf borderId="13" fillId="0" fontId="3" numFmtId="0" xfId="0" applyBorder="1" applyFont="1"/>
    <xf borderId="0" fillId="9" fontId="2" numFmtId="0" xfId="0" applyFont="1"/>
    <xf borderId="0" fillId="5" fontId="2" numFmtId="0" xfId="0" applyFont="1"/>
    <xf borderId="0" fillId="0" fontId="17" numFmtId="0" xfId="0" applyFont="1"/>
    <xf borderId="0" fillId="0" fontId="18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  <xf borderId="0" fillId="2" fontId="18" numFmtId="164" xfId="0" applyAlignment="1" applyFont="1" applyNumberFormat="1">
      <alignment horizontal="right" readingOrder="0" vertical="bottom"/>
    </xf>
    <xf borderId="0" fillId="0" fontId="18" numFmtId="164" xfId="0" applyAlignment="1" applyFont="1" applyNumberFormat="1">
      <alignment horizontal="right" readingOrder="0" vertical="bottom"/>
    </xf>
    <xf borderId="0" fillId="0" fontId="2" numFmtId="0" xfId="0" applyAlignment="1" applyFont="1">
      <alignment vertical="bottom"/>
    </xf>
    <xf borderId="0" fillId="0" fontId="2" numFmtId="169" xfId="0" applyAlignment="1" applyFont="1" applyNumberFormat="1">
      <alignment readingOrder="0" vertical="bottom"/>
    </xf>
    <xf borderId="0" fillId="0" fontId="18" numFmtId="0" xfId="0" applyAlignment="1" applyFont="1">
      <alignment readingOrder="0" vertical="bottom"/>
    </xf>
    <xf borderId="0" fillId="0" fontId="11" numFmtId="0" xfId="0" applyAlignment="1" applyFont="1">
      <alignment readingOrder="0" vertical="bottom"/>
    </xf>
    <xf borderId="0" fillId="0" fontId="11" numFmtId="0" xfId="0" applyAlignment="1" applyFont="1">
      <alignment horizontal="right" readingOrder="0" vertical="bottom"/>
    </xf>
    <xf borderId="0" fillId="2" fontId="19" numFmtId="164" xfId="0" applyAlignment="1" applyFont="1" applyNumberFormat="1">
      <alignment horizontal="right" readingOrder="0" vertical="bottom"/>
    </xf>
    <xf borderId="0" fillId="0" fontId="19" numFmtId="164" xfId="0" applyAlignment="1" applyFont="1" applyNumberFormat="1">
      <alignment horizontal="right" readingOrder="0" vertical="bottom"/>
    </xf>
    <xf borderId="0" fillId="0" fontId="11" numFmtId="169" xfId="0" applyAlignment="1" applyFont="1" applyNumberFormat="1">
      <alignment readingOrder="0" vertical="bottom"/>
    </xf>
    <xf borderId="0" fillId="0" fontId="19" numFmtId="0" xfId="0" applyAlignment="1" applyFont="1">
      <alignment readingOrder="0" vertical="bottom"/>
    </xf>
    <xf borderId="0" fillId="0" fontId="2" numFmtId="169" xfId="0" applyAlignment="1" applyFont="1" applyNumberFormat="1">
      <alignment horizontal="right" readingOrder="0" vertical="bottom"/>
    </xf>
    <xf borderId="0" fillId="0" fontId="2" numFmtId="170" xfId="0" applyAlignment="1" applyFont="1" applyNumberFormat="1">
      <alignment readingOrder="0" vertical="bottom"/>
    </xf>
    <xf borderId="0" fillId="0" fontId="2" numFmtId="171" xfId="0" applyAlignment="1" applyFont="1" applyNumberFormat="1">
      <alignment horizontal="right" readingOrder="0" vertical="bottom"/>
    </xf>
    <xf borderId="0" fillId="2" fontId="2" numFmtId="164" xfId="0" applyAlignment="1" applyFont="1" applyNumberFormat="1">
      <alignment readingOrder="0" vertical="bottom"/>
    </xf>
    <xf borderId="0" fillId="5" fontId="9" numFmtId="0" xfId="0" applyFont="1"/>
    <xf borderId="0" fillId="0" fontId="18" numFmtId="169" xfId="0" applyAlignment="1" applyFont="1" applyNumberFormat="1">
      <alignment horizontal="right" readingOrder="0" vertical="bottom"/>
    </xf>
    <xf borderId="0" fillId="0" fontId="2" numFmtId="4" xfId="0" applyFont="1" applyNumberFormat="1"/>
    <xf borderId="0" fillId="2" fontId="18" numFmtId="171" xfId="0" applyAlignment="1" applyFont="1" applyNumberFormat="1">
      <alignment horizontal="right" readingOrder="0" vertical="bottom"/>
    </xf>
    <xf borderId="0" fillId="0" fontId="18" numFmtId="0" xfId="0" applyAlignment="1" applyFont="1">
      <alignment vertical="bottom"/>
    </xf>
    <xf borderId="0" fillId="0" fontId="18" numFmtId="169" xfId="0" applyAlignment="1" applyFont="1" applyNumberFormat="1">
      <alignment readingOrder="0" vertical="bottom"/>
    </xf>
    <xf borderId="0" fillId="2" fontId="18" numFmtId="164" xfId="0" applyAlignment="1" applyFont="1" applyNumberFormat="1">
      <alignment vertical="bottom"/>
    </xf>
    <xf borderId="0" fillId="2" fontId="18" numFmtId="164" xfId="0" applyAlignment="1" applyFont="1" applyNumberFormat="1">
      <alignment readingOrder="0" vertical="bottom"/>
    </xf>
    <xf borderId="0" fillId="0" fontId="18" numFmtId="170" xfId="0" applyAlignment="1" applyFont="1" applyNumberFormat="1">
      <alignment readingOrder="0" vertical="bottom"/>
    </xf>
    <xf borderId="0" fillId="0" fontId="18" numFmtId="172" xfId="0" applyAlignment="1" applyFont="1" applyNumberFormat="1">
      <alignment readingOrder="0" vertical="bottom"/>
    </xf>
    <xf borderId="0" fillId="0" fontId="17" numFmtId="0" xfId="0" applyAlignment="1" applyFont="1">
      <alignment horizontal="right" readingOrder="0" vertical="bottom"/>
    </xf>
    <xf borderId="15" fillId="0" fontId="2" numFmtId="0" xfId="0" applyAlignment="1" applyBorder="1" applyFont="1">
      <alignment readingOrder="0" shrinkToFit="0" vertical="bottom" wrapText="0"/>
    </xf>
    <xf borderId="0" fillId="0" fontId="19" numFmtId="0" xfId="0" applyAlignment="1" applyFont="1">
      <alignment horizontal="center" readingOrder="0" vertical="bottom"/>
    </xf>
    <xf borderId="0" fillId="0" fontId="18" numFmtId="9" xfId="0" applyAlignment="1" applyFont="1" applyNumberFormat="1">
      <alignment horizontal="right" readingOrder="0" vertical="bottom"/>
    </xf>
    <xf borderId="0" fillId="0" fontId="18" numFmtId="164" xfId="0" applyAlignment="1" applyFont="1" applyNumberFormat="1">
      <alignment readingOrder="0" vertical="bottom"/>
    </xf>
    <xf borderId="0" fillId="0" fontId="2" numFmtId="3" xfId="0" applyAlignment="1" applyFont="1" applyNumberFormat="1">
      <alignment readingOrder="0" vertical="bottom"/>
    </xf>
    <xf borderId="0" fillId="2" fontId="18" numFmtId="164" xfId="0" applyAlignment="1" applyFont="1" applyNumberFormat="1">
      <alignment horizontal="right" readingOrder="0" shrinkToFit="0" vertical="bottom" wrapText="1"/>
    </xf>
    <xf borderId="0" fillId="0" fontId="18" numFmtId="0" xfId="0" applyAlignment="1" applyFont="1">
      <alignment horizontal="right" readingOrder="0" vertical="bottom"/>
    </xf>
    <xf borderId="0" fillId="9" fontId="18" numFmtId="164" xfId="0" applyAlignment="1" applyFont="1" applyNumberFormat="1">
      <alignment horizontal="right" readingOrder="0" vertical="bottom"/>
    </xf>
    <xf borderId="0" fillId="0" fontId="11" numFmtId="0" xfId="0" applyAlignment="1" applyFont="1">
      <alignment horizontal="center" readingOrder="0" vertical="bottom"/>
    </xf>
    <xf borderId="0" fillId="2" fontId="2" numFmtId="171" xfId="0" applyAlignment="1" applyFont="1" applyNumberFormat="1">
      <alignment horizontal="right" readingOrder="0" vertical="bottom"/>
    </xf>
    <xf borderId="0" fillId="0" fontId="2" numFmtId="0" xfId="0" applyAlignment="1" applyFont="1">
      <alignment horizontal="center" readingOrder="0" vertical="bottom"/>
    </xf>
    <xf borderId="0" fillId="0" fontId="17" numFmtId="0" xfId="0" applyAlignment="1" applyFont="1">
      <alignment readingOrder="0" vertical="bottom"/>
    </xf>
    <xf borderId="0" fillId="2" fontId="18" numFmtId="0" xfId="0" applyAlignment="1" applyFont="1">
      <alignment readingOrder="0" vertical="bottom"/>
    </xf>
    <xf borderId="0" fillId="2" fontId="20" numFmtId="171" xfId="0" applyAlignment="1" applyFont="1" applyNumberFormat="1">
      <alignment horizontal="right" readingOrder="0" vertical="bottom"/>
    </xf>
    <xf borderId="0" fillId="0" fontId="17" numFmtId="0" xfId="0" applyAlignment="1" applyFont="1">
      <alignment vertical="bottom"/>
    </xf>
    <xf borderId="0" fillId="0" fontId="21" numFmtId="0" xfId="0" applyAlignment="1" applyFont="1">
      <alignment readingOrder="0" vertical="bottom"/>
    </xf>
    <xf borderId="0" fillId="2" fontId="2" numFmtId="0" xfId="0" applyAlignment="1" applyFont="1">
      <alignment vertical="bottom"/>
    </xf>
    <xf borderId="0" fillId="0" fontId="2" numFmtId="173" xfId="0" applyAlignment="1" applyFont="1" applyNumberFormat="1">
      <alignment horizontal="right" readingOrder="0" vertical="bottom"/>
    </xf>
    <xf borderId="0" fillId="5" fontId="2" numFmtId="171" xfId="0" applyAlignment="1" applyFont="1" applyNumberFormat="1">
      <alignment horizontal="right" readingOrder="0" vertical="bottom"/>
    </xf>
    <xf borderId="0" fillId="2" fontId="2" numFmtId="0" xfId="0" applyAlignment="1" applyFont="1">
      <alignment readingOrder="0" vertical="bottom"/>
    </xf>
    <xf borderId="0" fillId="0" fontId="2" numFmtId="174" xfId="0" applyAlignment="1" applyFont="1" applyNumberFormat="1">
      <alignment readingOrder="0" vertical="bottom"/>
    </xf>
    <xf borderId="0" fillId="0" fontId="2" numFmtId="175" xfId="0" applyAlignment="1" applyFont="1" applyNumberFormat="1">
      <alignment readingOrder="0" vertical="bottom"/>
    </xf>
    <xf borderId="0" fillId="2" fontId="19" numFmtId="0" xfId="0" applyAlignment="1" applyFont="1">
      <alignment readingOrder="0" vertical="bottom"/>
    </xf>
    <xf borderId="0" fillId="0" fontId="11" numFmtId="176" xfId="0" applyAlignment="1" applyFont="1" applyNumberFormat="1">
      <alignment horizontal="right" readingOrder="0" vertical="bottom"/>
    </xf>
    <xf borderId="0" fillId="0" fontId="11" numFmtId="0" xfId="0" applyAlignment="1" applyFont="1">
      <alignment vertical="bottom"/>
    </xf>
    <xf borderId="0" fillId="0" fontId="11" numFmtId="175" xfId="0" applyAlignment="1" applyFont="1" applyNumberFormat="1">
      <alignment readingOrder="0" vertical="bottom"/>
    </xf>
    <xf borderId="0" fillId="0" fontId="11" numFmtId="171" xfId="0" applyAlignment="1" applyFont="1" applyNumberFormat="1">
      <alignment horizontal="right" readingOrder="0" vertical="bottom"/>
    </xf>
    <xf borderId="0" fillId="0" fontId="11" numFmtId="169" xfId="0" applyAlignment="1" applyFont="1" applyNumberFormat="1">
      <alignment horizontal="right" readingOrder="0" vertical="bottom"/>
    </xf>
    <xf borderId="0" fillId="9" fontId="4" numFmtId="0" xfId="0" applyAlignment="1" applyFont="1">
      <alignment readingOrder="0" vertical="bottom"/>
    </xf>
    <xf borderId="0" fillId="0" fontId="11" numFmtId="0" xfId="0" applyAlignment="1" applyFont="1">
      <alignment readingOrder="0" shrinkToFit="0" wrapText="1"/>
    </xf>
    <xf borderId="0" fillId="9" fontId="2" numFmtId="0" xfId="0" applyAlignment="1" applyFont="1">
      <alignment horizontal="center" readingOrder="0" vertical="bottom"/>
    </xf>
    <xf borderId="0" fillId="9" fontId="2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1"/>
    </xf>
    <xf borderId="0" fillId="0" fontId="2" numFmtId="175" xfId="0" applyAlignment="1" applyFont="1" applyNumberFormat="1">
      <alignment horizontal="right" readingOrder="0" vertical="bottom"/>
    </xf>
    <xf borderId="0" fillId="0" fontId="2" numFmtId="177" xfId="0" applyAlignment="1" applyFont="1" applyNumberFormat="1">
      <alignment readingOrder="0" vertical="bottom"/>
    </xf>
    <xf borderId="0" fillId="9" fontId="2" numFmtId="171" xfId="0" applyAlignment="1" applyFont="1" applyNumberFormat="1">
      <alignment horizontal="right" readingOrder="0" vertical="bottom"/>
    </xf>
    <xf borderId="15" fillId="0" fontId="11" numFmtId="0" xfId="0" applyAlignment="1" applyBorder="1" applyFont="1">
      <alignment readingOrder="0" shrinkToFit="0" vertical="bottom" wrapText="0"/>
    </xf>
    <xf borderId="0" fillId="0" fontId="23" numFmtId="0" xfId="0" applyAlignment="1" applyFont="1">
      <alignment horizontal="center" readingOrder="0" vertical="bottom"/>
    </xf>
    <xf borderId="0" fillId="9" fontId="23" numFmtId="0" xfId="0" applyAlignment="1" applyFont="1">
      <alignment horizontal="center" readingOrder="0" vertical="bottom"/>
    </xf>
    <xf borderId="0" fillId="0" fontId="18" numFmtId="171" xfId="0" applyAlignment="1" applyFont="1" applyNumberFormat="1">
      <alignment horizontal="right" readingOrder="0" vertical="bottom"/>
    </xf>
    <xf borderId="0" fillId="0" fontId="18" numFmtId="0" xfId="0" applyAlignment="1" applyFont="1">
      <alignment vertical="bottom"/>
    </xf>
    <xf borderId="0" fillId="0" fontId="18" numFmtId="175" xfId="0" applyAlignment="1" applyFont="1" applyNumberFormat="1">
      <alignment readingOrder="0" vertical="bottom"/>
    </xf>
    <xf borderId="0" fillId="0" fontId="18" numFmtId="0" xfId="0" applyAlignment="1" applyFont="1">
      <alignment vertical="bottom"/>
    </xf>
    <xf borderId="0" fillId="0" fontId="18" numFmtId="175" xfId="0" applyAlignment="1" applyFont="1" applyNumberFormat="1">
      <alignment vertical="bottom"/>
    </xf>
    <xf borderId="0" fillId="0" fontId="18" numFmtId="175" xfId="0" applyAlignment="1" applyFont="1" applyNumberFormat="1">
      <alignment horizontal="right" readingOrder="0" vertical="bottom"/>
    </xf>
    <xf borderId="0" fillId="2" fontId="18" numFmtId="0" xfId="0" applyAlignment="1" applyFont="1">
      <alignment vertical="bottom"/>
    </xf>
    <xf borderId="0" fillId="0" fontId="18" numFmtId="178" xfId="0" applyAlignment="1" applyFont="1" applyNumberFormat="1">
      <alignment horizontal="right" readingOrder="0" vertical="bottom"/>
    </xf>
    <xf borderId="0" fillId="0" fontId="18" numFmtId="171" xfId="0" applyAlignment="1" applyFont="1" applyNumberFormat="1">
      <alignment vertical="bottom"/>
    </xf>
    <xf borderId="15" fillId="0" fontId="18" numFmtId="0" xfId="0" applyAlignment="1" applyBorder="1" applyFont="1">
      <alignment readingOrder="0" shrinkToFit="0" vertical="bottom" wrapText="0"/>
    </xf>
    <xf borderId="0" fillId="0" fontId="24" numFmtId="0" xfId="0" applyAlignment="1" applyFont="1">
      <alignment readingOrder="0" vertical="bottom"/>
    </xf>
    <xf borderId="5" fillId="0" fontId="5" numFmtId="0" xfId="0" applyAlignment="1" applyBorder="1" applyFont="1">
      <alignment horizontal="center" vertical="bottom"/>
    </xf>
    <xf borderId="8" fillId="0" fontId="6" numFmtId="0" xfId="0" applyAlignment="1" applyBorder="1" applyFont="1">
      <alignment vertical="bottom"/>
    </xf>
    <xf borderId="5" fillId="0" fontId="7" numFmtId="0" xfId="0" applyAlignment="1" applyBorder="1" applyFont="1">
      <alignment horizontal="right" vertical="bottom"/>
    </xf>
    <xf borderId="6" fillId="0" fontId="5" numFmtId="4" xfId="0" applyAlignment="1" applyBorder="1" applyFont="1" applyNumberFormat="1">
      <alignment horizontal="left" vertical="bottom"/>
    </xf>
    <xf borderId="7" fillId="0" fontId="8" numFmtId="4" xfId="0" applyAlignment="1" applyBorder="1" applyFont="1" applyNumberFormat="1">
      <alignment horizontal="left" vertical="bottom"/>
    </xf>
    <xf borderId="5" fillId="0" fontId="7" numFmtId="0" xfId="0" applyAlignment="1" applyBorder="1" applyFont="1">
      <alignment horizontal="right"/>
    </xf>
    <xf borderId="6" fillId="0" fontId="10" numFmtId="0" xfId="0" applyAlignment="1" applyBorder="1" applyFont="1">
      <alignment horizontal="left" vertical="top"/>
    </xf>
    <xf borderId="6" fillId="0" fontId="8" numFmtId="0" xfId="0" applyAlignment="1" applyBorder="1" applyFont="1">
      <alignment vertical="bottom"/>
    </xf>
    <xf borderId="7" fillId="0" fontId="12" numFmtId="0" xfId="0" applyAlignment="1" applyBorder="1" applyFont="1">
      <alignment horizontal="left" vertical="bottom"/>
    </xf>
    <xf borderId="0" fillId="0" fontId="6" numFmtId="0" xfId="0" applyAlignment="1" applyFont="1">
      <alignment vertical="bottom"/>
    </xf>
    <xf borderId="6" fillId="0" fontId="7" numFmtId="4" xfId="0" applyAlignment="1" applyBorder="1" applyFont="1" applyNumberFormat="1">
      <alignment horizontal="left" vertical="bottom"/>
    </xf>
    <xf borderId="9" fillId="0" fontId="7" numFmtId="0" xfId="0" applyAlignment="1" applyBorder="1" applyFont="1">
      <alignment horizontal="right"/>
    </xf>
    <xf borderId="0" fillId="0" fontId="10" numFmtId="0" xfId="0" applyAlignment="1" applyFont="1">
      <alignment horizontal="left" shrinkToFit="0" vertical="top" wrapText="1"/>
    </xf>
    <xf borderId="10" fillId="0" fontId="10" numFmtId="0" xfId="0" applyAlignment="1" applyBorder="1" applyFont="1">
      <alignment horizontal="left" shrinkToFit="0" vertical="bottom" wrapText="0"/>
    </xf>
    <xf borderId="9" fillId="0" fontId="7" numFmtId="0" xfId="0" applyAlignment="1" applyBorder="1" applyFont="1">
      <alignment horizontal="right" vertical="bottom"/>
    </xf>
    <xf borderId="0" fillId="0" fontId="7" numFmtId="4" xfId="0" applyAlignment="1" applyFont="1" applyNumberFormat="1">
      <alignment horizontal="left" vertical="bottom"/>
    </xf>
    <xf borderId="0" fillId="0" fontId="8" numFmtId="168" xfId="0" applyAlignment="1" applyFont="1" applyNumberFormat="1">
      <alignment horizontal="left" vertical="bottom"/>
    </xf>
    <xf borderId="0" fillId="0" fontId="10" numFmtId="0" xfId="0" applyAlignment="1" applyFont="1">
      <alignment horizontal="left" vertical="top"/>
    </xf>
    <xf borderId="0" fillId="0" fontId="8" numFmtId="0" xfId="0" applyAlignment="1" applyFont="1">
      <alignment vertical="bottom"/>
    </xf>
    <xf borderId="10" fillId="0" fontId="12" numFmtId="0" xfId="0" applyAlignment="1" applyBorder="1" applyFont="1">
      <alignment horizontal="left" vertical="bottom"/>
    </xf>
    <xf borderId="6" fillId="0" fontId="13" numFmtId="0" xfId="0" applyAlignment="1" applyBorder="1" applyFont="1">
      <alignment vertical="top"/>
    </xf>
    <xf borderId="6" fillId="0" fontId="7" numFmtId="0" xfId="0" applyAlignment="1" applyBorder="1" applyFont="1">
      <alignment horizontal="right" vertical="bottom"/>
    </xf>
    <xf borderId="7" fillId="0" fontId="10" numFmtId="168" xfId="0" applyAlignment="1" applyBorder="1" applyFont="1" applyNumberFormat="1">
      <alignment horizontal="left" vertical="bottom"/>
    </xf>
    <xf borderId="0" fillId="0" fontId="7" numFmtId="0" xfId="0" applyAlignment="1" applyFont="1">
      <alignment horizontal="right" vertical="bottom"/>
    </xf>
    <xf borderId="10" fillId="0" fontId="10" numFmtId="168" xfId="0" applyAlignment="1" applyBorder="1" applyFont="1" applyNumberFormat="1">
      <alignment horizontal="left" vertical="bottom"/>
    </xf>
    <xf borderId="10" fillId="0" fontId="10" numFmtId="0" xfId="0" applyAlignment="1" applyBorder="1" applyFont="1">
      <alignment horizontal="left" vertical="bottom"/>
    </xf>
    <xf borderId="0" fillId="0" fontId="7" numFmtId="0" xfId="0" applyAlignment="1" applyFont="1">
      <alignment horizontal="left" shrinkToFit="0" vertical="top" wrapText="1"/>
    </xf>
    <xf borderId="0" fillId="0" fontId="14" numFmtId="0" xfId="0" applyAlignment="1" applyFont="1">
      <alignment horizontal="left" shrinkToFit="0" vertical="top" wrapText="1"/>
    </xf>
    <xf borderId="0" fillId="0" fontId="7" numFmtId="3" xfId="0" applyAlignment="1" applyFont="1" applyNumberFormat="1">
      <alignment horizontal="left" vertical="bottom"/>
    </xf>
    <xf borderId="9" fillId="0" fontId="8" numFmtId="0" xfId="0" applyAlignment="1" applyBorder="1" applyFont="1">
      <alignment vertical="bottom"/>
    </xf>
    <xf borderId="10" fillId="0" fontId="15" numFmtId="0" xfId="0" applyAlignment="1" applyBorder="1" applyFont="1">
      <alignment horizontal="left" vertical="bottom"/>
    </xf>
    <xf borderId="0" fillId="0" fontId="7" numFmtId="4" xfId="0" applyAlignment="1" applyFont="1" applyNumberFormat="1">
      <alignment horizontal="left" shrinkToFit="0" vertical="top" wrapText="1"/>
    </xf>
    <xf borderId="10" fillId="0" fontId="10" numFmtId="0" xfId="0" applyAlignment="1" applyBorder="1" applyFont="1">
      <alignment horizontal="left" shrinkToFit="0" vertical="top" wrapText="1"/>
    </xf>
    <xf borderId="0" fillId="0" fontId="7" numFmtId="0" xfId="0" applyAlignment="1" applyFont="1">
      <alignment horizontal="left" shrinkToFit="0" vertical="top" wrapText="0"/>
    </xf>
    <xf borderId="9" fillId="0" fontId="7" numFmtId="0" xfId="0" applyAlignment="1" applyBorder="1" applyFont="1">
      <alignment horizontal="center" shrinkToFit="0" vertical="top" wrapText="0"/>
    </xf>
    <xf borderId="0" fillId="0" fontId="7" numFmtId="4" xfId="0" applyAlignment="1" applyFont="1" applyNumberFormat="1">
      <alignment horizontal="left" shrinkToFit="0" vertical="bottom" wrapText="0"/>
    </xf>
    <xf borderId="10" fillId="0" fontId="7" numFmtId="4" xfId="0" applyAlignment="1" applyBorder="1" applyFont="1" applyNumberFormat="1">
      <alignment horizontal="left" vertical="bottom"/>
    </xf>
    <xf borderId="11" fillId="0" fontId="16" numFmtId="0" xfId="0" applyAlignment="1" applyBorder="1" applyFont="1">
      <alignment horizontal="center"/>
    </xf>
    <xf borderId="12" fillId="0" fontId="10" numFmtId="0" xfId="0" applyAlignment="1" applyBorder="1" applyFont="1">
      <alignment horizontal="left" vertical="top"/>
    </xf>
    <xf borderId="12" fillId="0" fontId="8" numFmtId="0" xfId="0" applyAlignment="1" applyBorder="1" applyFont="1">
      <alignment vertical="bottom"/>
    </xf>
    <xf borderId="13" fillId="0" fontId="12" numFmtId="0" xfId="0" applyAlignment="1" applyBorder="1" applyFont="1">
      <alignment horizontal="left" vertical="bottom"/>
    </xf>
    <xf borderId="14" fillId="0" fontId="6" numFmtId="0" xfId="0" applyAlignment="1" applyBorder="1" applyFont="1">
      <alignment vertical="bottom"/>
    </xf>
    <xf borderId="11" fillId="0" fontId="8" numFmtId="0" xfId="0" applyBorder="1" applyFont="1"/>
    <xf borderId="6" fillId="5" fontId="25" numFmtId="0" xfId="0" applyAlignment="1" applyBorder="1" applyFont="1">
      <alignment horizontal="left" vertical="top"/>
    </xf>
    <xf borderId="0" fillId="5" fontId="25" numFmtId="0" xfId="0" applyAlignment="1" applyFont="1">
      <alignment horizontal="left" shrinkToFit="0" vertical="top" wrapText="1"/>
    </xf>
    <xf borderId="0" fillId="5" fontId="25" numFmtId="0" xfId="0" applyAlignment="1" applyFont="1">
      <alignment horizontal="left" vertical="top"/>
    </xf>
    <xf borderId="6" fillId="5" fontId="26" numFmtId="0" xfId="0" applyAlignment="1" applyBorder="1" applyFont="1">
      <alignment vertical="top"/>
    </xf>
    <xf borderId="0" fillId="5" fontId="27" numFmtId="0" xfId="0" applyAlignment="1" applyFont="1">
      <alignment horizontal="left" shrinkToFit="0" vertical="top" wrapText="1"/>
    </xf>
    <xf borderId="0" fillId="5" fontId="25" numFmtId="0" xfId="0" applyAlignment="1" applyFont="1">
      <alignment horizontal="left" shrinkToFit="0" vertical="top" wrapText="0"/>
    </xf>
    <xf borderId="12" fillId="5" fontId="25" numFmtId="0" xfId="0" applyAlignment="1" applyBorder="1" applyFont="1">
      <alignment horizontal="left" vertical="top"/>
    </xf>
    <xf borderId="0" fillId="0" fontId="7" numFmtId="0" xfId="0" applyAlignment="1" applyFont="1">
      <alignment horizontal="right"/>
    </xf>
    <xf borderId="0" fillId="0" fontId="12" numFmtId="0" xfId="0" applyAlignment="1" applyFont="1">
      <alignment horizontal="left" vertical="bottom"/>
    </xf>
    <xf borderId="6" fillId="0" fontId="25" numFmtId="0" xfId="0" applyAlignment="1" applyBorder="1" applyFont="1">
      <alignment horizontal="left" vertical="top"/>
    </xf>
    <xf borderId="0" fillId="0" fontId="25" numFmtId="0" xfId="0" applyAlignment="1" applyFont="1">
      <alignment horizontal="left" shrinkToFit="0" vertical="top" wrapText="1"/>
    </xf>
    <xf borderId="0" fillId="0" fontId="25" numFmtId="0" xfId="0" applyAlignment="1" applyFont="1">
      <alignment horizontal="left" vertical="top"/>
    </xf>
    <xf borderId="6" fillId="0" fontId="26" numFmtId="0" xfId="0" applyAlignment="1" applyBorder="1" applyFont="1">
      <alignment vertical="top"/>
    </xf>
    <xf borderId="0" fillId="0" fontId="27" numFmtId="0" xfId="0" applyAlignment="1" applyFont="1">
      <alignment horizontal="left" shrinkToFit="0" vertical="top" wrapText="1"/>
    </xf>
    <xf borderId="0" fillId="0" fontId="25" numFmtId="0" xfId="0" applyAlignment="1" applyFont="1">
      <alignment horizontal="left" shrinkToFit="0" vertical="top" wrapText="0"/>
    </xf>
    <xf borderId="12" fillId="0" fontId="25" numFmtId="0" xfId="0" applyAlignment="1" applyBorder="1" applyFont="1">
      <alignment horizontal="left" vertical="top"/>
    </xf>
    <xf borderId="16" fillId="5" fontId="5" numFmtId="0" xfId="0" applyAlignment="1" applyBorder="1" applyFont="1">
      <alignment horizontal="center" vertical="bottom"/>
    </xf>
    <xf borderId="17" fillId="0" fontId="3" numFmtId="0" xfId="0" applyBorder="1" applyFont="1"/>
    <xf borderId="18" fillId="0" fontId="3" numFmtId="0" xfId="0" applyBorder="1" applyFont="1"/>
    <xf borderId="19" fillId="5" fontId="11" numFmtId="0" xfId="0" applyAlignment="1" applyBorder="1" applyFont="1">
      <alignment vertical="bottom"/>
    </xf>
    <xf borderId="0" fillId="5" fontId="11" numFmtId="0" xfId="0" applyAlignment="1" applyFont="1">
      <alignment vertical="bottom"/>
    </xf>
    <xf borderId="10" fillId="5" fontId="11" numFmtId="0" xfId="0" applyAlignment="1" applyBorder="1" applyFont="1">
      <alignment horizontal="left" vertical="bottom"/>
    </xf>
    <xf borderId="10" fillId="5" fontId="11" numFmtId="0" xfId="0" applyAlignment="1" applyBorder="1" applyFont="1">
      <alignment vertical="bottom"/>
    </xf>
    <xf borderId="11" fillId="5" fontId="7" numFmtId="0" xfId="0" applyAlignment="1" applyBorder="1" applyFont="1">
      <alignment horizontal="right" vertical="bottom"/>
    </xf>
    <xf borderId="12" fillId="5" fontId="11" numFmtId="0" xfId="0" applyAlignment="1" applyBorder="1" applyFont="1">
      <alignment vertical="bottom"/>
    </xf>
    <xf borderId="13" fillId="5" fontId="11" numFmtId="0" xfId="0" applyAlignment="1" applyBorder="1" applyFont="1">
      <alignment horizontal="left" vertical="bottom"/>
    </xf>
    <xf borderId="0" fillId="5" fontId="13" numFmtId="0" xfId="0" applyAlignment="1" applyFont="1">
      <alignment horizontal="left" vertical="top"/>
    </xf>
    <xf borderId="9" fillId="5" fontId="11" numFmtId="0" xfId="0" applyAlignment="1" applyBorder="1" applyFont="1">
      <alignment vertical="bottom"/>
    </xf>
    <xf borderId="10" fillId="5" fontId="11" numFmtId="0" xfId="0" applyAlignment="1" applyBorder="1" applyFont="1">
      <alignment horizontal="left" vertical="top"/>
    </xf>
    <xf borderId="15" fillId="5" fontId="7" numFmtId="0" xfId="0" applyAlignment="1" applyBorder="1" applyFont="1">
      <alignment horizontal="left" shrinkToFit="0" vertical="top" wrapText="0"/>
    </xf>
    <xf borderId="11" fillId="5" fontId="16" numFmtId="0" xfId="0" applyAlignment="1" applyBorder="1" applyFont="1">
      <alignment horizontal="center" vertical="bottom"/>
    </xf>
    <xf borderId="12" fillId="5" fontId="11" numFmtId="0" xfId="0" applyAlignment="1" applyBorder="1" applyFont="1">
      <alignment horizontal="left" vertical="top"/>
    </xf>
    <xf borderId="20" fillId="5" fontId="11" numFmtId="0" xfId="0" applyAlignment="1" applyBorder="1" applyFont="1">
      <alignment vertical="bottom"/>
    </xf>
    <xf borderId="0" fillId="0" fontId="2" numFmtId="0" xfId="0" applyFont="1"/>
    <xf borderId="16" fillId="0" fontId="5" numFmtId="0" xfId="0" applyAlignment="1" applyBorder="1" applyFont="1">
      <alignment horizontal="center" vertical="bottom"/>
    </xf>
    <xf borderId="19" fillId="0" fontId="11" numFmtId="0" xfId="0" applyAlignment="1" applyBorder="1" applyFont="1">
      <alignment vertical="bottom"/>
    </xf>
    <xf borderId="0" fillId="0" fontId="11" numFmtId="0" xfId="0" applyAlignment="1" applyFont="1">
      <alignment vertical="bottom"/>
    </xf>
    <xf borderId="10" fillId="0" fontId="11" numFmtId="0" xfId="0" applyAlignment="1" applyBorder="1" applyFont="1">
      <alignment horizontal="left" vertical="bottom"/>
    </xf>
    <xf borderId="10" fillId="0" fontId="11" numFmtId="0" xfId="0" applyAlignment="1" applyBorder="1" applyFont="1">
      <alignment vertical="bottom"/>
    </xf>
    <xf borderId="11" fillId="0" fontId="7" numFmtId="0" xfId="0" applyAlignment="1" applyBorder="1" applyFont="1">
      <alignment horizontal="right" vertical="bottom"/>
    </xf>
    <xf borderId="12" fillId="0" fontId="11" numFmtId="0" xfId="0" applyAlignment="1" applyBorder="1" applyFont="1">
      <alignment vertical="bottom"/>
    </xf>
    <xf borderId="13" fillId="0" fontId="11" numFmtId="0" xfId="0" applyAlignment="1" applyBorder="1" applyFont="1">
      <alignment horizontal="left" vertical="bottom"/>
    </xf>
    <xf borderId="0" fillId="0" fontId="13" numFmtId="0" xfId="0" applyAlignment="1" applyFont="1">
      <alignment horizontal="left" vertical="top"/>
    </xf>
    <xf borderId="19" fillId="5" fontId="28" numFmtId="0" xfId="0" applyAlignment="1" applyBorder="1" applyFont="1">
      <alignment vertical="bottom"/>
    </xf>
    <xf borderId="9" fillId="0" fontId="11" numFmtId="0" xfId="0" applyAlignment="1" applyBorder="1" applyFont="1">
      <alignment vertical="bottom"/>
    </xf>
    <xf borderId="0" fillId="5" fontId="28" numFmtId="0" xfId="0" applyAlignment="1" applyFont="1">
      <alignment vertical="bottom"/>
    </xf>
    <xf borderId="10" fillId="5" fontId="28" numFmtId="0" xfId="0" applyAlignment="1" applyBorder="1" applyFont="1">
      <alignment horizontal="left" vertical="bottom"/>
    </xf>
    <xf borderId="10" fillId="5" fontId="28" numFmtId="0" xfId="0" applyAlignment="1" applyBorder="1" applyFont="1">
      <alignment vertical="bottom"/>
    </xf>
    <xf borderId="10" fillId="0" fontId="11" numFmtId="0" xfId="0" applyAlignment="1" applyBorder="1" applyFont="1">
      <alignment horizontal="left" vertical="top"/>
    </xf>
    <xf borderId="12" fillId="5" fontId="28" numFmtId="0" xfId="0" applyAlignment="1" applyBorder="1" applyFont="1">
      <alignment vertical="bottom"/>
    </xf>
    <xf borderId="11" fillId="0" fontId="16" numFmtId="0" xfId="0" applyAlignment="1" applyBorder="1" applyFont="1">
      <alignment horizontal="center" vertical="bottom"/>
    </xf>
    <xf borderId="13" fillId="5" fontId="28" numFmtId="0" xfId="0" applyAlignment="1" applyBorder="1" applyFont="1">
      <alignment horizontal="left" vertical="bottom"/>
    </xf>
    <xf borderId="12" fillId="0" fontId="11" numFmtId="0" xfId="0" applyAlignment="1" applyBorder="1" applyFont="1">
      <alignment horizontal="left" vertical="top"/>
    </xf>
    <xf borderId="20" fillId="0" fontId="11" numFmtId="0" xfId="0" applyAlignment="1" applyBorder="1" applyFont="1">
      <alignment vertical="bottom"/>
    </xf>
    <xf borderId="9" fillId="5" fontId="28" numFmtId="0" xfId="0" applyAlignment="1" applyBorder="1" applyFont="1">
      <alignment vertical="bottom"/>
    </xf>
    <xf borderId="10" fillId="5" fontId="13" numFmtId="0" xfId="0" applyAlignment="1" applyBorder="1" applyFont="1">
      <alignment horizontal="left" vertical="bottom"/>
    </xf>
    <xf borderId="10" fillId="5" fontId="28" numFmtId="0" xfId="0" applyAlignment="1" applyBorder="1" applyFont="1">
      <alignment horizontal="left" vertical="top"/>
    </xf>
    <xf borderId="12" fillId="5" fontId="28" numFmtId="0" xfId="0" applyAlignment="1" applyBorder="1" applyFont="1">
      <alignment horizontal="left" vertical="top"/>
    </xf>
    <xf borderId="20" fillId="5" fontId="28" numFmtId="0" xfId="0" applyAlignment="1" applyBorder="1" applyFont="1">
      <alignment vertical="bottom"/>
    </xf>
    <xf borderId="19" fillId="0" fontId="28" numFmtId="0" xfId="0" applyAlignment="1" applyBorder="1" applyFont="1">
      <alignment vertical="bottom"/>
    </xf>
    <xf borderId="0" fillId="0" fontId="28" numFmtId="0" xfId="0" applyAlignment="1" applyFont="1">
      <alignment vertical="bottom"/>
    </xf>
    <xf borderId="10" fillId="0" fontId="28" numFmtId="0" xfId="0" applyAlignment="1" applyBorder="1" applyFont="1">
      <alignment horizontal="left" vertical="bottom"/>
    </xf>
    <xf borderId="10" fillId="0" fontId="28" numFmtId="0" xfId="0" applyAlignment="1" applyBorder="1" applyFont="1">
      <alignment vertical="bottom"/>
    </xf>
    <xf borderId="12" fillId="0" fontId="28" numFmtId="0" xfId="0" applyAlignment="1" applyBorder="1" applyFont="1">
      <alignment vertical="bottom"/>
    </xf>
    <xf borderId="13" fillId="0" fontId="28" numFmtId="0" xfId="0" applyAlignment="1" applyBorder="1" applyFont="1">
      <alignment horizontal="left" vertical="bottom"/>
    </xf>
    <xf borderId="9" fillId="0" fontId="28" numFmtId="0" xfId="0" applyAlignment="1" applyBorder="1" applyFont="1">
      <alignment vertical="bottom"/>
    </xf>
    <xf borderId="10" fillId="0" fontId="13" numFmtId="0" xfId="0" applyAlignment="1" applyBorder="1" applyFont="1">
      <alignment horizontal="left" vertical="bottom"/>
    </xf>
    <xf borderId="10" fillId="0" fontId="28" numFmtId="0" xfId="0" applyAlignment="1" applyBorder="1" applyFont="1">
      <alignment horizontal="left" vertical="top"/>
    </xf>
    <xf borderId="12" fillId="0" fontId="28" numFmtId="0" xfId="0" applyAlignment="1" applyBorder="1" applyFont="1">
      <alignment horizontal="left" vertical="top"/>
    </xf>
    <xf borderId="20" fillId="0" fontId="28" numFmtId="0" xfId="0" applyAlignment="1" applyBorder="1" applyFont="1">
      <alignment vertical="bottom"/>
    </xf>
    <xf borderId="0" fillId="0" fontId="11" numFmtId="0" xfId="0" applyAlignment="1" applyFont="1">
      <alignment horizontal="left" vertical="bottom"/>
    </xf>
    <xf borderId="10" fillId="5" fontId="15" numFmtId="0" xfId="0" applyAlignment="1" applyBorder="1" applyFont="1">
      <alignment horizontal="left" shrinkToFit="0" vertical="bottom" wrapText="1"/>
    </xf>
    <xf borderId="0" fillId="9" fontId="29" numFmtId="0" xfId="0" applyFont="1"/>
    <xf borderId="0" fillId="9" fontId="30" numFmtId="0" xfId="0" applyAlignment="1" applyFont="1">
      <alignment horizontal="left" vertical="top"/>
    </xf>
    <xf borderId="0" fillId="9" fontId="30" numFmtId="0" xfId="0" applyAlignment="1" applyFont="1">
      <alignment horizontal="left"/>
    </xf>
    <xf borderId="0" fillId="9" fontId="30" numFmtId="0" xfId="0" applyFont="1"/>
    <xf borderId="0" fillId="9" fontId="29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nggarsih.s.pd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4.43" defaultRowHeight="15.0"/>
  <cols>
    <col customWidth="1" min="1" max="1" width="9.29"/>
    <col customWidth="1" min="2" max="4" width="14.43"/>
    <col customWidth="1" min="5" max="5" width="22.71"/>
    <col customWidth="1" min="6" max="6" width="5.0"/>
    <col customWidth="1" min="15" max="15" width="23.86"/>
  </cols>
  <sheetData>
    <row r="1" ht="15.75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  <c r="N1" s="14" t="s">
        <v>13</v>
      </c>
      <c r="O1" s="15" t="s">
        <v>14</v>
      </c>
      <c r="P1" s="16" t="s">
        <v>15</v>
      </c>
    </row>
    <row r="2" ht="15.75" customHeight="1">
      <c r="A2" s="17" t="s">
        <v>16</v>
      </c>
      <c r="B2" s="18" t="s">
        <v>17</v>
      </c>
      <c r="C2" s="18" t="s">
        <v>18</v>
      </c>
      <c r="D2" s="19" t="s">
        <v>19</v>
      </c>
      <c r="E2" s="18" t="s">
        <v>20</v>
      </c>
      <c r="F2" s="18">
        <v>1.0</v>
      </c>
      <c r="G2" s="20">
        <v>208003.0</v>
      </c>
      <c r="H2" s="18" t="s">
        <v>21</v>
      </c>
      <c r="I2" s="21">
        <v>19000.0</v>
      </c>
      <c r="J2" s="18" t="s">
        <v>22</v>
      </c>
      <c r="L2" s="18" t="s">
        <v>23</v>
      </c>
      <c r="M2" s="18" t="s">
        <v>23</v>
      </c>
      <c r="O2" s="18" t="s">
        <v>24</v>
      </c>
      <c r="P2" s="18" t="s">
        <v>25</v>
      </c>
    </row>
    <row r="3" ht="15.75" customHeight="1">
      <c r="A3" s="17" t="s">
        <v>26</v>
      </c>
      <c r="B3" s="18" t="s">
        <v>27</v>
      </c>
      <c r="C3" s="18" t="s">
        <v>28</v>
      </c>
      <c r="D3" s="19" t="s">
        <v>29</v>
      </c>
      <c r="E3" s="18" t="s">
        <v>30</v>
      </c>
      <c r="F3" s="18">
        <v>6.0</v>
      </c>
      <c r="G3" s="20">
        <v>1725003.0</v>
      </c>
      <c r="H3" s="18" t="s">
        <v>21</v>
      </c>
      <c r="I3" s="21">
        <v>146000.0</v>
      </c>
      <c r="J3" s="18" t="s">
        <v>22</v>
      </c>
      <c r="K3" s="18">
        <v>25000.0</v>
      </c>
      <c r="L3" s="18" t="s">
        <v>23</v>
      </c>
      <c r="M3" s="18" t="s">
        <v>23</v>
      </c>
      <c r="O3" s="18" t="s">
        <v>24</v>
      </c>
      <c r="P3" s="18" t="s">
        <v>25</v>
      </c>
    </row>
    <row r="4" ht="15.75" customHeight="1">
      <c r="A4" s="17" t="s">
        <v>31</v>
      </c>
      <c r="B4" s="18" t="s">
        <v>32</v>
      </c>
      <c r="C4" s="18" t="s">
        <v>33</v>
      </c>
      <c r="D4" s="19" t="s">
        <v>34</v>
      </c>
      <c r="E4" s="18" t="s">
        <v>35</v>
      </c>
      <c r="F4" s="18">
        <v>2.0</v>
      </c>
      <c r="G4" s="20">
        <v>354003.0</v>
      </c>
      <c r="H4" s="18" t="s">
        <v>21</v>
      </c>
      <c r="I4" s="21">
        <v>16000.0</v>
      </c>
      <c r="J4" s="18" t="s">
        <v>22</v>
      </c>
      <c r="L4" s="18" t="s">
        <v>23</v>
      </c>
      <c r="M4" s="18" t="s">
        <v>23</v>
      </c>
      <c r="O4" s="18" t="s">
        <v>24</v>
      </c>
      <c r="P4" s="18" t="s">
        <v>25</v>
      </c>
    </row>
    <row r="5" ht="15.75" customHeight="1">
      <c r="A5" s="17" t="s">
        <v>36</v>
      </c>
      <c r="B5" s="18" t="s">
        <v>37</v>
      </c>
      <c r="C5" s="18" t="s">
        <v>38</v>
      </c>
      <c r="D5" s="19" t="s">
        <v>39</v>
      </c>
      <c r="E5" s="18" t="s">
        <v>40</v>
      </c>
      <c r="F5" s="18">
        <v>2.0</v>
      </c>
      <c r="G5" s="20">
        <v>464003.0</v>
      </c>
      <c r="H5" s="18" t="s">
        <v>41</v>
      </c>
      <c r="I5" s="21">
        <v>24000.0</v>
      </c>
      <c r="J5" s="18" t="s">
        <v>22</v>
      </c>
      <c r="L5" s="18" t="s">
        <v>23</v>
      </c>
      <c r="M5" s="18" t="s">
        <v>23</v>
      </c>
      <c r="O5" s="18" t="s">
        <v>24</v>
      </c>
      <c r="P5" s="18" t="s">
        <v>25</v>
      </c>
    </row>
    <row r="6" ht="15.75" customHeight="1">
      <c r="A6" s="17" t="s">
        <v>42</v>
      </c>
      <c r="B6" s="18" t="s">
        <v>43</v>
      </c>
      <c r="C6" s="18" t="s">
        <v>44</v>
      </c>
      <c r="D6" s="19" t="s">
        <v>45</v>
      </c>
      <c r="E6" s="18" t="s">
        <v>46</v>
      </c>
      <c r="F6" s="18">
        <v>1.0</v>
      </c>
      <c r="G6" s="20">
        <v>207003.0</v>
      </c>
      <c r="H6" s="18" t="s">
        <v>21</v>
      </c>
      <c r="I6" s="21">
        <v>12000.0</v>
      </c>
      <c r="J6" s="18" t="s">
        <v>22</v>
      </c>
      <c r="L6" s="18" t="s">
        <v>47</v>
      </c>
      <c r="M6" s="18" t="s">
        <v>47</v>
      </c>
      <c r="O6" s="18" t="s">
        <v>24</v>
      </c>
      <c r="P6" s="18" t="s">
        <v>25</v>
      </c>
    </row>
    <row r="7" ht="15.75" customHeight="1">
      <c r="A7" s="17" t="s">
        <v>48</v>
      </c>
      <c r="B7" s="18" t="s">
        <v>49</v>
      </c>
      <c r="C7" s="18" t="s">
        <v>50</v>
      </c>
      <c r="D7" s="19" t="s">
        <v>51</v>
      </c>
      <c r="E7" s="18" t="s">
        <v>52</v>
      </c>
      <c r="F7" s="18">
        <v>2.0</v>
      </c>
      <c r="G7" s="20">
        <v>317003.0</v>
      </c>
      <c r="H7" s="18" t="s">
        <v>41</v>
      </c>
      <c r="I7" s="21">
        <v>38000.0</v>
      </c>
      <c r="J7" s="18" t="s">
        <v>53</v>
      </c>
      <c r="L7" s="22">
        <v>43469.0</v>
      </c>
      <c r="M7" s="22">
        <v>43469.0</v>
      </c>
      <c r="O7" s="18" t="s">
        <v>24</v>
      </c>
      <c r="P7" s="18" t="s">
        <v>25</v>
      </c>
    </row>
    <row r="8" ht="15.75" customHeight="1">
      <c r="A8" s="17" t="s">
        <v>54</v>
      </c>
      <c r="B8" s="18" t="s">
        <v>55</v>
      </c>
      <c r="C8" s="18" t="s">
        <v>56</v>
      </c>
      <c r="D8" s="19" t="s">
        <v>57</v>
      </c>
      <c r="E8" s="18" t="s">
        <v>58</v>
      </c>
      <c r="F8" s="18">
        <v>2.0</v>
      </c>
      <c r="G8" s="20">
        <v>425003.0</v>
      </c>
      <c r="H8" s="18" t="s">
        <v>41</v>
      </c>
      <c r="I8" s="21">
        <v>16000.0</v>
      </c>
      <c r="J8" s="18" t="s">
        <v>22</v>
      </c>
      <c r="L8" s="18" t="s">
        <v>47</v>
      </c>
      <c r="M8" s="18" t="s">
        <v>47</v>
      </c>
      <c r="O8" s="18" t="s">
        <v>24</v>
      </c>
      <c r="P8" s="18" t="s">
        <v>25</v>
      </c>
    </row>
    <row r="9" ht="15.75" customHeight="1">
      <c r="A9" s="17" t="s">
        <v>59</v>
      </c>
      <c r="B9" s="18" t="s">
        <v>60</v>
      </c>
      <c r="C9" s="18" t="s">
        <v>61</v>
      </c>
      <c r="D9" s="19" t="s">
        <v>62</v>
      </c>
      <c r="E9" s="18" t="s">
        <v>63</v>
      </c>
      <c r="F9" s="18">
        <v>1.0</v>
      </c>
      <c r="G9" s="23"/>
      <c r="I9" s="21">
        <v>12000.0</v>
      </c>
      <c r="J9" s="18" t="s">
        <v>22</v>
      </c>
      <c r="K9" s="18">
        <v>14000.0</v>
      </c>
      <c r="L9" s="24">
        <v>43469.0</v>
      </c>
      <c r="M9" s="22"/>
      <c r="N9" s="18" t="s">
        <v>64</v>
      </c>
      <c r="O9" s="18" t="s">
        <v>24</v>
      </c>
      <c r="P9" s="18" t="s">
        <v>25</v>
      </c>
    </row>
    <row r="10" ht="15.75" customHeight="1">
      <c r="A10" s="17" t="s">
        <v>65</v>
      </c>
      <c r="B10" s="18" t="s">
        <v>66</v>
      </c>
      <c r="C10" s="18" t="s">
        <v>67</v>
      </c>
      <c r="D10" s="19" t="s">
        <v>68</v>
      </c>
      <c r="E10" s="18" t="s">
        <v>52</v>
      </c>
      <c r="F10" s="18">
        <v>2.0</v>
      </c>
      <c r="G10" s="20">
        <v>298003.0</v>
      </c>
      <c r="H10" s="18" t="s">
        <v>69</v>
      </c>
      <c r="I10" s="21">
        <v>19000.0</v>
      </c>
      <c r="J10" s="18" t="s">
        <v>22</v>
      </c>
      <c r="L10" s="22">
        <v>43469.0</v>
      </c>
      <c r="M10" s="22">
        <v>43469.0</v>
      </c>
      <c r="O10" s="18" t="s">
        <v>24</v>
      </c>
      <c r="P10" s="18" t="s">
        <v>25</v>
      </c>
    </row>
    <row r="11" ht="15.75" customHeight="1">
      <c r="A11" s="17" t="s">
        <v>70</v>
      </c>
      <c r="B11" s="18" t="s">
        <v>71</v>
      </c>
      <c r="C11" s="18" t="s">
        <v>72</v>
      </c>
      <c r="D11" s="19" t="s">
        <v>73</v>
      </c>
      <c r="E11" s="18" t="s">
        <v>74</v>
      </c>
      <c r="F11" s="18">
        <v>2.0</v>
      </c>
      <c r="G11" s="20">
        <v>291000.0</v>
      </c>
      <c r="H11" s="18" t="s">
        <v>41</v>
      </c>
      <c r="I11" s="21">
        <v>12000.0</v>
      </c>
      <c r="J11" s="18" t="s">
        <v>22</v>
      </c>
      <c r="L11" s="22">
        <v>43469.0</v>
      </c>
      <c r="M11" s="22">
        <v>43469.0</v>
      </c>
      <c r="O11" s="18" t="s">
        <v>24</v>
      </c>
      <c r="P11" s="18" t="s">
        <v>25</v>
      </c>
    </row>
    <row r="12" ht="15.75" customHeight="1">
      <c r="A12" s="17" t="s">
        <v>75</v>
      </c>
      <c r="B12" s="18" t="s">
        <v>76</v>
      </c>
      <c r="C12" s="18" t="s">
        <v>77</v>
      </c>
      <c r="D12" s="19" t="s">
        <v>78</v>
      </c>
      <c r="E12" s="18" t="s">
        <v>79</v>
      </c>
      <c r="F12" s="18">
        <v>2.0</v>
      </c>
      <c r="G12" s="20">
        <v>290003.0</v>
      </c>
      <c r="H12" s="18" t="s">
        <v>21</v>
      </c>
      <c r="I12" s="21">
        <v>11000.0</v>
      </c>
      <c r="J12" s="18" t="s">
        <v>22</v>
      </c>
      <c r="L12" s="22">
        <v>43469.0</v>
      </c>
      <c r="M12" s="22">
        <v>43469.0</v>
      </c>
      <c r="O12" s="18" t="s">
        <v>24</v>
      </c>
      <c r="P12" s="18" t="s">
        <v>25</v>
      </c>
    </row>
    <row r="13" ht="15.75" customHeight="1">
      <c r="A13" s="17" t="s">
        <v>80</v>
      </c>
      <c r="B13" s="18" t="s">
        <v>81</v>
      </c>
      <c r="C13" s="18" t="s">
        <v>82</v>
      </c>
      <c r="D13" s="19" t="s">
        <v>83</v>
      </c>
      <c r="E13" s="18" t="s">
        <v>84</v>
      </c>
      <c r="F13" s="18">
        <v>2.0</v>
      </c>
      <c r="G13" s="20">
        <v>279003.0</v>
      </c>
      <c r="H13" s="18" t="s">
        <v>69</v>
      </c>
      <c r="I13" s="21">
        <v>11000.0</v>
      </c>
      <c r="J13" s="18" t="s">
        <v>22</v>
      </c>
      <c r="L13" s="22">
        <v>43469.0</v>
      </c>
      <c r="M13" s="22">
        <v>43469.0</v>
      </c>
      <c r="O13" s="18" t="s">
        <v>24</v>
      </c>
      <c r="P13" s="18" t="s">
        <v>25</v>
      </c>
    </row>
    <row r="14" ht="15.75" customHeight="1">
      <c r="A14" s="17" t="s">
        <v>85</v>
      </c>
      <c r="B14" s="18" t="s">
        <v>86</v>
      </c>
      <c r="C14" s="18" t="s">
        <v>87</v>
      </c>
      <c r="D14" s="19" t="s">
        <v>88</v>
      </c>
      <c r="E14" s="18" t="s">
        <v>89</v>
      </c>
      <c r="F14" s="18">
        <v>2.0</v>
      </c>
      <c r="G14" s="20">
        <v>455003.0</v>
      </c>
      <c r="H14" s="18" t="s">
        <v>21</v>
      </c>
      <c r="I14" s="21">
        <v>86000.0</v>
      </c>
      <c r="J14" s="18" t="s">
        <v>90</v>
      </c>
      <c r="L14" s="22">
        <v>43469.0</v>
      </c>
      <c r="M14" s="22">
        <v>43469.0</v>
      </c>
      <c r="O14" s="18" t="s">
        <v>24</v>
      </c>
      <c r="P14" s="18" t="s">
        <v>25</v>
      </c>
    </row>
    <row r="15" ht="15.75" customHeight="1">
      <c r="A15" s="17" t="s">
        <v>91</v>
      </c>
      <c r="B15" s="18" t="s">
        <v>92</v>
      </c>
      <c r="G15" s="20"/>
      <c r="I15" s="21"/>
      <c r="L15" s="22"/>
      <c r="M15" s="22"/>
      <c r="O15" s="18" t="s">
        <v>24</v>
      </c>
      <c r="P15" s="18" t="s">
        <v>25</v>
      </c>
    </row>
    <row r="16" ht="15.75" customHeight="1">
      <c r="A16" s="17" t="s">
        <v>93</v>
      </c>
      <c r="B16" s="18" t="s">
        <v>94</v>
      </c>
      <c r="C16" s="18" t="s">
        <v>95</v>
      </c>
      <c r="D16" s="19" t="s">
        <v>96</v>
      </c>
      <c r="E16" s="18" t="s">
        <v>97</v>
      </c>
      <c r="F16" s="18">
        <v>1.0</v>
      </c>
      <c r="G16" s="20">
        <v>270003.0</v>
      </c>
      <c r="H16" s="18" t="s">
        <v>41</v>
      </c>
      <c r="I16" s="21">
        <v>11000.0</v>
      </c>
      <c r="J16" s="18" t="s">
        <v>22</v>
      </c>
      <c r="L16" s="22">
        <v>43469.0</v>
      </c>
      <c r="M16" s="22">
        <v>43469.0</v>
      </c>
      <c r="O16" s="18" t="s">
        <v>24</v>
      </c>
      <c r="P16" s="18" t="s">
        <v>25</v>
      </c>
    </row>
    <row r="17" ht="15.75" customHeight="1">
      <c r="A17" s="17" t="s">
        <v>98</v>
      </c>
      <c r="B17" s="18" t="s">
        <v>99</v>
      </c>
      <c r="C17" s="18" t="s">
        <v>100</v>
      </c>
      <c r="D17" s="19" t="s">
        <v>101</v>
      </c>
      <c r="E17" s="18" t="s">
        <v>102</v>
      </c>
      <c r="F17" s="18">
        <v>2.0</v>
      </c>
      <c r="G17" s="20">
        <v>599003.0</v>
      </c>
      <c r="H17" s="18" t="s">
        <v>41</v>
      </c>
      <c r="I17" s="21">
        <v>14000.0</v>
      </c>
      <c r="J17" s="18" t="s">
        <v>22</v>
      </c>
      <c r="L17" s="22">
        <v>43469.0</v>
      </c>
      <c r="M17" s="22">
        <v>43469.0</v>
      </c>
      <c r="O17" s="18" t="s">
        <v>24</v>
      </c>
      <c r="P17" s="18" t="s">
        <v>25</v>
      </c>
    </row>
    <row r="18" ht="15.75" customHeight="1">
      <c r="A18" s="17" t="s">
        <v>103</v>
      </c>
      <c r="B18" s="18" t="s">
        <v>104</v>
      </c>
      <c r="C18" s="18" t="s">
        <v>105</v>
      </c>
      <c r="D18" s="19" t="s">
        <v>106</v>
      </c>
      <c r="E18" s="18" t="s">
        <v>107</v>
      </c>
      <c r="F18" s="18">
        <v>2.0</v>
      </c>
      <c r="G18" s="20">
        <v>454000.0</v>
      </c>
      <c r="H18" s="18" t="s">
        <v>41</v>
      </c>
      <c r="I18" s="21">
        <v>15000.0</v>
      </c>
      <c r="J18" s="18" t="s">
        <v>53</v>
      </c>
      <c r="L18" s="22">
        <v>43469.0</v>
      </c>
      <c r="M18" s="22">
        <v>43469.0</v>
      </c>
      <c r="O18" s="18" t="s">
        <v>24</v>
      </c>
      <c r="P18" s="18" t="s">
        <v>25</v>
      </c>
    </row>
    <row r="19" ht="15.75" customHeight="1">
      <c r="A19" s="17" t="s">
        <v>108</v>
      </c>
      <c r="B19" s="18" t="s">
        <v>109</v>
      </c>
      <c r="C19" s="18" t="s">
        <v>110</v>
      </c>
      <c r="D19" s="19" t="s">
        <v>111</v>
      </c>
      <c r="E19" s="18" t="s">
        <v>112</v>
      </c>
      <c r="F19" s="18">
        <v>1.0</v>
      </c>
      <c r="G19" s="20">
        <v>226003.0</v>
      </c>
      <c r="H19" s="18" t="s">
        <v>41</v>
      </c>
      <c r="I19" s="21">
        <v>67000.0</v>
      </c>
      <c r="J19" s="18" t="s">
        <v>53</v>
      </c>
      <c r="L19" s="22">
        <v>43469.0</v>
      </c>
      <c r="M19" s="22">
        <v>43469.0</v>
      </c>
      <c r="O19" s="18" t="s">
        <v>24</v>
      </c>
      <c r="P19" s="18" t="s">
        <v>25</v>
      </c>
    </row>
    <row r="20" ht="15.75" customHeight="1">
      <c r="A20" s="17" t="s">
        <v>113</v>
      </c>
      <c r="B20" s="18" t="s">
        <v>114</v>
      </c>
      <c r="C20" s="18" t="s">
        <v>115</v>
      </c>
      <c r="D20" s="19" t="s">
        <v>116</v>
      </c>
      <c r="E20" s="18" t="s">
        <v>117</v>
      </c>
      <c r="F20" s="18">
        <v>2.0</v>
      </c>
      <c r="G20" s="20">
        <v>301003.0</v>
      </c>
      <c r="H20" s="18" t="s">
        <v>41</v>
      </c>
      <c r="I20" s="21">
        <v>22000.0</v>
      </c>
      <c r="J20" s="18" t="s">
        <v>22</v>
      </c>
      <c r="L20" s="22">
        <v>43469.0</v>
      </c>
      <c r="M20" s="22">
        <v>43469.0</v>
      </c>
      <c r="O20" s="18" t="s">
        <v>24</v>
      </c>
      <c r="P20" s="18" t="s">
        <v>25</v>
      </c>
    </row>
    <row r="21" ht="15.75" customHeight="1">
      <c r="A21" s="17" t="s">
        <v>118</v>
      </c>
      <c r="B21" s="18" t="s">
        <v>119</v>
      </c>
      <c r="C21" s="18" t="s">
        <v>120</v>
      </c>
      <c r="D21" s="19" t="s">
        <v>121</v>
      </c>
      <c r="E21" s="18" t="s">
        <v>122</v>
      </c>
      <c r="F21" s="18">
        <v>1.0</v>
      </c>
      <c r="G21" s="20">
        <v>127003.0</v>
      </c>
      <c r="H21" s="18" t="s">
        <v>41</v>
      </c>
      <c r="I21" s="21">
        <v>38000.0</v>
      </c>
      <c r="J21" s="18" t="s">
        <v>53</v>
      </c>
      <c r="L21" s="22">
        <v>43500.0</v>
      </c>
      <c r="M21" s="22">
        <v>43500.0</v>
      </c>
      <c r="O21" s="18" t="s">
        <v>24</v>
      </c>
      <c r="P21" s="18" t="s">
        <v>25</v>
      </c>
    </row>
    <row r="22" ht="15.75" customHeight="1">
      <c r="A22" s="17" t="s">
        <v>123</v>
      </c>
      <c r="B22" s="18" t="s">
        <v>124</v>
      </c>
      <c r="C22" s="18" t="s">
        <v>125</v>
      </c>
      <c r="D22" s="19" t="s">
        <v>126</v>
      </c>
      <c r="E22" s="18" t="s">
        <v>127</v>
      </c>
      <c r="F22" s="18">
        <v>2.0</v>
      </c>
      <c r="G22" s="20">
        <v>291003.0</v>
      </c>
      <c r="H22" s="18" t="s">
        <v>41</v>
      </c>
      <c r="I22" s="21">
        <v>12000.0</v>
      </c>
      <c r="J22" s="18" t="s">
        <v>22</v>
      </c>
      <c r="L22" s="22">
        <v>43500.0</v>
      </c>
      <c r="M22" s="22">
        <v>43500.0</v>
      </c>
      <c r="O22" s="18" t="s">
        <v>24</v>
      </c>
      <c r="P22" s="18" t="s">
        <v>25</v>
      </c>
    </row>
    <row r="23" ht="15.75" customHeight="1">
      <c r="A23" s="17" t="s">
        <v>128</v>
      </c>
      <c r="B23" s="18" t="s">
        <v>129</v>
      </c>
      <c r="C23" s="18" t="s">
        <v>130</v>
      </c>
      <c r="D23" s="19" t="s">
        <v>131</v>
      </c>
      <c r="E23" s="18" t="s">
        <v>132</v>
      </c>
      <c r="F23" s="18">
        <v>1.0</v>
      </c>
      <c r="G23" s="20">
        <v>280003.0</v>
      </c>
      <c r="H23" s="18" t="s">
        <v>21</v>
      </c>
      <c r="I23" s="21">
        <v>21000.0</v>
      </c>
      <c r="J23" s="18" t="s">
        <v>22</v>
      </c>
      <c r="L23" s="22">
        <v>43500.0</v>
      </c>
      <c r="M23" s="22">
        <v>43500.0</v>
      </c>
      <c r="O23" s="18" t="s">
        <v>24</v>
      </c>
      <c r="P23" s="18" t="s">
        <v>25</v>
      </c>
    </row>
    <row r="24" ht="15.75" customHeight="1">
      <c r="A24" s="17" t="s">
        <v>133</v>
      </c>
      <c r="B24" s="18" t="s">
        <v>134</v>
      </c>
      <c r="C24" s="18" t="s">
        <v>135</v>
      </c>
      <c r="D24" s="19" t="s">
        <v>136</v>
      </c>
      <c r="E24" s="18" t="s">
        <v>137</v>
      </c>
      <c r="F24" s="18">
        <v>1.0</v>
      </c>
      <c r="G24" s="20">
        <v>81003.0</v>
      </c>
      <c r="H24" s="18" t="s">
        <v>21</v>
      </c>
      <c r="I24" s="21">
        <v>12000.0</v>
      </c>
      <c r="J24" s="18" t="s">
        <v>22</v>
      </c>
      <c r="L24" s="22">
        <v>43500.0</v>
      </c>
      <c r="M24" s="22">
        <v>43500.0</v>
      </c>
      <c r="O24" s="18" t="s">
        <v>24</v>
      </c>
      <c r="P24" s="18" t="s">
        <v>25</v>
      </c>
    </row>
    <row r="25" ht="15.75" customHeight="1">
      <c r="A25" s="17" t="s">
        <v>138</v>
      </c>
      <c r="B25" s="18" t="s">
        <v>139</v>
      </c>
      <c r="C25" s="18" t="s">
        <v>140</v>
      </c>
      <c r="D25" s="19" t="s">
        <v>141</v>
      </c>
      <c r="E25" s="18" t="s">
        <v>142</v>
      </c>
      <c r="F25" s="18">
        <v>1.0</v>
      </c>
      <c r="G25" s="20">
        <v>235003.0</v>
      </c>
      <c r="H25" s="18" t="s">
        <v>41</v>
      </c>
      <c r="I25" s="21">
        <v>40000.0</v>
      </c>
      <c r="J25" s="18" t="s">
        <v>22</v>
      </c>
      <c r="L25" s="22">
        <v>43469.0</v>
      </c>
      <c r="M25" s="22">
        <v>43469.0</v>
      </c>
      <c r="O25" s="18" t="s">
        <v>24</v>
      </c>
      <c r="P25" s="18" t="s">
        <v>25</v>
      </c>
    </row>
    <row r="26" ht="15.75" customHeight="1">
      <c r="A26" s="17" t="s">
        <v>143</v>
      </c>
      <c r="B26" s="18" t="s">
        <v>144</v>
      </c>
      <c r="C26" s="18" t="s">
        <v>145</v>
      </c>
      <c r="D26" s="19" t="s">
        <v>146</v>
      </c>
      <c r="E26" s="18" t="s">
        <v>147</v>
      </c>
      <c r="F26" s="18">
        <v>1.0</v>
      </c>
      <c r="G26" s="20">
        <v>343003.0</v>
      </c>
      <c r="H26" s="18" t="s">
        <v>41</v>
      </c>
      <c r="I26" s="21">
        <v>24000.0</v>
      </c>
      <c r="J26" s="18" t="s">
        <v>22</v>
      </c>
      <c r="K26" s="18">
        <v>10000.0</v>
      </c>
      <c r="L26" s="22">
        <v>43500.0</v>
      </c>
      <c r="M26" s="22">
        <v>43500.0</v>
      </c>
      <c r="O26" s="18" t="s">
        <v>24</v>
      </c>
      <c r="P26" s="18" t="s">
        <v>25</v>
      </c>
    </row>
    <row r="27" ht="15.75" customHeight="1">
      <c r="A27" s="17" t="s">
        <v>148</v>
      </c>
      <c r="B27" s="18" t="s">
        <v>149</v>
      </c>
      <c r="C27" s="18" t="s">
        <v>150</v>
      </c>
      <c r="D27" s="19" t="s">
        <v>151</v>
      </c>
      <c r="E27" s="18" t="s">
        <v>152</v>
      </c>
      <c r="F27" s="18">
        <v>2.0</v>
      </c>
      <c r="G27" s="20">
        <v>399003.0</v>
      </c>
      <c r="H27" s="18" t="s">
        <v>41</v>
      </c>
      <c r="I27" s="21">
        <v>14000.0</v>
      </c>
      <c r="J27" s="18" t="s">
        <v>153</v>
      </c>
      <c r="L27" s="22">
        <v>43500.0</v>
      </c>
      <c r="M27" s="22">
        <v>43500.0</v>
      </c>
      <c r="O27" s="18" t="s">
        <v>24</v>
      </c>
      <c r="P27" s="18" t="s">
        <v>25</v>
      </c>
    </row>
    <row r="28" ht="15.75" customHeight="1">
      <c r="A28" s="17" t="s">
        <v>154</v>
      </c>
      <c r="B28" s="18" t="s">
        <v>155</v>
      </c>
      <c r="C28" s="18" t="s">
        <v>156</v>
      </c>
      <c r="D28" s="19" t="s">
        <v>157</v>
      </c>
      <c r="E28" s="18" t="s">
        <v>158</v>
      </c>
      <c r="F28" s="18">
        <v>2.0</v>
      </c>
      <c r="G28" s="20">
        <v>291003.0</v>
      </c>
      <c r="H28" s="18" t="s">
        <v>69</v>
      </c>
      <c r="I28" s="21">
        <v>12000.0</v>
      </c>
      <c r="J28" s="18" t="s">
        <v>22</v>
      </c>
      <c r="L28" s="22">
        <v>43500.0</v>
      </c>
      <c r="M28" s="22">
        <v>43500.0</v>
      </c>
      <c r="O28" s="18" t="s">
        <v>24</v>
      </c>
      <c r="P28" s="18" t="s">
        <v>25</v>
      </c>
    </row>
    <row r="29" ht="15.75" customHeight="1">
      <c r="A29" s="17" t="s">
        <v>159</v>
      </c>
      <c r="B29" s="18" t="s">
        <v>160</v>
      </c>
      <c r="C29" s="18" t="s">
        <v>161</v>
      </c>
      <c r="D29" s="25" t="s">
        <v>162</v>
      </c>
      <c r="E29" s="18" t="s">
        <v>163</v>
      </c>
      <c r="F29" s="18">
        <v>1.0</v>
      </c>
      <c r="G29" s="20">
        <v>304503.0</v>
      </c>
      <c r="H29" s="18" t="s">
        <v>21</v>
      </c>
      <c r="I29" s="21">
        <v>45500.0</v>
      </c>
      <c r="J29" s="18" t="s">
        <v>53</v>
      </c>
      <c r="L29" s="22">
        <v>43500.0</v>
      </c>
      <c r="M29" s="22">
        <v>43500.0</v>
      </c>
      <c r="O29" s="18" t="s">
        <v>24</v>
      </c>
      <c r="P29" s="18" t="s">
        <v>25</v>
      </c>
    </row>
    <row r="30" ht="15.75" customHeight="1">
      <c r="A30" s="17" t="s">
        <v>164</v>
      </c>
      <c r="B30" s="18" t="s">
        <v>165</v>
      </c>
      <c r="C30" s="18" t="s">
        <v>166</v>
      </c>
      <c r="D30" s="19" t="s">
        <v>167</v>
      </c>
      <c r="E30" s="18" t="s">
        <v>168</v>
      </c>
      <c r="F30" s="18">
        <v>1.0</v>
      </c>
      <c r="G30" s="20">
        <v>218003.0</v>
      </c>
      <c r="H30" s="18" t="s">
        <v>41</v>
      </c>
      <c r="I30" s="21">
        <v>23000.0</v>
      </c>
      <c r="J30" s="18" t="s">
        <v>22</v>
      </c>
      <c r="L30" s="22">
        <v>43500.0</v>
      </c>
      <c r="M30" s="22">
        <v>43500.0</v>
      </c>
      <c r="O30" s="18" t="s">
        <v>24</v>
      </c>
      <c r="P30" s="18" t="s">
        <v>25</v>
      </c>
    </row>
    <row r="31" ht="15.75" customHeight="1">
      <c r="A31" s="17" t="s">
        <v>169</v>
      </c>
      <c r="B31" s="18" t="s">
        <v>170</v>
      </c>
      <c r="C31" s="18" t="s">
        <v>171</v>
      </c>
      <c r="D31" s="19" t="s">
        <v>172</v>
      </c>
      <c r="E31" s="18" t="s">
        <v>173</v>
      </c>
      <c r="F31" s="18">
        <v>2.0</v>
      </c>
      <c r="G31" s="20">
        <v>557003.0</v>
      </c>
      <c r="H31" s="18" t="s">
        <v>41</v>
      </c>
      <c r="I31" s="21">
        <v>53000.0</v>
      </c>
      <c r="J31" s="18" t="s">
        <v>53</v>
      </c>
      <c r="L31" s="22">
        <v>43559.0</v>
      </c>
      <c r="M31" s="22">
        <v>43559.0</v>
      </c>
      <c r="O31" s="18" t="s">
        <v>24</v>
      </c>
      <c r="P31" s="18" t="s">
        <v>25</v>
      </c>
    </row>
    <row r="32" ht="15.75" customHeight="1">
      <c r="A32" s="17" t="s">
        <v>174</v>
      </c>
      <c r="B32" s="18" t="s">
        <v>175</v>
      </c>
      <c r="C32" s="18" t="s">
        <v>176</v>
      </c>
      <c r="D32" s="18" t="s">
        <v>177</v>
      </c>
      <c r="E32" s="18" t="s">
        <v>79</v>
      </c>
      <c r="F32" s="18">
        <v>2.0</v>
      </c>
      <c r="G32" s="20">
        <v>263003.0</v>
      </c>
      <c r="H32" s="18" t="s">
        <v>41</v>
      </c>
      <c r="I32" s="21">
        <v>14000.0</v>
      </c>
      <c r="J32" s="18" t="s">
        <v>53</v>
      </c>
      <c r="L32" s="22">
        <v>43528.0</v>
      </c>
      <c r="M32" s="22">
        <v>43528.0</v>
      </c>
      <c r="O32" s="18" t="s">
        <v>24</v>
      </c>
      <c r="P32" s="18" t="s">
        <v>25</v>
      </c>
    </row>
    <row r="33" ht="15.75" customHeight="1">
      <c r="A33" s="17" t="s">
        <v>178</v>
      </c>
      <c r="B33" s="18" t="s">
        <v>179</v>
      </c>
      <c r="C33" s="18" t="s">
        <v>180</v>
      </c>
      <c r="D33" s="19" t="s">
        <v>181</v>
      </c>
      <c r="E33" s="18" t="s">
        <v>182</v>
      </c>
      <c r="F33" s="18">
        <v>1.0</v>
      </c>
      <c r="G33" s="20">
        <v>281003.0</v>
      </c>
      <c r="H33" s="18" t="s">
        <v>41</v>
      </c>
      <c r="I33" s="21">
        <v>12000.0</v>
      </c>
      <c r="J33" s="18" t="s">
        <v>22</v>
      </c>
      <c r="L33" s="22">
        <v>43528.0</v>
      </c>
      <c r="M33" s="22">
        <v>43528.0</v>
      </c>
      <c r="O33" s="18" t="s">
        <v>24</v>
      </c>
      <c r="P33" s="18" t="s">
        <v>25</v>
      </c>
    </row>
    <row r="34" ht="15.75" customHeight="1">
      <c r="A34" s="17" t="s">
        <v>183</v>
      </c>
      <c r="B34" s="18" t="s">
        <v>184</v>
      </c>
      <c r="C34" s="18" t="s">
        <v>185</v>
      </c>
      <c r="D34" s="19" t="s">
        <v>186</v>
      </c>
      <c r="E34" s="18" t="s">
        <v>187</v>
      </c>
      <c r="F34" s="18">
        <v>1.0</v>
      </c>
      <c r="G34" s="20">
        <v>209003.0</v>
      </c>
      <c r="H34" s="18" t="s">
        <v>69</v>
      </c>
      <c r="I34" s="21">
        <v>14000.0</v>
      </c>
      <c r="J34" s="18" t="s">
        <v>22</v>
      </c>
      <c r="L34" s="22">
        <v>43500.0</v>
      </c>
      <c r="M34" s="22">
        <v>43500.0</v>
      </c>
      <c r="O34" s="18" t="s">
        <v>24</v>
      </c>
      <c r="P34" s="18" t="s">
        <v>25</v>
      </c>
    </row>
    <row r="35" ht="15.75" customHeight="1">
      <c r="A35" s="17" t="s">
        <v>188</v>
      </c>
      <c r="B35" s="18" t="s">
        <v>189</v>
      </c>
      <c r="C35" s="18" t="s">
        <v>190</v>
      </c>
      <c r="D35" s="19" t="s">
        <v>191</v>
      </c>
      <c r="E35" s="18" t="s">
        <v>192</v>
      </c>
      <c r="F35" s="18">
        <v>2.0</v>
      </c>
      <c r="G35" s="20">
        <v>502003.0</v>
      </c>
      <c r="H35" s="18" t="s">
        <v>41</v>
      </c>
      <c r="I35" s="21">
        <v>32000.0</v>
      </c>
      <c r="J35" s="18" t="s">
        <v>22</v>
      </c>
      <c r="L35" s="22">
        <v>43500.0</v>
      </c>
      <c r="M35" s="22">
        <v>43500.0</v>
      </c>
      <c r="O35" s="18" t="s">
        <v>24</v>
      </c>
      <c r="P35" s="18" t="s">
        <v>25</v>
      </c>
    </row>
    <row r="36" ht="15.75" customHeight="1">
      <c r="A36" s="17" t="s">
        <v>193</v>
      </c>
      <c r="B36" s="18" t="s">
        <v>194</v>
      </c>
      <c r="C36" s="18" t="s">
        <v>195</v>
      </c>
      <c r="D36" s="19" t="s">
        <v>196</v>
      </c>
      <c r="E36" s="18" t="s">
        <v>197</v>
      </c>
      <c r="F36" s="18">
        <v>1.0</v>
      </c>
      <c r="G36" s="20">
        <v>219003.0</v>
      </c>
      <c r="H36" s="18" t="s">
        <v>41</v>
      </c>
      <c r="I36" s="21">
        <v>24000.0</v>
      </c>
      <c r="J36" s="18" t="s">
        <v>22</v>
      </c>
      <c r="L36" s="22">
        <v>43528.0</v>
      </c>
      <c r="M36" s="22">
        <v>43528.0</v>
      </c>
      <c r="O36" s="18" t="s">
        <v>24</v>
      </c>
      <c r="P36" s="18" t="s">
        <v>25</v>
      </c>
    </row>
    <row r="37" ht="15.75" customHeight="1">
      <c r="A37" s="17" t="s">
        <v>198</v>
      </c>
      <c r="B37" s="18" t="s">
        <v>199</v>
      </c>
      <c r="C37" s="18" t="s">
        <v>200</v>
      </c>
      <c r="D37" s="19" t="s">
        <v>201</v>
      </c>
      <c r="E37" s="18" t="s">
        <v>202</v>
      </c>
      <c r="F37" s="18">
        <v>2.0</v>
      </c>
      <c r="G37" s="20">
        <v>433003.0</v>
      </c>
      <c r="H37" s="18" t="s">
        <v>41</v>
      </c>
      <c r="I37" s="21">
        <v>43000.0</v>
      </c>
      <c r="J37" s="18" t="s">
        <v>22</v>
      </c>
      <c r="L37" s="22">
        <v>43528.0</v>
      </c>
      <c r="M37" s="22">
        <v>43528.0</v>
      </c>
      <c r="O37" s="18" t="s">
        <v>24</v>
      </c>
      <c r="P37" s="18" t="s">
        <v>25</v>
      </c>
    </row>
    <row r="38" ht="15.75" customHeight="1">
      <c r="A38" s="17" t="s">
        <v>203</v>
      </c>
      <c r="B38" s="18" t="s">
        <v>204</v>
      </c>
      <c r="C38" s="18" t="s">
        <v>205</v>
      </c>
      <c r="D38" s="19" t="s">
        <v>206</v>
      </c>
      <c r="E38" s="18" t="s">
        <v>142</v>
      </c>
      <c r="F38" s="18">
        <v>1.0</v>
      </c>
      <c r="G38" s="20">
        <v>207003.0</v>
      </c>
      <c r="H38" s="18" t="s">
        <v>21</v>
      </c>
      <c r="I38" s="21">
        <v>12000.0</v>
      </c>
      <c r="J38" s="18" t="s">
        <v>22</v>
      </c>
      <c r="L38" s="22">
        <v>43559.0</v>
      </c>
      <c r="M38" s="22">
        <v>43559.0</v>
      </c>
      <c r="O38" s="18" t="s">
        <v>24</v>
      </c>
      <c r="P38" s="18" t="s">
        <v>25</v>
      </c>
    </row>
    <row r="39" ht="15.75" customHeight="1">
      <c r="A39" s="17" t="s">
        <v>207</v>
      </c>
      <c r="B39" s="18" t="s">
        <v>208</v>
      </c>
      <c r="C39" s="18" t="s">
        <v>209</v>
      </c>
      <c r="D39" s="19" t="s">
        <v>210</v>
      </c>
      <c r="E39" s="18" t="s">
        <v>211</v>
      </c>
      <c r="F39" s="18">
        <v>2.0</v>
      </c>
      <c r="G39" s="20">
        <v>190003.0</v>
      </c>
      <c r="H39" s="18" t="s">
        <v>21</v>
      </c>
      <c r="I39" s="21">
        <v>12000.0</v>
      </c>
      <c r="J39" s="18" t="s">
        <v>22</v>
      </c>
      <c r="L39" s="22">
        <v>43559.0</v>
      </c>
      <c r="M39" s="22">
        <v>43559.0</v>
      </c>
      <c r="O39" s="18" t="s">
        <v>24</v>
      </c>
      <c r="P39" s="18" t="s">
        <v>25</v>
      </c>
    </row>
    <row r="40" ht="15.75" customHeight="1">
      <c r="A40" s="17" t="s">
        <v>212</v>
      </c>
      <c r="B40" s="18" t="s">
        <v>213</v>
      </c>
      <c r="C40" s="18" t="s">
        <v>214</v>
      </c>
      <c r="D40" s="19" t="s">
        <v>215</v>
      </c>
      <c r="E40" s="18" t="s">
        <v>216</v>
      </c>
      <c r="F40" s="18">
        <v>3.0</v>
      </c>
      <c r="G40" s="20">
        <v>662003.0</v>
      </c>
      <c r="H40" s="18" t="s">
        <v>21</v>
      </c>
      <c r="I40" s="21">
        <v>12000.0</v>
      </c>
      <c r="J40" s="18" t="s">
        <v>22</v>
      </c>
      <c r="L40" s="22">
        <v>43559.0</v>
      </c>
      <c r="M40" s="22">
        <v>43559.0</v>
      </c>
      <c r="O40" s="18" t="s">
        <v>24</v>
      </c>
      <c r="P40" s="18" t="s">
        <v>25</v>
      </c>
    </row>
    <row r="41" ht="15.75" customHeight="1">
      <c r="A41" s="17" t="s">
        <v>217</v>
      </c>
      <c r="B41" s="18" t="s">
        <v>218</v>
      </c>
      <c r="C41" s="18" t="s">
        <v>219</v>
      </c>
      <c r="D41" s="19" t="s">
        <v>220</v>
      </c>
      <c r="E41" s="18" t="s">
        <v>221</v>
      </c>
      <c r="F41" s="18">
        <v>2.0</v>
      </c>
      <c r="G41" s="20">
        <v>291003.0</v>
      </c>
      <c r="H41" s="18" t="s">
        <v>21</v>
      </c>
      <c r="I41" s="21">
        <v>12000.0</v>
      </c>
      <c r="J41" s="18" t="s">
        <v>22</v>
      </c>
      <c r="L41" s="22">
        <v>43559.0</v>
      </c>
      <c r="M41" s="22">
        <v>43559.0</v>
      </c>
      <c r="O41" s="18" t="s">
        <v>24</v>
      </c>
      <c r="P41" s="18" t="s">
        <v>25</v>
      </c>
    </row>
    <row r="42" ht="15.75" customHeight="1">
      <c r="A42" s="17" t="s">
        <v>222</v>
      </c>
      <c r="B42" s="18" t="s">
        <v>223</v>
      </c>
      <c r="C42" s="18" t="s">
        <v>224</v>
      </c>
      <c r="D42" s="19" t="s">
        <v>225</v>
      </c>
      <c r="E42" s="18" t="s">
        <v>226</v>
      </c>
      <c r="F42" s="18">
        <v>1.0</v>
      </c>
      <c r="G42" s="20">
        <v>207003.0</v>
      </c>
      <c r="H42" s="18" t="s">
        <v>41</v>
      </c>
      <c r="I42" s="21">
        <v>12000.0</v>
      </c>
      <c r="J42" s="18" t="s">
        <v>22</v>
      </c>
      <c r="L42" s="22">
        <v>43559.0</v>
      </c>
      <c r="M42" s="22">
        <v>43559.0</v>
      </c>
      <c r="O42" s="18" t="s">
        <v>24</v>
      </c>
      <c r="P42" s="18" t="s">
        <v>25</v>
      </c>
    </row>
    <row r="43" ht="15.75" customHeight="1">
      <c r="A43" s="17" t="s">
        <v>227</v>
      </c>
      <c r="B43" s="18" t="s">
        <v>228</v>
      </c>
      <c r="C43" s="18" t="s">
        <v>229</v>
      </c>
      <c r="D43" s="19" t="s">
        <v>230</v>
      </c>
      <c r="E43" s="18" t="s">
        <v>231</v>
      </c>
      <c r="F43" s="18">
        <v>6.0</v>
      </c>
      <c r="G43" s="20">
        <v>861003.0</v>
      </c>
      <c r="H43" s="18" t="s">
        <v>21</v>
      </c>
      <c r="I43" s="21">
        <v>24000.0</v>
      </c>
      <c r="J43" s="18" t="s">
        <v>22</v>
      </c>
      <c r="L43" s="22">
        <v>43559.0</v>
      </c>
      <c r="M43" s="22">
        <v>43589.0</v>
      </c>
      <c r="O43" s="18" t="s">
        <v>24</v>
      </c>
      <c r="P43" s="18" t="s">
        <v>25</v>
      </c>
    </row>
    <row r="44" ht="15.75" customHeight="1">
      <c r="A44" s="17" t="s">
        <v>232</v>
      </c>
      <c r="B44" s="18" t="s">
        <v>233</v>
      </c>
      <c r="C44" s="18" t="s">
        <v>234</v>
      </c>
      <c r="D44" s="19" t="s">
        <v>235</v>
      </c>
      <c r="E44" s="18" t="s">
        <v>236</v>
      </c>
      <c r="F44" s="18">
        <v>1.0</v>
      </c>
      <c r="G44" s="20">
        <v>206003.0</v>
      </c>
      <c r="H44" s="18" t="s">
        <v>21</v>
      </c>
      <c r="I44" s="21">
        <v>11000.0</v>
      </c>
      <c r="J44" s="18" t="s">
        <v>22</v>
      </c>
      <c r="L44" s="22">
        <v>43589.0</v>
      </c>
      <c r="M44" s="22">
        <v>43589.0</v>
      </c>
      <c r="O44" s="18" t="s">
        <v>24</v>
      </c>
      <c r="P44" s="18" t="s">
        <v>25</v>
      </c>
    </row>
    <row r="45" ht="15.75" customHeight="1">
      <c r="A45" s="17" t="s">
        <v>240</v>
      </c>
      <c r="B45" s="18" t="s">
        <v>241</v>
      </c>
      <c r="C45" s="18" t="s">
        <v>242</v>
      </c>
      <c r="D45" s="19" t="s">
        <v>243</v>
      </c>
      <c r="E45" s="18" t="s">
        <v>244</v>
      </c>
      <c r="F45" s="18">
        <v>2.0</v>
      </c>
      <c r="G45" s="20">
        <v>291003.0</v>
      </c>
      <c r="H45" s="18" t="s">
        <v>21</v>
      </c>
      <c r="I45" s="21">
        <v>12000.0</v>
      </c>
      <c r="J45" s="18" t="s">
        <v>22</v>
      </c>
      <c r="L45" s="22">
        <v>43589.0</v>
      </c>
      <c r="M45" s="22">
        <v>43589.0</v>
      </c>
      <c r="O45" s="18" t="s">
        <v>24</v>
      </c>
      <c r="P45" s="18" t="s">
        <v>25</v>
      </c>
    </row>
    <row r="46" ht="15.75" customHeight="1">
      <c r="A46" s="17" t="s">
        <v>245</v>
      </c>
      <c r="B46" s="18" t="s">
        <v>246</v>
      </c>
      <c r="C46" s="18" t="s">
        <v>247</v>
      </c>
      <c r="D46" s="19" t="s">
        <v>248</v>
      </c>
      <c r="E46" s="18" t="s">
        <v>249</v>
      </c>
      <c r="F46" s="18">
        <v>4.0</v>
      </c>
      <c r="G46" s="23"/>
      <c r="I46" s="21">
        <v>22000.0</v>
      </c>
      <c r="J46" s="18" t="s">
        <v>22</v>
      </c>
      <c r="K46" s="18">
        <v>28000.0</v>
      </c>
      <c r="L46" s="22">
        <v>43589.0</v>
      </c>
      <c r="M46" s="22"/>
      <c r="N46" s="18" t="s">
        <v>250</v>
      </c>
      <c r="O46" s="18" t="s">
        <v>24</v>
      </c>
      <c r="P46" s="18" t="s">
        <v>25</v>
      </c>
    </row>
    <row r="47" ht="15.75" customHeight="1">
      <c r="A47" s="17" t="s">
        <v>251</v>
      </c>
      <c r="B47" s="18" t="s">
        <v>252</v>
      </c>
      <c r="C47" s="18" t="s">
        <v>253</v>
      </c>
      <c r="D47" s="19" t="s">
        <v>254</v>
      </c>
      <c r="E47" s="18" t="s">
        <v>255</v>
      </c>
      <c r="F47" s="18">
        <v>2.0</v>
      </c>
      <c r="G47" s="20">
        <v>181003.0</v>
      </c>
      <c r="H47" s="18" t="s">
        <v>21</v>
      </c>
      <c r="I47" s="21">
        <v>11000.0</v>
      </c>
      <c r="J47" s="18" t="s">
        <v>22</v>
      </c>
      <c r="L47" s="22">
        <v>43589.0</v>
      </c>
      <c r="M47" s="22">
        <v>43589.0</v>
      </c>
      <c r="O47" s="18" t="s">
        <v>24</v>
      </c>
      <c r="P47" s="18" t="s">
        <v>256</v>
      </c>
    </row>
    <row r="48" ht="15.75" customHeight="1">
      <c r="A48" s="17" t="s">
        <v>257</v>
      </c>
      <c r="B48" s="18" t="s">
        <v>258</v>
      </c>
      <c r="C48" s="18" t="s">
        <v>259</v>
      </c>
      <c r="D48" s="19" t="s">
        <v>260</v>
      </c>
      <c r="E48" s="18" t="s">
        <v>261</v>
      </c>
      <c r="F48" s="18">
        <v>3.0</v>
      </c>
      <c r="G48" s="20">
        <v>508003.0</v>
      </c>
      <c r="H48" s="18" t="s">
        <v>69</v>
      </c>
      <c r="I48" s="21">
        <v>48000.0</v>
      </c>
      <c r="J48" s="18" t="s">
        <v>22</v>
      </c>
      <c r="L48" s="22">
        <v>43589.0</v>
      </c>
      <c r="M48" s="22">
        <v>43589.0</v>
      </c>
      <c r="O48" s="18" t="s">
        <v>24</v>
      </c>
      <c r="P48" s="18" t="s">
        <v>25</v>
      </c>
    </row>
    <row r="49" ht="15.75" customHeight="1">
      <c r="A49" s="17" t="s">
        <v>262</v>
      </c>
      <c r="B49" s="37" t="s">
        <v>263</v>
      </c>
      <c r="C49" s="37" t="s">
        <v>264</v>
      </c>
      <c r="D49" s="37">
        <v>8.7727481418E10</v>
      </c>
      <c r="E49" s="37" t="s">
        <v>265</v>
      </c>
      <c r="F49" s="39">
        <v>2.0</v>
      </c>
      <c r="G49" s="41">
        <v>385003.0</v>
      </c>
      <c r="H49" s="37" t="s">
        <v>41</v>
      </c>
      <c r="I49" s="42" t="s">
        <v>267</v>
      </c>
      <c r="J49" s="37" t="s">
        <v>22</v>
      </c>
      <c r="K49" s="37"/>
      <c r="L49" s="37" t="s">
        <v>268</v>
      </c>
      <c r="M49" s="37" t="s">
        <v>268</v>
      </c>
      <c r="N49" s="48"/>
      <c r="O49" s="37" t="s">
        <v>24</v>
      </c>
      <c r="P49" s="37" t="s">
        <v>256</v>
      </c>
    </row>
    <row r="50" ht="15.75" customHeight="1">
      <c r="A50" s="17" t="s">
        <v>271</v>
      </c>
      <c r="B50" s="37" t="s">
        <v>272</v>
      </c>
      <c r="C50" s="37" t="s">
        <v>273</v>
      </c>
      <c r="D50" s="37">
        <v>8.7720300834E10</v>
      </c>
      <c r="E50" s="37" t="s">
        <v>274</v>
      </c>
      <c r="F50" s="39">
        <v>4.0</v>
      </c>
      <c r="G50" s="41" t="s">
        <v>275</v>
      </c>
      <c r="H50" s="37" t="s">
        <v>21</v>
      </c>
      <c r="I50" s="42" t="s">
        <v>276</v>
      </c>
      <c r="J50" s="37" t="s">
        <v>22</v>
      </c>
      <c r="K50" s="37"/>
      <c r="L50" s="37" t="s">
        <v>268</v>
      </c>
      <c r="M50" s="37" t="s">
        <v>268</v>
      </c>
      <c r="N50" s="48"/>
      <c r="O50" s="37" t="s">
        <v>24</v>
      </c>
      <c r="P50" s="37" t="s">
        <v>256</v>
      </c>
    </row>
    <row r="51" ht="15.75" customHeight="1">
      <c r="A51" s="17" t="s">
        <v>278</v>
      </c>
      <c r="B51" s="18" t="s">
        <v>279</v>
      </c>
      <c r="C51" s="18" t="s">
        <v>280</v>
      </c>
      <c r="D51" s="19" t="s">
        <v>281</v>
      </c>
      <c r="E51" s="18" t="s">
        <v>282</v>
      </c>
      <c r="F51" s="18">
        <v>6.0</v>
      </c>
      <c r="G51" s="20">
        <v>885003.0</v>
      </c>
      <c r="H51" s="18" t="s">
        <v>41</v>
      </c>
      <c r="I51" s="21">
        <v>172000.0</v>
      </c>
      <c r="J51" s="18" t="s">
        <v>90</v>
      </c>
      <c r="L51" s="22">
        <v>43620.0</v>
      </c>
      <c r="M51" s="22">
        <v>43620.0</v>
      </c>
      <c r="O51" s="18" t="s">
        <v>24</v>
      </c>
      <c r="P51" s="37" t="s">
        <v>256</v>
      </c>
    </row>
    <row r="52" ht="15.75" customHeight="1">
      <c r="A52" s="17" t="s">
        <v>284</v>
      </c>
      <c r="B52" s="18" t="s">
        <v>285</v>
      </c>
      <c r="G52" s="20"/>
      <c r="I52" s="21"/>
      <c r="L52" s="22"/>
      <c r="M52" s="22"/>
      <c r="O52" s="18" t="s">
        <v>24</v>
      </c>
      <c r="P52" s="37" t="s">
        <v>256</v>
      </c>
    </row>
    <row r="53" ht="15.75" customHeight="1">
      <c r="A53" s="17" t="s">
        <v>286</v>
      </c>
      <c r="B53" s="18" t="s">
        <v>287</v>
      </c>
      <c r="C53" s="18" t="s">
        <v>288</v>
      </c>
      <c r="D53" s="19" t="s">
        <v>289</v>
      </c>
      <c r="E53" s="18" t="s">
        <v>290</v>
      </c>
      <c r="F53" s="18">
        <v>2.0</v>
      </c>
      <c r="G53" s="20">
        <v>291003.0</v>
      </c>
      <c r="H53" s="18" t="s">
        <v>41</v>
      </c>
      <c r="I53" s="21">
        <v>12000.0</v>
      </c>
      <c r="J53" s="18" t="s">
        <v>22</v>
      </c>
      <c r="L53" s="22">
        <v>43620.0</v>
      </c>
      <c r="M53" s="22">
        <v>43620.0</v>
      </c>
      <c r="O53" s="18" t="s">
        <v>24</v>
      </c>
      <c r="P53" s="37" t="s">
        <v>256</v>
      </c>
    </row>
    <row r="54" ht="15.75" customHeight="1">
      <c r="A54" s="17" t="s">
        <v>291</v>
      </c>
      <c r="B54" s="18" t="s">
        <v>292</v>
      </c>
      <c r="C54" s="18" t="s">
        <v>293</v>
      </c>
      <c r="D54" s="18" t="s">
        <v>294</v>
      </c>
      <c r="E54" s="18" t="s">
        <v>295</v>
      </c>
      <c r="F54" s="18">
        <v>2.0</v>
      </c>
      <c r="G54" s="20">
        <v>485000.0</v>
      </c>
      <c r="H54" s="18" t="s">
        <v>69</v>
      </c>
      <c r="I54" s="21">
        <v>86000.0</v>
      </c>
      <c r="J54" s="18" t="s">
        <v>296</v>
      </c>
      <c r="L54" s="22">
        <v>43650.0</v>
      </c>
      <c r="M54" s="22">
        <v>43650.0</v>
      </c>
      <c r="O54" s="18" t="s">
        <v>24</v>
      </c>
      <c r="P54" s="37" t="s">
        <v>25</v>
      </c>
    </row>
    <row r="55" ht="15.75" customHeight="1">
      <c r="A55" s="17" t="s">
        <v>297</v>
      </c>
      <c r="B55" s="18" t="s">
        <v>298</v>
      </c>
      <c r="C55" s="18" t="s">
        <v>299</v>
      </c>
      <c r="D55" s="19" t="s">
        <v>301</v>
      </c>
      <c r="E55" s="18" t="s">
        <v>302</v>
      </c>
      <c r="F55" s="18">
        <v>2.0</v>
      </c>
      <c r="G55" s="20">
        <v>421003.0</v>
      </c>
      <c r="H55" s="18" t="s">
        <v>41</v>
      </c>
      <c r="I55" s="21">
        <v>57000.0</v>
      </c>
      <c r="J55" s="18" t="s">
        <v>22</v>
      </c>
      <c r="L55" s="22">
        <v>43620.0</v>
      </c>
      <c r="M55" s="22">
        <v>43620.0</v>
      </c>
      <c r="O55" s="18" t="s">
        <v>24</v>
      </c>
      <c r="P55" s="37" t="s">
        <v>256</v>
      </c>
    </row>
    <row r="56" ht="15.75" customHeight="1">
      <c r="A56" s="17" t="s">
        <v>303</v>
      </c>
      <c r="B56" s="18" t="s">
        <v>199</v>
      </c>
      <c r="C56" s="18" t="s">
        <v>200</v>
      </c>
      <c r="D56" s="19" t="s">
        <v>201</v>
      </c>
      <c r="E56" s="18" t="s">
        <v>304</v>
      </c>
      <c r="F56" s="18">
        <v>1.0</v>
      </c>
      <c r="G56" s="23"/>
      <c r="I56" s="21">
        <v>40000.0</v>
      </c>
      <c r="J56" s="18" t="s">
        <v>305</v>
      </c>
      <c r="L56" s="22">
        <v>43681.0</v>
      </c>
      <c r="M56" s="22"/>
      <c r="N56" s="18" t="s">
        <v>307</v>
      </c>
      <c r="O56" s="18" t="s">
        <v>24</v>
      </c>
      <c r="P56" s="18" t="s">
        <v>25</v>
      </c>
    </row>
    <row r="57" ht="15.75" customHeight="1">
      <c r="A57" s="17" t="s">
        <v>308</v>
      </c>
      <c r="B57" s="18" t="s">
        <v>309</v>
      </c>
      <c r="C57" s="18" t="s">
        <v>310</v>
      </c>
      <c r="D57" s="19" t="s">
        <v>311</v>
      </c>
      <c r="E57" s="18" t="s">
        <v>312</v>
      </c>
      <c r="F57" s="18">
        <v>2.0</v>
      </c>
      <c r="G57" s="20">
        <v>443003.0</v>
      </c>
      <c r="H57" s="18" t="s">
        <v>21</v>
      </c>
      <c r="I57" s="21">
        <v>12000.0</v>
      </c>
      <c r="J57" s="18" t="s">
        <v>22</v>
      </c>
      <c r="L57" s="22">
        <v>43620.0</v>
      </c>
      <c r="M57" s="22">
        <v>43620.0</v>
      </c>
      <c r="O57" s="18" t="s">
        <v>24</v>
      </c>
      <c r="P57" s="18" t="s">
        <v>25</v>
      </c>
    </row>
    <row r="58" ht="15.75" customHeight="1">
      <c r="A58" s="17" t="s">
        <v>313</v>
      </c>
      <c r="B58" s="18" t="s">
        <v>314</v>
      </c>
      <c r="C58" s="18" t="s">
        <v>315</v>
      </c>
      <c r="D58" s="19" t="s">
        <v>316</v>
      </c>
      <c r="E58" s="18" t="s">
        <v>317</v>
      </c>
      <c r="F58" s="18">
        <v>4.0</v>
      </c>
      <c r="G58" s="20">
        <v>600003.0</v>
      </c>
      <c r="H58" s="18" t="s">
        <v>41</v>
      </c>
      <c r="I58" s="21">
        <v>42000.0</v>
      </c>
      <c r="J58" s="18" t="s">
        <v>22</v>
      </c>
      <c r="L58" s="22">
        <v>43681.0</v>
      </c>
      <c r="M58" s="22">
        <v>43681.0</v>
      </c>
      <c r="O58" s="18" t="s">
        <v>24</v>
      </c>
      <c r="P58" s="18" t="s">
        <v>25</v>
      </c>
    </row>
    <row r="59" ht="15.75" customHeight="1">
      <c r="A59" s="17" t="s">
        <v>237</v>
      </c>
      <c r="B59" s="18" t="s">
        <v>318</v>
      </c>
      <c r="C59" s="18" t="s">
        <v>319</v>
      </c>
      <c r="D59" s="19" t="s">
        <v>320</v>
      </c>
      <c r="E59" s="18" t="s">
        <v>52</v>
      </c>
      <c r="F59" s="18">
        <v>2.0</v>
      </c>
      <c r="G59" s="20">
        <v>306003.0</v>
      </c>
      <c r="H59" s="18" t="s">
        <v>21</v>
      </c>
      <c r="I59" s="21">
        <v>27000.0</v>
      </c>
      <c r="J59" s="18" t="s">
        <v>22</v>
      </c>
      <c r="L59" s="22">
        <v>43681.0</v>
      </c>
      <c r="M59" s="22">
        <v>43681.0</v>
      </c>
      <c r="O59" s="18" t="s">
        <v>24</v>
      </c>
      <c r="P59" s="18" t="s">
        <v>25</v>
      </c>
    </row>
    <row r="60" ht="15.75" customHeight="1">
      <c r="A60" s="17" t="s">
        <v>321</v>
      </c>
      <c r="B60" s="18" t="s">
        <v>322</v>
      </c>
      <c r="C60" s="18" t="s">
        <v>323</v>
      </c>
      <c r="D60" s="19" t="s">
        <v>324</v>
      </c>
      <c r="E60" s="18" t="s">
        <v>79</v>
      </c>
      <c r="F60" s="18">
        <v>2.0</v>
      </c>
      <c r="G60" s="20">
        <v>306000.0</v>
      </c>
      <c r="H60" s="18" t="s">
        <v>41</v>
      </c>
      <c r="I60" s="21">
        <v>27000.0</v>
      </c>
      <c r="J60" s="18" t="s">
        <v>22</v>
      </c>
      <c r="L60" s="22">
        <v>43620.0</v>
      </c>
      <c r="M60" s="22">
        <v>43620.0</v>
      </c>
      <c r="O60" s="18" t="s">
        <v>24</v>
      </c>
      <c r="P60" s="18" t="s">
        <v>256</v>
      </c>
      <c r="Q60" s="18" t="s">
        <v>326</v>
      </c>
    </row>
    <row r="61" ht="15.75" customHeight="1">
      <c r="A61" s="17" t="s">
        <v>327</v>
      </c>
      <c r="B61" s="18" t="s">
        <v>328</v>
      </c>
      <c r="C61" s="18" t="s">
        <v>329</v>
      </c>
      <c r="D61" s="19" t="s">
        <v>330</v>
      </c>
      <c r="E61" s="18" t="s">
        <v>331</v>
      </c>
      <c r="F61" s="18">
        <v>1.0</v>
      </c>
      <c r="G61" s="20">
        <v>248003.0</v>
      </c>
      <c r="H61" s="18" t="s">
        <v>41</v>
      </c>
      <c r="I61" s="21">
        <v>19000.0</v>
      </c>
      <c r="J61" s="18" t="s">
        <v>53</v>
      </c>
      <c r="L61" s="22">
        <v>43681.0</v>
      </c>
      <c r="M61" s="22">
        <v>43681.0</v>
      </c>
      <c r="O61" s="18" t="s">
        <v>24</v>
      </c>
      <c r="P61" s="18" t="s">
        <v>25</v>
      </c>
    </row>
    <row r="62" ht="15.75" customHeight="1">
      <c r="A62" s="17" t="s">
        <v>334</v>
      </c>
      <c r="B62" s="18" t="s">
        <v>335</v>
      </c>
      <c r="C62" s="18" t="s">
        <v>336</v>
      </c>
      <c r="D62" s="19" t="s">
        <v>337</v>
      </c>
      <c r="E62" s="18" t="s">
        <v>338</v>
      </c>
      <c r="F62" s="18">
        <v>18.0</v>
      </c>
      <c r="G62" s="20">
        <v>2655003.0</v>
      </c>
      <c r="H62" s="18" t="s">
        <v>41</v>
      </c>
      <c r="I62" s="21">
        <v>144000.0</v>
      </c>
      <c r="J62" s="18" t="s">
        <v>22</v>
      </c>
      <c r="L62" s="22">
        <v>43712.0</v>
      </c>
      <c r="M62" s="22">
        <v>43712.0</v>
      </c>
      <c r="O62" s="18" t="s">
        <v>24</v>
      </c>
      <c r="P62" s="18" t="s">
        <v>25</v>
      </c>
    </row>
    <row r="63" ht="15.75" customHeight="1">
      <c r="A63" s="17" t="s">
        <v>339</v>
      </c>
      <c r="B63" s="18" t="s">
        <v>340</v>
      </c>
      <c r="C63" s="18" t="s">
        <v>341</v>
      </c>
      <c r="D63" s="19" t="s">
        <v>342</v>
      </c>
      <c r="E63" s="18" t="s">
        <v>343</v>
      </c>
      <c r="F63" s="18">
        <v>1.0</v>
      </c>
      <c r="G63" s="20">
        <v>251003.0</v>
      </c>
      <c r="H63" s="18" t="s">
        <v>21</v>
      </c>
      <c r="I63" s="21">
        <v>12000.0</v>
      </c>
      <c r="J63" s="18" t="s">
        <v>22</v>
      </c>
      <c r="L63" s="22">
        <v>43712.0</v>
      </c>
      <c r="M63" s="22">
        <v>43712.0</v>
      </c>
      <c r="O63" s="18" t="s">
        <v>24</v>
      </c>
      <c r="P63" s="18" t="s">
        <v>25</v>
      </c>
    </row>
    <row r="64" ht="15.75" customHeight="1">
      <c r="A64" s="17" t="s">
        <v>344</v>
      </c>
      <c r="B64" s="18" t="s">
        <v>189</v>
      </c>
      <c r="C64" s="18" t="s">
        <v>190</v>
      </c>
      <c r="D64" s="19" t="s">
        <v>191</v>
      </c>
      <c r="E64" s="18" t="s">
        <v>345</v>
      </c>
      <c r="F64" s="18">
        <v>1.0</v>
      </c>
      <c r="G64" s="23"/>
      <c r="I64" s="21">
        <v>29000.0</v>
      </c>
      <c r="J64" s="18" t="s">
        <v>305</v>
      </c>
      <c r="K64" s="18">
        <v>29000.0</v>
      </c>
      <c r="L64" s="22">
        <v>43712.0</v>
      </c>
      <c r="M64" s="22"/>
      <c r="N64" s="18" t="s">
        <v>307</v>
      </c>
      <c r="O64" s="18" t="s">
        <v>24</v>
      </c>
      <c r="P64" s="18" t="s">
        <v>25</v>
      </c>
    </row>
    <row r="65" ht="15.75" customHeight="1">
      <c r="A65" s="17" t="s">
        <v>346</v>
      </c>
      <c r="B65" s="18" t="s">
        <v>347</v>
      </c>
      <c r="C65" s="18" t="s">
        <v>348</v>
      </c>
      <c r="D65" s="19" t="s">
        <v>349</v>
      </c>
      <c r="E65" s="18" t="s">
        <v>350</v>
      </c>
      <c r="F65" s="18">
        <v>1.0</v>
      </c>
      <c r="G65" s="20">
        <v>256003.0</v>
      </c>
      <c r="H65" s="18" t="s">
        <v>41</v>
      </c>
      <c r="I65" s="21">
        <v>27000.0</v>
      </c>
      <c r="J65" s="18" t="s">
        <v>22</v>
      </c>
      <c r="L65" s="22">
        <v>43712.0</v>
      </c>
      <c r="M65" s="22">
        <v>43712.0</v>
      </c>
      <c r="O65" s="18" t="s">
        <v>24</v>
      </c>
      <c r="P65" s="18" t="s">
        <v>25</v>
      </c>
    </row>
    <row r="66" ht="15.75" customHeight="1">
      <c r="A66" s="17" t="s">
        <v>352</v>
      </c>
      <c r="B66" s="18" t="s">
        <v>353</v>
      </c>
      <c r="C66" s="18" t="s">
        <v>354</v>
      </c>
      <c r="D66" s="19" t="s">
        <v>355</v>
      </c>
      <c r="E66" s="18" t="s">
        <v>356</v>
      </c>
      <c r="F66" s="18">
        <v>2.0</v>
      </c>
      <c r="G66" s="20">
        <v>291003.0</v>
      </c>
      <c r="H66" s="18" t="s">
        <v>21</v>
      </c>
      <c r="I66" s="21">
        <v>12000.0</v>
      </c>
      <c r="J66" s="18" t="s">
        <v>22</v>
      </c>
      <c r="L66" s="22">
        <v>43712.0</v>
      </c>
      <c r="M66" s="22">
        <v>43712.0</v>
      </c>
      <c r="O66" s="18" t="s">
        <v>24</v>
      </c>
      <c r="P66" s="18" t="s">
        <v>25</v>
      </c>
    </row>
    <row r="67" ht="15.75" customHeight="1">
      <c r="A67" s="17" t="s">
        <v>357</v>
      </c>
      <c r="B67" s="18" t="s">
        <v>358</v>
      </c>
      <c r="C67" s="18" t="s">
        <v>359</v>
      </c>
      <c r="D67" s="18" t="s">
        <v>360</v>
      </c>
      <c r="E67" s="18" t="s">
        <v>361</v>
      </c>
      <c r="F67" s="18">
        <v>2.0</v>
      </c>
      <c r="G67" s="20">
        <v>401003.0</v>
      </c>
      <c r="H67" s="18" t="s">
        <v>41</v>
      </c>
      <c r="I67" s="21">
        <v>16000.0</v>
      </c>
      <c r="J67" s="18" t="s">
        <v>22</v>
      </c>
      <c r="L67" s="22">
        <v>43712.0</v>
      </c>
      <c r="M67" s="22">
        <v>43712.0</v>
      </c>
      <c r="O67" s="18" t="s">
        <v>24</v>
      </c>
      <c r="P67" s="18" t="s">
        <v>25</v>
      </c>
    </row>
    <row r="68" ht="15.75" customHeight="1">
      <c r="A68" s="17" t="s">
        <v>362</v>
      </c>
      <c r="B68" s="18" t="s">
        <v>363</v>
      </c>
      <c r="C68" s="18" t="s">
        <v>364</v>
      </c>
      <c r="D68" s="19" t="s">
        <v>365</v>
      </c>
      <c r="E68" s="18" t="s">
        <v>366</v>
      </c>
      <c r="F68" s="18">
        <v>1.0</v>
      </c>
      <c r="G68" s="20">
        <v>81003.0</v>
      </c>
      <c r="H68" s="18" t="s">
        <v>21</v>
      </c>
      <c r="I68" s="21">
        <v>12000.0</v>
      </c>
      <c r="J68" s="18" t="s">
        <v>22</v>
      </c>
      <c r="L68" s="22">
        <v>43742.0</v>
      </c>
      <c r="M68" s="22">
        <v>43742.0</v>
      </c>
      <c r="O68" s="18" t="s">
        <v>24</v>
      </c>
      <c r="P68" s="18" t="s">
        <v>25</v>
      </c>
    </row>
    <row r="69" ht="15.75" customHeight="1">
      <c r="A69" s="17" t="s">
        <v>367</v>
      </c>
      <c r="B69" s="18" t="s">
        <v>368</v>
      </c>
      <c r="C69" s="18" t="s">
        <v>369</v>
      </c>
      <c r="D69" s="19" t="s">
        <v>370</v>
      </c>
      <c r="E69" s="18" t="s">
        <v>371</v>
      </c>
      <c r="F69" s="18">
        <v>2.0</v>
      </c>
      <c r="G69" s="20">
        <v>291003.0</v>
      </c>
      <c r="H69" s="18" t="s">
        <v>21</v>
      </c>
      <c r="I69" s="21">
        <v>12000.0</v>
      </c>
      <c r="J69" s="18" t="s">
        <v>22</v>
      </c>
      <c r="L69" s="22">
        <v>43742.0</v>
      </c>
      <c r="M69" s="22">
        <v>43742.0</v>
      </c>
      <c r="O69" s="18" t="s">
        <v>24</v>
      </c>
      <c r="P69" s="18" t="s">
        <v>25</v>
      </c>
    </row>
    <row r="70" ht="15.75" customHeight="1">
      <c r="A70" s="17" t="s">
        <v>373</v>
      </c>
      <c r="B70" s="18" t="s">
        <v>374</v>
      </c>
      <c r="C70" s="18" t="s">
        <v>375</v>
      </c>
      <c r="D70" s="19" t="s">
        <v>376</v>
      </c>
      <c r="E70" s="18" t="s">
        <v>377</v>
      </c>
      <c r="F70" s="18">
        <v>1.0</v>
      </c>
      <c r="G70" s="20">
        <v>241003.0</v>
      </c>
      <c r="H70" s="18" t="s">
        <v>21</v>
      </c>
      <c r="I70" s="21">
        <v>12000.0</v>
      </c>
      <c r="J70" s="18" t="s">
        <v>22</v>
      </c>
      <c r="L70" s="22">
        <v>43742.0</v>
      </c>
      <c r="M70" s="22">
        <v>43742.0</v>
      </c>
      <c r="O70" s="18" t="s">
        <v>24</v>
      </c>
      <c r="P70" s="18" t="s">
        <v>25</v>
      </c>
    </row>
    <row r="71" ht="15.75" customHeight="1">
      <c r="A71" s="17" t="s">
        <v>378</v>
      </c>
      <c r="B71" s="18" t="s">
        <v>379</v>
      </c>
      <c r="C71" s="18" t="s">
        <v>380</v>
      </c>
      <c r="D71" s="19" t="s">
        <v>381</v>
      </c>
      <c r="E71" s="18" t="s">
        <v>382</v>
      </c>
      <c r="F71" s="18">
        <v>2.0</v>
      </c>
      <c r="G71" s="20">
        <v>291003.0</v>
      </c>
      <c r="H71" s="18" t="s">
        <v>41</v>
      </c>
      <c r="I71" s="21">
        <v>12000.0</v>
      </c>
      <c r="J71" s="18" t="s">
        <v>22</v>
      </c>
      <c r="L71" s="22">
        <v>43742.0</v>
      </c>
      <c r="M71" s="22">
        <v>43742.0</v>
      </c>
      <c r="O71" s="18" t="s">
        <v>24</v>
      </c>
      <c r="P71" s="18" t="s">
        <v>25</v>
      </c>
    </row>
    <row r="72" ht="15.75" customHeight="1">
      <c r="A72" s="17" t="s">
        <v>384</v>
      </c>
      <c r="B72" s="18" t="s">
        <v>385</v>
      </c>
      <c r="C72" s="18" t="s">
        <v>386</v>
      </c>
      <c r="D72" s="19" t="s">
        <v>387</v>
      </c>
      <c r="E72" s="18" t="s">
        <v>388</v>
      </c>
      <c r="F72" s="18">
        <v>2.0</v>
      </c>
      <c r="G72" s="20">
        <v>381003.0</v>
      </c>
      <c r="H72" s="18" t="s">
        <v>41</v>
      </c>
      <c r="I72" s="21">
        <v>22000.0</v>
      </c>
      <c r="J72" s="18" t="s">
        <v>22</v>
      </c>
      <c r="L72" s="22">
        <v>43742.0</v>
      </c>
      <c r="M72" s="22">
        <v>43742.0</v>
      </c>
      <c r="O72" s="18" t="s">
        <v>24</v>
      </c>
      <c r="P72" s="18" t="s">
        <v>25</v>
      </c>
    </row>
    <row r="73" ht="15.75" customHeight="1">
      <c r="A73" s="17" t="s">
        <v>389</v>
      </c>
      <c r="B73" s="18" t="s">
        <v>390</v>
      </c>
      <c r="C73" s="18" t="s">
        <v>391</v>
      </c>
      <c r="D73" s="19" t="s">
        <v>392</v>
      </c>
      <c r="E73" s="18" t="s">
        <v>393</v>
      </c>
      <c r="F73" s="18">
        <v>1.0</v>
      </c>
      <c r="G73" s="20">
        <v>91303.0</v>
      </c>
      <c r="H73" s="18" t="s">
        <v>41</v>
      </c>
      <c r="I73" s="21">
        <v>8000.0</v>
      </c>
      <c r="J73" s="18" t="s">
        <v>22</v>
      </c>
      <c r="K73" s="18">
        <v>35700.0</v>
      </c>
      <c r="L73" s="22">
        <v>43742.0</v>
      </c>
      <c r="M73" s="22">
        <v>43742.0</v>
      </c>
      <c r="O73" s="18" t="s">
        <v>24</v>
      </c>
      <c r="P73" s="18" t="s">
        <v>25</v>
      </c>
    </row>
    <row r="74" ht="15.75" customHeight="1">
      <c r="A74" s="17" t="s">
        <v>395</v>
      </c>
      <c r="B74" s="18" t="s">
        <v>396</v>
      </c>
      <c r="C74" s="18" t="s">
        <v>397</v>
      </c>
      <c r="D74" s="19" t="s">
        <v>398</v>
      </c>
      <c r="E74" s="18" t="s">
        <v>399</v>
      </c>
      <c r="F74" s="18">
        <v>1.0</v>
      </c>
      <c r="G74" s="20">
        <v>219003.0</v>
      </c>
      <c r="H74" s="18" t="s">
        <v>41</v>
      </c>
      <c r="I74" s="21">
        <v>24000.0</v>
      </c>
      <c r="J74" s="18" t="s">
        <v>22</v>
      </c>
      <c r="L74" s="22">
        <v>43742.0</v>
      </c>
      <c r="M74" s="22">
        <v>43742.0</v>
      </c>
      <c r="O74" s="18" t="s">
        <v>24</v>
      </c>
      <c r="P74" s="18" t="s">
        <v>25</v>
      </c>
    </row>
    <row r="75" ht="15.75" customHeight="1">
      <c r="A75" s="17" t="s">
        <v>400</v>
      </c>
      <c r="B75" s="18" t="s">
        <v>401</v>
      </c>
      <c r="C75" s="18" t="s">
        <v>402</v>
      </c>
      <c r="D75" s="19" t="s">
        <v>403</v>
      </c>
      <c r="E75" s="18" t="s">
        <v>382</v>
      </c>
      <c r="F75" s="18">
        <v>2.0</v>
      </c>
      <c r="G75" s="20">
        <v>291003.0</v>
      </c>
      <c r="H75" s="18" t="s">
        <v>41</v>
      </c>
      <c r="I75" s="21">
        <v>12000.0</v>
      </c>
      <c r="J75" s="18" t="s">
        <v>22</v>
      </c>
      <c r="L75" s="22">
        <v>43773.0</v>
      </c>
      <c r="M75" s="22">
        <v>43773.0</v>
      </c>
      <c r="O75" s="18" t="s">
        <v>24</v>
      </c>
      <c r="P75" s="18" t="s">
        <v>256</v>
      </c>
    </row>
    <row r="76" ht="15.75" customHeight="1">
      <c r="A76" s="17" t="s">
        <v>405</v>
      </c>
      <c r="B76" s="18" t="s">
        <v>406</v>
      </c>
      <c r="C76" s="18" t="s">
        <v>407</v>
      </c>
      <c r="D76" s="19" t="s">
        <v>408</v>
      </c>
      <c r="E76" s="18" t="s">
        <v>409</v>
      </c>
      <c r="F76" s="18">
        <v>1.0</v>
      </c>
      <c r="G76" s="20">
        <v>235003.0</v>
      </c>
      <c r="H76" s="18" t="s">
        <v>41</v>
      </c>
      <c r="I76" s="21">
        <v>16000.0</v>
      </c>
      <c r="J76" s="18" t="s">
        <v>22</v>
      </c>
      <c r="L76" s="22">
        <v>43742.0</v>
      </c>
      <c r="M76" s="22">
        <v>43742.0</v>
      </c>
      <c r="O76" s="18" t="s">
        <v>24</v>
      </c>
      <c r="P76" s="18" t="s">
        <v>256</v>
      </c>
    </row>
    <row r="77" ht="15.75" customHeight="1">
      <c r="A77" s="17" t="s">
        <v>410</v>
      </c>
      <c r="B77" s="18" t="s">
        <v>411</v>
      </c>
      <c r="C77" s="18" t="s">
        <v>412</v>
      </c>
      <c r="D77" s="19" t="s">
        <v>413</v>
      </c>
      <c r="E77" s="18" t="s">
        <v>414</v>
      </c>
      <c r="F77" s="18">
        <v>1.0</v>
      </c>
      <c r="G77" s="20">
        <v>297003.0</v>
      </c>
      <c r="H77" s="18" t="s">
        <v>41</v>
      </c>
      <c r="I77" s="21">
        <v>22000.0</v>
      </c>
      <c r="J77" s="18" t="s">
        <v>53</v>
      </c>
      <c r="L77" s="22">
        <v>43773.0</v>
      </c>
      <c r="M77" s="22">
        <v>43773.0</v>
      </c>
      <c r="O77" s="18" t="s">
        <v>24</v>
      </c>
      <c r="P77" s="18" t="s">
        <v>25</v>
      </c>
    </row>
    <row r="78" ht="15.75" customHeight="1">
      <c r="A78" s="17" t="s">
        <v>415</v>
      </c>
      <c r="B78" s="18" t="s">
        <v>416</v>
      </c>
      <c r="C78" s="18" t="s">
        <v>417</v>
      </c>
      <c r="D78" s="19" t="s">
        <v>418</v>
      </c>
      <c r="E78" s="18" t="s">
        <v>399</v>
      </c>
      <c r="F78" s="18">
        <v>1.0</v>
      </c>
      <c r="G78" s="20">
        <v>224003.0</v>
      </c>
      <c r="H78" s="18" t="s">
        <v>41</v>
      </c>
      <c r="I78" s="21">
        <v>29000.0</v>
      </c>
      <c r="J78" s="18" t="s">
        <v>22</v>
      </c>
      <c r="L78" s="22">
        <v>43773.0</v>
      </c>
      <c r="M78" s="22">
        <v>43773.0</v>
      </c>
      <c r="O78" s="18" t="s">
        <v>24</v>
      </c>
      <c r="P78" s="18" t="s">
        <v>25</v>
      </c>
    </row>
    <row r="79" ht="15.75" customHeight="1">
      <c r="A79" s="17" t="s">
        <v>419</v>
      </c>
      <c r="B79" s="18" t="s">
        <v>420</v>
      </c>
      <c r="C79" s="18" t="s">
        <v>421</v>
      </c>
      <c r="D79" s="19" t="s">
        <v>422</v>
      </c>
      <c r="E79" s="18" t="s">
        <v>423</v>
      </c>
      <c r="F79" s="18">
        <v>2.0</v>
      </c>
      <c r="G79" s="20">
        <v>370003.0</v>
      </c>
      <c r="H79" s="18" t="s">
        <v>21</v>
      </c>
      <c r="I79" s="21">
        <v>11000.0</v>
      </c>
      <c r="J79" s="18" t="s">
        <v>22</v>
      </c>
      <c r="L79" s="22">
        <v>43773.0</v>
      </c>
      <c r="M79" s="22">
        <v>43773.0</v>
      </c>
      <c r="O79" s="18" t="s">
        <v>24</v>
      </c>
      <c r="P79" s="18" t="s">
        <v>256</v>
      </c>
    </row>
    <row r="80" ht="15.75" customHeight="1">
      <c r="A80" s="17" t="s">
        <v>424</v>
      </c>
      <c r="B80" s="18" t="s">
        <v>425</v>
      </c>
      <c r="C80" s="18" t="s">
        <v>426</v>
      </c>
      <c r="D80" s="19" t="s">
        <v>427</v>
      </c>
      <c r="E80" s="18" t="s">
        <v>428</v>
      </c>
      <c r="F80" s="18">
        <v>4.0</v>
      </c>
      <c r="G80" s="20">
        <v>730003.0</v>
      </c>
      <c r="H80" s="18" t="s">
        <v>41</v>
      </c>
      <c r="I80" s="21">
        <v>12000.0</v>
      </c>
      <c r="J80" s="18" t="s">
        <v>22</v>
      </c>
      <c r="L80" s="22">
        <v>43803.0</v>
      </c>
      <c r="M80" s="22">
        <v>43803.0</v>
      </c>
      <c r="O80" s="18" t="s">
        <v>24</v>
      </c>
      <c r="P80" s="18" t="s">
        <v>256</v>
      </c>
    </row>
    <row r="81" ht="15.75" customHeight="1">
      <c r="A81" s="17" t="s">
        <v>429</v>
      </c>
      <c r="B81" s="18" t="s">
        <v>430</v>
      </c>
      <c r="C81" s="18" t="s">
        <v>431</v>
      </c>
      <c r="D81" s="19" t="s">
        <v>432</v>
      </c>
      <c r="E81" s="18" t="s">
        <v>433</v>
      </c>
      <c r="F81" s="18">
        <v>1.0</v>
      </c>
      <c r="G81" s="20">
        <v>219003.0</v>
      </c>
      <c r="H81" s="18" t="s">
        <v>41</v>
      </c>
      <c r="I81" s="21">
        <v>24000.0</v>
      </c>
      <c r="J81" s="18" t="s">
        <v>22</v>
      </c>
      <c r="L81" s="22">
        <v>43773.0</v>
      </c>
      <c r="M81" s="22">
        <v>43773.0</v>
      </c>
      <c r="O81" s="18" t="s">
        <v>24</v>
      </c>
      <c r="P81" s="18" t="s">
        <v>256</v>
      </c>
    </row>
    <row r="82" ht="15.75" customHeight="1">
      <c r="A82" s="17" t="s">
        <v>434</v>
      </c>
      <c r="B82" s="18" t="s">
        <v>435</v>
      </c>
      <c r="C82" s="18" t="s">
        <v>436</v>
      </c>
      <c r="D82" s="19" t="s">
        <v>437</v>
      </c>
      <c r="E82" s="18" t="s">
        <v>438</v>
      </c>
      <c r="F82" s="18">
        <v>2.0</v>
      </c>
      <c r="G82" s="20">
        <v>389003.0</v>
      </c>
      <c r="H82" s="18" t="s">
        <v>41</v>
      </c>
      <c r="I82" s="21">
        <v>20000.0</v>
      </c>
      <c r="J82" s="18" t="s">
        <v>22</v>
      </c>
      <c r="L82" s="22">
        <v>43803.0</v>
      </c>
      <c r="M82" s="22">
        <v>43803.0</v>
      </c>
      <c r="O82" s="18" t="s">
        <v>24</v>
      </c>
      <c r="P82" s="18" t="s">
        <v>256</v>
      </c>
    </row>
    <row r="83" ht="15.75" customHeight="1">
      <c r="A83" s="17" t="s">
        <v>439</v>
      </c>
      <c r="B83" s="18" t="s">
        <v>37</v>
      </c>
      <c r="C83" s="18" t="s">
        <v>38</v>
      </c>
      <c r="D83" s="19" t="s">
        <v>39</v>
      </c>
      <c r="E83" s="18" t="s">
        <v>440</v>
      </c>
      <c r="F83" s="18">
        <v>2.0</v>
      </c>
      <c r="G83" s="20">
        <v>464003.0</v>
      </c>
      <c r="H83" s="18" t="s">
        <v>41</v>
      </c>
      <c r="I83" s="21">
        <v>24000.0</v>
      </c>
      <c r="J83" s="18" t="s">
        <v>22</v>
      </c>
      <c r="L83" s="18" t="s">
        <v>23</v>
      </c>
      <c r="M83" s="18" t="s">
        <v>23</v>
      </c>
      <c r="O83" s="18" t="s">
        <v>24</v>
      </c>
      <c r="P83" s="18" t="s">
        <v>256</v>
      </c>
    </row>
    <row r="84" ht="15.75" customHeight="1">
      <c r="A84" s="17" t="s">
        <v>441</v>
      </c>
      <c r="B84" s="18" t="s">
        <v>442</v>
      </c>
      <c r="C84" s="18" t="s">
        <v>443</v>
      </c>
      <c r="D84" s="19" t="s">
        <v>444</v>
      </c>
      <c r="E84" s="18" t="s">
        <v>445</v>
      </c>
      <c r="F84" s="18">
        <v>1.0</v>
      </c>
      <c r="G84" s="20">
        <v>296000.0</v>
      </c>
      <c r="H84" s="18" t="s">
        <v>41</v>
      </c>
      <c r="I84" s="21">
        <v>21000.0</v>
      </c>
      <c r="J84" s="18" t="s">
        <v>22</v>
      </c>
      <c r="L84" s="22">
        <v>43803.0</v>
      </c>
      <c r="M84" s="22">
        <v>43803.0</v>
      </c>
      <c r="O84" s="18" t="s">
        <v>24</v>
      </c>
      <c r="P84" s="18" t="s">
        <v>256</v>
      </c>
    </row>
    <row r="85" ht="15.75" customHeight="1">
      <c r="A85" s="17" t="s">
        <v>446</v>
      </c>
      <c r="B85" s="18" t="s">
        <v>447</v>
      </c>
      <c r="C85" s="18" t="s">
        <v>448</v>
      </c>
      <c r="D85" s="19" t="s">
        <v>449</v>
      </c>
      <c r="E85" s="18" t="s">
        <v>450</v>
      </c>
      <c r="F85" s="18">
        <v>1.0</v>
      </c>
      <c r="G85" s="20">
        <v>270003.0</v>
      </c>
      <c r="H85" s="18" t="s">
        <v>69</v>
      </c>
      <c r="I85" s="21">
        <v>11000.0</v>
      </c>
      <c r="J85" s="18" t="s">
        <v>22</v>
      </c>
      <c r="L85" s="22">
        <v>43803.0</v>
      </c>
      <c r="M85" s="22">
        <v>43803.0</v>
      </c>
      <c r="O85" s="18" t="s">
        <v>24</v>
      </c>
      <c r="P85" s="18" t="s">
        <v>256</v>
      </c>
    </row>
    <row r="86" ht="15.75" customHeight="1">
      <c r="A86" s="17" t="s">
        <v>451</v>
      </c>
      <c r="B86" s="18" t="s">
        <v>452</v>
      </c>
      <c r="C86" s="18" t="s">
        <v>453</v>
      </c>
      <c r="D86" s="19" t="s">
        <v>454</v>
      </c>
      <c r="E86" s="18" t="s">
        <v>455</v>
      </c>
      <c r="F86" s="18">
        <v>2.0</v>
      </c>
      <c r="G86" s="20">
        <v>298000.0</v>
      </c>
      <c r="H86" s="18" t="s">
        <v>41</v>
      </c>
      <c r="I86" s="21">
        <v>19000.0</v>
      </c>
      <c r="J86" s="18" t="s">
        <v>53</v>
      </c>
      <c r="L86" s="22">
        <v>43803.0</v>
      </c>
      <c r="M86" s="22">
        <v>43803.0</v>
      </c>
      <c r="O86" s="18" t="s">
        <v>24</v>
      </c>
      <c r="P86" s="18" t="s">
        <v>256</v>
      </c>
    </row>
    <row r="87" ht="15.75" customHeight="1">
      <c r="A87" s="17" t="s">
        <v>456</v>
      </c>
      <c r="B87" s="18" t="s">
        <v>457</v>
      </c>
      <c r="C87" s="18" t="s">
        <v>458</v>
      </c>
      <c r="D87" s="19" t="s">
        <v>459</v>
      </c>
      <c r="E87" s="18" t="s">
        <v>461</v>
      </c>
      <c r="F87" s="18">
        <v>1.0</v>
      </c>
      <c r="G87" s="20">
        <v>127503.0</v>
      </c>
      <c r="H87" s="18" t="s">
        <v>21</v>
      </c>
      <c r="I87" s="21">
        <v>12000.0</v>
      </c>
      <c r="J87" s="18" t="s">
        <v>22</v>
      </c>
      <c r="L87" s="22">
        <v>43803.0</v>
      </c>
      <c r="M87" s="22">
        <v>43803.0</v>
      </c>
      <c r="O87" s="18" t="s">
        <v>24</v>
      </c>
      <c r="P87" s="18" t="s">
        <v>256</v>
      </c>
    </row>
    <row r="88" ht="15.75" customHeight="1">
      <c r="A88" s="17" t="s">
        <v>463</v>
      </c>
      <c r="B88" s="18" t="s">
        <v>465</v>
      </c>
      <c r="C88" s="18" t="s">
        <v>466</v>
      </c>
      <c r="D88" s="19" t="s">
        <v>467</v>
      </c>
      <c r="E88" s="18" t="s">
        <v>468</v>
      </c>
      <c r="F88" s="18">
        <v>1.0</v>
      </c>
      <c r="G88" s="20">
        <v>207003.0</v>
      </c>
      <c r="H88" s="18" t="s">
        <v>69</v>
      </c>
      <c r="I88" s="21">
        <v>12000.0</v>
      </c>
      <c r="J88" s="18" t="s">
        <v>22</v>
      </c>
      <c r="L88" s="22">
        <v>43803.0</v>
      </c>
      <c r="M88" s="22">
        <v>43803.0</v>
      </c>
      <c r="O88" s="18" t="s">
        <v>24</v>
      </c>
      <c r="P88" s="18" t="s">
        <v>256</v>
      </c>
    </row>
    <row r="89" ht="15.75" customHeight="1">
      <c r="A89" s="17" t="s">
        <v>470</v>
      </c>
      <c r="B89" s="18" t="s">
        <v>471</v>
      </c>
      <c r="C89" s="18" t="s">
        <v>472</v>
      </c>
      <c r="D89" s="19" t="s">
        <v>473</v>
      </c>
      <c r="E89" s="18" t="s">
        <v>52</v>
      </c>
      <c r="F89" s="18">
        <v>2.0</v>
      </c>
      <c r="G89" s="20">
        <v>291003.0</v>
      </c>
      <c r="H89" s="18" t="s">
        <v>41</v>
      </c>
      <c r="I89" s="21">
        <v>12000.0</v>
      </c>
      <c r="J89" s="18" t="s">
        <v>22</v>
      </c>
      <c r="L89" s="18" t="s">
        <v>474</v>
      </c>
      <c r="M89" s="18" t="s">
        <v>474</v>
      </c>
      <c r="O89" s="18" t="s">
        <v>24</v>
      </c>
      <c r="P89" s="18" t="s">
        <v>256</v>
      </c>
    </row>
    <row r="90" ht="15.75" customHeight="1">
      <c r="A90" s="17" t="s">
        <v>475</v>
      </c>
      <c r="B90" s="18" t="s">
        <v>476</v>
      </c>
      <c r="C90" s="18" t="s">
        <v>477</v>
      </c>
      <c r="D90" s="19" t="s">
        <v>478</v>
      </c>
      <c r="E90" s="18" t="s">
        <v>479</v>
      </c>
      <c r="F90" s="18">
        <v>3.0</v>
      </c>
      <c r="G90" s="20">
        <v>672003.0</v>
      </c>
      <c r="H90" s="18" t="s">
        <v>41</v>
      </c>
      <c r="I90" s="21">
        <v>12000.0</v>
      </c>
      <c r="J90" s="18" t="s">
        <v>22</v>
      </c>
      <c r="L90" s="22">
        <v>43803.0</v>
      </c>
      <c r="M90" s="22">
        <v>43803.0</v>
      </c>
      <c r="O90" s="18" t="s">
        <v>24</v>
      </c>
      <c r="P90" s="18" t="s">
        <v>256</v>
      </c>
    </row>
    <row r="91" ht="15.75" customHeight="1">
      <c r="A91" s="17" t="s">
        <v>480</v>
      </c>
      <c r="B91" s="18" t="s">
        <v>481</v>
      </c>
      <c r="C91" s="18" t="s">
        <v>482</v>
      </c>
      <c r="D91" s="19" t="s">
        <v>483</v>
      </c>
      <c r="E91" s="18" t="s">
        <v>484</v>
      </c>
      <c r="F91" s="18">
        <v>1.0</v>
      </c>
      <c r="G91" s="20">
        <v>207003.0</v>
      </c>
      <c r="H91" s="18" t="s">
        <v>41</v>
      </c>
      <c r="I91" s="21">
        <v>12000.0</v>
      </c>
      <c r="J91" s="18" t="s">
        <v>22</v>
      </c>
      <c r="L91" s="22">
        <v>43803.0</v>
      </c>
      <c r="M91" s="22">
        <v>43803.0</v>
      </c>
      <c r="O91" s="18" t="s">
        <v>24</v>
      </c>
      <c r="P91" s="18" t="s">
        <v>256</v>
      </c>
    </row>
    <row r="92" ht="15.75" customHeight="1">
      <c r="A92" s="17" t="s">
        <v>485</v>
      </c>
      <c r="B92" s="18" t="s">
        <v>486</v>
      </c>
      <c r="C92" s="18" t="s">
        <v>487</v>
      </c>
      <c r="D92" s="19" t="s">
        <v>488</v>
      </c>
      <c r="E92" s="18" t="s">
        <v>489</v>
      </c>
      <c r="F92" s="18">
        <v>2.0</v>
      </c>
      <c r="G92" s="20">
        <v>291003.0</v>
      </c>
      <c r="H92" s="18" t="s">
        <v>41</v>
      </c>
      <c r="I92" s="21">
        <v>12000.0</v>
      </c>
      <c r="J92" s="18" t="s">
        <v>22</v>
      </c>
      <c r="L92" s="22">
        <v>43803.0</v>
      </c>
      <c r="M92" s="22">
        <v>43803.0</v>
      </c>
      <c r="O92" s="18" t="s">
        <v>24</v>
      </c>
      <c r="P92" s="18" t="s">
        <v>256</v>
      </c>
    </row>
    <row r="93" ht="15.75" customHeight="1">
      <c r="A93" s="17" t="s">
        <v>490</v>
      </c>
      <c r="B93" s="18" t="s">
        <v>491</v>
      </c>
      <c r="C93" s="18" t="s">
        <v>492</v>
      </c>
      <c r="D93" s="19" t="s">
        <v>493</v>
      </c>
      <c r="E93" s="18" t="s">
        <v>484</v>
      </c>
      <c r="F93" s="18">
        <v>1.0</v>
      </c>
      <c r="G93" s="20">
        <v>211003.0</v>
      </c>
      <c r="H93" s="18" t="s">
        <v>69</v>
      </c>
      <c r="I93" s="21">
        <v>16000.0</v>
      </c>
      <c r="J93" s="18" t="s">
        <v>22</v>
      </c>
      <c r="L93" s="22">
        <v>43803.0</v>
      </c>
      <c r="M93" s="22">
        <v>43803.0</v>
      </c>
      <c r="O93" s="18" t="s">
        <v>24</v>
      </c>
      <c r="P93" s="18" t="s">
        <v>256</v>
      </c>
    </row>
    <row r="94" ht="15.75" customHeight="1">
      <c r="A94" s="17" t="s">
        <v>494</v>
      </c>
      <c r="B94" s="18" t="s">
        <v>495</v>
      </c>
      <c r="C94" s="18" t="s">
        <v>496</v>
      </c>
      <c r="D94" s="19" t="s">
        <v>497</v>
      </c>
      <c r="E94" s="18" t="s">
        <v>158</v>
      </c>
      <c r="F94" s="18">
        <v>2.0</v>
      </c>
      <c r="G94" s="20">
        <v>295003.0</v>
      </c>
      <c r="H94" s="18" t="s">
        <v>41</v>
      </c>
      <c r="I94" s="21">
        <v>16000.0</v>
      </c>
      <c r="J94" s="18" t="s">
        <v>22</v>
      </c>
      <c r="L94" s="22">
        <v>43803.0</v>
      </c>
      <c r="M94" s="22">
        <v>43803.0</v>
      </c>
      <c r="N94" s="18" t="s">
        <v>498</v>
      </c>
      <c r="O94" s="18" t="s">
        <v>24</v>
      </c>
      <c r="P94" s="18" t="s">
        <v>256</v>
      </c>
    </row>
    <row r="95" ht="15.75" customHeight="1">
      <c r="A95" s="17" t="s">
        <v>277</v>
      </c>
      <c r="B95" s="18" t="s">
        <v>499</v>
      </c>
      <c r="C95" s="18" t="s">
        <v>500</v>
      </c>
      <c r="D95" s="19" t="s">
        <v>501</v>
      </c>
      <c r="E95" s="18" t="s">
        <v>502</v>
      </c>
      <c r="F95" s="18">
        <v>2.0</v>
      </c>
      <c r="G95" s="20">
        <v>530003.0</v>
      </c>
      <c r="H95" s="18" t="s">
        <v>21</v>
      </c>
      <c r="I95" s="21">
        <v>12000.0</v>
      </c>
      <c r="J95" s="18" t="s">
        <v>22</v>
      </c>
      <c r="L95" s="18" t="s">
        <v>474</v>
      </c>
      <c r="M95" s="18" t="s">
        <v>474</v>
      </c>
      <c r="O95" s="18" t="s">
        <v>24</v>
      </c>
      <c r="P95" s="18" t="s">
        <v>256</v>
      </c>
    </row>
    <row r="96" ht="15.75" customHeight="1">
      <c r="A96" s="17" t="s">
        <v>503</v>
      </c>
      <c r="B96" s="18" t="s">
        <v>504</v>
      </c>
      <c r="C96" s="18" t="s">
        <v>505</v>
      </c>
      <c r="D96" s="19" t="s">
        <v>506</v>
      </c>
      <c r="E96" s="18" t="s">
        <v>507</v>
      </c>
      <c r="F96" s="18">
        <v>3.0</v>
      </c>
      <c r="G96" s="20">
        <v>684003.0</v>
      </c>
      <c r="H96" s="18" t="s">
        <v>41</v>
      </c>
      <c r="I96" s="21">
        <v>24000.0</v>
      </c>
      <c r="J96" s="18" t="s">
        <v>22</v>
      </c>
      <c r="L96" s="18" t="s">
        <v>474</v>
      </c>
      <c r="M96" s="18" t="s">
        <v>474</v>
      </c>
      <c r="O96" s="18" t="s">
        <v>24</v>
      </c>
      <c r="P96" s="18" t="s">
        <v>256</v>
      </c>
    </row>
    <row r="97" ht="15.75" customHeight="1">
      <c r="A97" s="17" t="s">
        <v>508</v>
      </c>
      <c r="B97" s="18" t="s">
        <v>509</v>
      </c>
      <c r="C97" s="18" t="s">
        <v>510</v>
      </c>
      <c r="D97" s="19" t="s">
        <v>511</v>
      </c>
      <c r="E97" s="18" t="s">
        <v>512</v>
      </c>
      <c r="F97" s="18">
        <v>3.0</v>
      </c>
      <c r="G97" s="20">
        <v>679003.0</v>
      </c>
      <c r="H97" s="18" t="s">
        <v>41</v>
      </c>
      <c r="I97" s="21">
        <v>19000.0</v>
      </c>
      <c r="J97" s="18" t="s">
        <v>53</v>
      </c>
      <c r="L97" s="18" t="s">
        <v>513</v>
      </c>
      <c r="M97" s="18" t="s">
        <v>513</v>
      </c>
      <c r="O97" s="18" t="s">
        <v>24</v>
      </c>
      <c r="P97" s="18" t="s">
        <v>256</v>
      </c>
    </row>
    <row r="98" ht="15.75" customHeight="1">
      <c r="A98" s="17" t="s">
        <v>514</v>
      </c>
      <c r="B98" s="18" t="s">
        <v>515</v>
      </c>
      <c r="C98" s="18" t="s">
        <v>516</v>
      </c>
      <c r="D98" s="19" t="s">
        <v>517</v>
      </c>
      <c r="E98" s="18" t="s">
        <v>518</v>
      </c>
      <c r="F98" s="18">
        <v>2.0</v>
      </c>
      <c r="G98" s="20">
        <v>404003.0</v>
      </c>
      <c r="H98" s="18" t="s">
        <v>41</v>
      </c>
      <c r="I98" s="21">
        <v>16000.0</v>
      </c>
      <c r="J98" s="18" t="s">
        <v>22</v>
      </c>
      <c r="L98" s="18" t="s">
        <v>519</v>
      </c>
      <c r="M98" s="18" t="s">
        <v>519</v>
      </c>
      <c r="O98" s="18" t="s">
        <v>24</v>
      </c>
      <c r="P98" s="18" t="s">
        <v>25</v>
      </c>
    </row>
    <row r="99" ht="15.75" customHeight="1">
      <c r="A99" s="17" t="s">
        <v>520</v>
      </c>
      <c r="B99" s="18" t="s">
        <v>521</v>
      </c>
      <c r="C99" s="18" t="s">
        <v>522</v>
      </c>
      <c r="D99" s="19" t="s">
        <v>523</v>
      </c>
      <c r="E99" s="18" t="s">
        <v>74</v>
      </c>
      <c r="F99" s="18">
        <v>2.0</v>
      </c>
      <c r="G99" s="20">
        <v>306003.0</v>
      </c>
      <c r="H99" s="18" t="s">
        <v>41</v>
      </c>
      <c r="I99" s="21">
        <v>27000.0</v>
      </c>
      <c r="J99" s="18" t="s">
        <v>22</v>
      </c>
      <c r="L99" s="18" t="s">
        <v>519</v>
      </c>
      <c r="M99" s="18" t="s">
        <v>519</v>
      </c>
      <c r="O99" s="18" t="s">
        <v>24</v>
      </c>
      <c r="P99" s="18" t="s">
        <v>25</v>
      </c>
    </row>
    <row r="100" ht="15.75" customHeight="1">
      <c r="A100" s="17" t="s">
        <v>524</v>
      </c>
      <c r="B100" s="18" t="s">
        <v>525</v>
      </c>
      <c r="C100" s="18" t="s">
        <v>526</v>
      </c>
      <c r="D100" s="19" t="s">
        <v>527</v>
      </c>
      <c r="E100" s="18" t="s">
        <v>528</v>
      </c>
      <c r="F100" s="18">
        <v>1.0</v>
      </c>
      <c r="G100" s="20">
        <v>207003.0</v>
      </c>
      <c r="H100" s="18" t="s">
        <v>41</v>
      </c>
      <c r="I100" s="21">
        <v>12000.0</v>
      </c>
      <c r="J100" s="18" t="s">
        <v>22</v>
      </c>
      <c r="L100" s="18" t="s">
        <v>519</v>
      </c>
      <c r="M100" s="18" t="s">
        <v>519</v>
      </c>
      <c r="O100" s="18" t="s">
        <v>24</v>
      </c>
      <c r="P100" s="18" t="s">
        <v>256</v>
      </c>
    </row>
    <row r="101" ht="15.75" customHeight="1">
      <c r="A101" s="17" t="s">
        <v>529</v>
      </c>
      <c r="B101" s="18" t="s">
        <v>530</v>
      </c>
      <c r="C101" s="18" t="s">
        <v>531</v>
      </c>
      <c r="D101" s="19" t="s">
        <v>532</v>
      </c>
      <c r="E101" s="18" t="s">
        <v>533</v>
      </c>
      <c r="F101" s="18">
        <v>1.0</v>
      </c>
      <c r="G101" s="20">
        <v>207003.0</v>
      </c>
      <c r="H101" s="18" t="s">
        <v>69</v>
      </c>
      <c r="I101" s="21">
        <v>12000.0</v>
      </c>
      <c r="J101" s="18" t="s">
        <v>22</v>
      </c>
      <c r="L101" s="18" t="s">
        <v>519</v>
      </c>
      <c r="M101" s="18" t="s">
        <v>519</v>
      </c>
      <c r="O101" s="18" t="s">
        <v>24</v>
      </c>
      <c r="P101" s="18" t="s">
        <v>256</v>
      </c>
    </row>
    <row r="102" ht="15.75" customHeight="1">
      <c r="A102" s="17" t="s">
        <v>534</v>
      </c>
      <c r="B102" s="18" t="s">
        <v>535</v>
      </c>
      <c r="C102" s="18" t="s">
        <v>536</v>
      </c>
      <c r="D102" s="19" t="s">
        <v>537</v>
      </c>
      <c r="E102" s="18" t="s">
        <v>538</v>
      </c>
      <c r="F102" s="18">
        <v>2.0</v>
      </c>
      <c r="G102" s="20">
        <v>400003.0</v>
      </c>
      <c r="H102" s="18" t="s">
        <v>69</v>
      </c>
      <c r="I102" s="21">
        <v>16000.0</v>
      </c>
      <c r="J102" s="18" t="s">
        <v>22</v>
      </c>
      <c r="L102" s="18" t="s">
        <v>519</v>
      </c>
      <c r="M102" s="18" t="s">
        <v>519</v>
      </c>
      <c r="O102" s="18" t="s">
        <v>24</v>
      </c>
      <c r="P102" s="18" t="s">
        <v>256</v>
      </c>
    </row>
    <row r="103" ht="15.75" customHeight="1">
      <c r="A103" s="17" t="s">
        <v>539</v>
      </c>
      <c r="B103" s="18" t="s">
        <v>540</v>
      </c>
      <c r="C103" s="18" t="s">
        <v>541</v>
      </c>
      <c r="D103" s="19" t="s">
        <v>542</v>
      </c>
      <c r="E103" s="18" t="s">
        <v>399</v>
      </c>
      <c r="F103" s="18">
        <v>1.0</v>
      </c>
      <c r="G103" s="20">
        <v>207003.0</v>
      </c>
      <c r="H103" s="18" t="s">
        <v>21</v>
      </c>
      <c r="I103" s="21">
        <v>12000.0</v>
      </c>
      <c r="J103" s="18" t="s">
        <v>22</v>
      </c>
      <c r="L103" s="18" t="s">
        <v>519</v>
      </c>
      <c r="M103" s="18" t="s">
        <v>519</v>
      </c>
      <c r="O103" s="18" t="s">
        <v>24</v>
      </c>
      <c r="P103" s="18" t="s">
        <v>256</v>
      </c>
    </row>
    <row r="104" ht="15.75" customHeight="1">
      <c r="A104" s="17" t="s">
        <v>543</v>
      </c>
      <c r="B104" s="18" t="s">
        <v>544</v>
      </c>
      <c r="C104" s="18" t="s">
        <v>545</v>
      </c>
      <c r="D104" s="19" t="s">
        <v>546</v>
      </c>
      <c r="E104" s="18" t="s">
        <v>547</v>
      </c>
      <c r="F104" s="18">
        <v>2.0</v>
      </c>
      <c r="G104" s="20">
        <v>291003.0</v>
      </c>
      <c r="H104" s="18" t="s">
        <v>21</v>
      </c>
      <c r="I104" s="21">
        <v>12000.0</v>
      </c>
      <c r="J104" s="18" t="s">
        <v>22</v>
      </c>
      <c r="L104" s="18" t="s">
        <v>548</v>
      </c>
      <c r="M104" s="18" t="s">
        <v>548</v>
      </c>
      <c r="O104" s="18" t="s">
        <v>24</v>
      </c>
      <c r="P104" s="18" t="s">
        <v>256</v>
      </c>
    </row>
    <row r="105" ht="15.75" customHeight="1">
      <c r="A105" s="17" t="s">
        <v>549</v>
      </c>
      <c r="B105" s="18" t="s">
        <v>550</v>
      </c>
      <c r="C105" s="18" t="s">
        <v>551</v>
      </c>
      <c r="D105" s="19" t="s">
        <v>552</v>
      </c>
      <c r="E105" s="18" t="s">
        <v>553</v>
      </c>
      <c r="F105" s="18">
        <v>2.0</v>
      </c>
      <c r="G105" s="20">
        <v>291003.0</v>
      </c>
      <c r="H105" s="18" t="s">
        <v>41</v>
      </c>
      <c r="I105" s="21">
        <v>12000.0</v>
      </c>
      <c r="J105" s="18" t="s">
        <v>22</v>
      </c>
      <c r="L105" s="18" t="s">
        <v>548</v>
      </c>
      <c r="M105" s="18" t="s">
        <v>548</v>
      </c>
      <c r="O105" s="18" t="s">
        <v>24</v>
      </c>
      <c r="P105" s="18" t="s">
        <v>25</v>
      </c>
    </row>
    <row r="106" ht="15.75" customHeight="1">
      <c r="A106" s="17" t="s">
        <v>554</v>
      </c>
      <c r="B106" s="18" t="s">
        <v>555</v>
      </c>
      <c r="C106" s="18" t="s">
        <v>556</v>
      </c>
      <c r="D106" s="19" t="s">
        <v>557</v>
      </c>
      <c r="E106" s="18" t="s">
        <v>547</v>
      </c>
      <c r="F106" s="18">
        <v>2.0</v>
      </c>
      <c r="G106" s="20">
        <v>303003.0</v>
      </c>
      <c r="H106" s="18" t="s">
        <v>41</v>
      </c>
      <c r="I106" s="21">
        <v>24000.0</v>
      </c>
      <c r="J106" s="18" t="s">
        <v>22</v>
      </c>
      <c r="L106" s="18" t="s">
        <v>548</v>
      </c>
      <c r="M106" s="18" t="s">
        <v>548</v>
      </c>
      <c r="O106" s="18" t="s">
        <v>24</v>
      </c>
      <c r="P106" s="18" t="s">
        <v>25</v>
      </c>
    </row>
    <row r="107" ht="15.75" customHeight="1">
      <c r="A107" s="17" t="s">
        <v>558</v>
      </c>
      <c r="B107" s="18" t="s">
        <v>559</v>
      </c>
      <c r="C107" s="18" t="s">
        <v>560</v>
      </c>
      <c r="D107" s="19" t="s">
        <v>561</v>
      </c>
      <c r="E107" s="18" t="s">
        <v>562</v>
      </c>
      <c r="F107" s="18">
        <v>1.0</v>
      </c>
      <c r="G107" s="20">
        <v>189003.0</v>
      </c>
      <c r="H107" s="18" t="s">
        <v>41</v>
      </c>
      <c r="I107" s="21">
        <v>24000.0</v>
      </c>
      <c r="J107" s="18" t="s">
        <v>22</v>
      </c>
      <c r="L107" s="18" t="s">
        <v>548</v>
      </c>
      <c r="M107" s="18" t="s">
        <v>548</v>
      </c>
      <c r="O107" s="18" t="s">
        <v>24</v>
      </c>
      <c r="P107" s="18" t="s">
        <v>25</v>
      </c>
    </row>
    <row r="108" ht="15.75" customHeight="1">
      <c r="A108" s="17" t="s">
        <v>563</v>
      </c>
      <c r="B108" s="18" t="s">
        <v>564</v>
      </c>
      <c r="C108" s="18" t="s">
        <v>565</v>
      </c>
      <c r="D108" s="19" t="s">
        <v>566</v>
      </c>
      <c r="E108" s="18" t="s">
        <v>533</v>
      </c>
      <c r="F108" s="18">
        <v>1.0</v>
      </c>
      <c r="G108" s="20">
        <v>211003.0</v>
      </c>
      <c r="H108" s="18" t="s">
        <v>41</v>
      </c>
      <c r="I108" s="21">
        <v>16000.0</v>
      </c>
      <c r="J108" s="18" t="s">
        <v>22</v>
      </c>
      <c r="L108" s="18" t="s">
        <v>548</v>
      </c>
      <c r="M108" s="18" t="s">
        <v>548</v>
      </c>
      <c r="O108" s="18" t="s">
        <v>24</v>
      </c>
      <c r="P108" s="18" t="s">
        <v>25</v>
      </c>
    </row>
    <row r="109" ht="15.75" customHeight="1">
      <c r="A109" s="17" t="s">
        <v>567</v>
      </c>
      <c r="B109" s="18" t="s">
        <v>568</v>
      </c>
      <c r="C109" s="18" t="s">
        <v>569</v>
      </c>
      <c r="D109" s="19" t="s">
        <v>570</v>
      </c>
      <c r="E109" s="18" t="s">
        <v>571</v>
      </c>
      <c r="F109" s="18">
        <v>2.0</v>
      </c>
      <c r="G109" s="20">
        <v>184003.0</v>
      </c>
      <c r="H109" s="18" t="s">
        <v>41</v>
      </c>
      <c r="I109" s="21">
        <v>14000.0</v>
      </c>
      <c r="J109" s="18" t="s">
        <v>22</v>
      </c>
      <c r="L109" s="18" t="s">
        <v>548</v>
      </c>
      <c r="M109" s="18" t="s">
        <v>548</v>
      </c>
      <c r="O109" s="18" t="s">
        <v>24</v>
      </c>
      <c r="P109" s="18" t="s">
        <v>25</v>
      </c>
    </row>
    <row r="110" ht="15.75" customHeight="1">
      <c r="A110" s="17" t="s">
        <v>572</v>
      </c>
      <c r="B110" s="18" t="s">
        <v>573</v>
      </c>
      <c r="C110" s="18" t="s">
        <v>574</v>
      </c>
      <c r="D110" s="19" t="s">
        <v>575</v>
      </c>
      <c r="E110" s="18" t="s">
        <v>576</v>
      </c>
      <c r="F110" s="18">
        <v>2.0</v>
      </c>
      <c r="G110" s="20">
        <v>293003.0</v>
      </c>
      <c r="H110" s="18" t="s">
        <v>41</v>
      </c>
      <c r="I110" s="21">
        <v>14000.0</v>
      </c>
      <c r="J110" s="18" t="s">
        <v>53</v>
      </c>
      <c r="L110" s="18" t="s">
        <v>548</v>
      </c>
      <c r="M110" s="18" t="s">
        <v>548</v>
      </c>
      <c r="O110" s="18" t="s">
        <v>24</v>
      </c>
      <c r="P110" s="18" t="s">
        <v>25</v>
      </c>
    </row>
    <row r="111" ht="15.75" customHeight="1">
      <c r="A111" s="17" t="s">
        <v>577</v>
      </c>
      <c r="B111" s="18" t="s">
        <v>578</v>
      </c>
      <c r="C111" s="18" t="s">
        <v>579</v>
      </c>
      <c r="D111" s="19" t="s">
        <v>580</v>
      </c>
      <c r="E111" s="18" t="s">
        <v>581</v>
      </c>
      <c r="F111" s="18">
        <v>2.0</v>
      </c>
      <c r="G111" s="20">
        <v>378003.0</v>
      </c>
      <c r="H111" s="18" t="s">
        <v>69</v>
      </c>
      <c r="I111" s="21">
        <v>19000.0</v>
      </c>
      <c r="J111" s="18" t="s">
        <v>22</v>
      </c>
      <c r="L111" s="18" t="s">
        <v>548</v>
      </c>
      <c r="M111" s="18" t="s">
        <v>548</v>
      </c>
      <c r="O111" s="18" t="s">
        <v>24</v>
      </c>
      <c r="P111" s="18" t="s">
        <v>25</v>
      </c>
    </row>
    <row r="112" ht="15.75" customHeight="1">
      <c r="A112" s="17" t="s">
        <v>582</v>
      </c>
      <c r="B112" s="18" t="s">
        <v>583</v>
      </c>
      <c r="C112" s="18" t="s">
        <v>584</v>
      </c>
      <c r="D112" s="19" t="s">
        <v>585</v>
      </c>
      <c r="E112" s="18" t="s">
        <v>586</v>
      </c>
      <c r="F112" s="18">
        <v>1.0</v>
      </c>
      <c r="G112" s="20">
        <v>187003.0</v>
      </c>
      <c r="H112" s="18" t="s">
        <v>21</v>
      </c>
      <c r="I112" s="21">
        <v>12000.0</v>
      </c>
      <c r="J112" s="18" t="s">
        <v>22</v>
      </c>
      <c r="L112" s="18" t="s">
        <v>519</v>
      </c>
      <c r="M112" s="18" t="s">
        <v>519</v>
      </c>
      <c r="O112" s="18" t="s">
        <v>24</v>
      </c>
      <c r="P112" s="18" t="s">
        <v>25</v>
      </c>
    </row>
    <row r="113" ht="15.75" customHeight="1">
      <c r="A113" s="17" t="s">
        <v>587</v>
      </c>
      <c r="B113" s="37" t="s">
        <v>588</v>
      </c>
      <c r="C113" s="37" t="s">
        <v>589</v>
      </c>
      <c r="D113" s="37">
        <v>8.7809792611E10</v>
      </c>
      <c r="E113" s="37" t="s">
        <v>590</v>
      </c>
      <c r="F113" s="39">
        <v>2.0</v>
      </c>
      <c r="G113" s="41" t="s">
        <v>591</v>
      </c>
      <c r="H113" s="37" t="s">
        <v>21</v>
      </c>
      <c r="I113" s="42" t="s">
        <v>592</v>
      </c>
      <c r="J113" s="37" t="s">
        <v>22</v>
      </c>
      <c r="K113" s="37"/>
      <c r="L113" s="37" t="s">
        <v>593</v>
      </c>
      <c r="M113" s="37" t="s">
        <v>593</v>
      </c>
      <c r="N113" s="48"/>
      <c r="O113" s="37" t="s">
        <v>24</v>
      </c>
      <c r="P113" s="18" t="s">
        <v>25</v>
      </c>
    </row>
    <row r="114" ht="15.75" customHeight="1">
      <c r="A114" s="17" t="s">
        <v>594</v>
      </c>
      <c r="B114" s="18" t="s">
        <v>595</v>
      </c>
      <c r="C114" s="18" t="s">
        <v>596</v>
      </c>
      <c r="D114" s="19" t="s">
        <v>597</v>
      </c>
      <c r="E114" s="18" t="s">
        <v>598</v>
      </c>
      <c r="F114" s="18">
        <v>1.0</v>
      </c>
      <c r="G114" s="20">
        <v>127503.0</v>
      </c>
      <c r="H114" s="18" t="s">
        <v>21</v>
      </c>
      <c r="I114" s="21">
        <v>12000.0</v>
      </c>
      <c r="J114" s="18" t="s">
        <v>22</v>
      </c>
      <c r="K114" s="18">
        <v>44700.0</v>
      </c>
      <c r="L114" s="18" t="s">
        <v>548</v>
      </c>
      <c r="M114" s="18" t="s">
        <v>548</v>
      </c>
      <c r="O114" s="18" t="s">
        <v>24</v>
      </c>
      <c r="P114" s="18" t="s">
        <v>25</v>
      </c>
    </row>
    <row r="115" ht="15.75" customHeight="1">
      <c r="A115" s="17" t="s">
        <v>599</v>
      </c>
      <c r="B115" s="18" t="s">
        <v>600</v>
      </c>
      <c r="C115" s="18" t="s">
        <v>601</v>
      </c>
      <c r="D115" s="19" t="s">
        <v>602</v>
      </c>
      <c r="E115" s="18" t="s">
        <v>603</v>
      </c>
      <c r="F115" s="18">
        <v>2.0</v>
      </c>
      <c r="G115" s="20">
        <v>562003.0</v>
      </c>
      <c r="H115" s="18" t="s">
        <v>41</v>
      </c>
      <c r="I115" s="21">
        <v>58000.0</v>
      </c>
      <c r="J115" s="18" t="s">
        <v>22</v>
      </c>
      <c r="L115" s="18" t="s">
        <v>548</v>
      </c>
      <c r="M115" s="18" t="s">
        <v>548</v>
      </c>
      <c r="O115" s="18" t="s">
        <v>24</v>
      </c>
      <c r="P115" s="18" t="s">
        <v>25</v>
      </c>
    </row>
    <row r="116" ht="15.75" customHeight="1">
      <c r="A116" s="17" t="s">
        <v>604</v>
      </c>
      <c r="B116" s="18" t="s">
        <v>605</v>
      </c>
      <c r="C116" s="18" t="s">
        <v>606</v>
      </c>
      <c r="D116" s="19" t="s">
        <v>607</v>
      </c>
      <c r="E116" s="18" t="s">
        <v>608</v>
      </c>
      <c r="F116" s="18">
        <v>2.0</v>
      </c>
      <c r="G116" s="20">
        <v>291003.0</v>
      </c>
      <c r="H116" s="18" t="s">
        <v>21</v>
      </c>
      <c r="I116" s="21">
        <v>12000.0</v>
      </c>
      <c r="J116" s="18" t="s">
        <v>22</v>
      </c>
      <c r="L116" s="18" t="s">
        <v>609</v>
      </c>
      <c r="M116" s="18" t="s">
        <v>609</v>
      </c>
      <c r="O116" s="18" t="s">
        <v>24</v>
      </c>
      <c r="P116" s="18" t="s">
        <v>25</v>
      </c>
    </row>
    <row r="117" ht="15.75" customHeight="1">
      <c r="A117" s="17" t="s">
        <v>610</v>
      </c>
      <c r="B117" s="18" t="s">
        <v>611</v>
      </c>
      <c r="C117" s="18" t="s">
        <v>612</v>
      </c>
      <c r="D117" s="19" t="s">
        <v>613</v>
      </c>
      <c r="E117" s="18" t="s">
        <v>614</v>
      </c>
      <c r="F117" s="18">
        <v>6.0</v>
      </c>
      <c r="G117" s="20">
        <v>1629003.0</v>
      </c>
      <c r="H117" s="18" t="s">
        <v>41</v>
      </c>
      <c r="I117" s="21">
        <v>75000.0</v>
      </c>
      <c r="J117" s="18" t="s">
        <v>22</v>
      </c>
      <c r="L117" s="18" t="s">
        <v>609</v>
      </c>
      <c r="M117" s="18" t="s">
        <v>609</v>
      </c>
      <c r="O117" s="18" t="s">
        <v>24</v>
      </c>
      <c r="P117" s="18" t="s">
        <v>25</v>
      </c>
    </row>
    <row r="118" ht="15.75" customHeight="1">
      <c r="A118" s="17" t="s">
        <v>615</v>
      </c>
      <c r="B118" s="18" t="s">
        <v>616</v>
      </c>
      <c r="C118" s="18" t="s">
        <v>617</v>
      </c>
      <c r="D118" s="19" t="s">
        <v>618</v>
      </c>
      <c r="E118" s="18" t="s">
        <v>619</v>
      </c>
      <c r="F118" s="18">
        <v>1.0</v>
      </c>
      <c r="G118" s="20">
        <v>101003.0</v>
      </c>
      <c r="H118" s="18" t="s">
        <v>21</v>
      </c>
      <c r="I118" s="21">
        <v>12000.0</v>
      </c>
      <c r="J118" s="18" t="s">
        <v>22</v>
      </c>
      <c r="L118" s="18" t="s">
        <v>620</v>
      </c>
      <c r="M118" s="18" t="s">
        <v>620</v>
      </c>
      <c r="O118" s="18" t="s">
        <v>24</v>
      </c>
      <c r="P118" s="18" t="s">
        <v>25</v>
      </c>
    </row>
    <row r="119" ht="15.75" customHeight="1">
      <c r="A119" s="17" t="s">
        <v>621</v>
      </c>
      <c r="B119" s="18" t="s">
        <v>622</v>
      </c>
      <c r="C119" s="18" t="s">
        <v>623</v>
      </c>
      <c r="D119" s="19" t="s">
        <v>624</v>
      </c>
      <c r="E119" s="18" t="s">
        <v>625</v>
      </c>
      <c r="F119" s="18">
        <v>2.0</v>
      </c>
      <c r="G119" s="20">
        <v>295003.0</v>
      </c>
      <c r="H119" s="18" t="s">
        <v>41</v>
      </c>
      <c r="I119" s="21">
        <v>16000.0</v>
      </c>
      <c r="J119" s="18" t="s">
        <v>22</v>
      </c>
      <c r="L119" s="18" t="s">
        <v>620</v>
      </c>
      <c r="M119" s="18" t="s">
        <v>620</v>
      </c>
      <c r="O119" s="18" t="s">
        <v>24</v>
      </c>
      <c r="P119" s="18" t="s">
        <v>25</v>
      </c>
    </row>
    <row r="120" ht="15.75" customHeight="1">
      <c r="A120" s="17" t="s">
        <v>626</v>
      </c>
      <c r="B120" s="18" t="s">
        <v>627</v>
      </c>
      <c r="C120" s="18" t="s">
        <v>628</v>
      </c>
      <c r="D120" s="19" t="s">
        <v>629</v>
      </c>
      <c r="E120" s="18" t="s">
        <v>630</v>
      </c>
      <c r="F120" s="18">
        <v>1.0</v>
      </c>
      <c r="G120" s="20">
        <v>287003.0</v>
      </c>
      <c r="H120" s="18" t="s">
        <v>41</v>
      </c>
      <c r="I120" s="21">
        <v>12000.0</v>
      </c>
      <c r="J120" s="18" t="s">
        <v>22</v>
      </c>
      <c r="L120" s="18" t="s">
        <v>620</v>
      </c>
      <c r="M120" s="18" t="s">
        <v>620</v>
      </c>
      <c r="O120" s="18" t="s">
        <v>24</v>
      </c>
      <c r="P120" s="18" t="s">
        <v>25</v>
      </c>
    </row>
    <row r="121" ht="15.75" customHeight="1">
      <c r="A121" s="17" t="s">
        <v>631</v>
      </c>
      <c r="B121" s="18" t="s">
        <v>632</v>
      </c>
      <c r="C121" s="18" t="s">
        <v>633</v>
      </c>
      <c r="D121" s="19" t="s">
        <v>634</v>
      </c>
      <c r="E121" s="18" t="s">
        <v>635</v>
      </c>
      <c r="F121" s="18">
        <v>2.0</v>
      </c>
      <c r="G121" s="20">
        <v>215003.0</v>
      </c>
      <c r="H121" s="18" t="s">
        <v>41</v>
      </c>
      <c r="I121" s="21">
        <v>12000.0</v>
      </c>
      <c r="J121" s="18" t="s">
        <v>22</v>
      </c>
      <c r="K121" s="18">
        <v>87200.0</v>
      </c>
      <c r="L121" s="18" t="s">
        <v>620</v>
      </c>
      <c r="M121" s="18" t="s">
        <v>620</v>
      </c>
      <c r="O121" s="18" t="s">
        <v>24</v>
      </c>
      <c r="P121" s="18" t="s">
        <v>25</v>
      </c>
    </row>
    <row r="122" ht="15.75" customHeight="1">
      <c r="A122" s="17" t="s">
        <v>636</v>
      </c>
      <c r="B122" s="18" t="s">
        <v>637</v>
      </c>
      <c r="C122" s="18" t="s">
        <v>638</v>
      </c>
      <c r="D122" s="19" t="s">
        <v>639</v>
      </c>
      <c r="E122" s="18" t="s">
        <v>226</v>
      </c>
      <c r="F122" s="18">
        <v>1.0</v>
      </c>
      <c r="G122" s="20">
        <v>211003.0</v>
      </c>
      <c r="H122" s="18" t="s">
        <v>41</v>
      </c>
      <c r="I122" s="21">
        <v>16000.0</v>
      </c>
      <c r="J122" s="18" t="s">
        <v>22</v>
      </c>
      <c r="L122" s="18" t="s">
        <v>620</v>
      </c>
      <c r="M122" s="18" t="s">
        <v>620</v>
      </c>
      <c r="O122" s="18" t="s">
        <v>24</v>
      </c>
      <c r="P122" s="18" t="s">
        <v>25</v>
      </c>
    </row>
    <row r="123" ht="15.75" customHeight="1">
      <c r="A123" s="17" t="s">
        <v>640</v>
      </c>
      <c r="B123" s="18" t="s">
        <v>641</v>
      </c>
      <c r="C123" s="18" t="s">
        <v>642</v>
      </c>
      <c r="D123" s="19" t="s">
        <v>643</v>
      </c>
      <c r="E123" s="18" t="s">
        <v>644</v>
      </c>
      <c r="F123" s="18">
        <v>1.0</v>
      </c>
      <c r="G123" s="20">
        <v>142503.0</v>
      </c>
      <c r="H123" s="18" t="s">
        <v>21</v>
      </c>
      <c r="I123" s="21">
        <v>27000.0</v>
      </c>
      <c r="J123" s="18" t="s">
        <v>22</v>
      </c>
      <c r="L123" s="18" t="s">
        <v>620</v>
      </c>
      <c r="M123" s="18" t="s">
        <v>620</v>
      </c>
      <c r="O123" s="18" t="s">
        <v>24</v>
      </c>
      <c r="P123" s="18" t="s">
        <v>25</v>
      </c>
    </row>
    <row r="124" ht="15.75" customHeight="1">
      <c r="A124" s="17" t="s">
        <v>645</v>
      </c>
      <c r="B124" s="18" t="s">
        <v>646</v>
      </c>
      <c r="C124" s="18" t="s">
        <v>647</v>
      </c>
      <c r="D124" s="19" t="s">
        <v>648</v>
      </c>
      <c r="E124" s="18" t="s">
        <v>142</v>
      </c>
      <c r="F124" s="18">
        <v>1.0</v>
      </c>
      <c r="G124" s="20">
        <v>207003.0</v>
      </c>
      <c r="H124" s="18" t="s">
        <v>21</v>
      </c>
      <c r="I124" s="21">
        <v>12000.0</v>
      </c>
      <c r="J124" s="80" t="s">
        <v>22</v>
      </c>
      <c r="L124" s="18" t="s">
        <v>620</v>
      </c>
      <c r="M124" s="18" t="s">
        <v>620</v>
      </c>
      <c r="O124" s="18" t="s">
        <v>24</v>
      </c>
      <c r="P124" s="18" t="s">
        <v>25</v>
      </c>
    </row>
    <row r="125" ht="15.75" customHeight="1">
      <c r="A125" s="17" t="s">
        <v>649</v>
      </c>
      <c r="B125" s="18" t="s">
        <v>650</v>
      </c>
      <c r="C125" s="18" t="s">
        <v>651</v>
      </c>
      <c r="D125" s="19" t="s">
        <v>652</v>
      </c>
      <c r="E125" s="18" t="s">
        <v>653</v>
      </c>
      <c r="F125" s="18">
        <v>3.0</v>
      </c>
      <c r="G125" s="20">
        <v>472003.0</v>
      </c>
      <c r="H125" s="18" t="s">
        <v>69</v>
      </c>
      <c r="I125" s="21">
        <v>10000.0</v>
      </c>
      <c r="J125" s="18" t="s">
        <v>305</v>
      </c>
      <c r="K125" s="18">
        <v>177000.0</v>
      </c>
      <c r="L125" s="18" t="s">
        <v>620</v>
      </c>
      <c r="M125" s="18" t="s">
        <v>620</v>
      </c>
      <c r="O125" s="18" t="s">
        <v>24</v>
      </c>
      <c r="P125" s="18" t="s">
        <v>25</v>
      </c>
    </row>
    <row r="126" ht="15.75" customHeight="1">
      <c r="A126" s="17" t="s">
        <v>654</v>
      </c>
      <c r="B126" s="18" t="s">
        <v>655</v>
      </c>
      <c r="C126" s="18" t="s">
        <v>656</v>
      </c>
      <c r="D126" s="19" t="s">
        <v>657</v>
      </c>
      <c r="E126" s="18" t="s">
        <v>658</v>
      </c>
      <c r="F126" s="18">
        <v>2.0</v>
      </c>
      <c r="G126" s="20">
        <v>398003.0</v>
      </c>
      <c r="H126" s="18" t="s">
        <v>21</v>
      </c>
      <c r="I126" s="21">
        <v>23000.0</v>
      </c>
      <c r="J126" s="18" t="s">
        <v>22</v>
      </c>
      <c r="L126" s="18" t="s">
        <v>620</v>
      </c>
      <c r="M126" s="18" t="s">
        <v>620</v>
      </c>
      <c r="O126" s="18" t="s">
        <v>24</v>
      </c>
      <c r="P126" s="18" t="s">
        <v>25</v>
      </c>
    </row>
    <row r="127" ht="15.75" customHeight="1">
      <c r="A127" s="17" t="s">
        <v>659</v>
      </c>
      <c r="B127" s="18" t="s">
        <v>660</v>
      </c>
      <c r="C127" s="18" t="s">
        <v>661</v>
      </c>
      <c r="D127" s="19" t="s">
        <v>662</v>
      </c>
      <c r="E127" s="18" t="s">
        <v>663</v>
      </c>
      <c r="F127" s="18">
        <v>1.0</v>
      </c>
      <c r="G127" s="20">
        <v>127503.0</v>
      </c>
      <c r="H127" s="18" t="s">
        <v>21</v>
      </c>
      <c r="I127" s="21">
        <v>12000.0</v>
      </c>
      <c r="J127" s="18" t="s">
        <v>22</v>
      </c>
      <c r="K127" s="18">
        <v>49500.0</v>
      </c>
      <c r="L127" s="18" t="s">
        <v>664</v>
      </c>
      <c r="M127" s="18" t="s">
        <v>664</v>
      </c>
      <c r="O127" s="18" t="s">
        <v>24</v>
      </c>
      <c r="P127" s="18" t="s">
        <v>25</v>
      </c>
    </row>
    <row r="128" ht="15.75" customHeight="1">
      <c r="A128" s="17" t="s">
        <v>665</v>
      </c>
      <c r="B128" s="18" t="s">
        <v>666</v>
      </c>
      <c r="C128" s="18" t="s">
        <v>667</v>
      </c>
      <c r="D128" s="19" t="s">
        <v>668</v>
      </c>
      <c r="E128" s="18" t="s">
        <v>669</v>
      </c>
      <c r="F128" s="18">
        <v>3.0</v>
      </c>
      <c r="G128" s="20">
        <v>786003.0</v>
      </c>
      <c r="H128" s="18" t="s">
        <v>41</v>
      </c>
      <c r="I128" s="21">
        <v>24000.0</v>
      </c>
      <c r="J128" s="18" t="s">
        <v>22</v>
      </c>
      <c r="L128" s="18" t="s">
        <v>664</v>
      </c>
      <c r="M128" s="18" t="s">
        <v>664</v>
      </c>
      <c r="O128" s="18" t="s">
        <v>24</v>
      </c>
      <c r="P128" s="18" t="s">
        <v>25</v>
      </c>
    </row>
    <row r="129" ht="15.75" customHeight="1">
      <c r="A129" s="17" t="s">
        <v>670</v>
      </c>
      <c r="B129" s="18" t="s">
        <v>671</v>
      </c>
      <c r="C129" s="18" t="s">
        <v>672</v>
      </c>
      <c r="D129" s="19" t="s">
        <v>673</v>
      </c>
      <c r="E129" s="18" t="s">
        <v>445</v>
      </c>
      <c r="F129" s="18">
        <v>1.0</v>
      </c>
      <c r="G129" s="20">
        <v>294003.0</v>
      </c>
      <c r="H129" s="18" t="s">
        <v>41</v>
      </c>
      <c r="I129" s="21">
        <v>19000.0</v>
      </c>
      <c r="J129" s="18" t="s">
        <v>22</v>
      </c>
      <c r="L129" s="18" t="s">
        <v>620</v>
      </c>
      <c r="M129" s="18" t="s">
        <v>620</v>
      </c>
      <c r="O129" s="18" t="s">
        <v>24</v>
      </c>
      <c r="P129" s="18" t="s">
        <v>25</v>
      </c>
    </row>
    <row r="130" ht="15.75" customHeight="1">
      <c r="A130" s="17" t="s">
        <v>674</v>
      </c>
      <c r="B130" s="18" t="s">
        <v>675</v>
      </c>
      <c r="C130" s="18" t="s">
        <v>676</v>
      </c>
      <c r="D130" s="19" t="s">
        <v>677</v>
      </c>
      <c r="E130" s="18" t="s">
        <v>678</v>
      </c>
      <c r="F130" s="18">
        <v>2.0</v>
      </c>
      <c r="G130" s="20">
        <v>542003.0</v>
      </c>
      <c r="H130" s="18" t="s">
        <v>69</v>
      </c>
      <c r="I130" s="21">
        <v>24000.0</v>
      </c>
      <c r="J130" s="18" t="s">
        <v>22</v>
      </c>
      <c r="L130" s="18" t="s">
        <v>664</v>
      </c>
      <c r="M130" s="18" t="s">
        <v>664</v>
      </c>
      <c r="O130" s="18" t="s">
        <v>24</v>
      </c>
      <c r="P130" s="18" t="s">
        <v>25</v>
      </c>
    </row>
    <row r="131" ht="15.75" customHeight="1">
      <c r="A131" s="17" t="s">
        <v>679</v>
      </c>
      <c r="B131" s="18" t="s">
        <v>680</v>
      </c>
      <c r="C131" s="18" t="s">
        <v>681</v>
      </c>
      <c r="D131" s="19" t="s">
        <v>682</v>
      </c>
      <c r="E131" s="18" t="s">
        <v>683</v>
      </c>
      <c r="F131" s="18">
        <v>3.0</v>
      </c>
      <c r="G131" s="20">
        <v>617503.0</v>
      </c>
      <c r="H131" s="18" t="s">
        <v>41</v>
      </c>
      <c r="I131" s="21">
        <v>24000.0</v>
      </c>
      <c r="J131" s="18" t="s">
        <v>22</v>
      </c>
      <c r="L131" s="18" t="s">
        <v>684</v>
      </c>
      <c r="M131" s="18" t="s">
        <v>684</v>
      </c>
      <c r="O131" s="18" t="s">
        <v>24</v>
      </c>
      <c r="P131" s="18" t="s">
        <v>256</v>
      </c>
    </row>
    <row r="132" ht="15.75" customHeight="1">
      <c r="A132" s="17" t="s">
        <v>685</v>
      </c>
      <c r="B132" s="18" t="s">
        <v>686</v>
      </c>
      <c r="C132" s="18" t="s">
        <v>687</v>
      </c>
      <c r="D132" s="19" t="s">
        <v>688</v>
      </c>
      <c r="E132" s="18" t="s">
        <v>689</v>
      </c>
      <c r="F132" s="18">
        <v>2.0</v>
      </c>
      <c r="G132" s="20">
        <v>380003.0</v>
      </c>
      <c r="H132" s="18" t="s">
        <v>41</v>
      </c>
      <c r="I132" s="21">
        <v>11000.0</v>
      </c>
      <c r="J132" s="18" t="s">
        <v>22</v>
      </c>
      <c r="L132" s="18" t="s">
        <v>684</v>
      </c>
      <c r="M132" s="18" t="s">
        <v>684</v>
      </c>
      <c r="O132" s="18" t="s">
        <v>24</v>
      </c>
      <c r="P132" s="18" t="s">
        <v>256</v>
      </c>
    </row>
    <row r="133" ht="15.75" customHeight="1">
      <c r="A133" s="17" t="s">
        <v>690</v>
      </c>
      <c r="B133" s="18" t="s">
        <v>691</v>
      </c>
      <c r="C133" s="18" t="s">
        <v>692</v>
      </c>
      <c r="D133" s="19" t="s">
        <v>693</v>
      </c>
      <c r="E133" s="18" t="s">
        <v>694</v>
      </c>
      <c r="F133" s="18">
        <v>4.0</v>
      </c>
      <c r="G133" s="20">
        <v>493003.0</v>
      </c>
      <c r="H133" s="18" t="s">
        <v>69</v>
      </c>
      <c r="I133" s="21">
        <v>35000.0</v>
      </c>
      <c r="J133" s="18" t="s">
        <v>22</v>
      </c>
      <c r="L133" s="18" t="s">
        <v>695</v>
      </c>
      <c r="M133" s="18" t="s">
        <v>695</v>
      </c>
      <c r="O133" s="18" t="s">
        <v>24</v>
      </c>
      <c r="P133" s="18" t="s">
        <v>256</v>
      </c>
    </row>
    <row r="134" ht="15.75" customHeight="1">
      <c r="A134" s="17" t="s">
        <v>696</v>
      </c>
      <c r="B134" s="18" t="s">
        <v>697</v>
      </c>
      <c r="C134" s="18" t="s">
        <v>698</v>
      </c>
      <c r="D134" s="19" t="s">
        <v>699</v>
      </c>
      <c r="E134" s="18" t="s">
        <v>700</v>
      </c>
      <c r="F134" s="18">
        <v>6.0</v>
      </c>
      <c r="G134" s="20">
        <v>1382003.0</v>
      </c>
      <c r="H134" s="18" t="s">
        <v>69</v>
      </c>
      <c r="I134" s="21">
        <v>82000.0</v>
      </c>
      <c r="J134" s="18" t="s">
        <v>22</v>
      </c>
      <c r="L134" s="18" t="s">
        <v>701</v>
      </c>
      <c r="M134" s="18" t="s">
        <v>701</v>
      </c>
      <c r="O134" s="18" t="s">
        <v>24</v>
      </c>
      <c r="P134" s="18" t="s">
        <v>256</v>
      </c>
    </row>
    <row r="135" ht="15.75" customHeight="1">
      <c r="A135" s="17" t="s">
        <v>702</v>
      </c>
      <c r="B135" s="18" t="s">
        <v>703</v>
      </c>
      <c r="C135" s="18" t="s">
        <v>704</v>
      </c>
      <c r="D135" s="19" t="s">
        <v>705</v>
      </c>
      <c r="E135" s="18" t="s">
        <v>706</v>
      </c>
      <c r="F135" s="18">
        <v>3.0</v>
      </c>
      <c r="G135" s="20">
        <v>493003.0</v>
      </c>
      <c r="H135" s="18" t="s">
        <v>41</v>
      </c>
      <c r="I135" s="21">
        <v>19000.0</v>
      </c>
      <c r="J135" s="18" t="s">
        <v>22</v>
      </c>
      <c r="L135" s="18" t="s">
        <v>701</v>
      </c>
      <c r="M135" s="18" t="s">
        <v>701</v>
      </c>
      <c r="O135" s="18" t="s">
        <v>24</v>
      </c>
      <c r="P135" s="18" t="s">
        <v>256</v>
      </c>
    </row>
    <row r="136" ht="15.75" customHeight="1">
      <c r="A136" s="17" t="s">
        <v>707</v>
      </c>
      <c r="B136" s="18" t="s">
        <v>708</v>
      </c>
      <c r="C136" s="18" t="s">
        <v>709</v>
      </c>
      <c r="D136" s="19" t="s">
        <v>710</v>
      </c>
      <c r="E136" s="18" t="s">
        <v>711</v>
      </c>
      <c r="F136" s="18">
        <v>2.0</v>
      </c>
      <c r="G136" s="20">
        <v>385003.0</v>
      </c>
      <c r="H136" s="18" t="s">
        <v>41</v>
      </c>
      <c r="I136" s="21">
        <v>16000.0</v>
      </c>
      <c r="J136" s="18" t="s">
        <v>22</v>
      </c>
      <c r="L136" s="18" t="s">
        <v>701</v>
      </c>
      <c r="M136" s="18" t="s">
        <v>701</v>
      </c>
      <c r="O136" s="18" t="s">
        <v>24</v>
      </c>
      <c r="P136" s="18" t="s">
        <v>256</v>
      </c>
    </row>
    <row r="137" ht="15.75" customHeight="1">
      <c r="A137" s="17" t="s">
        <v>712</v>
      </c>
      <c r="B137" s="18" t="s">
        <v>713</v>
      </c>
      <c r="C137" s="18" t="s">
        <v>714</v>
      </c>
      <c r="D137" s="19" t="s">
        <v>715</v>
      </c>
      <c r="E137" s="18" t="s">
        <v>716</v>
      </c>
      <c r="F137" s="18">
        <v>2.0</v>
      </c>
      <c r="G137" s="20">
        <v>306003.0</v>
      </c>
      <c r="H137" s="18" t="s">
        <v>41</v>
      </c>
      <c r="I137" s="21">
        <v>27000.0</v>
      </c>
      <c r="J137" s="18" t="s">
        <v>22</v>
      </c>
      <c r="L137" s="18" t="s">
        <v>701</v>
      </c>
      <c r="M137" s="18" t="s">
        <v>701</v>
      </c>
      <c r="O137" s="18" t="s">
        <v>24</v>
      </c>
      <c r="P137" s="18" t="s">
        <v>25</v>
      </c>
    </row>
    <row r="138" ht="15.75" customHeight="1">
      <c r="A138" s="17" t="s">
        <v>717</v>
      </c>
      <c r="B138" s="18" t="s">
        <v>718</v>
      </c>
      <c r="C138" s="18" t="s">
        <v>719</v>
      </c>
      <c r="D138" s="19" t="s">
        <v>720</v>
      </c>
      <c r="E138" s="18" t="s">
        <v>388</v>
      </c>
      <c r="F138" s="18">
        <v>2.0</v>
      </c>
      <c r="G138" s="20">
        <v>385003.0</v>
      </c>
      <c r="H138" s="18" t="s">
        <v>41</v>
      </c>
      <c r="I138" s="21">
        <v>26000.0</v>
      </c>
      <c r="J138" s="18" t="s">
        <v>22</v>
      </c>
      <c r="L138" s="18" t="s">
        <v>701</v>
      </c>
      <c r="M138" s="18" t="s">
        <v>701</v>
      </c>
      <c r="O138" s="18" t="s">
        <v>24</v>
      </c>
      <c r="P138" s="18" t="s">
        <v>25</v>
      </c>
    </row>
    <row r="139" ht="15.75" customHeight="1">
      <c r="A139" s="17" t="s">
        <v>721</v>
      </c>
      <c r="B139" s="18" t="s">
        <v>722</v>
      </c>
      <c r="C139" s="18" t="s">
        <v>723</v>
      </c>
      <c r="D139" s="19" t="s">
        <v>724</v>
      </c>
      <c r="E139" s="18" t="s">
        <v>725</v>
      </c>
      <c r="F139" s="18">
        <v>4.0</v>
      </c>
      <c r="G139" s="20">
        <v>889003.0</v>
      </c>
      <c r="H139" s="18" t="s">
        <v>41</v>
      </c>
      <c r="I139" s="21">
        <v>27000.0</v>
      </c>
      <c r="J139" s="18" t="s">
        <v>22</v>
      </c>
      <c r="L139" s="18" t="s">
        <v>701</v>
      </c>
      <c r="M139" s="18" t="s">
        <v>701</v>
      </c>
      <c r="O139" s="18" t="s">
        <v>24</v>
      </c>
      <c r="P139" s="18" t="s">
        <v>256</v>
      </c>
    </row>
    <row r="140" ht="15.75" customHeight="1">
      <c r="A140" s="17" t="s">
        <v>726</v>
      </c>
      <c r="B140" s="18" t="s">
        <v>727</v>
      </c>
      <c r="C140" s="18" t="s">
        <v>728</v>
      </c>
      <c r="D140" s="19" t="s">
        <v>729</v>
      </c>
      <c r="E140" s="18" t="s">
        <v>730</v>
      </c>
      <c r="F140" s="18">
        <v>2.0</v>
      </c>
      <c r="G140" s="20">
        <v>389003.0</v>
      </c>
      <c r="H140" s="18" t="s">
        <v>41</v>
      </c>
      <c r="I140" s="21">
        <v>20000.0</v>
      </c>
      <c r="J140" s="18" t="s">
        <v>22</v>
      </c>
      <c r="L140" s="18" t="s">
        <v>701</v>
      </c>
      <c r="M140" s="18" t="s">
        <v>701</v>
      </c>
      <c r="O140" s="18" t="s">
        <v>24</v>
      </c>
      <c r="P140" s="18" t="s">
        <v>256</v>
      </c>
    </row>
    <row r="141" ht="15.75" customHeight="1">
      <c r="A141" s="17" t="s">
        <v>731</v>
      </c>
      <c r="B141" s="18" t="s">
        <v>732</v>
      </c>
      <c r="C141" s="18" t="s">
        <v>733</v>
      </c>
      <c r="D141" s="19" t="s">
        <v>734</v>
      </c>
      <c r="E141" s="18" t="s">
        <v>735</v>
      </c>
      <c r="F141" s="18">
        <v>2.0</v>
      </c>
      <c r="G141" s="20">
        <v>484003.0</v>
      </c>
      <c r="H141" s="18" t="s">
        <v>41</v>
      </c>
      <c r="I141" s="21">
        <v>20000.0</v>
      </c>
      <c r="J141" s="18" t="s">
        <v>22</v>
      </c>
      <c r="L141" s="18" t="s">
        <v>701</v>
      </c>
      <c r="M141" s="18" t="s">
        <v>701</v>
      </c>
      <c r="O141" s="18" t="s">
        <v>24</v>
      </c>
      <c r="P141" s="18" t="s">
        <v>256</v>
      </c>
    </row>
    <row r="142" ht="15.75" customHeight="1">
      <c r="A142" s="17" t="s">
        <v>736</v>
      </c>
      <c r="B142" s="18" t="s">
        <v>737</v>
      </c>
      <c r="C142" s="18" t="s">
        <v>738</v>
      </c>
      <c r="D142" s="19" t="s">
        <v>739</v>
      </c>
      <c r="E142" s="18" t="s">
        <v>399</v>
      </c>
      <c r="F142" s="18">
        <v>1.0</v>
      </c>
      <c r="G142" s="20">
        <v>224003.0</v>
      </c>
      <c r="H142" s="18" t="s">
        <v>41</v>
      </c>
      <c r="I142" s="21">
        <v>29000.0</v>
      </c>
      <c r="J142" s="18" t="s">
        <v>22</v>
      </c>
      <c r="L142" s="18" t="s">
        <v>701</v>
      </c>
      <c r="M142" s="18" t="s">
        <v>701</v>
      </c>
      <c r="O142" s="18" t="s">
        <v>24</v>
      </c>
      <c r="P142" s="18" t="s">
        <v>256</v>
      </c>
    </row>
    <row r="143" ht="15.75" customHeight="1">
      <c r="A143" s="17" t="s">
        <v>740</v>
      </c>
      <c r="B143" s="18" t="s">
        <v>741</v>
      </c>
      <c r="C143" s="18" t="s">
        <v>742</v>
      </c>
      <c r="D143" s="19" t="s">
        <v>743</v>
      </c>
      <c r="E143" s="18" t="s">
        <v>744</v>
      </c>
      <c r="F143" s="18">
        <v>2.0</v>
      </c>
      <c r="G143" s="20">
        <v>438003.0</v>
      </c>
      <c r="H143" s="18" t="s">
        <v>69</v>
      </c>
      <c r="I143" s="21">
        <v>14000.0</v>
      </c>
      <c r="J143" s="18" t="s">
        <v>22</v>
      </c>
      <c r="L143" s="18" t="s">
        <v>745</v>
      </c>
      <c r="M143" s="18" t="s">
        <v>745</v>
      </c>
      <c r="O143" s="18" t="s">
        <v>24</v>
      </c>
      <c r="P143" s="18" t="s">
        <v>256</v>
      </c>
    </row>
    <row r="144" ht="15.75" customHeight="1">
      <c r="A144" s="17" t="s">
        <v>746</v>
      </c>
      <c r="B144" s="18" t="s">
        <v>747</v>
      </c>
      <c r="C144" s="18" t="s">
        <v>748</v>
      </c>
      <c r="D144" s="19" t="s">
        <v>749</v>
      </c>
      <c r="E144" s="18" t="s">
        <v>750</v>
      </c>
      <c r="F144" s="18">
        <v>1.0</v>
      </c>
      <c r="G144" s="20">
        <v>282003.0</v>
      </c>
      <c r="H144" s="18" t="s">
        <v>41</v>
      </c>
      <c r="I144" s="21">
        <v>23000.0</v>
      </c>
      <c r="J144" s="18" t="s">
        <v>22</v>
      </c>
      <c r="L144" s="18" t="s">
        <v>701</v>
      </c>
      <c r="M144" s="18" t="s">
        <v>701</v>
      </c>
      <c r="O144" s="18" t="s">
        <v>24</v>
      </c>
      <c r="P144" s="18" t="s">
        <v>256</v>
      </c>
    </row>
    <row r="145" ht="15.75" customHeight="1">
      <c r="A145" s="17" t="s">
        <v>751</v>
      </c>
      <c r="B145" s="18" t="s">
        <v>752</v>
      </c>
      <c r="C145" s="18" t="s">
        <v>753</v>
      </c>
      <c r="D145" s="19" t="s">
        <v>754</v>
      </c>
      <c r="E145" s="18" t="s">
        <v>371</v>
      </c>
      <c r="F145" s="18">
        <v>2.0</v>
      </c>
      <c r="G145" s="20">
        <v>303003.0</v>
      </c>
      <c r="H145" s="18" t="s">
        <v>41</v>
      </c>
      <c r="I145" s="21">
        <v>24000.0</v>
      </c>
      <c r="J145" s="18" t="s">
        <v>22</v>
      </c>
      <c r="L145" s="18" t="s">
        <v>701</v>
      </c>
      <c r="M145" s="18" t="s">
        <v>701</v>
      </c>
      <c r="O145" s="18" t="s">
        <v>24</v>
      </c>
      <c r="P145" s="18" t="s">
        <v>256</v>
      </c>
    </row>
    <row r="146" ht="15.75" customHeight="1">
      <c r="A146" s="17" t="s">
        <v>755</v>
      </c>
      <c r="B146" s="18" t="s">
        <v>756</v>
      </c>
      <c r="C146" s="18" t="s">
        <v>757</v>
      </c>
      <c r="D146" s="19" t="s">
        <v>758</v>
      </c>
      <c r="E146" s="18" t="s">
        <v>759</v>
      </c>
      <c r="F146" s="18">
        <v>1.0</v>
      </c>
      <c r="G146" s="20">
        <v>270004.0</v>
      </c>
      <c r="H146" s="18" t="s">
        <v>21</v>
      </c>
      <c r="I146" s="21">
        <v>11000.0</v>
      </c>
      <c r="J146" s="18" t="s">
        <v>22</v>
      </c>
      <c r="L146" s="18" t="s">
        <v>701</v>
      </c>
      <c r="M146" s="18" t="s">
        <v>701</v>
      </c>
      <c r="O146" s="18" t="s">
        <v>24</v>
      </c>
      <c r="P146" s="18" t="s">
        <v>256</v>
      </c>
    </row>
    <row r="147" ht="15.75" customHeight="1">
      <c r="A147" s="17" t="s">
        <v>760</v>
      </c>
      <c r="B147" s="18" t="s">
        <v>761</v>
      </c>
      <c r="C147" s="18" t="s">
        <v>762</v>
      </c>
      <c r="D147" s="19" t="s">
        <v>763</v>
      </c>
      <c r="E147" s="18" t="s">
        <v>764</v>
      </c>
      <c r="F147" s="18">
        <v>2.0</v>
      </c>
      <c r="G147" s="20">
        <v>410003.0</v>
      </c>
      <c r="H147" s="81" t="s">
        <v>21</v>
      </c>
      <c r="I147" s="21">
        <v>20000.0</v>
      </c>
      <c r="J147" s="18" t="s">
        <v>22</v>
      </c>
      <c r="L147" s="18" t="s">
        <v>745</v>
      </c>
      <c r="M147" s="18" t="s">
        <v>745</v>
      </c>
      <c r="O147" s="18" t="s">
        <v>24</v>
      </c>
      <c r="P147" s="18" t="s">
        <v>256</v>
      </c>
    </row>
    <row r="148" ht="15.75" customHeight="1">
      <c r="A148" s="17" t="s">
        <v>765</v>
      </c>
      <c r="B148" s="18" t="s">
        <v>766</v>
      </c>
      <c r="C148" s="18" t="s">
        <v>767</v>
      </c>
      <c r="D148" s="19" t="s">
        <v>768</v>
      </c>
      <c r="E148" s="18" t="s">
        <v>117</v>
      </c>
      <c r="F148" s="18">
        <v>2.0</v>
      </c>
      <c r="G148" s="20">
        <v>291003.0</v>
      </c>
      <c r="H148" s="18" t="s">
        <v>41</v>
      </c>
      <c r="I148" s="21">
        <v>12000.0</v>
      </c>
      <c r="J148" s="18" t="s">
        <v>22</v>
      </c>
      <c r="L148" s="18" t="s">
        <v>745</v>
      </c>
      <c r="M148" s="18" t="s">
        <v>745</v>
      </c>
      <c r="O148" s="18" t="s">
        <v>24</v>
      </c>
      <c r="P148" s="18" t="s">
        <v>25</v>
      </c>
    </row>
    <row r="149" ht="15.75" customHeight="1">
      <c r="A149" s="17" t="s">
        <v>769</v>
      </c>
      <c r="B149" s="18" t="s">
        <v>770</v>
      </c>
      <c r="C149" s="18" t="s">
        <v>771</v>
      </c>
      <c r="D149" s="19" t="s">
        <v>772</v>
      </c>
      <c r="E149" s="18" t="s">
        <v>750</v>
      </c>
      <c r="F149" s="18">
        <v>1.0</v>
      </c>
      <c r="G149" s="20">
        <v>283003.0</v>
      </c>
      <c r="H149" s="18" t="s">
        <v>41</v>
      </c>
      <c r="I149" s="21">
        <v>24000.0</v>
      </c>
      <c r="J149" s="18" t="s">
        <v>22</v>
      </c>
      <c r="L149" s="18" t="s">
        <v>745</v>
      </c>
      <c r="M149" s="18" t="s">
        <v>745</v>
      </c>
      <c r="O149" s="18" t="s">
        <v>24</v>
      </c>
      <c r="P149" s="18" t="s">
        <v>25</v>
      </c>
    </row>
    <row r="150" ht="15.75" customHeight="1">
      <c r="A150" s="17" t="s">
        <v>773</v>
      </c>
      <c r="B150" s="18" t="s">
        <v>774</v>
      </c>
      <c r="C150" s="18" t="s">
        <v>775</v>
      </c>
      <c r="D150" s="19" t="s">
        <v>776</v>
      </c>
      <c r="E150" s="18" t="s">
        <v>777</v>
      </c>
      <c r="F150" s="18">
        <v>2.0</v>
      </c>
      <c r="G150" s="20">
        <v>371003.0</v>
      </c>
      <c r="H150" s="18" t="s">
        <v>41</v>
      </c>
      <c r="I150" s="21">
        <v>12000.0</v>
      </c>
      <c r="J150" s="18" t="s">
        <v>22</v>
      </c>
      <c r="L150" s="18" t="s">
        <v>745</v>
      </c>
      <c r="M150" s="18" t="s">
        <v>745</v>
      </c>
      <c r="O150" s="18" t="s">
        <v>24</v>
      </c>
      <c r="P150" s="18" t="s">
        <v>25</v>
      </c>
    </row>
    <row r="151" ht="15.75" customHeight="1">
      <c r="A151" s="17" t="s">
        <v>778</v>
      </c>
      <c r="B151" s="18" t="s">
        <v>779</v>
      </c>
      <c r="C151" s="18" t="s">
        <v>780</v>
      </c>
      <c r="D151" s="19" t="s">
        <v>781</v>
      </c>
      <c r="E151" s="18" t="s">
        <v>782</v>
      </c>
      <c r="F151" s="18">
        <v>1.0</v>
      </c>
      <c r="G151" s="20">
        <v>206003.0</v>
      </c>
      <c r="H151" s="18" t="s">
        <v>21</v>
      </c>
      <c r="I151" s="18">
        <v>11000.0</v>
      </c>
      <c r="J151" s="18" t="s">
        <v>22</v>
      </c>
      <c r="L151" s="18" t="s">
        <v>745</v>
      </c>
      <c r="M151" s="18" t="s">
        <v>745</v>
      </c>
      <c r="O151" s="18" t="s">
        <v>24</v>
      </c>
      <c r="P151" s="18" t="s">
        <v>25</v>
      </c>
    </row>
    <row r="152" ht="15.75" customHeight="1">
      <c r="A152" s="17" t="s">
        <v>783</v>
      </c>
      <c r="B152" s="18" t="s">
        <v>784</v>
      </c>
      <c r="C152" s="18" t="s">
        <v>785</v>
      </c>
      <c r="D152" s="19" t="s">
        <v>786</v>
      </c>
      <c r="E152" s="18" t="s">
        <v>787</v>
      </c>
      <c r="F152" s="18">
        <v>2.0</v>
      </c>
      <c r="G152" s="20">
        <v>393003.0</v>
      </c>
      <c r="H152" s="18" t="s">
        <v>41</v>
      </c>
      <c r="I152" s="21">
        <v>24000.0</v>
      </c>
      <c r="J152" s="18" t="s">
        <v>22</v>
      </c>
      <c r="L152" s="18" t="s">
        <v>745</v>
      </c>
      <c r="M152" s="18" t="s">
        <v>745</v>
      </c>
      <c r="O152" s="18" t="s">
        <v>24</v>
      </c>
      <c r="P152" s="18" t="s">
        <v>256</v>
      </c>
    </row>
    <row r="153" ht="15.75" customHeight="1">
      <c r="A153" s="17" t="s">
        <v>788</v>
      </c>
      <c r="B153" s="18" t="s">
        <v>789</v>
      </c>
      <c r="C153" s="18" t="s">
        <v>790</v>
      </c>
      <c r="D153" s="19" t="s">
        <v>791</v>
      </c>
      <c r="E153" s="18" t="s">
        <v>792</v>
      </c>
      <c r="F153" s="18">
        <v>2.0</v>
      </c>
      <c r="G153" s="20">
        <v>295003.0</v>
      </c>
      <c r="H153" s="18" t="s">
        <v>41</v>
      </c>
      <c r="I153" s="21">
        <v>16000.0</v>
      </c>
      <c r="J153" s="18" t="s">
        <v>22</v>
      </c>
      <c r="L153" s="18" t="s">
        <v>745</v>
      </c>
      <c r="M153" s="18" t="s">
        <v>745</v>
      </c>
      <c r="O153" s="18" t="s">
        <v>24</v>
      </c>
      <c r="P153" s="18" t="s">
        <v>256</v>
      </c>
    </row>
    <row r="154" ht="15.75" customHeight="1">
      <c r="A154" s="17" t="s">
        <v>793</v>
      </c>
      <c r="B154" s="18" t="s">
        <v>794</v>
      </c>
      <c r="C154" s="18" t="s">
        <v>795</v>
      </c>
      <c r="D154" s="18" t="s">
        <v>796</v>
      </c>
      <c r="E154" s="18" t="s">
        <v>797</v>
      </c>
      <c r="F154" s="18">
        <v>1.0</v>
      </c>
      <c r="G154" s="20">
        <v>282003.0</v>
      </c>
      <c r="H154" s="18" t="s">
        <v>41</v>
      </c>
      <c r="I154" s="21">
        <v>23000.0</v>
      </c>
      <c r="J154" s="18" t="s">
        <v>22</v>
      </c>
      <c r="L154" s="18" t="s">
        <v>745</v>
      </c>
      <c r="M154" s="18" t="s">
        <v>745</v>
      </c>
      <c r="O154" s="18" t="s">
        <v>24</v>
      </c>
      <c r="P154" s="18" t="s">
        <v>256</v>
      </c>
    </row>
    <row r="155" ht="15.75" customHeight="1">
      <c r="A155" s="17" t="s">
        <v>798</v>
      </c>
      <c r="B155" s="18" t="s">
        <v>799</v>
      </c>
      <c r="C155" s="18" t="s">
        <v>800</v>
      </c>
      <c r="D155" s="19" t="s">
        <v>801</v>
      </c>
      <c r="E155" s="18" t="s">
        <v>802</v>
      </c>
      <c r="F155" s="18">
        <v>2.0</v>
      </c>
      <c r="G155" s="20">
        <v>370003.0</v>
      </c>
      <c r="H155" s="18" t="s">
        <v>21</v>
      </c>
      <c r="I155" s="21">
        <v>11000.0</v>
      </c>
      <c r="J155" s="18" t="s">
        <v>22</v>
      </c>
      <c r="L155" s="18" t="s">
        <v>745</v>
      </c>
      <c r="M155" s="18" t="s">
        <v>745</v>
      </c>
      <c r="O155" s="18" t="s">
        <v>24</v>
      </c>
      <c r="P155" s="18"/>
    </row>
    <row r="156" ht="15.75" customHeight="1">
      <c r="A156" s="17" t="s">
        <v>803</v>
      </c>
      <c r="B156" s="18" t="s">
        <v>804</v>
      </c>
      <c r="C156" s="18" t="s">
        <v>805</v>
      </c>
      <c r="D156" s="19" t="s">
        <v>806</v>
      </c>
      <c r="E156" s="18" t="s">
        <v>807</v>
      </c>
      <c r="F156" s="18">
        <v>1.0</v>
      </c>
      <c r="G156" s="20">
        <v>305003.0</v>
      </c>
      <c r="H156" s="18" t="s">
        <v>41</v>
      </c>
      <c r="I156" s="21">
        <v>46000.0</v>
      </c>
      <c r="J156" s="18" t="s">
        <v>22</v>
      </c>
      <c r="L156" s="18" t="s">
        <v>808</v>
      </c>
      <c r="M156" s="18" t="s">
        <v>808</v>
      </c>
      <c r="O156" s="18" t="s">
        <v>24</v>
      </c>
      <c r="P156" s="18" t="s">
        <v>256</v>
      </c>
    </row>
    <row r="157" ht="15.75" customHeight="1">
      <c r="A157" s="17" t="s">
        <v>809</v>
      </c>
      <c r="B157" s="18" t="s">
        <v>535</v>
      </c>
      <c r="C157" s="18" t="s">
        <v>536</v>
      </c>
      <c r="D157" s="19" t="s">
        <v>537</v>
      </c>
      <c r="E157" s="18" t="s">
        <v>562</v>
      </c>
      <c r="F157" s="18">
        <v>1.0</v>
      </c>
      <c r="G157" s="23"/>
      <c r="I157" s="21">
        <v>16000.0</v>
      </c>
      <c r="J157" s="18" t="s">
        <v>22</v>
      </c>
      <c r="L157" s="18" t="s">
        <v>808</v>
      </c>
      <c r="N157" s="18" t="s">
        <v>307</v>
      </c>
      <c r="O157" s="18" t="s">
        <v>24</v>
      </c>
      <c r="P157" s="18" t="s">
        <v>256</v>
      </c>
    </row>
    <row r="158" ht="15.75" customHeight="1">
      <c r="A158" s="17" t="s">
        <v>810</v>
      </c>
      <c r="B158" s="18" t="s">
        <v>811</v>
      </c>
      <c r="C158" s="18" t="s">
        <v>812</v>
      </c>
      <c r="D158" s="19" t="s">
        <v>813</v>
      </c>
      <c r="E158" s="18" t="s">
        <v>814</v>
      </c>
      <c r="F158" s="18">
        <v>2.0</v>
      </c>
      <c r="G158" s="20">
        <v>155003.0</v>
      </c>
      <c r="H158" s="18" t="s">
        <v>41</v>
      </c>
      <c r="I158" s="21">
        <v>11000.0</v>
      </c>
      <c r="J158" s="18" t="s">
        <v>22</v>
      </c>
      <c r="L158" s="18" t="s">
        <v>808</v>
      </c>
      <c r="M158" s="18" t="s">
        <v>808</v>
      </c>
      <c r="O158" s="18" t="s">
        <v>24</v>
      </c>
      <c r="P158" s="18" t="s">
        <v>25</v>
      </c>
    </row>
    <row r="159" ht="15.75" customHeight="1">
      <c r="A159" s="17" t="s">
        <v>815</v>
      </c>
      <c r="B159" s="18" t="s">
        <v>816</v>
      </c>
      <c r="C159" s="18" t="s">
        <v>817</v>
      </c>
      <c r="D159" s="19" t="s">
        <v>818</v>
      </c>
      <c r="E159" s="18" t="s">
        <v>759</v>
      </c>
      <c r="F159" s="18">
        <v>1.0</v>
      </c>
      <c r="G159" s="20">
        <v>271003.0</v>
      </c>
      <c r="H159" s="18" t="s">
        <v>21</v>
      </c>
      <c r="I159" s="21">
        <v>12000.0</v>
      </c>
      <c r="J159" s="18" t="s">
        <v>22</v>
      </c>
      <c r="L159" s="18" t="s">
        <v>808</v>
      </c>
      <c r="M159" s="18" t="s">
        <v>808</v>
      </c>
      <c r="O159" s="18" t="s">
        <v>24</v>
      </c>
      <c r="P159" s="18" t="s">
        <v>256</v>
      </c>
    </row>
    <row r="160" ht="15.75" customHeight="1">
      <c r="A160" s="17" t="s">
        <v>819</v>
      </c>
      <c r="B160" s="80" t="s">
        <v>820</v>
      </c>
      <c r="C160" s="18" t="s">
        <v>821</v>
      </c>
      <c r="D160" s="19" t="s">
        <v>822</v>
      </c>
      <c r="E160" s="18" t="s">
        <v>823</v>
      </c>
      <c r="F160" s="18">
        <v>2.0</v>
      </c>
      <c r="G160" s="20">
        <v>487003.0</v>
      </c>
      <c r="H160" s="18" t="s">
        <v>41</v>
      </c>
      <c r="I160" s="21">
        <v>33000.0</v>
      </c>
      <c r="J160" s="18" t="s">
        <v>53</v>
      </c>
      <c r="L160" s="18" t="s">
        <v>808</v>
      </c>
      <c r="M160" s="18" t="s">
        <v>808</v>
      </c>
      <c r="O160" s="18" t="s">
        <v>24</v>
      </c>
      <c r="P160" s="18" t="s">
        <v>256</v>
      </c>
    </row>
    <row r="161" ht="15.75" customHeight="1">
      <c r="A161" s="17" t="s">
        <v>824</v>
      </c>
      <c r="B161" s="18" t="s">
        <v>825</v>
      </c>
      <c r="C161" s="18" t="s">
        <v>826</v>
      </c>
      <c r="D161" s="19" t="s">
        <v>827</v>
      </c>
      <c r="E161" s="18" t="s">
        <v>828</v>
      </c>
      <c r="F161" s="18">
        <v>1.0</v>
      </c>
      <c r="G161" s="20">
        <v>283000.0</v>
      </c>
      <c r="H161" s="18" t="s">
        <v>41</v>
      </c>
      <c r="I161" s="21">
        <v>24000.0</v>
      </c>
      <c r="J161" s="18" t="s">
        <v>22</v>
      </c>
      <c r="L161" s="18" t="s">
        <v>808</v>
      </c>
      <c r="M161" s="18" t="s">
        <v>808</v>
      </c>
      <c r="O161" s="18" t="s">
        <v>24</v>
      </c>
      <c r="P161" s="18" t="s">
        <v>25</v>
      </c>
    </row>
    <row r="162" ht="15.75" customHeight="1">
      <c r="A162" s="17" t="s">
        <v>829</v>
      </c>
      <c r="B162" s="18" t="s">
        <v>588</v>
      </c>
      <c r="C162" s="18" t="s">
        <v>830</v>
      </c>
      <c r="D162" s="19" t="s">
        <v>831</v>
      </c>
      <c r="E162" s="18" t="s">
        <v>832</v>
      </c>
      <c r="F162" s="18">
        <v>2.0</v>
      </c>
      <c r="G162" s="20">
        <v>371003.0</v>
      </c>
      <c r="H162" s="18" t="s">
        <v>41</v>
      </c>
      <c r="I162" s="21">
        <v>12000.0</v>
      </c>
      <c r="J162" s="18" t="s">
        <v>22</v>
      </c>
      <c r="L162" s="18" t="s">
        <v>808</v>
      </c>
      <c r="M162" s="18" t="s">
        <v>808</v>
      </c>
      <c r="O162" s="18" t="s">
        <v>24</v>
      </c>
      <c r="P162" s="18" t="s">
        <v>256</v>
      </c>
    </row>
    <row r="163" ht="15.75" customHeight="1">
      <c r="A163" s="17" t="s">
        <v>833</v>
      </c>
      <c r="B163" s="18" t="s">
        <v>834</v>
      </c>
      <c r="C163" s="18" t="s">
        <v>835</v>
      </c>
      <c r="D163" s="19" t="s">
        <v>836</v>
      </c>
      <c r="E163" s="18" t="s">
        <v>837</v>
      </c>
      <c r="F163" s="18">
        <v>2.0</v>
      </c>
      <c r="G163" s="20">
        <v>371003.0</v>
      </c>
      <c r="H163" s="18" t="s">
        <v>41</v>
      </c>
      <c r="I163" s="21">
        <v>12000.0</v>
      </c>
      <c r="J163" s="18" t="s">
        <v>22</v>
      </c>
      <c r="L163" s="18" t="s">
        <v>808</v>
      </c>
      <c r="M163" s="18" t="s">
        <v>808</v>
      </c>
      <c r="O163" s="18" t="s">
        <v>24</v>
      </c>
      <c r="P163" s="18" t="s">
        <v>256</v>
      </c>
    </row>
    <row r="164" ht="15.75" customHeight="1">
      <c r="A164" s="17" t="s">
        <v>838</v>
      </c>
      <c r="B164" s="18" t="s">
        <v>839</v>
      </c>
      <c r="C164" s="18" t="s">
        <v>840</v>
      </c>
      <c r="D164" s="19" t="s">
        <v>841</v>
      </c>
      <c r="E164" s="18" t="s">
        <v>842</v>
      </c>
      <c r="F164" s="18">
        <v>2.0</v>
      </c>
      <c r="G164" s="20">
        <v>371003.0</v>
      </c>
      <c r="H164" s="18" t="s">
        <v>21</v>
      </c>
      <c r="I164" s="21">
        <v>11000.0</v>
      </c>
      <c r="J164" s="18" t="s">
        <v>22</v>
      </c>
      <c r="L164" s="18" t="s">
        <v>808</v>
      </c>
      <c r="M164" s="18" t="s">
        <v>808</v>
      </c>
      <c r="O164" s="18" t="s">
        <v>24</v>
      </c>
      <c r="P164" s="18" t="s">
        <v>256</v>
      </c>
    </row>
    <row r="165" ht="15.75" customHeight="1">
      <c r="A165" s="17" t="s">
        <v>843</v>
      </c>
      <c r="B165" s="18" t="s">
        <v>844</v>
      </c>
      <c r="C165" s="18" t="s">
        <v>845</v>
      </c>
      <c r="D165" s="19" t="s">
        <v>846</v>
      </c>
      <c r="E165" s="18" t="s">
        <v>832</v>
      </c>
      <c r="F165" s="18">
        <v>2.0</v>
      </c>
      <c r="G165" s="20">
        <v>383003.0</v>
      </c>
      <c r="H165" s="18" t="s">
        <v>41</v>
      </c>
      <c r="I165" s="21">
        <v>24000.0</v>
      </c>
      <c r="J165" s="18" t="s">
        <v>22</v>
      </c>
      <c r="L165" s="18" t="s">
        <v>808</v>
      </c>
      <c r="M165" s="18" t="s">
        <v>808</v>
      </c>
      <c r="O165" s="18" t="s">
        <v>24</v>
      </c>
      <c r="P165" s="18" t="s">
        <v>256</v>
      </c>
    </row>
    <row r="166" ht="15.75" customHeight="1">
      <c r="A166" s="17" t="s">
        <v>847</v>
      </c>
      <c r="B166" s="18" t="s">
        <v>848</v>
      </c>
      <c r="C166" s="18" t="s">
        <v>849</v>
      </c>
      <c r="D166" s="19" t="s">
        <v>850</v>
      </c>
      <c r="E166" s="18" t="s">
        <v>851</v>
      </c>
      <c r="F166" s="18">
        <v>1.0</v>
      </c>
      <c r="G166" s="20">
        <v>93003.0</v>
      </c>
      <c r="H166" s="18" t="s">
        <v>41</v>
      </c>
      <c r="I166" s="21">
        <v>14000.0</v>
      </c>
      <c r="J166" s="18" t="s">
        <v>22</v>
      </c>
      <c r="L166" s="18" t="s">
        <v>808</v>
      </c>
      <c r="M166" s="18" t="s">
        <v>808</v>
      </c>
      <c r="O166" s="18" t="s">
        <v>24</v>
      </c>
      <c r="P166" s="18" t="s">
        <v>256</v>
      </c>
    </row>
    <row r="167" ht="15.75" customHeight="1">
      <c r="A167" s="17" t="s">
        <v>852</v>
      </c>
      <c r="B167" s="18" t="s">
        <v>853</v>
      </c>
      <c r="C167" s="18" t="s">
        <v>854</v>
      </c>
      <c r="D167" s="19" t="s">
        <v>855</v>
      </c>
      <c r="E167" s="18" t="s">
        <v>856</v>
      </c>
      <c r="F167" s="18">
        <v>2.0</v>
      </c>
      <c r="G167" s="20">
        <v>585003.0</v>
      </c>
      <c r="H167" s="18" t="s">
        <v>41</v>
      </c>
      <c r="I167" s="21">
        <v>106000.0</v>
      </c>
      <c r="J167" s="18" t="s">
        <v>53</v>
      </c>
      <c r="L167" s="18" t="s">
        <v>808</v>
      </c>
      <c r="M167" s="18" t="s">
        <v>808</v>
      </c>
      <c r="O167" s="18" t="s">
        <v>24</v>
      </c>
      <c r="P167" s="18" t="s">
        <v>256</v>
      </c>
    </row>
    <row r="168" ht="15.75" customHeight="1">
      <c r="A168" s="17" t="s">
        <v>857</v>
      </c>
      <c r="B168" s="18" t="s">
        <v>858</v>
      </c>
      <c r="C168" s="18" t="s">
        <v>859</v>
      </c>
      <c r="D168" s="19" t="s">
        <v>860</v>
      </c>
      <c r="E168" s="18" t="s">
        <v>861</v>
      </c>
      <c r="F168" s="18">
        <v>2.0</v>
      </c>
      <c r="G168" s="20">
        <v>396003.0</v>
      </c>
      <c r="H168" s="18" t="s">
        <v>41</v>
      </c>
      <c r="I168" s="21">
        <v>27000.0</v>
      </c>
      <c r="J168" s="18" t="s">
        <v>22</v>
      </c>
      <c r="L168" s="18" t="s">
        <v>745</v>
      </c>
      <c r="M168" s="18" t="s">
        <v>745</v>
      </c>
      <c r="O168" s="18" t="s">
        <v>24</v>
      </c>
      <c r="P168" s="18" t="s">
        <v>256</v>
      </c>
    </row>
    <row r="169" ht="15.75" customHeight="1">
      <c r="A169" s="17" t="s">
        <v>862</v>
      </c>
      <c r="B169" s="18" t="s">
        <v>650</v>
      </c>
      <c r="C169" s="18" t="s">
        <v>651</v>
      </c>
      <c r="D169" s="19" t="s">
        <v>652</v>
      </c>
      <c r="E169" s="18" t="s">
        <v>863</v>
      </c>
      <c r="F169" s="18">
        <v>1.0</v>
      </c>
      <c r="G169" s="23"/>
      <c r="I169" s="21">
        <v>10000.0</v>
      </c>
      <c r="J169" s="18" t="s">
        <v>305</v>
      </c>
      <c r="K169" s="18">
        <v>10000.0</v>
      </c>
      <c r="L169" s="18" t="s">
        <v>808</v>
      </c>
      <c r="N169" s="82" t="s">
        <v>864</v>
      </c>
      <c r="O169" s="18" t="s">
        <v>24</v>
      </c>
      <c r="P169" s="18" t="s">
        <v>256</v>
      </c>
    </row>
    <row r="170" ht="15.75" customHeight="1">
      <c r="A170" s="17" t="s">
        <v>865</v>
      </c>
      <c r="B170" s="18" t="s">
        <v>866</v>
      </c>
      <c r="C170" s="18" t="s">
        <v>867</v>
      </c>
      <c r="D170" s="19" t="s">
        <v>868</v>
      </c>
      <c r="E170" s="18" t="s">
        <v>371</v>
      </c>
      <c r="F170" s="18">
        <v>2.0</v>
      </c>
      <c r="G170" s="20">
        <v>303003.0</v>
      </c>
      <c r="H170" s="18" t="s">
        <v>41</v>
      </c>
      <c r="I170" s="21">
        <v>24000.0</v>
      </c>
      <c r="J170" s="18" t="s">
        <v>22</v>
      </c>
      <c r="L170" s="18" t="s">
        <v>869</v>
      </c>
      <c r="M170" s="18" t="s">
        <v>869</v>
      </c>
      <c r="O170" s="18" t="s">
        <v>24</v>
      </c>
      <c r="P170" s="18" t="s">
        <v>256</v>
      </c>
    </row>
    <row r="171" ht="15.75" customHeight="1">
      <c r="A171" s="17" t="s">
        <v>870</v>
      </c>
      <c r="B171" s="18" t="s">
        <v>871</v>
      </c>
      <c r="C171" s="18" t="s">
        <v>872</v>
      </c>
      <c r="D171" s="19" t="s">
        <v>873</v>
      </c>
      <c r="E171" s="18" t="s">
        <v>399</v>
      </c>
      <c r="F171" s="18">
        <v>1.0</v>
      </c>
      <c r="G171" s="20">
        <v>207003.0</v>
      </c>
      <c r="H171" s="18" t="s">
        <v>21</v>
      </c>
      <c r="I171" s="21">
        <v>12000.0</v>
      </c>
      <c r="J171" s="18" t="s">
        <v>22</v>
      </c>
      <c r="L171" s="18" t="s">
        <v>808</v>
      </c>
      <c r="M171" s="18" t="s">
        <v>808</v>
      </c>
      <c r="O171" s="18" t="s">
        <v>24</v>
      </c>
      <c r="P171" s="18" t="s">
        <v>256</v>
      </c>
    </row>
    <row r="172" ht="15.75" customHeight="1">
      <c r="A172" s="17" t="s">
        <v>874</v>
      </c>
      <c r="B172" s="18" t="s">
        <v>875</v>
      </c>
      <c r="C172" s="18" t="s">
        <v>876</v>
      </c>
      <c r="D172" s="19" t="s">
        <v>877</v>
      </c>
      <c r="E172" s="18" t="s">
        <v>236</v>
      </c>
      <c r="F172" s="18">
        <v>1.0</v>
      </c>
      <c r="G172" s="20">
        <v>224003.0</v>
      </c>
      <c r="H172" s="18" t="s">
        <v>21</v>
      </c>
      <c r="I172" s="21">
        <v>29000.0</v>
      </c>
      <c r="J172" s="18" t="s">
        <v>22</v>
      </c>
      <c r="L172" s="18" t="s">
        <v>808</v>
      </c>
      <c r="M172" s="18" t="s">
        <v>808</v>
      </c>
      <c r="O172" s="18" t="s">
        <v>24</v>
      </c>
      <c r="P172" s="18" t="s">
        <v>256</v>
      </c>
    </row>
    <row r="173" ht="15.75" customHeight="1">
      <c r="A173" s="17" t="s">
        <v>878</v>
      </c>
      <c r="B173" s="18" t="s">
        <v>879</v>
      </c>
      <c r="C173" s="18" t="s">
        <v>880</v>
      </c>
      <c r="D173" s="19" t="s">
        <v>881</v>
      </c>
      <c r="E173" s="18" t="s">
        <v>807</v>
      </c>
      <c r="F173" s="18">
        <v>1.0</v>
      </c>
      <c r="G173" s="20">
        <v>267003.0</v>
      </c>
      <c r="H173" s="18" t="s">
        <v>41</v>
      </c>
      <c r="I173" s="21">
        <v>8000.0</v>
      </c>
      <c r="J173" s="18" t="s">
        <v>22</v>
      </c>
      <c r="L173" s="18" t="s">
        <v>869</v>
      </c>
      <c r="M173" s="18" t="s">
        <v>869</v>
      </c>
      <c r="O173" s="18" t="s">
        <v>24</v>
      </c>
      <c r="P173" s="18" t="s">
        <v>256</v>
      </c>
    </row>
    <row r="174" ht="15.75" customHeight="1">
      <c r="A174" s="17" t="s">
        <v>882</v>
      </c>
      <c r="B174" s="18" t="s">
        <v>883</v>
      </c>
      <c r="C174" s="18" t="s">
        <v>884</v>
      </c>
      <c r="D174" s="19" t="s">
        <v>885</v>
      </c>
      <c r="E174" s="18" t="s">
        <v>886</v>
      </c>
      <c r="F174" s="18">
        <v>2.0</v>
      </c>
      <c r="G174" s="20">
        <v>370003.0</v>
      </c>
      <c r="H174" s="18" t="s">
        <v>21</v>
      </c>
      <c r="I174" s="21">
        <v>11000.0</v>
      </c>
      <c r="J174" s="18" t="s">
        <v>22</v>
      </c>
      <c r="L174" s="18" t="s">
        <v>869</v>
      </c>
      <c r="M174" s="18" t="s">
        <v>869</v>
      </c>
      <c r="O174" s="18" t="s">
        <v>24</v>
      </c>
      <c r="P174" s="18" t="s">
        <v>25</v>
      </c>
    </row>
    <row r="175" ht="15.75" customHeight="1">
      <c r="A175" s="17" t="s">
        <v>887</v>
      </c>
      <c r="B175" s="18" t="s">
        <v>888</v>
      </c>
      <c r="C175" s="18" t="s">
        <v>889</v>
      </c>
      <c r="D175" s="19" t="s">
        <v>890</v>
      </c>
      <c r="E175" s="18" t="s">
        <v>891</v>
      </c>
      <c r="F175" s="18">
        <v>2.0</v>
      </c>
      <c r="G175" s="20">
        <v>500003.0</v>
      </c>
      <c r="H175" s="18" t="s">
        <v>41</v>
      </c>
      <c r="I175" s="21">
        <v>11000.0</v>
      </c>
      <c r="J175" s="18" t="s">
        <v>22</v>
      </c>
      <c r="L175" s="18" t="s">
        <v>869</v>
      </c>
      <c r="M175" s="18" t="s">
        <v>869</v>
      </c>
      <c r="O175" s="18" t="s">
        <v>24</v>
      </c>
      <c r="P175" s="18" t="s">
        <v>25</v>
      </c>
    </row>
    <row r="176" ht="15.75" customHeight="1">
      <c r="A176" s="17" t="s">
        <v>892</v>
      </c>
      <c r="B176" s="18" t="s">
        <v>893</v>
      </c>
      <c r="C176" s="18" t="s">
        <v>894</v>
      </c>
      <c r="D176" s="19" t="s">
        <v>895</v>
      </c>
      <c r="E176" s="18" t="s">
        <v>896</v>
      </c>
      <c r="F176" s="18">
        <v>1.0</v>
      </c>
      <c r="G176" s="20">
        <v>283003.0</v>
      </c>
      <c r="H176" s="18" t="s">
        <v>41</v>
      </c>
      <c r="I176" s="21">
        <v>24000.0</v>
      </c>
      <c r="J176" s="18" t="s">
        <v>22</v>
      </c>
      <c r="L176" s="18" t="s">
        <v>869</v>
      </c>
      <c r="M176" s="18" t="s">
        <v>869</v>
      </c>
      <c r="O176" s="18" t="s">
        <v>24</v>
      </c>
      <c r="P176" s="18" t="s">
        <v>256</v>
      </c>
    </row>
    <row r="177" ht="15.75" customHeight="1">
      <c r="A177" s="17" t="s">
        <v>897</v>
      </c>
      <c r="B177" s="18" t="s">
        <v>898</v>
      </c>
      <c r="C177" s="18" t="s">
        <v>899</v>
      </c>
      <c r="D177" s="19" t="s">
        <v>900</v>
      </c>
      <c r="E177" s="18" t="s">
        <v>901</v>
      </c>
      <c r="F177" s="18">
        <v>1.0</v>
      </c>
      <c r="G177" s="20">
        <v>362003.0</v>
      </c>
      <c r="H177" s="18" t="s">
        <v>41</v>
      </c>
      <c r="I177" s="21">
        <v>24000.0</v>
      </c>
      <c r="J177" s="18" t="s">
        <v>22</v>
      </c>
      <c r="L177" s="18" t="s">
        <v>869</v>
      </c>
      <c r="M177" s="18" t="s">
        <v>869</v>
      </c>
      <c r="O177" s="18" t="s">
        <v>24</v>
      </c>
      <c r="P177" s="18" t="s">
        <v>256</v>
      </c>
    </row>
    <row r="178" ht="15.75" customHeight="1">
      <c r="A178" s="17" t="s">
        <v>902</v>
      </c>
      <c r="B178" s="18" t="s">
        <v>903</v>
      </c>
      <c r="C178" s="18" t="s">
        <v>904</v>
      </c>
      <c r="D178" s="19" t="s">
        <v>905</v>
      </c>
      <c r="E178" s="18" t="s">
        <v>906</v>
      </c>
      <c r="F178" s="18">
        <v>2.0</v>
      </c>
      <c r="G178" s="20">
        <v>334000.0</v>
      </c>
      <c r="H178" s="18" t="s">
        <v>41</v>
      </c>
      <c r="I178" s="21">
        <v>24000.0</v>
      </c>
      <c r="J178" s="18" t="s">
        <v>22</v>
      </c>
      <c r="L178" s="18" t="s">
        <v>907</v>
      </c>
      <c r="M178" s="18" t="s">
        <v>907</v>
      </c>
      <c r="O178" s="18" t="s">
        <v>24</v>
      </c>
      <c r="P178" s="18" t="s">
        <v>25</v>
      </c>
    </row>
    <row r="179" ht="15.75" customHeight="1">
      <c r="A179" s="17" t="s">
        <v>908</v>
      </c>
      <c r="B179" s="18" t="s">
        <v>909</v>
      </c>
      <c r="C179" s="18" t="s">
        <v>910</v>
      </c>
      <c r="D179" s="19" t="s">
        <v>911</v>
      </c>
      <c r="E179" s="18" t="s">
        <v>912</v>
      </c>
      <c r="F179" s="18">
        <v>2.0</v>
      </c>
      <c r="G179" s="20">
        <v>491003.0</v>
      </c>
      <c r="H179" s="18" t="s">
        <v>41</v>
      </c>
      <c r="I179" s="21">
        <v>12000.0</v>
      </c>
      <c r="J179" s="18" t="s">
        <v>22</v>
      </c>
      <c r="L179" s="18" t="s">
        <v>907</v>
      </c>
      <c r="M179" s="18" t="s">
        <v>907</v>
      </c>
      <c r="O179" s="18" t="s">
        <v>24</v>
      </c>
      <c r="P179" s="18" t="s">
        <v>25</v>
      </c>
    </row>
    <row r="180" ht="15.75" customHeight="1">
      <c r="A180" s="17" t="s">
        <v>913</v>
      </c>
      <c r="B180" s="18" t="s">
        <v>914</v>
      </c>
      <c r="C180" s="18" t="s">
        <v>915</v>
      </c>
      <c r="D180" s="19" t="s">
        <v>916</v>
      </c>
      <c r="E180" s="18" t="s">
        <v>917</v>
      </c>
      <c r="F180" s="18">
        <v>2.0</v>
      </c>
      <c r="G180" s="20">
        <v>377003.0</v>
      </c>
      <c r="H180" s="18" t="s">
        <v>41</v>
      </c>
      <c r="I180" s="21">
        <v>8000.0</v>
      </c>
      <c r="J180" s="18" t="s">
        <v>22</v>
      </c>
      <c r="L180" s="18" t="s">
        <v>907</v>
      </c>
      <c r="M180" s="18" t="s">
        <v>907</v>
      </c>
      <c r="O180" s="18" t="s">
        <v>24</v>
      </c>
      <c r="P180" s="18" t="s">
        <v>25</v>
      </c>
    </row>
    <row r="181" ht="15.75" customHeight="1">
      <c r="A181" s="17" t="s">
        <v>918</v>
      </c>
      <c r="B181" s="18" t="s">
        <v>919</v>
      </c>
      <c r="C181" s="18" t="s">
        <v>920</v>
      </c>
      <c r="D181" s="19" t="s">
        <v>921</v>
      </c>
      <c r="E181" s="18" t="s">
        <v>371</v>
      </c>
      <c r="F181" s="18">
        <v>2.0</v>
      </c>
      <c r="G181" s="20">
        <v>298003.0</v>
      </c>
      <c r="H181" s="18" t="s">
        <v>41</v>
      </c>
      <c r="I181" s="21">
        <v>19000.0</v>
      </c>
      <c r="J181" s="18" t="s">
        <v>53</v>
      </c>
      <c r="L181" s="18" t="s">
        <v>907</v>
      </c>
      <c r="M181" s="18" t="s">
        <v>907</v>
      </c>
      <c r="O181" s="18" t="s">
        <v>24</v>
      </c>
      <c r="P181" s="18" t="s">
        <v>25</v>
      </c>
    </row>
    <row r="182" ht="15.75" customHeight="1">
      <c r="A182" s="17" t="s">
        <v>922</v>
      </c>
      <c r="B182" s="18" t="s">
        <v>923</v>
      </c>
      <c r="C182" s="18" t="s">
        <v>924</v>
      </c>
      <c r="D182" s="19" t="s">
        <v>925</v>
      </c>
      <c r="E182" s="18" t="s">
        <v>926</v>
      </c>
      <c r="F182" s="18">
        <v>2.0</v>
      </c>
      <c r="G182" s="20">
        <v>442003.0</v>
      </c>
      <c r="H182" s="18" t="s">
        <v>69</v>
      </c>
      <c r="I182" s="21">
        <v>11000.0</v>
      </c>
      <c r="J182" s="18" t="s">
        <v>22</v>
      </c>
      <c r="L182" s="18" t="s">
        <v>907</v>
      </c>
      <c r="M182" s="18" t="s">
        <v>907</v>
      </c>
      <c r="O182" s="18" t="s">
        <v>24</v>
      </c>
      <c r="P182" s="18" t="s">
        <v>25</v>
      </c>
    </row>
    <row r="183" ht="15.75" customHeight="1">
      <c r="A183" s="17" t="s">
        <v>927</v>
      </c>
      <c r="B183" s="18" t="s">
        <v>928</v>
      </c>
      <c r="C183" s="18" t="s">
        <v>929</v>
      </c>
      <c r="D183" s="19" t="s">
        <v>930</v>
      </c>
      <c r="E183" s="18" t="s">
        <v>931</v>
      </c>
      <c r="F183" s="18">
        <v>5.0</v>
      </c>
      <c r="G183" s="20">
        <v>853000.0</v>
      </c>
      <c r="H183" s="18" t="s">
        <v>69</v>
      </c>
      <c r="I183" s="21">
        <v>32000.0</v>
      </c>
      <c r="J183" s="18" t="s">
        <v>22</v>
      </c>
      <c r="L183" s="18" t="s">
        <v>907</v>
      </c>
      <c r="M183" s="18" t="s">
        <v>907</v>
      </c>
      <c r="O183" s="18" t="s">
        <v>24</v>
      </c>
      <c r="P183" s="18" t="s">
        <v>25</v>
      </c>
    </row>
    <row r="184" ht="15.75" customHeight="1">
      <c r="A184" s="17" t="s">
        <v>932</v>
      </c>
      <c r="B184" s="18" t="s">
        <v>933</v>
      </c>
      <c r="C184" s="18" t="s">
        <v>934</v>
      </c>
      <c r="D184" s="19" t="s">
        <v>935</v>
      </c>
      <c r="E184" s="18" t="s">
        <v>117</v>
      </c>
      <c r="F184" s="18">
        <v>2.0</v>
      </c>
      <c r="G184" s="20">
        <v>291003.0</v>
      </c>
      <c r="H184" s="18" t="s">
        <v>69</v>
      </c>
      <c r="I184" s="21">
        <v>12000.0</v>
      </c>
      <c r="J184" s="18" t="s">
        <v>22</v>
      </c>
      <c r="L184" s="18" t="s">
        <v>936</v>
      </c>
      <c r="M184" s="18" t="s">
        <v>936</v>
      </c>
      <c r="O184" s="18" t="s">
        <v>24</v>
      </c>
      <c r="P184" s="18" t="s">
        <v>25</v>
      </c>
    </row>
    <row r="185" ht="15.75" customHeight="1">
      <c r="A185" s="17" t="s">
        <v>937</v>
      </c>
      <c r="B185" s="18" t="s">
        <v>938</v>
      </c>
      <c r="C185" s="18" t="s">
        <v>939</v>
      </c>
      <c r="D185" s="19" t="s">
        <v>940</v>
      </c>
      <c r="E185" s="18" t="s">
        <v>941</v>
      </c>
      <c r="F185" s="18">
        <v>3.0</v>
      </c>
      <c r="G185" s="20">
        <v>750003.0</v>
      </c>
      <c r="H185" s="18" t="s">
        <v>21</v>
      </c>
      <c r="I185" s="21">
        <v>11000.0</v>
      </c>
      <c r="J185" s="18" t="s">
        <v>22</v>
      </c>
      <c r="L185" s="18" t="s">
        <v>936</v>
      </c>
      <c r="M185" s="18" t="s">
        <v>936</v>
      </c>
      <c r="O185" s="18" t="s">
        <v>24</v>
      </c>
      <c r="P185" s="18" t="s">
        <v>25</v>
      </c>
    </row>
    <row r="186" ht="15.75" customHeight="1">
      <c r="A186" s="17" t="s">
        <v>942</v>
      </c>
      <c r="B186" s="18" t="s">
        <v>943</v>
      </c>
      <c r="C186" s="18" t="s">
        <v>944</v>
      </c>
      <c r="D186" s="19" t="s">
        <v>945</v>
      </c>
      <c r="E186" s="18" t="s">
        <v>946</v>
      </c>
      <c r="F186" s="18">
        <v>2.0</v>
      </c>
      <c r="G186" s="20">
        <v>291003.0</v>
      </c>
      <c r="H186" s="18" t="s">
        <v>21</v>
      </c>
      <c r="I186" s="21">
        <v>12000.0</v>
      </c>
      <c r="J186" s="18" t="s">
        <v>22</v>
      </c>
      <c r="L186" s="18" t="s">
        <v>936</v>
      </c>
      <c r="M186" s="18" t="s">
        <v>936</v>
      </c>
      <c r="O186" s="18" t="s">
        <v>24</v>
      </c>
      <c r="P186" s="18" t="s">
        <v>25</v>
      </c>
    </row>
    <row r="187" ht="15.75" customHeight="1">
      <c r="A187" s="17" t="s">
        <v>947</v>
      </c>
      <c r="B187" s="18" t="s">
        <v>948</v>
      </c>
      <c r="C187" s="18" t="s">
        <v>949</v>
      </c>
      <c r="D187" s="19" t="s">
        <v>950</v>
      </c>
      <c r="E187" s="18" t="s">
        <v>951</v>
      </c>
      <c r="F187" s="18">
        <v>1.0</v>
      </c>
      <c r="G187" s="20">
        <v>300003.0</v>
      </c>
      <c r="H187" s="18" t="s">
        <v>41</v>
      </c>
      <c r="I187" s="21">
        <v>25000.0</v>
      </c>
      <c r="J187" s="18" t="s">
        <v>305</v>
      </c>
      <c r="L187" s="18" t="s">
        <v>936</v>
      </c>
      <c r="M187" s="18" t="s">
        <v>936</v>
      </c>
      <c r="O187" s="18" t="s">
        <v>24</v>
      </c>
      <c r="P187" s="18" t="s">
        <v>25</v>
      </c>
    </row>
    <row r="188" ht="15.75" customHeight="1">
      <c r="A188" s="17" t="s">
        <v>952</v>
      </c>
      <c r="B188" s="18" t="s">
        <v>953</v>
      </c>
      <c r="C188" s="18" t="s">
        <v>954</v>
      </c>
      <c r="D188" s="19" t="s">
        <v>955</v>
      </c>
      <c r="E188" s="18" t="s">
        <v>576</v>
      </c>
      <c r="F188" s="18">
        <v>2.0</v>
      </c>
      <c r="G188" s="20">
        <v>295003.0</v>
      </c>
      <c r="H188" s="18" t="s">
        <v>41</v>
      </c>
      <c r="I188" s="21">
        <v>16000.0</v>
      </c>
      <c r="J188" s="18" t="s">
        <v>22</v>
      </c>
      <c r="L188" s="18" t="s">
        <v>956</v>
      </c>
      <c r="M188" s="18" t="s">
        <v>956</v>
      </c>
      <c r="O188" s="18" t="s">
        <v>24</v>
      </c>
      <c r="P188" s="18" t="s">
        <v>25</v>
      </c>
    </row>
    <row r="189" ht="15.75" customHeight="1">
      <c r="A189" s="17" t="s">
        <v>957</v>
      </c>
      <c r="B189" s="18" t="s">
        <v>958</v>
      </c>
      <c r="C189" s="18" t="s">
        <v>959</v>
      </c>
      <c r="D189" s="19" t="s">
        <v>960</v>
      </c>
      <c r="E189" s="18" t="s">
        <v>961</v>
      </c>
      <c r="F189" s="18">
        <v>4.0</v>
      </c>
      <c r="G189" s="20">
        <v>570003.0</v>
      </c>
      <c r="H189" s="18" t="s">
        <v>41</v>
      </c>
      <c r="I189" s="21">
        <v>12000.0</v>
      </c>
      <c r="J189" s="18" t="s">
        <v>22</v>
      </c>
      <c r="L189" s="18" t="s">
        <v>962</v>
      </c>
      <c r="M189" s="18" t="s">
        <v>962</v>
      </c>
      <c r="O189" s="18" t="s">
        <v>24</v>
      </c>
      <c r="P189" s="18" t="s">
        <v>25</v>
      </c>
    </row>
    <row r="190" ht="15.75" customHeight="1">
      <c r="A190" s="17" t="s">
        <v>963</v>
      </c>
      <c r="B190" s="18" t="s">
        <v>964</v>
      </c>
      <c r="C190" s="18" t="s">
        <v>965</v>
      </c>
      <c r="D190" s="19" t="s">
        <v>966</v>
      </c>
      <c r="E190" s="18" t="s">
        <v>371</v>
      </c>
      <c r="F190" s="18">
        <v>2.0</v>
      </c>
      <c r="G190" s="20">
        <v>291003.0</v>
      </c>
      <c r="H190" s="18" t="s">
        <v>41</v>
      </c>
      <c r="I190" s="21">
        <v>12000.0</v>
      </c>
      <c r="J190" s="18" t="s">
        <v>22</v>
      </c>
      <c r="L190" s="18" t="s">
        <v>593</v>
      </c>
      <c r="M190" s="18" t="s">
        <v>956</v>
      </c>
      <c r="O190" s="18" t="s">
        <v>24</v>
      </c>
      <c r="P190" s="18" t="s">
        <v>25</v>
      </c>
    </row>
    <row r="191" ht="15.75" customHeight="1">
      <c r="A191" s="17" t="s">
        <v>967</v>
      </c>
      <c r="B191" s="18" t="s">
        <v>968</v>
      </c>
      <c r="C191" s="18" t="s">
        <v>969</v>
      </c>
      <c r="D191" s="19" t="s">
        <v>970</v>
      </c>
      <c r="E191" s="18" t="s">
        <v>236</v>
      </c>
      <c r="F191" s="18">
        <v>1.0</v>
      </c>
      <c r="G191" s="20">
        <v>218003.0</v>
      </c>
      <c r="H191" s="18" t="s">
        <v>41</v>
      </c>
      <c r="I191" s="21">
        <v>23000.0</v>
      </c>
      <c r="J191" s="18" t="s">
        <v>22</v>
      </c>
      <c r="L191" s="18" t="s">
        <v>962</v>
      </c>
      <c r="M191" s="18" t="s">
        <v>962</v>
      </c>
      <c r="O191" s="18" t="s">
        <v>24</v>
      </c>
      <c r="P191" s="18" t="s">
        <v>25</v>
      </c>
    </row>
    <row r="192" ht="15.75" customHeight="1">
      <c r="A192" s="17" t="s">
        <v>971</v>
      </c>
      <c r="B192" s="18" t="s">
        <v>972</v>
      </c>
      <c r="C192" s="18" t="s">
        <v>973</v>
      </c>
      <c r="D192" s="19" t="s">
        <v>974</v>
      </c>
      <c r="E192" s="18" t="s">
        <v>528</v>
      </c>
      <c r="F192" s="18">
        <v>1.0</v>
      </c>
      <c r="G192" s="20">
        <v>207003.0</v>
      </c>
      <c r="H192" s="18" t="s">
        <v>41</v>
      </c>
      <c r="I192" s="21">
        <v>12000.0</v>
      </c>
      <c r="J192" s="18" t="s">
        <v>22</v>
      </c>
      <c r="L192" s="18" t="s">
        <v>936</v>
      </c>
      <c r="M192" s="18" t="s">
        <v>936</v>
      </c>
      <c r="O192" s="18" t="s">
        <v>24</v>
      </c>
      <c r="P192" s="18" t="s">
        <v>25</v>
      </c>
    </row>
    <row r="193" ht="15.75" customHeight="1">
      <c r="A193" s="17" t="s">
        <v>975</v>
      </c>
      <c r="B193" s="18" t="s">
        <v>976</v>
      </c>
      <c r="C193" s="18" t="s">
        <v>977</v>
      </c>
      <c r="D193" s="19" t="s">
        <v>978</v>
      </c>
      <c r="E193" s="18" t="s">
        <v>979</v>
      </c>
      <c r="F193" s="18">
        <v>2.0</v>
      </c>
      <c r="G193" s="20">
        <v>406003.0</v>
      </c>
      <c r="H193" s="18" t="s">
        <v>21</v>
      </c>
      <c r="I193" s="21">
        <v>16000.0</v>
      </c>
      <c r="J193" s="18" t="s">
        <v>22</v>
      </c>
      <c r="L193" s="18" t="s">
        <v>936</v>
      </c>
      <c r="M193" s="18" t="s">
        <v>936</v>
      </c>
      <c r="O193" s="18" t="s">
        <v>24</v>
      </c>
      <c r="P193" s="18" t="s">
        <v>25</v>
      </c>
    </row>
    <row r="194" ht="15.75" customHeight="1">
      <c r="A194" s="17" t="s">
        <v>980</v>
      </c>
      <c r="B194" s="18" t="s">
        <v>981</v>
      </c>
      <c r="C194" s="18" t="s">
        <v>982</v>
      </c>
      <c r="D194" s="19" t="s">
        <v>983</v>
      </c>
      <c r="E194" s="18" t="s">
        <v>984</v>
      </c>
      <c r="F194" s="18">
        <v>1.0</v>
      </c>
      <c r="G194" s="20">
        <v>270003.0</v>
      </c>
      <c r="H194" s="18" t="s">
        <v>69</v>
      </c>
      <c r="I194" s="21">
        <v>11000.0</v>
      </c>
      <c r="J194" s="18" t="s">
        <v>22</v>
      </c>
      <c r="L194" s="18" t="s">
        <v>907</v>
      </c>
      <c r="M194" s="18" t="s">
        <v>907</v>
      </c>
      <c r="O194" s="18" t="s">
        <v>24</v>
      </c>
      <c r="P194" s="18" t="s">
        <v>25</v>
      </c>
    </row>
    <row r="195" ht="15.75" customHeight="1">
      <c r="A195" s="17" t="s">
        <v>985</v>
      </c>
      <c r="B195" s="18" t="s">
        <v>986</v>
      </c>
      <c r="C195" s="18" t="s">
        <v>987</v>
      </c>
      <c r="D195" s="19" t="s">
        <v>988</v>
      </c>
      <c r="E195" s="18" t="s">
        <v>345</v>
      </c>
      <c r="F195" s="18">
        <v>1.0</v>
      </c>
      <c r="G195" s="20">
        <v>286003.0</v>
      </c>
      <c r="H195" s="18" t="s">
        <v>41</v>
      </c>
      <c r="I195" s="21">
        <v>11000.0</v>
      </c>
      <c r="J195" s="18" t="s">
        <v>22</v>
      </c>
      <c r="L195" s="18" t="s">
        <v>956</v>
      </c>
      <c r="M195" s="18" t="s">
        <v>956</v>
      </c>
      <c r="O195" s="18" t="s">
        <v>24</v>
      </c>
      <c r="P195" s="18" t="s">
        <v>25</v>
      </c>
    </row>
    <row r="196" ht="15.75" customHeight="1">
      <c r="A196" s="17" t="s">
        <v>989</v>
      </c>
      <c r="B196" s="18" t="s">
        <v>990</v>
      </c>
      <c r="C196" s="18" t="s">
        <v>991</v>
      </c>
      <c r="D196" s="19" t="s">
        <v>992</v>
      </c>
      <c r="E196" s="18" t="s">
        <v>236</v>
      </c>
      <c r="F196" s="18">
        <v>1.0</v>
      </c>
      <c r="G196" s="20">
        <v>219003.0</v>
      </c>
      <c r="H196" s="18" t="s">
        <v>21</v>
      </c>
      <c r="I196" s="21">
        <v>24000.0</v>
      </c>
      <c r="J196" s="18" t="s">
        <v>22</v>
      </c>
      <c r="L196" s="18" t="s">
        <v>956</v>
      </c>
      <c r="M196" s="18" t="s">
        <v>956</v>
      </c>
      <c r="O196" s="18" t="s">
        <v>24</v>
      </c>
      <c r="P196" s="18" t="s">
        <v>25</v>
      </c>
    </row>
    <row r="197" ht="15.75" customHeight="1">
      <c r="A197" s="17" t="s">
        <v>993</v>
      </c>
      <c r="B197" s="18" t="s">
        <v>994</v>
      </c>
      <c r="C197" s="18" t="s">
        <v>995</v>
      </c>
      <c r="D197" s="19" t="s">
        <v>996</v>
      </c>
      <c r="E197" s="18" t="s">
        <v>997</v>
      </c>
      <c r="F197" s="18">
        <v>2.0</v>
      </c>
      <c r="G197" s="20">
        <v>168003.0</v>
      </c>
      <c r="H197" s="18" t="s">
        <v>41</v>
      </c>
      <c r="I197" s="21">
        <v>38000.0</v>
      </c>
      <c r="J197" s="18" t="s">
        <v>53</v>
      </c>
      <c r="L197" s="18" t="s">
        <v>956</v>
      </c>
      <c r="M197" s="18" t="s">
        <v>956</v>
      </c>
      <c r="O197" s="18" t="s">
        <v>24</v>
      </c>
      <c r="P197" s="18" t="s">
        <v>25</v>
      </c>
    </row>
    <row r="198" ht="15.75" customHeight="1">
      <c r="A198" s="17" t="s">
        <v>998</v>
      </c>
      <c r="B198" s="18" t="s">
        <v>999</v>
      </c>
      <c r="C198" s="18" t="s">
        <v>1000</v>
      </c>
      <c r="D198" s="19" t="s">
        <v>1001</v>
      </c>
      <c r="E198" s="18" t="s">
        <v>951</v>
      </c>
      <c r="F198" s="18">
        <v>1.0</v>
      </c>
      <c r="G198" s="20">
        <v>291003.0</v>
      </c>
      <c r="H198" s="18" t="s">
        <v>69</v>
      </c>
      <c r="I198" s="21">
        <v>16000.0</v>
      </c>
      <c r="J198" s="18" t="s">
        <v>22</v>
      </c>
      <c r="L198" s="80" t="s">
        <v>956</v>
      </c>
      <c r="M198" s="18" t="s">
        <v>956</v>
      </c>
      <c r="O198" s="18" t="s">
        <v>24</v>
      </c>
      <c r="P198" s="18" t="s">
        <v>25</v>
      </c>
    </row>
    <row r="199" ht="15.75" customHeight="1">
      <c r="A199" s="17" t="s">
        <v>1002</v>
      </c>
      <c r="B199" s="18" t="s">
        <v>1003</v>
      </c>
      <c r="C199" s="18" t="s">
        <v>1004</v>
      </c>
      <c r="D199" s="19" t="s">
        <v>1005</v>
      </c>
      <c r="E199" s="18" t="s">
        <v>576</v>
      </c>
      <c r="F199" s="18">
        <v>2.0</v>
      </c>
      <c r="G199" s="20">
        <v>302003.0</v>
      </c>
      <c r="H199" s="18" t="s">
        <v>21</v>
      </c>
      <c r="I199" s="21">
        <v>23000.0</v>
      </c>
      <c r="J199" s="18" t="s">
        <v>22</v>
      </c>
      <c r="L199" s="18" t="s">
        <v>956</v>
      </c>
      <c r="M199" s="18" t="s">
        <v>956</v>
      </c>
      <c r="O199" s="18" t="s">
        <v>24</v>
      </c>
      <c r="P199" s="18" t="s">
        <v>25</v>
      </c>
    </row>
    <row r="200" ht="15.75" customHeight="1">
      <c r="A200" s="17" t="s">
        <v>1006</v>
      </c>
      <c r="B200" s="18" t="s">
        <v>1007</v>
      </c>
      <c r="C200" s="18" t="s">
        <v>1008</v>
      </c>
      <c r="D200" s="19" t="s">
        <v>1009</v>
      </c>
      <c r="E200" s="18" t="s">
        <v>1010</v>
      </c>
      <c r="F200" s="18">
        <v>2.0</v>
      </c>
      <c r="G200" s="20">
        <v>380003.0</v>
      </c>
      <c r="H200" s="18" t="s">
        <v>21</v>
      </c>
      <c r="I200" s="21">
        <v>11000.0</v>
      </c>
      <c r="J200" s="18" t="s">
        <v>22</v>
      </c>
      <c r="L200" s="18" t="s">
        <v>956</v>
      </c>
      <c r="M200" s="18" t="s">
        <v>956</v>
      </c>
      <c r="O200" s="18" t="s">
        <v>24</v>
      </c>
      <c r="P200" s="18" t="s">
        <v>25</v>
      </c>
    </row>
    <row r="201" ht="15.75" customHeight="1">
      <c r="A201" s="17" t="s">
        <v>1011</v>
      </c>
      <c r="B201" s="18" t="s">
        <v>535</v>
      </c>
      <c r="C201" s="18" t="s">
        <v>536</v>
      </c>
      <c r="D201" s="19" t="s">
        <v>537</v>
      </c>
      <c r="E201" s="18" t="s">
        <v>1012</v>
      </c>
      <c r="F201" s="18">
        <v>1.0</v>
      </c>
      <c r="G201" s="20">
        <v>291003.0</v>
      </c>
      <c r="H201" s="18" t="s">
        <v>69</v>
      </c>
      <c r="I201" s="21">
        <v>16000.0</v>
      </c>
      <c r="J201" s="18" t="s">
        <v>22</v>
      </c>
      <c r="L201" s="18" t="s">
        <v>956</v>
      </c>
      <c r="M201" s="18" t="s">
        <v>956</v>
      </c>
      <c r="O201" s="18" t="s">
        <v>24</v>
      </c>
      <c r="P201" s="18" t="s">
        <v>25</v>
      </c>
    </row>
    <row r="202" ht="15.75" customHeight="1">
      <c r="A202" s="17" t="s">
        <v>1013</v>
      </c>
      <c r="B202" s="18" t="s">
        <v>1014</v>
      </c>
      <c r="C202" s="18" t="s">
        <v>1015</v>
      </c>
      <c r="D202" s="19" t="s">
        <v>1016</v>
      </c>
      <c r="E202" s="18" t="s">
        <v>576</v>
      </c>
      <c r="F202" s="18">
        <v>2.0</v>
      </c>
      <c r="G202" s="20">
        <v>293003.0</v>
      </c>
      <c r="H202" s="18" t="s">
        <v>41</v>
      </c>
      <c r="I202" s="21">
        <v>14000.0</v>
      </c>
      <c r="J202" s="18" t="s">
        <v>53</v>
      </c>
      <c r="L202" s="18" t="s">
        <v>956</v>
      </c>
      <c r="M202" s="18" t="s">
        <v>956</v>
      </c>
      <c r="O202" s="18" t="s">
        <v>24</v>
      </c>
      <c r="P202" s="18" t="s">
        <v>25</v>
      </c>
    </row>
    <row r="203" ht="15.75" customHeight="1">
      <c r="A203" s="17" t="s">
        <v>1017</v>
      </c>
      <c r="B203" s="18" t="s">
        <v>804</v>
      </c>
      <c r="C203" s="18" t="s">
        <v>1018</v>
      </c>
      <c r="D203" s="19" t="s">
        <v>806</v>
      </c>
      <c r="E203" s="18" t="s">
        <v>777</v>
      </c>
      <c r="F203" s="18">
        <v>2.0</v>
      </c>
      <c r="G203" s="20">
        <v>405003.0</v>
      </c>
      <c r="H203" s="18" t="s">
        <v>41</v>
      </c>
      <c r="I203" s="21">
        <v>46000.0</v>
      </c>
      <c r="J203" s="18" t="s">
        <v>22</v>
      </c>
      <c r="L203" s="18" t="s">
        <v>956</v>
      </c>
      <c r="M203" s="18" t="s">
        <v>956</v>
      </c>
      <c r="O203" s="18" t="s">
        <v>24</v>
      </c>
      <c r="P203" s="18" t="s">
        <v>25</v>
      </c>
    </row>
    <row r="204" ht="15.75" customHeight="1">
      <c r="A204" s="17" t="s">
        <v>1019</v>
      </c>
      <c r="B204" s="18" t="s">
        <v>1020</v>
      </c>
      <c r="C204" s="18" t="s">
        <v>1021</v>
      </c>
      <c r="D204" s="19" t="s">
        <v>1022</v>
      </c>
      <c r="E204" s="18" t="s">
        <v>896</v>
      </c>
      <c r="F204" s="18">
        <v>1.0</v>
      </c>
      <c r="G204" s="20">
        <v>281003.0</v>
      </c>
      <c r="H204" s="18" t="s">
        <v>41</v>
      </c>
      <c r="I204" s="21">
        <v>22000.0</v>
      </c>
      <c r="J204" s="18" t="s">
        <v>22</v>
      </c>
      <c r="L204" s="18" t="s">
        <v>956</v>
      </c>
      <c r="M204" s="18" t="s">
        <v>956</v>
      </c>
      <c r="O204" s="18" t="s">
        <v>24</v>
      </c>
      <c r="P204" s="18" t="s">
        <v>25</v>
      </c>
    </row>
    <row r="205" ht="15.75" customHeight="1">
      <c r="A205" s="17" t="s">
        <v>1023</v>
      </c>
      <c r="B205" s="18" t="s">
        <v>1024</v>
      </c>
      <c r="C205" s="18" t="s">
        <v>1025</v>
      </c>
      <c r="D205" s="19" t="s">
        <v>1026</v>
      </c>
      <c r="E205" s="18" t="s">
        <v>1027</v>
      </c>
      <c r="F205" s="18">
        <v>1.0</v>
      </c>
      <c r="G205" s="20">
        <v>271003.0</v>
      </c>
      <c r="H205" s="18" t="s">
        <v>41</v>
      </c>
      <c r="I205" s="21">
        <v>12000.0</v>
      </c>
      <c r="J205" s="18" t="s">
        <v>22</v>
      </c>
      <c r="L205" s="18" t="s">
        <v>1028</v>
      </c>
      <c r="M205" s="18" t="s">
        <v>1028</v>
      </c>
      <c r="O205" s="18" t="s">
        <v>24</v>
      </c>
      <c r="P205" s="18" t="s">
        <v>25</v>
      </c>
    </row>
    <row r="206" ht="15.75" customHeight="1">
      <c r="A206" s="17" t="s">
        <v>1029</v>
      </c>
      <c r="B206" s="18" t="s">
        <v>1030</v>
      </c>
      <c r="C206" s="18" t="s">
        <v>1031</v>
      </c>
      <c r="D206" s="19" t="s">
        <v>1032</v>
      </c>
      <c r="E206" s="18" t="s">
        <v>1033</v>
      </c>
      <c r="F206" s="18">
        <v>2.0</v>
      </c>
      <c r="G206" s="20">
        <v>306003.0</v>
      </c>
      <c r="H206" s="18" t="s">
        <v>41</v>
      </c>
      <c r="I206" s="21">
        <v>27000.0</v>
      </c>
      <c r="J206" s="18" t="s">
        <v>22</v>
      </c>
      <c r="L206" s="18" t="s">
        <v>1028</v>
      </c>
      <c r="M206" s="18" t="s">
        <v>1028</v>
      </c>
      <c r="O206" s="18" t="s">
        <v>24</v>
      </c>
      <c r="P206" s="18" t="s">
        <v>25</v>
      </c>
    </row>
    <row r="207" ht="15.75" customHeight="1">
      <c r="A207" s="17" t="s">
        <v>1034</v>
      </c>
      <c r="B207" s="18" t="s">
        <v>1035</v>
      </c>
      <c r="C207" s="18" t="s">
        <v>1036</v>
      </c>
      <c r="D207" s="19" t="s">
        <v>1037</v>
      </c>
      <c r="E207" s="18" t="s">
        <v>1038</v>
      </c>
      <c r="F207" s="18">
        <v>2.0</v>
      </c>
      <c r="G207" s="20">
        <v>328003.0</v>
      </c>
      <c r="H207" s="18" t="s">
        <v>41</v>
      </c>
      <c r="I207" s="21">
        <v>16000.0</v>
      </c>
      <c r="J207" s="18" t="s">
        <v>22</v>
      </c>
      <c r="L207" s="18" t="s">
        <v>1028</v>
      </c>
      <c r="M207" s="18" t="s">
        <v>1028</v>
      </c>
      <c r="O207" s="18" t="s">
        <v>24</v>
      </c>
      <c r="P207" s="18" t="s">
        <v>25</v>
      </c>
    </row>
    <row r="208" ht="15.75" customHeight="1">
      <c r="A208" s="17" t="s">
        <v>1039</v>
      </c>
      <c r="B208" s="18" t="s">
        <v>1040</v>
      </c>
      <c r="C208" s="18" t="s">
        <v>1041</v>
      </c>
      <c r="D208" s="19" t="s">
        <v>1042</v>
      </c>
      <c r="E208" s="18" t="s">
        <v>946</v>
      </c>
      <c r="F208" s="18">
        <v>2.0</v>
      </c>
      <c r="G208" s="20">
        <v>302003.0</v>
      </c>
      <c r="H208" s="18" t="s">
        <v>69</v>
      </c>
      <c r="I208" s="21">
        <v>23000.0</v>
      </c>
      <c r="J208" s="18" t="s">
        <v>22</v>
      </c>
      <c r="L208" s="18" t="s">
        <v>1028</v>
      </c>
      <c r="M208" s="18" t="s">
        <v>1028</v>
      </c>
      <c r="O208" s="18" t="s">
        <v>24</v>
      </c>
      <c r="P208" s="18" t="s">
        <v>25</v>
      </c>
    </row>
    <row r="209" ht="15.75" customHeight="1">
      <c r="A209" s="83" t="s">
        <v>16</v>
      </c>
      <c r="B209" s="84" t="s">
        <v>1043</v>
      </c>
      <c r="C209" s="84" t="s">
        <v>1044</v>
      </c>
      <c r="D209" s="84">
        <v>8.5828173854E10</v>
      </c>
      <c r="E209" s="84" t="s">
        <v>1045</v>
      </c>
      <c r="F209" s="85">
        <v>1.0</v>
      </c>
      <c r="G209" s="86">
        <v>211004.0</v>
      </c>
      <c r="H209" s="84" t="s">
        <v>41</v>
      </c>
      <c r="I209" s="87">
        <v>16000.0</v>
      </c>
      <c r="J209" s="84" t="s">
        <v>1046</v>
      </c>
      <c r="K209" s="88"/>
      <c r="L209" s="89">
        <v>43553.0</v>
      </c>
      <c r="M209" s="89">
        <v>43555.0</v>
      </c>
      <c r="N209" s="88"/>
      <c r="O209" s="90" t="s">
        <v>1047</v>
      </c>
    </row>
    <row r="210" ht="15.75" customHeight="1">
      <c r="A210" s="83" t="s">
        <v>26</v>
      </c>
      <c r="B210" s="84" t="s">
        <v>1048</v>
      </c>
      <c r="C210" s="84" t="s">
        <v>1049</v>
      </c>
      <c r="D210" s="84">
        <v>8.2121877162E10</v>
      </c>
      <c r="E210" s="84" t="s">
        <v>1050</v>
      </c>
      <c r="F210" s="85">
        <v>2.0</v>
      </c>
      <c r="G210" s="86">
        <v>449000.0</v>
      </c>
      <c r="H210" s="84" t="s">
        <v>41</v>
      </c>
      <c r="I210" s="87">
        <v>12000.0</v>
      </c>
      <c r="J210" s="84" t="s">
        <v>1051</v>
      </c>
      <c r="K210" s="88"/>
      <c r="L210" s="89">
        <v>43553.0</v>
      </c>
      <c r="M210" s="89">
        <v>43554.0</v>
      </c>
      <c r="N210" s="88"/>
      <c r="O210" s="90" t="s">
        <v>1047</v>
      </c>
    </row>
    <row r="211" ht="15.75" customHeight="1">
      <c r="A211" s="83" t="s">
        <v>31</v>
      </c>
      <c r="B211" s="84" t="s">
        <v>1052</v>
      </c>
      <c r="C211" s="84" t="s">
        <v>1053</v>
      </c>
      <c r="D211" s="84">
        <v>8.95363228243E11</v>
      </c>
      <c r="E211" s="84" t="s">
        <v>1054</v>
      </c>
      <c r="F211" s="85">
        <v>2.0</v>
      </c>
      <c r="G211" s="86">
        <v>397004.0</v>
      </c>
      <c r="H211" s="84" t="s">
        <v>21</v>
      </c>
      <c r="I211" s="87">
        <v>12000.0</v>
      </c>
      <c r="J211" s="84" t="s">
        <v>1055</v>
      </c>
      <c r="K211" s="88"/>
      <c r="L211" s="89">
        <v>43554.0</v>
      </c>
      <c r="M211" s="89">
        <v>43555.0</v>
      </c>
      <c r="N211" s="88"/>
      <c r="O211" s="90" t="s">
        <v>1047</v>
      </c>
    </row>
    <row r="212" ht="15.75" customHeight="1">
      <c r="A212" s="83" t="s">
        <v>36</v>
      </c>
      <c r="B212" s="91" t="s">
        <v>1056</v>
      </c>
      <c r="C212" s="91" t="s">
        <v>1057</v>
      </c>
      <c r="D212" s="92">
        <v>8.3837157103E10</v>
      </c>
      <c r="E212" s="91" t="s">
        <v>1058</v>
      </c>
      <c r="F212" s="92">
        <v>2.0</v>
      </c>
      <c r="G212" s="93">
        <v>300004.0</v>
      </c>
      <c r="H212" s="91" t="s">
        <v>41</v>
      </c>
      <c r="I212" s="94">
        <v>21.0</v>
      </c>
      <c r="J212" s="91" t="s">
        <v>1046</v>
      </c>
      <c r="K212" s="88"/>
      <c r="L212" s="95">
        <v>43554.0</v>
      </c>
      <c r="M212" s="95">
        <v>43554.0</v>
      </c>
      <c r="N212" s="88"/>
      <c r="O212" s="96" t="s">
        <v>1047</v>
      </c>
    </row>
    <row r="213" ht="15.75" customHeight="1">
      <c r="A213" s="83" t="s">
        <v>42</v>
      </c>
      <c r="B213" s="91" t="s">
        <v>1059</v>
      </c>
      <c r="C213" s="91" t="s">
        <v>1060</v>
      </c>
      <c r="D213" s="92">
        <v>8.2225090232E10</v>
      </c>
      <c r="E213" s="91" t="s">
        <v>1061</v>
      </c>
      <c r="F213" s="92">
        <v>2.0</v>
      </c>
      <c r="G213" s="93">
        <v>303.004</v>
      </c>
      <c r="H213" s="91" t="s">
        <v>41</v>
      </c>
      <c r="I213" s="94">
        <v>24.0</v>
      </c>
      <c r="J213" s="91" t="s">
        <v>1055</v>
      </c>
      <c r="K213" s="88"/>
      <c r="L213" s="95">
        <v>43554.0</v>
      </c>
      <c r="M213" s="95">
        <v>43554.0</v>
      </c>
      <c r="N213" s="88"/>
      <c r="O213" s="96" t="s">
        <v>1047</v>
      </c>
    </row>
    <row r="214" ht="15.75" customHeight="1">
      <c r="A214" s="83" t="s">
        <v>80</v>
      </c>
      <c r="B214" s="84" t="s">
        <v>1062</v>
      </c>
      <c r="C214" s="84" t="s">
        <v>1063</v>
      </c>
      <c r="D214" s="84">
        <v>8.5215996143E10</v>
      </c>
      <c r="E214" s="84" t="s">
        <v>1064</v>
      </c>
      <c r="F214" s="85">
        <v>3.0</v>
      </c>
      <c r="G214" s="86">
        <v>590004.0</v>
      </c>
      <c r="H214" s="84" t="s">
        <v>41</v>
      </c>
      <c r="I214" s="87">
        <v>12000.0</v>
      </c>
      <c r="J214" s="84" t="s">
        <v>1055</v>
      </c>
      <c r="K214" s="88"/>
      <c r="L214" s="89">
        <v>43552.0</v>
      </c>
      <c r="M214" s="97">
        <v>43556.0</v>
      </c>
      <c r="N214" s="88"/>
      <c r="O214" s="90" t="s">
        <v>1047</v>
      </c>
    </row>
    <row r="215" ht="15.75" customHeight="1">
      <c r="A215" s="83" t="s">
        <v>85</v>
      </c>
      <c r="B215" s="84" t="s">
        <v>1065</v>
      </c>
      <c r="C215" s="84" t="s">
        <v>1066</v>
      </c>
      <c r="D215" s="84">
        <v>8.5279341896E10</v>
      </c>
      <c r="E215" s="84" t="s">
        <v>1067</v>
      </c>
      <c r="F215" s="85">
        <v>2.0</v>
      </c>
      <c r="G215" s="86">
        <v>311004.0</v>
      </c>
      <c r="H215" s="84" t="s">
        <v>21</v>
      </c>
      <c r="I215" s="87">
        <v>32000.0</v>
      </c>
      <c r="J215" s="84" t="s">
        <v>1046</v>
      </c>
      <c r="K215" s="88"/>
      <c r="L215" s="89">
        <v>43553.0</v>
      </c>
      <c r="M215" s="97">
        <v>43557.0</v>
      </c>
      <c r="N215" s="88"/>
      <c r="O215" s="90" t="s">
        <v>1047</v>
      </c>
    </row>
    <row r="216" ht="15.75" customHeight="1">
      <c r="A216" s="83" t="s">
        <v>91</v>
      </c>
      <c r="B216" s="84" t="s">
        <v>1068</v>
      </c>
      <c r="C216" s="84" t="s">
        <v>1069</v>
      </c>
      <c r="D216" s="84">
        <v>8.1233586516E10</v>
      </c>
      <c r="E216" s="84" t="s">
        <v>1070</v>
      </c>
      <c r="F216" s="85">
        <v>1.0</v>
      </c>
      <c r="G216" s="86">
        <v>216004.0</v>
      </c>
      <c r="H216" s="84" t="s">
        <v>1071</v>
      </c>
      <c r="I216" s="87">
        <v>21000.0</v>
      </c>
      <c r="J216" s="84" t="s">
        <v>1046</v>
      </c>
      <c r="K216" s="88"/>
      <c r="L216" s="97">
        <v>43556.0</v>
      </c>
      <c r="M216" s="97">
        <v>43557.0</v>
      </c>
      <c r="N216" s="88"/>
      <c r="O216" s="90" t="s">
        <v>1047</v>
      </c>
    </row>
    <row r="217" ht="15.75" customHeight="1">
      <c r="A217" s="83" t="s">
        <v>93</v>
      </c>
      <c r="B217" s="84" t="s">
        <v>1072</v>
      </c>
      <c r="C217" s="84" t="s">
        <v>1073</v>
      </c>
      <c r="D217" s="84">
        <v>8.5319022523E10</v>
      </c>
      <c r="E217" s="84" t="s">
        <v>1074</v>
      </c>
      <c r="F217" s="85">
        <v>1.0</v>
      </c>
      <c r="G217" s="86">
        <v>121004.0</v>
      </c>
      <c r="H217" s="84" t="s">
        <v>21</v>
      </c>
      <c r="I217" s="87">
        <v>12000.0</v>
      </c>
      <c r="J217" s="84" t="s">
        <v>1055</v>
      </c>
      <c r="K217" s="88"/>
      <c r="L217" s="97">
        <v>43556.0</v>
      </c>
      <c r="M217" s="97">
        <v>43556.0</v>
      </c>
      <c r="N217" s="88"/>
      <c r="O217" s="90" t="s">
        <v>1047</v>
      </c>
    </row>
    <row r="218" ht="15.75" customHeight="1">
      <c r="A218" s="83" t="s">
        <v>98</v>
      </c>
      <c r="B218" s="84" t="s">
        <v>1075</v>
      </c>
      <c r="C218" s="84" t="s">
        <v>1076</v>
      </c>
      <c r="D218" s="84">
        <v>8.1289043536E10</v>
      </c>
      <c r="E218" s="84" t="s">
        <v>1077</v>
      </c>
      <c r="F218" s="85">
        <v>2.0</v>
      </c>
      <c r="G218" s="86">
        <v>307004.0</v>
      </c>
      <c r="H218" s="84" t="s">
        <v>21</v>
      </c>
      <c r="I218" s="87">
        <v>18000.0</v>
      </c>
      <c r="J218" s="84" t="s">
        <v>1078</v>
      </c>
      <c r="K218" s="88"/>
      <c r="L218" s="97">
        <v>43556.0</v>
      </c>
      <c r="M218" s="97">
        <v>43556.0</v>
      </c>
      <c r="N218" s="88"/>
      <c r="O218" s="90" t="s">
        <v>1047</v>
      </c>
    </row>
    <row r="219" ht="15.75" customHeight="1">
      <c r="A219" s="83" t="s">
        <v>103</v>
      </c>
      <c r="B219" s="84" t="s">
        <v>1079</v>
      </c>
      <c r="C219" s="84" t="s">
        <v>1080</v>
      </c>
      <c r="D219" s="84">
        <v>8.5219674547E10</v>
      </c>
      <c r="E219" s="84" t="s">
        <v>1081</v>
      </c>
      <c r="F219" s="85">
        <v>1.0</v>
      </c>
      <c r="G219" s="86">
        <v>287004.0</v>
      </c>
      <c r="H219" s="84" t="s">
        <v>21</v>
      </c>
      <c r="I219" s="87">
        <v>12000.0</v>
      </c>
      <c r="J219" s="84" t="s">
        <v>1055</v>
      </c>
      <c r="K219" s="88"/>
      <c r="L219" s="97">
        <v>43557.0</v>
      </c>
      <c r="M219" s="97">
        <v>43557.0</v>
      </c>
      <c r="N219" s="88"/>
      <c r="O219" s="90" t="s">
        <v>1047</v>
      </c>
    </row>
    <row r="220" ht="15.75" customHeight="1">
      <c r="A220" s="83" t="s">
        <v>108</v>
      </c>
      <c r="B220" s="84" t="s">
        <v>1082</v>
      </c>
      <c r="C220" s="84" t="s">
        <v>1083</v>
      </c>
      <c r="D220" s="84">
        <v>8.5280347247E10</v>
      </c>
      <c r="E220" s="84" t="s">
        <v>1084</v>
      </c>
      <c r="F220" s="85">
        <v>1.0</v>
      </c>
      <c r="G220" s="86">
        <v>219004.0</v>
      </c>
      <c r="H220" s="84" t="s">
        <v>41</v>
      </c>
      <c r="I220" s="87">
        <v>24000.0</v>
      </c>
      <c r="J220" s="84" t="s">
        <v>1055</v>
      </c>
      <c r="K220" s="88"/>
      <c r="L220" s="97">
        <v>43557.0</v>
      </c>
      <c r="M220" s="97">
        <v>43557.0</v>
      </c>
      <c r="N220" s="88"/>
      <c r="O220" s="90" t="s">
        <v>1047</v>
      </c>
    </row>
    <row r="221" ht="15.75" customHeight="1">
      <c r="A221" s="83" t="s">
        <v>113</v>
      </c>
      <c r="B221" s="84" t="s">
        <v>1085</v>
      </c>
      <c r="C221" s="84" t="s">
        <v>1086</v>
      </c>
      <c r="D221" s="84">
        <v>8.1334276762E10</v>
      </c>
      <c r="E221" s="84" t="s">
        <v>1087</v>
      </c>
      <c r="F221" s="85">
        <v>3.0</v>
      </c>
      <c r="G221" s="86">
        <v>221004.0</v>
      </c>
      <c r="H221" s="84" t="s">
        <v>41</v>
      </c>
      <c r="I221" s="87">
        <v>23000.0</v>
      </c>
      <c r="J221" s="84" t="s">
        <v>1046</v>
      </c>
      <c r="K221" s="88"/>
      <c r="L221" s="97">
        <v>43557.0</v>
      </c>
      <c r="M221" s="97">
        <v>43557.0</v>
      </c>
      <c r="N221" s="88"/>
      <c r="O221" s="90" t="s">
        <v>1047</v>
      </c>
    </row>
    <row r="222" ht="15.75" customHeight="1">
      <c r="A222" s="83" t="s">
        <v>164</v>
      </c>
      <c r="B222" s="84" t="s">
        <v>1088</v>
      </c>
      <c r="C222" s="84" t="s">
        <v>1089</v>
      </c>
      <c r="D222" s="84">
        <v>8.1295431852E10</v>
      </c>
      <c r="E222" s="84" t="s">
        <v>1090</v>
      </c>
      <c r="F222" s="85">
        <v>4.0</v>
      </c>
      <c r="G222" s="86">
        <v>570004.0</v>
      </c>
      <c r="H222" s="84" t="s">
        <v>1071</v>
      </c>
      <c r="I222" s="87">
        <v>12000.0</v>
      </c>
      <c r="J222" s="84" t="s">
        <v>1055</v>
      </c>
      <c r="K222" s="88"/>
      <c r="L222" s="97">
        <v>43557.0</v>
      </c>
      <c r="M222" s="97">
        <v>43557.0</v>
      </c>
      <c r="N222" s="88"/>
      <c r="O222" s="90" t="s">
        <v>1047</v>
      </c>
    </row>
    <row r="223" ht="15.75" customHeight="1">
      <c r="A223" s="83" t="s">
        <v>169</v>
      </c>
      <c r="B223" s="84" t="s">
        <v>1091</v>
      </c>
      <c r="C223" s="84" t="s">
        <v>1092</v>
      </c>
      <c r="D223" s="84">
        <v>8.989844955E9</v>
      </c>
      <c r="E223" s="84" t="s">
        <v>1093</v>
      </c>
      <c r="F223" s="85">
        <v>2.0</v>
      </c>
      <c r="G223" s="86">
        <v>239004.0</v>
      </c>
      <c r="H223" s="84" t="s">
        <v>1071</v>
      </c>
      <c r="I223" s="87">
        <v>11000.0</v>
      </c>
      <c r="J223" s="84" t="s">
        <v>1055</v>
      </c>
      <c r="K223" s="88"/>
      <c r="L223" s="98">
        <v>43557.0</v>
      </c>
      <c r="M223" s="97">
        <v>43557.0</v>
      </c>
      <c r="N223" s="88"/>
      <c r="O223" s="90" t="s">
        <v>1047</v>
      </c>
    </row>
    <row r="224" ht="15.75" customHeight="1">
      <c r="A224" s="83" t="s">
        <v>174</v>
      </c>
      <c r="B224" s="84" t="s">
        <v>1094</v>
      </c>
      <c r="C224" s="84" t="s">
        <v>1095</v>
      </c>
      <c r="D224" s="84">
        <v>8.7782277701E10</v>
      </c>
      <c r="E224" s="84" t="s">
        <v>1096</v>
      </c>
      <c r="F224" s="85">
        <v>1.0</v>
      </c>
      <c r="G224" s="86">
        <v>242004.0</v>
      </c>
      <c r="H224" s="84" t="s">
        <v>41</v>
      </c>
      <c r="I224" s="87">
        <v>11000.0</v>
      </c>
      <c r="J224" s="84" t="s">
        <v>1055</v>
      </c>
      <c r="K224" s="88"/>
      <c r="L224" s="97">
        <v>43557.0</v>
      </c>
      <c r="M224" s="97">
        <v>43558.0</v>
      </c>
      <c r="N224" s="88"/>
      <c r="O224" s="90" t="s">
        <v>1047</v>
      </c>
    </row>
    <row r="225" ht="15.75" customHeight="1">
      <c r="A225" s="83" t="s">
        <v>178</v>
      </c>
      <c r="B225" s="84" t="s">
        <v>1097</v>
      </c>
      <c r="C225" s="84" t="s">
        <v>1098</v>
      </c>
      <c r="D225" s="84">
        <v>8.1807327782E10</v>
      </c>
      <c r="E225" s="84" t="s">
        <v>1099</v>
      </c>
      <c r="F225" s="85">
        <v>2.0</v>
      </c>
      <c r="G225" s="86">
        <v>295004.0</v>
      </c>
      <c r="H225" s="84" t="s">
        <v>41</v>
      </c>
      <c r="I225" s="87">
        <v>16000.0</v>
      </c>
      <c r="J225" s="84" t="s">
        <v>1055</v>
      </c>
      <c r="K225" s="88"/>
      <c r="L225" s="97">
        <v>43557.0</v>
      </c>
      <c r="M225" s="97">
        <v>43557.0</v>
      </c>
      <c r="N225" s="88"/>
      <c r="O225" s="90" t="s">
        <v>1047</v>
      </c>
    </row>
    <row r="226" ht="15.75" customHeight="1">
      <c r="A226" s="83" t="s">
        <v>183</v>
      </c>
      <c r="B226" s="84" t="s">
        <v>1100</v>
      </c>
      <c r="C226" s="84" t="s">
        <v>1101</v>
      </c>
      <c r="D226" s="84">
        <v>8.971372576E9</v>
      </c>
      <c r="E226" s="84" t="s">
        <v>1102</v>
      </c>
      <c r="F226" s="85">
        <v>2.0</v>
      </c>
      <c r="G226" s="86">
        <v>410004.0</v>
      </c>
      <c r="H226" s="84" t="s">
        <v>21</v>
      </c>
      <c r="I226" s="99">
        <v>16000.0</v>
      </c>
      <c r="J226" s="84" t="s">
        <v>1055</v>
      </c>
      <c r="K226" s="88"/>
      <c r="L226" s="97">
        <v>43557.0</v>
      </c>
      <c r="M226" s="97">
        <v>43559.0</v>
      </c>
      <c r="N226" s="88"/>
      <c r="O226" s="90" t="s">
        <v>1047</v>
      </c>
    </row>
    <row r="227" ht="15.75" customHeight="1">
      <c r="A227" s="83" t="s">
        <v>188</v>
      </c>
      <c r="B227" s="84" t="s">
        <v>1103</v>
      </c>
      <c r="C227" s="84" t="s">
        <v>1104</v>
      </c>
      <c r="D227" s="84">
        <v>8.7772367175E10</v>
      </c>
      <c r="E227" s="84" t="s">
        <v>1105</v>
      </c>
      <c r="F227" s="85">
        <v>2.0</v>
      </c>
      <c r="G227" s="86">
        <v>290004.0</v>
      </c>
      <c r="H227" s="84" t="s">
        <v>41</v>
      </c>
      <c r="I227" s="87">
        <v>11000.0</v>
      </c>
      <c r="J227" s="84" t="s">
        <v>1055</v>
      </c>
      <c r="K227" s="88"/>
      <c r="L227" s="97">
        <v>43559.0</v>
      </c>
      <c r="M227" s="97">
        <v>43559.0</v>
      </c>
      <c r="N227" s="88"/>
      <c r="O227" s="90" t="s">
        <v>1047</v>
      </c>
    </row>
    <row r="228" ht="15.75" customHeight="1">
      <c r="A228" s="83" t="s">
        <v>193</v>
      </c>
      <c r="B228" s="84" t="s">
        <v>1106</v>
      </c>
      <c r="C228" s="84" t="s">
        <v>1107</v>
      </c>
      <c r="D228" s="84">
        <v>8.3815930194E10</v>
      </c>
      <c r="E228" s="84" t="s">
        <v>1099</v>
      </c>
      <c r="F228" s="85">
        <v>2.0</v>
      </c>
      <c r="G228" s="86">
        <v>291004.0</v>
      </c>
      <c r="H228" s="84" t="s">
        <v>41</v>
      </c>
      <c r="I228" s="87">
        <v>12000.0</v>
      </c>
      <c r="J228" s="84" t="s">
        <v>1055</v>
      </c>
      <c r="K228" s="88"/>
      <c r="L228" s="97">
        <v>43559.0</v>
      </c>
      <c r="M228" s="97">
        <v>43559.0</v>
      </c>
      <c r="N228" s="88"/>
      <c r="O228" s="90" t="s">
        <v>1047</v>
      </c>
    </row>
    <row r="229" ht="15.75" customHeight="1">
      <c r="A229" s="83" t="s">
        <v>198</v>
      </c>
      <c r="B229" s="84" t="s">
        <v>1108</v>
      </c>
      <c r="C229" s="84" t="s">
        <v>1109</v>
      </c>
      <c r="D229" s="84">
        <v>8.564181109E10</v>
      </c>
      <c r="E229" s="84" t="s">
        <v>1110</v>
      </c>
      <c r="F229" s="85">
        <v>1.0</v>
      </c>
      <c r="G229" s="86">
        <v>208004.0</v>
      </c>
      <c r="H229" s="84" t="s">
        <v>21</v>
      </c>
      <c r="I229" s="87">
        <v>13000.0</v>
      </c>
      <c r="J229" s="84" t="s">
        <v>1046</v>
      </c>
      <c r="K229" s="88"/>
      <c r="L229" s="97">
        <v>43559.0</v>
      </c>
      <c r="M229" s="97">
        <v>43559.0</v>
      </c>
      <c r="N229" s="88"/>
      <c r="O229" s="90" t="s">
        <v>1047</v>
      </c>
    </row>
    <row r="230" ht="15.75" customHeight="1">
      <c r="A230" s="83" t="s">
        <v>212</v>
      </c>
      <c r="B230" s="84" t="s">
        <v>1111</v>
      </c>
      <c r="C230" s="84" t="s">
        <v>1112</v>
      </c>
      <c r="D230" s="84">
        <v>8.53104562E10</v>
      </c>
      <c r="E230" s="84" t="s">
        <v>1113</v>
      </c>
      <c r="F230" s="85">
        <v>4.0</v>
      </c>
      <c r="G230" s="86">
        <v>640004.0</v>
      </c>
      <c r="H230" s="84" t="s">
        <v>21</v>
      </c>
      <c r="I230" s="87">
        <v>12000.0</v>
      </c>
      <c r="J230" s="84" t="s">
        <v>1055</v>
      </c>
      <c r="K230" s="88"/>
      <c r="L230" s="97">
        <v>43559.0</v>
      </c>
      <c r="M230" s="97">
        <v>43559.0</v>
      </c>
      <c r="N230" s="88"/>
      <c r="O230" s="90" t="s">
        <v>1047</v>
      </c>
    </row>
    <row r="231" ht="15.75" customHeight="1">
      <c r="A231" s="83" t="s">
        <v>217</v>
      </c>
      <c r="B231" s="84" t="s">
        <v>1114</v>
      </c>
      <c r="C231" s="84" t="s">
        <v>1115</v>
      </c>
      <c r="D231" s="84">
        <v>8.2257503604E10</v>
      </c>
      <c r="E231" s="84" t="s">
        <v>1116</v>
      </c>
      <c r="F231" s="85">
        <v>4.0</v>
      </c>
      <c r="G231" s="86">
        <v>577004.0</v>
      </c>
      <c r="H231" s="84" t="s">
        <v>1071</v>
      </c>
      <c r="I231" s="87">
        <v>19000.0</v>
      </c>
      <c r="J231" s="84" t="s">
        <v>1055</v>
      </c>
      <c r="K231" s="88"/>
      <c r="L231" s="97">
        <v>43557.0</v>
      </c>
      <c r="M231" s="97">
        <v>43560.0</v>
      </c>
      <c r="N231" s="88"/>
      <c r="O231" s="90" t="s">
        <v>1047</v>
      </c>
    </row>
    <row r="232" ht="15.75" customHeight="1">
      <c r="A232" s="83" t="s">
        <v>222</v>
      </c>
      <c r="B232" s="84" t="s">
        <v>1117</v>
      </c>
      <c r="C232" s="84" t="s">
        <v>1118</v>
      </c>
      <c r="D232" s="84">
        <v>8.5780081237E10</v>
      </c>
      <c r="E232" s="84" t="s">
        <v>1119</v>
      </c>
      <c r="F232" s="85">
        <v>2.0</v>
      </c>
      <c r="G232" s="86">
        <v>290004.0</v>
      </c>
      <c r="H232" s="84" t="s">
        <v>41</v>
      </c>
      <c r="I232" s="87">
        <v>11000.0</v>
      </c>
      <c r="J232" s="84" t="s">
        <v>1055</v>
      </c>
      <c r="K232" s="88"/>
      <c r="L232" s="97">
        <v>43559.0</v>
      </c>
      <c r="M232" s="97">
        <v>43560.0</v>
      </c>
      <c r="N232" s="88"/>
      <c r="O232" s="90" t="s">
        <v>1047</v>
      </c>
    </row>
    <row r="233" ht="15.75" customHeight="1">
      <c r="A233" s="83" t="s">
        <v>227</v>
      </c>
      <c r="B233" s="84" t="s">
        <v>1120</v>
      </c>
      <c r="C233" s="84" t="s">
        <v>1121</v>
      </c>
      <c r="D233" s="84">
        <v>8.9671624107E10</v>
      </c>
      <c r="E233" s="84" t="s">
        <v>1122</v>
      </c>
      <c r="F233" s="85">
        <v>1.0</v>
      </c>
      <c r="G233" s="86">
        <v>301004.0</v>
      </c>
      <c r="H233" s="84" t="s">
        <v>21</v>
      </c>
      <c r="I233" s="87">
        <v>12000.0</v>
      </c>
      <c r="J233" s="84" t="s">
        <v>1055</v>
      </c>
      <c r="K233" s="88"/>
      <c r="L233" s="97">
        <v>43559.0</v>
      </c>
      <c r="M233" s="97">
        <v>43559.0</v>
      </c>
      <c r="N233" s="88"/>
      <c r="O233" s="90" t="s">
        <v>1047</v>
      </c>
    </row>
    <row r="234" ht="15.75" customHeight="1">
      <c r="A234" s="83" t="s">
        <v>245</v>
      </c>
      <c r="B234" s="84" t="s">
        <v>1123</v>
      </c>
      <c r="C234" s="84" t="s">
        <v>1124</v>
      </c>
      <c r="D234" s="84">
        <v>8.3147015364E10</v>
      </c>
      <c r="E234" s="84" t="s">
        <v>1125</v>
      </c>
      <c r="F234" s="85">
        <v>2.0</v>
      </c>
      <c r="G234" s="86">
        <v>447004.0</v>
      </c>
      <c r="H234" s="84" t="s">
        <v>41</v>
      </c>
      <c r="I234" s="87">
        <v>21000.0</v>
      </c>
      <c r="J234" s="84" t="s">
        <v>1046</v>
      </c>
      <c r="K234" s="88"/>
      <c r="L234" s="97">
        <v>43559.0</v>
      </c>
      <c r="M234" s="97">
        <v>43560.0</v>
      </c>
      <c r="N234" s="88"/>
      <c r="O234" s="90" t="s">
        <v>1047</v>
      </c>
    </row>
    <row r="235" ht="15.75" customHeight="1">
      <c r="A235" s="83" t="s">
        <v>251</v>
      </c>
      <c r="B235" s="84" t="s">
        <v>1126</v>
      </c>
      <c r="C235" s="84" t="s">
        <v>1127</v>
      </c>
      <c r="D235" s="84">
        <v>8.5888408634E10</v>
      </c>
      <c r="E235" s="84" t="s">
        <v>1128</v>
      </c>
      <c r="F235" s="85">
        <v>6.0</v>
      </c>
      <c r="G235" s="100">
        <f>1054004 + 64004</f>
        <v>1118008</v>
      </c>
      <c r="H235" s="84" t="s">
        <v>1071</v>
      </c>
      <c r="I235" s="87">
        <v>24000.0</v>
      </c>
      <c r="J235" s="84" t="s">
        <v>1055</v>
      </c>
      <c r="K235" s="88"/>
      <c r="L235" s="97">
        <v>43556.0</v>
      </c>
      <c r="M235" s="84" t="s">
        <v>1129</v>
      </c>
      <c r="N235" s="84" t="s">
        <v>1130</v>
      </c>
      <c r="O235" s="90" t="s">
        <v>1047</v>
      </c>
    </row>
    <row r="236" ht="15.75" customHeight="1">
      <c r="A236" s="83" t="s">
        <v>278</v>
      </c>
      <c r="B236" s="84" t="s">
        <v>1131</v>
      </c>
      <c r="C236" s="84" t="s">
        <v>1132</v>
      </c>
      <c r="D236" s="84">
        <v>8.7736221136E10</v>
      </c>
      <c r="E236" s="84" t="s">
        <v>1133</v>
      </c>
      <c r="F236" s="85">
        <v>3.0</v>
      </c>
      <c r="G236" s="86">
        <v>798004.0</v>
      </c>
      <c r="H236" s="84" t="s">
        <v>41</v>
      </c>
      <c r="I236" s="87">
        <v>21000.0</v>
      </c>
      <c r="J236" s="84" t="s">
        <v>1046</v>
      </c>
      <c r="K236" s="88"/>
      <c r="L236" s="97">
        <v>43560.0</v>
      </c>
      <c r="M236" s="97">
        <v>43562.0</v>
      </c>
      <c r="N236" s="88"/>
      <c r="O236" s="90" t="s">
        <v>1047</v>
      </c>
    </row>
    <row r="237" ht="15.75" customHeight="1">
      <c r="A237" s="83" t="s">
        <v>284</v>
      </c>
      <c r="B237" s="84" t="s">
        <v>1134</v>
      </c>
      <c r="C237" s="84" t="s">
        <v>1135</v>
      </c>
      <c r="D237" s="84">
        <v>8.2146107473E10</v>
      </c>
      <c r="E237" s="84" t="s">
        <v>1136</v>
      </c>
      <c r="F237" s="85">
        <v>1.0</v>
      </c>
      <c r="G237" s="86">
        <v>214004.0</v>
      </c>
      <c r="H237" s="84" t="s">
        <v>41</v>
      </c>
      <c r="I237" s="87">
        <v>19000.0</v>
      </c>
      <c r="J237" s="84" t="s">
        <v>53</v>
      </c>
      <c r="K237" s="88"/>
      <c r="L237" s="97">
        <v>43561.0</v>
      </c>
      <c r="M237" s="97">
        <v>43561.0</v>
      </c>
      <c r="N237" s="88"/>
      <c r="O237" s="90" t="s">
        <v>1047</v>
      </c>
    </row>
    <row r="238" ht="15.75" customHeight="1">
      <c r="A238" s="83" t="s">
        <v>286</v>
      </c>
      <c r="B238" s="84" t="s">
        <v>1137</v>
      </c>
      <c r="C238" s="84" t="s">
        <v>1138</v>
      </c>
      <c r="D238" s="84">
        <v>8.3824742302E10</v>
      </c>
      <c r="E238" s="84" t="s">
        <v>1139</v>
      </c>
      <c r="F238" s="85">
        <v>6.0</v>
      </c>
      <c r="G238" s="86">
        <v>840004.0</v>
      </c>
      <c r="H238" s="84" t="s">
        <v>21</v>
      </c>
      <c r="I238" s="87">
        <v>24000.0</v>
      </c>
      <c r="J238" s="84" t="s">
        <v>1055</v>
      </c>
      <c r="K238" s="88"/>
      <c r="L238" s="97">
        <v>43561.0</v>
      </c>
      <c r="M238" s="97">
        <v>43561.0</v>
      </c>
      <c r="N238" s="88"/>
      <c r="O238" s="90" t="s">
        <v>1047</v>
      </c>
    </row>
    <row r="239" ht="15.75" customHeight="1">
      <c r="A239" s="83" t="s">
        <v>291</v>
      </c>
      <c r="B239" s="84" t="s">
        <v>1140</v>
      </c>
      <c r="C239" s="84" t="s">
        <v>1141</v>
      </c>
      <c r="D239" s="84">
        <v>8.125108204E9</v>
      </c>
      <c r="E239" s="84" t="s">
        <v>1142</v>
      </c>
      <c r="F239" s="85">
        <v>3.0</v>
      </c>
      <c r="G239" s="86">
        <v>753004.0</v>
      </c>
      <c r="H239" s="84" t="s">
        <v>41</v>
      </c>
      <c r="I239" s="87">
        <v>46000.0</v>
      </c>
      <c r="J239" s="84" t="s">
        <v>53</v>
      </c>
      <c r="K239" s="88"/>
      <c r="L239" s="97">
        <v>43561.0</v>
      </c>
      <c r="M239" s="97">
        <v>43561.0</v>
      </c>
      <c r="N239" s="88"/>
      <c r="O239" s="90" t="s">
        <v>1047</v>
      </c>
    </row>
    <row r="240" ht="15.75" customHeight="1">
      <c r="A240" s="83" t="s">
        <v>297</v>
      </c>
      <c r="B240" s="84" t="s">
        <v>1143</v>
      </c>
      <c r="C240" s="84" t="s">
        <v>1144</v>
      </c>
      <c r="D240" s="84">
        <v>8.1249737014E10</v>
      </c>
      <c r="E240" s="84" t="s">
        <v>1145</v>
      </c>
      <c r="F240" s="85">
        <v>2.0</v>
      </c>
      <c r="G240" s="86">
        <v>543004.0</v>
      </c>
      <c r="H240" s="84" t="s">
        <v>41</v>
      </c>
      <c r="I240" s="87">
        <v>25000.0</v>
      </c>
      <c r="J240" s="84" t="s">
        <v>1046</v>
      </c>
      <c r="K240" s="88"/>
      <c r="L240" s="97">
        <v>43561.0</v>
      </c>
      <c r="M240" s="97">
        <v>43561.0</v>
      </c>
      <c r="N240" s="88"/>
      <c r="O240" s="90" t="s">
        <v>1047</v>
      </c>
    </row>
    <row r="241" ht="15.75" customHeight="1">
      <c r="A241" s="83" t="s">
        <v>303</v>
      </c>
      <c r="B241" s="84" t="s">
        <v>1146</v>
      </c>
      <c r="C241" s="84" t="s">
        <v>1147</v>
      </c>
      <c r="D241" s="84">
        <v>8.5831437303E10</v>
      </c>
      <c r="E241" s="84" t="s">
        <v>1148</v>
      </c>
      <c r="F241" s="85">
        <v>2.0</v>
      </c>
      <c r="G241" s="86">
        <v>304000.0</v>
      </c>
      <c r="H241" s="84" t="s">
        <v>41</v>
      </c>
      <c r="I241" s="87">
        <v>24000.0</v>
      </c>
      <c r="J241" s="84" t="s">
        <v>1055</v>
      </c>
      <c r="K241" s="88"/>
      <c r="L241" s="97">
        <v>43563.0</v>
      </c>
      <c r="M241" s="97">
        <v>43563.0</v>
      </c>
      <c r="N241" s="88"/>
      <c r="O241" s="90" t="s">
        <v>1047</v>
      </c>
    </row>
    <row r="242" ht="15.75" customHeight="1">
      <c r="A242" s="83" t="s">
        <v>308</v>
      </c>
      <c r="B242" s="84" t="s">
        <v>1149</v>
      </c>
      <c r="C242" s="84" t="s">
        <v>1150</v>
      </c>
      <c r="D242" s="84">
        <v>8.5706180005E10</v>
      </c>
      <c r="E242" s="84" t="s">
        <v>1067</v>
      </c>
      <c r="F242" s="85">
        <v>2.0</v>
      </c>
      <c r="G242" s="86">
        <v>303004.0</v>
      </c>
      <c r="H242" s="84" t="s">
        <v>1071</v>
      </c>
      <c r="I242" s="87">
        <v>24000.0</v>
      </c>
      <c r="J242" s="84" t="s">
        <v>53</v>
      </c>
      <c r="K242" s="88"/>
      <c r="L242" s="97">
        <v>43563.0</v>
      </c>
      <c r="M242" s="97">
        <v>43563.0</v>
      </c>
      <c r="N242" s="88"/>
      <c r="O242" s="90" t="s">
        <v>1047</v>
      </c>
    </row>
    <row r="243" ht="15.75" customHeight="1">
      <c r="A243" s="83" t="s">
        <v>237</v>
      </c>
      <c r="B243" s="84" t="s">
        <v>1151</v>
      </c>
      <c r="C243" s="84" t="s">
        <v>1152</v>
      </c>
      <c r="D243" s="84">
        <v>1.121465409E9</v>
      </c>
      <c r="E243" s="84" t="s">
        <v>1153</v>
      </c>
      <c r="F243" s="85">
        <v>4.0</v>
      </c>
      <c r="G243" s="86">
        <v>806000.0</v>
      </c>
      <c r="H243" s="84" t="s">
        <v>41</v>
      </c>
      <c r="I243" s="87">
        <v>87000.0</v>
      </c>
      <c r="J243" s="84" t="s">
        <v>1154</v>
      </c>
      <c r="K243" s="88"/>
      <c r="L243" s="97">
        <v>43561.0</v>
      </c>
      <c r="M243" s="97">
        <v>43561.0</v>
      </c>
      <c r="N243" s="88"/>
      <c r="O243" s="90" t="s">
        <v>1047</v>
      </c>
    </row>
    <row r="244" ht="15.75" customHeight="1">
      <c r="A244" s="83" t="s">
        <v>321</v>
      </c>
      <c r="B244" s="84" t="s">
        <v>1155</v>
      </c>
      <c r="C244" s="84" t="s">
        <v>1156</v>
      </c>
      <c r="D244" s="84">
        <v>8.1212749409E10</v>
      </c>
      <c r="E244" s="84" t="s">
        <v>1157</v>
      </c>
      <c r="F244" s="85">
        <v>2.0</v>
      </c>
      <c r="G244" s="86">
        <v>290004.0</v>
      </c>
      <c r="H244" s="84" t="s">
        <v>1071</v>
      </c>
      <c r="I244" s="87">
        <v>11000.0</v>
      </c>
      <c r="J244" s="84" t="s">
        <v>1055</v>
      </c>
      <c r="K244" s="88"/>
      <c r="L244" s="97">
        <v>43560.0</v>
      </c>
      <c r="M244" s="97">
        <v>43563.0</v>
      </c>
      <c r="N244" s="88"/>
      <c r="O244" s="90" t="s">
        <v>1047</v>
      </c>
    </row>
    <row r="245" ht="15.75" customHeight="1">
      <c r="A245" s="83" t="s">
        <v>327</v>
      </c>
      <c r="B245" s="84" t="s">
        <v>1158</v>
      </c>
      <c r="C245" s="84" t="s">
        <v>1159</v>
      </c>
      <c r="D245" s="84">
        <v>8.2323414565E10</v>
      </c>
      <c r="E245" s="84" t="s">
        <v>1160</v>
      </c>
      <c r="F245" s="85">
        <v>2.0</v>
      </c>
      <c r="G245" s="86">
        <v>404004.0</v>
      </c>
      <c r="H245" s="84" t="s">
        <v>41</v>
      </c>
      <c r="I245" s="87">
        <v>16000.0</v>
      </c>
      <c r="J245" s="84" t="s">
        <v>1046</v>
      </c>
      <c r="K245" s="88"/>
      <c r="L245" s="97">
        <v>43560.0</v>
      </c>
      <c r="M245" s="97">
        <v>43563.0</v>
      </c>
      <c r="N245" s="88"/>
      <c r="O245" s="90" t="s">
        <v>1047</v>
      </c>
    </row>
    <row r="246" ht="15.75" customHeight="1">
      <c r="A246" s="83" t="s">
        <v>334</v>
      </c>
      <c r="B246" s="84" t="s">
        <v>1161</v>
      </c>
      <c r="C246" s="84" t="s">
        <v>1162</v>
      </c>
      <c r="D246" s="84">
        <v>8.5813692289E10</v>
      </c>
      <c r="E246" s="84" t="s">
        <v>1163</v>
      </c>
      <c r="F246" s="85">
        <v>1.0</v>
      </c>
      <c r="G246" s="86">
        <v>108004.0</v>
      </c>
      <c r="H246" s="84" t="s">
        <v>41</v>
      </c>
      <c r="I246" s="87">
        <v>19000.0</v>
      </c>
      <c r="J246" s="84" t="s">
        <v>1046</v>
      </c>
      <c r="K246" s="88"/>
      <c r="L246" s="97">
        <v>43563.0</v>
      </c>
      <c r="M246" s="97">
        <v>43563.0</v>
      </c>
      <c r="N246" s="88"/>
      <c r="O246" s="90" t="s">
        <v>1047</v>
      </c>
    </row>
    <row r="247" ht="15.75" customHeight="1">
      <c r="A247" s="83" t="s">
        <v>344</v>
      </c>
      <c r="B247" s="84" t="s">
        <v>1164</v>
      </c>
      <c r="C247" s="84" t="s">
        <v>1165</v>
      </c>
      <c r="D247" s="84">
        <v>8.5799428821E10</v>
      </c>
      <c r="E247" s="84" t="s">
        <v>1119</v>
      </c>
      <c r="F247" s="85">
        <v>2.0</v>
      </c>
      <c r="G247" s="86">
        <v>300004.0</v>
      </c>
      <c r="H247" s="84" t="s">
        <v>41</v>
      </c>
      <c r="I247" s="87">
        <v>21000.0</v>
      </c>
      <c r="J247" s="84" t="s">
        <v>1055</v>
      </c>
      <c r="K247" s="88"/>
      <c r="L247" s="97">
        <v>43563.0</v>
      </c>
      <c r="M247" s="97">
        <v>43564.0</v>
      </c>
      <c r="N247" s="88"/>
      <c r="O247" s="90" t="s">
        <v>1047</v>
      </c>
    </row>
    <row r="248" ht="15.75" customHeight="1">
      <c r="A248" s="83" t="s">
        <v>346</v>
      </c>
      <c r="B248" s="84" t="s">
        <v>1166</v>
      </c>
      <c r="C248" s="84" t="s">
        <v>1167</v>
      </c>
      <c r="D248" s="84">
        <v>8.7838555211E10</v>
      </c>
      <c r="E248" s="84" t="s">
        <v>1168</v>
      </c>
      <c r="F248" s="85">
        <v>2.0</v>
      </c>
      <c r="G248" s="86">
        <v>333004.0</v>
      </c>
      <c r="H248" s="84" t="s">
        <v>41</v>
      </c>
      <c r="I248" s="87">
        <v>21000.0</v>
      </c>
      <c r="J248" s="84" t="s">
        <v>1046</v>
      </c>
      <c r="K248" s="88"/>
      <c r="L248" s="97">
        <v>43564.0</v>
      </c>
      <c r="M248" s="97">
        <v>43564.0</v>
      </c>
      <c r="N248" s="88"/>
      <c r="O248" s="90" t="s">
        <v>1047</v>
      </c>
    </row>
    <row r="249" ht="15.75" customHeight="1">
      <c r="A249" s="83" t="s">
        <v>352</v>
      </c>
      <c r="B249" s="84" t="s">
        <v>1169</v>
      </c>
      <c r="C249" s="84" t="s">
        <v>1170</v>
      </c>
      <c r="D249" s="84">
        <v>8.1460996286E10</v>
      </c>
      <c r="E249" s="84" t="s">
        <v>1171</v>
      </c>
      <c r="F249" s="85">
        <v>1.0</v>
      </c>
      <c r="G249" s="86">
        <v>235004.0</v>
      </c>
      <c r="H249" s="84" t="s">
        <v>41</v>
      </c>
      <c r="I249" s="87">
        <v>16000.0</v>
      </c>
      <c r="J249" s="84" t="s">
        <v>1055</v>
      </c>
      <c r="K249" s="88"/>
      <c r="L249" s="97">
        <v>43564.0</v>
      </c>
      <c r="M249" s="97">
        <v>43564.0</v>
      </c>
      <c r="N249" s="88"/>
      <c r="O249" s="90" t="s">
        <v>1047</v>
      </c>
    </row>
    <row r="250" ht="15.75" customHeight="1">
      <c r="A250" s="83" t="s">
        <v>357</v>
      </c>
      <c r="B250" s="84" t="s">
        <v>1172</v>
      </c>
      <c r="C250" s="84" t="s">
        <v>1173</v>
      </c>
      <c r="D250" s="84">
        <v>8.1324363119E10</v>
      </c>
      <c r="E250" s="84" t="s">
        <v>1174</v>
      </c>
      <c r="F250" s="85">
        <v>3.0</v>
      </c>
      <c r="G250" s="86">
        <v>244004.0</v>
      </c>
      <c r="H250" s="84" t="s">
        <v>1071</v>
      </c>
      <c r="I250" s="87">
        <v>12000.0</v>
      </c>
      <c r="J250" s="84" t="s">
        <v>1055</v>
      </c>
      <c r="K250" s="88"/>
      <c r="L250" s="97">
        <v>43564.0</v>
      </c>
      <c r="M250" s="97">
        <v>43564.0</v>
      </c>
      <c r="N250" s="88"/>
      <c r="O250" s="90" t="s">
        <v>1047</v>
      </c>
    </row>
    <row r="251" ht="15.75" customHeight="1">
      <c r="A251" s="83" t="s">
        <v>362</v>
      </c>
      <c r="B251" s="84" t="s">
        <v>1175</v>
      </c>
      <c r="C251" s="84" t="s">
        <v>1176</v>
      </c>
      <c r="D251" s="84">
        <v>8.13345545E10</v>
      </c>
      <c r="E251" s="84" t="s">
        <v>1177</v>
      </c>
      <c r="F251" s="85">
        <v>2.0</v>
      </c>
      <c r="G251" s="86">
        <v>395004.0</v>
      </c>
      <c r="H251" s="84" t="s">
        <v>41</v>
      </c>
      <c r="I251" s="87">
        <v>20000.0</v>
      </c>
      <c r="J251" s="84" t="s">
        <v>53</v>
      </c>
      <c r="K251" s="88"/>
      <c r="L251" s="97">
        <v>43564.0</v>
      </c>
      <c r="M251" s="97">
        <v>43742.0</v>
      </c>
      <c r="N251" s="88"/>
      <c r="O251" s="90" t="s">
        <v>1047</v>
      </c>
    </row>
    <row r="252" ht="15.75" customHeight="1">
      <c r="A252" s="83" t="s">
        <v>367</v>
      </c>
      <c r="B252" s="84" t="s">
        <v>1178</v>
      </c>
      <c r="C252" s="84" t="s">
        <v>1179</v>
      </c>
      <c r="D252" s="84">
        <v>8.3815504275E10</v>
      </c>
      <c r="E252" s="84" t="s">
        <v>1099</v>
      </c>
      <c r="F252" s="85">
        <v>2.0</v>
      </c>
      <c r="G252" s="86">
        <v>291004.0</v>
      </c>
      <c r="H252" s="84" t="s">
        <v>41</v>
      </c>
      <c r="I252" s="87">
        <v>12000.0</v>
      </c>
      <c r="J252" s="84" t="s">
        <v>1055</v>
      </c>
      <c r="K252" s="88"/>
      <c r="L252" s="97">
        <v>43565.0</v>
      </c>
      <c r="M252" s="97">
        <v>43565.0</v>
      </c>
      <c r="N252" s="88"/>
      <c r="O252" s="90" t="s">
        <v>1047</v>
      </c>
    </row>
    <row r="253" ht="15.75" customHeight="1">
      <c r="A253" s="83" t="s">
        <v>373</v>
      </c>
      <c r="B253" s="84" t="s">
        <v>1180</v>
      </c>
      <c r="C253" s="84" t="s">
        <v>1181</v>
      </c>
      <c r="D253" s="85">
        <v>8.1331881457E10</v>
      </c>
      <c r="E253" s="84" t="s">
        <v>1182</v>
      </c>
      <c r="F253" s="85">
        <v>1.0</v>
      </c>
      <c r="G253" s="86">
        <v>298004.0</v>
      </c>
      <c r="H253" s="84" t="s">
        <v>1071</v>
      </c>
      <c r="I253" s="87">
        <v>29000.0</v>
      </c>
      <c r="J253" s="84" t="s">
        <v>1055</v>
      </c>
      <c r="K253" s="88"/>
      <c r="L253" s="97">
        <v>43565.0</v>
      </c>
      <c r="M253" s="97">
        <v>43565.0</v>
      </c>
      <c r="N253" s="88"/>
      <c r="O253" s="90" t="s">
        <v>1047</v>
      </c>
    </row>
    <row r="254" ht="15.75" customHeight="1">
      <c r="A254" s="83" t="s">
        <v>378</v>
      </c>
      <c r="B254" s="84" t="s">
        <v>1183</v>
      </c>
      <c r="C254" s="84" t="s">
        <v>1184</v>
      </c>
      <c r="D254" s="84">
        <v>8.2358276696E10</v>
      </c>
      <c r="E254" s="84" t="s">
        <v>1185</v>
      </c>
      <c r="F254" s="85">
        <v>2.0</v>
      </c>
      <c r="G254" s="86">
        <v>242004.0</v>
      </c>
      <c r="H254" s="84" t="s">
        <v>41</v>
      </c>
      <c r="I254" s="87">
        <v>11000.0</v>
      </c>
      <c r="J254" s="84" t="s">
        <v>1055</v>
      </c>
      <c r="K254" s="88"/>
      <c r="L254" s="97">
        <v>43565.0</v>
      </c>
      <c r="M254" s="97">
        <v>43566.0</v>
      </c>
      <c r="N254" s="88"/>
      <c r="O254" s="90" t="s">
        <v>1047</v>
      </c>
    </row>
    <row r="255" ht="15.75" customHeight="1">
      <c r="A255" s="83" t="s">
        <v>384</v>
      </c>
      <c r="B255" s="84" t="s">
        <v>1186</v>
      </c>
      <c r="C255" s="84" t="s">
        <v>1187</v>
      </c>
      <c r="D255" s="84">
        <v>8.5231253113E10</v>
      </c>
      <c r="E255" s="84" t="s">
        <v>1188</v>
      </c>
      <c r="F255" s="85">
        <v>2.0</v>
      </c>
      <c r="G255" s="86">
        <v>239004.0</v>
      </c>
      <c r="H255" s="84" t="s">
        <v>21</v>
      </c>
      <c r="I255" s="87">
        <v>19000.0</v>
      </c>
      <c r="J255" s="84" t="s">
        <v>1055</v>
      </c>
      <c r="K255" s="88"/>
      <c r="L255" s="97">
        <v>43565.0</v>
      </c>
      <c r="M255" s="97">
        <v>43565.0</v>
      </c>
      <c r="N255" s="88"/>
      <c r="O255" s="90" t="s">
        <v>1047</v>
      </c>
    </row>
    <row r="256" ht="15.75" customHeight="1">
      <c r="A256" s="83" t="s">
        <v>389</v>
      </c>
      <c r="B256" s="84" t="s">
        <v>1189</v>
      </c>
      <c r="C256" s="84" t="s">
        <v>1190</v>
      </c>
      <c r="D256" s="84">
        <v>8.212130356E10</v>
      </c>
      <c r="E256" s="84" t="s">
        <v>1191</v>
      </c>
      <c r="F256" s="85">
        <v>3.0</v>
      </c>
      <c r="G256" s="86">
        <v>367304.0</v>
      </c>
      <c r="H256" s="84" t="s">
        <v>21</v>
      </c>
      <c r="I256" s="87">
        <v>12000.0</v>
      </c>
      <c r="J256" s="84" t="s">
        <v>1055</v>
      </c>
      <c r="K256" s="88"/>
      <c r="L256" s="97">
        <v>43565.0</v>
      </c>
      <c r="M256" s="97">
        <v>43565.0</v>
      </c>
      <c r="N256" s="88"/>
      <c r="O256" s="90" t="s">
        <v>1047</v>
      </c>
    </row>
    <row r="257" ht="15.75" customHeight="1">
      <c r="A257" s="83" t="s">
        <v>395</v>
      </c>
      <c r="B257" s="84" t="s">
        <v>1192</v>
      </c>
      <c r="C257" s="84" t="s">
        <v>1193</v>
      </c>
      <c r="D257" s="84">
        <v>8.5697355783E10</v>
      </c>
      <c r="E257" s="84" t="s">
        <v>1194</v>
      </c>
      <c r="F257" s="85">
        <v>2.0</v>
      </c>
      <c r="G257" s="86">
        <v>210804.0</v>
      </c>
      <c r="H257" s="84" t="s">
        <v>41</v>
      </c>
      <c r="I257" s="87">
        <v>12000.0</v>
      </c>
      <c r="J257" s="84" t="s">
        <v>1055</v>
      </c>
      <c r="K257" s="88"/>
      <c r="L257" s="97">
        <v>43565.0</v>
      </c>
      <c r="M257" s="102">
        <v>43565.0</v>
      </c>
      <c r="N257" s="88"/>
      <c r="O257" s="90" t="s">
        <v>1047</v>
      </c>
    </row>
    <row r="258" ht="15.75" customHeight="1">
      <c r="A258" s="83" t="s">
        <v>400</v>
      </c>
      <c r="B258" s="84" t="s">
        <v>1195</v>
      </c>
      <c r="C258" s="84" t="s">
        <v>1196</v>
      </c>
      <c r="D258" s="84">
        <v>8.7765815757E10</v>
      </c>
      <c r="E258" s="84" t="s">
        <v>1197</v>
      </c>
      <c r="F258" s="85">
        <v>1.0</v>
      </c>
      <c r="G258" s="86">
        <v>126504.0</v>
      </c>
      <c r="H258" s="84" t="s">
        <v>41</v>
      </c>
      <c r="I258" s="87">
        <v>11000.0</v>
      </c>
      <c r="J258" s="84" t="s">
        <v>1055</v>
      </c>
      <c r="K258" s="88"/>
      <c r="L258" s="97">
        <v>43565.0</v>
      </c>
      <c r="M258" s="97">
        <v>43565.0</v>
      </c>
      <c r="N258" s="88"/>
      <c r="O258" s="90" t="s">
        <v>1047</v>
      </c>
    </row>
    <row r="259" ht="15.75" customHeight="1">
      <c r="A259" s="83" t="s">
        <v>405</v>
      </c>
      <c r="B259" s="84" t="s">
        <v>1198</v>
      </c>
      <c r="C259" s="84" t="s">
        <v>1199</v>
      </c>
      <c r="D259" s="84">
        <v>8.5799965652E10</v>
      </c>
      <c r="E259" s="84" t="s">
        <v>1200</v>
      </c>
      <c r="F259" s="85">
        <v>1.0</v>
      </c>
      <c r="G259" s="86">
        <v>136504.0</v>
      </c>
      <c r="H259" s="84" t="s">
        <v>41</v>
      </c>
      <c r="I259" s="87">
        <v>21000.0</v>
      </c>
      <c r="J259" s="84" t="s">
        <v>1046</v>
      </c>
      <c r="K259" s="88"/>
      <c r="L259" s="97">
        <v>43566.0</v>
      </c>
      <c r="M259" s="97">
        <v>43566.0</v>
      </c>
      <c r="N259" s="88"/>
      <c r="O259" s="90" t="s">
        <v>1047</v>
      </c>
    </row>
    <row r="260" ht="15.75" customHeight="1">
      <c r="A260" s="83" t="s">
        <v>410</v>
      </c>
      <c r="B260" s="84" t="s">
        <v>1201</v>
      </c>
      <c r="C260" s="84" t="s">
        <v>1202</v>
      </c>
      <c r="D260" s="84">
        <v>8.5852754156E10</v>
      </c>
      <c r="E260" s="84" t="s">
        <v>1203</v>
      </c>
      <c r="F260" s="85">
        <v>1.0</v>
      </c>
      <c r="G260" s="86">
        <v>135504.0</v>
      </c>
      <c r="H260" s="84" t="s">
        <v>1071</v>
      </c>
      <c r="I260" s="87">
        <v>20000.0</v>
      </c>
      <c r="J260" s="84" t="s">
        <v>53</v>
      </c>
      <c r="K260" s="88"/>
      <c r="L260" s="97">
        <v>43566.0</v>
      </c>
      <c r="M260" s="97">
        <v>43566.0</v>
      </c>
      <c r="N260" s="88"/>
      <c r="O260" s="90" t="s">
        <v>1047</v>
      </c>
    </row>
    <row r="261" ht="15.75" customHeight="1">
      <c r="A261" s="83" t="s">
        <v>419</v>
      </c>
      <c r="B261" s="84" t="s">
        <v>1204</v>
      </c>
      <c r="C261" s="84" t="s">
        <v>1205</v>
      </c>
      <c r="D261" s="84">
        <v>8.122341995E10</v>
      </c>
      <c r="E261" s="84" t="s">
        <v>1206</v>
      </c>
      <c r="F261" s="85">
        <v>2.0</v>
      </c>
      <c r="G261" s="86">
        <v>372504.0</v>
      </c>
      <c r="H261" s="84" t="s">
        <v>41</v>
      </c>
      <c r="I261" s="87">
        <v>16000.0</v>
      </c>
      <c r="J261" s="84" t="s">
        <v>1055</v>
      </c>
      <c r="K261" s="88"/>
      <c r="L261" s="97">
        <v>43565.0</v>
      </c>
      <c r="M261" s="97">
        <v>43566.0</v>
      </c>
      <c r="N261" s="88"/>
      <c r="O261" s="90" t="s">
        <v>1047</v>
      </c>
      <c r="P261" s="103"/>
    </row>
    <row r="262" ht="15.75" customHeight="1">
      <c r="A262" s="83" t="s">
        <v>424</v>
      </c>
      <c r="B262" s="84" t="s">
        <v>1056</v>
      </c>
      <c r="C262" s="84" t="s">
        <v>1057</v>
      </c>
      <c r="D262" s="84">
        <v>8.3837157103E10</v>
      </c>
      <c r="E262" s="84" t="s">
        <v>1207</v>
      </c>
      <c r="F262" s="85">
        <v>2.0</v>
      </c>
      <c r="G262" s="86">
        <v>380004.0</v>
      </c>
      <c r="H262" s="84" t="s">
        <v>41</v>
      </c>
      <c r="I262" s="87">
        <v>21000.0</v>
      </c>
      <c r="J262" s="84" t="s">
        <v>1046</v>
      </c>
      <c r="K262" s="88"/>
      <c r="L262" s="97">
        <v>43565.0</v>
      </c>
      <c r="M262" s="97">
        <v>43566.0</v>
      </c>
      <c r="N262" s="88"/>
      <c r="O262" s="90" t="s">
        <v>1047</v>
      </c>
      <c r="P262" s="103"/>
    </row>
    <row r="263" ht="15.75" customHeight="1">
      <c r="A263" s="83" t="s">
        <v>429</v>
      </c>
      <c r="B263" s="84" t="s">
        <v>1208</v>
      </c>
      <c r="C263" s="84" t="s">
        <v>1209</v>
      </c>
      <c r="D263" s="84">
        <v>8.1383048515E10</v>
      </c>
      <c r="E263" s="84" t="s">
        <v>1207</v>
      </c>
      <c r="F263" s="85">
        <v>2.0</v>
      </c>
      <c r="G263" s="104">
        <v>371004.0</v>
      </c>
      <c r="H263" s="84" t="s">
        <v>21</v>
      </c>
      <c r="I263" s="87">
        <v>12000.0</v>
      </c>
      <c r="J263" s="84" t="s">
        <v>1055</v>
      </c>
      <c r="K263" s="88"/>
      <c r="L263" s="97">
        <v>43565.0</v>
      </c>
      <c r="M263" s="97">
        <v>43566.0</v>
      </c>
      <c r="N263" s="88"/>
      <c r="O263" s="90" t="s">
        <v>1047</v>
      </c>
      <c r="P263" s="103"/>
    </row>
    <row r="264" ht="15.75" customHeight="1">
      <c r="A264" s="83" t="s">
        <v>434</v>
      </c>
      <c r="B264" s="84" t="s">
        <v>49</v>
      </c>
      <c r="C264" s="84" t="s">
        <v>1210</v>
      </c>
      <c r="D264" s="84">
        <v>8.1387550061E10</v>
      </c>
      <c r="E264" s="84" t="s">
        <v>1211</v>
      </c>
      <c r="F264" s="85">
        <v>2.0</v>
      </c>
      <c r="G264" s="86">
        <v>375004.0</v>
      </c>
      <c r="H264" s="84" t="s">
        <v>41</v>
      </c>
      <c r="I264" s="87">
        <v>11000.0</v>
      </c>
      <c r="J264" s="84" t="s">
        <v>1055</v>
      </c>
      <c r="K264" s="88"/>
      <c r="L264" s="97">
        <v>43566.0</v>
      </c>
      <c r="M264" s="97">
        <v>43566.0</v>
      </c>
      <c r="N264" s="88"/>
      <c r="O264" s="90" t="s">
        <v>1047</v>
      </c>
      <c r="P264" s="103"/>
    </row>
    <row r="265" ht="15.75" customHeight="1">
      <c r="A265" s="83" t="s">
        <v>1212</v>
      </c>
      <c r="B265" s="84" t="s">
        <v>1213</v>
      </c>
      <c r="C265" s="84" t="s">
        <v>1214</v>
      </c>
      <c r="D265" s="84">
        <v>8.132696961E10</v>
      </c>
      <c r="E265" s="84" t="s">
        <v>1203</v>
      </c>
      <c r="F265" s="85">
        <v>1.0</v>
      </c>
      <c r="G265" s="86">
        <v>131504.0</v>
      </c>
      <c r="H265" s="84" t="s">
        <v>41</v>
      </c>
      <c r="I265" s="87">
        <v>16000.0</v>
      </c>
      <c r="J265" s="84" t="s">
        <v>1055</v>
      </c>
      <c r="K265" s="88"/>
      <c r="L265" s="97">
        <v>43566.0</v>
      </c>
      <c r="M265" s="97">
        <v>43566.0</v>
      </c>
      <c r="N265" s="88"/>
      <c r="O265" s="90" t="s">
        <v>1047</v>
      </c>
    </row>
    <row r="266" ht="15.75" customHeight="1">
      <c r="A266" s="83" t="s">
        <v>1215</v>
      </c>
      <c r="B266" s="84" t="s">
        <v>1216</v>
      </c>
      <c r="C266" s="84" t="s">
        <v>1217</v>
      </c>
      <c r="D266" s="84">
        <v>8.5770026553E10</v>
      </c>
      <c r="E266" s="84" t="s">
        <v>1218</v>
      </c>
      <c r="F266" s="85">
        <v>2.0</v>
      </c>
      <c r="G266" s="86">
        <v>516000.0</v>
      </c>
      <c r="H266" s="84" t="s">
        <v>21</v>
      </c>
      <c r="I266" s="87">
        <v>12000.0</v>
      </c>
      <c r="J266" s="84" t="s">
        <v>1055</v>
      </c>
      <c r="K266" s="88"/>
      <c r="L266" s="97">
        <v>43566.0</v>
      </c>
      <c r="M266" s="97">
        <v>43566.0</v>
      </c>
      <c r="N266" s="88"/>
      <c r="O266" s="90" t="s">
        <v>1047</v>
      </c>
    </row>
    <row r="267" ht="15.75" customHeight="1">
      <c r="A267" s="83" t="s">
        <v>1219</v>
      </c>
      <c r="B267" s="84" t="s">
        <v>1220</v>
      </c>
      <c r="C267" s="84" t="s">
        <v>1221</v>
      </c>
      <c r="D267" s="84">
        <v>8.578601153E10</v>
      </c>
      <c r="E267" s="84" t="s">
        <v>1200</v>
      </c>
      <c r="F267" s="85">
        <v>1.0</v>
      </c>
      <c r="G267" s="86">
        <v>136504.0</v>
      </c>
      <c r="H267" s="84" t="s">
        <v>41</v>
      </c>
      <c r="I267" s="87">
        <v>21000.0</v>
      </c>
      <c r="J267" s="84" t="s">
        <v>1055</v>
      </c>
      <c r="K267" s="88"/>
      <c r="L267" s="97">
        <v>43566.0</v>
      </c>
      <c r="M267" s="97">
        <v>43566.0</v>
      </c>
      <c r="N267" s="88"/>
      <c r="O267" s="90" t="s">
        <v>1047</v>
      </c>
    </row>
    <row r="268" ht="15.75" customHeight="1">
      <c r="A268" s="83" t="s">
        <v>1222</v>
      </c>
      <c r="B268" s="84" t="s">
        <v>1223</v>
      </c>
      <c r="C268" s="84" t="s">
        <v>1224</v>
      </c>
      <c r="D268" s="84">
        <v>8.1254583851E10</v>
      </c>
      <c r="E268" s="84" t="s">
        <v>1225</v>
      </c>
      <c r="F268" s="85">
        <v>2.0</v>
      </c>
      <c r="G268" s="86">
        <v>302004.0</v>
      </c>
      <c r="H268" s="84" t="s">
        <v>41</v>
      </c>
      <c r="I268" s="87">
        <v>13000.0</v>
      </c>
      <c r="J268" s="84" t="s">
        <v>1055</v>
      </c>
      <c r="K268" s="88"/>
      <c r="L268" s="97">
        <v>43566.0</v>
      </c>
      <c r="M268" s="102">
        <v>43566.0</v>
      </c>
      <c r="N268" s="88"/>
      <c r="O268" s="90" t="s">
        <v>1047</v>
      </c>
    </row>
    <row r="269" ht="15.75" customHeight="1">
      <c r="A269" s="83" t="s">
        <v>439</v>
      </c>
      <c r="B269" s="84" t="s">
        <v>1226</v>
      </c>
      <c r="C269" s="84" t="s">
        <v>1227</v>
      </c>
      <c r="D269" s="85">
        <v>2.122662974E9</v>
      </c>
      <c r="E269" s="84" t="s">
        <v>1228</v>
      </c>
      <c r="F269" s="85">
        <v>1.0</v>
      </c>
      <c r="G269" s="86">
        <v>270004.0</v>
      </c>
      <c r="H269" s="84" t="s">
        <v>41</v>
      </c>
      <c r="I269" s="87">
        <v>12000.0</v>
      </c>
      <c r="J269" s="84" t="s">
        <v>1055</v>
      </c>
      <c r="K269" s="88"/>
      <c r="L269" s="97">
        <v>43564.0</v>
      </c>
      <c r="M269" s="97">
        <v>43564.0</v>
      </c>
      <c r="N269" s="88"/>
      <c r="O269" s="90" t="s">
        <v>1047</v>
      </c>
    </row>
    <row r="270" ht="15.75" customHeight="1">
      <c r="A270" s="83" t="s">
        <v>441</v>
      </c>
      <c r="B270" s="84" t="s">
        <v>1229</v>
      </c>
      <c r="C270" s="84" t="s">
        <v>1230</v>
      </c>
      <c r="D270" s="84">
        <v>8.3876221585E10</v>
      </c>
      <c r="E270" s="84" t="s">
        <v>1231</v>
      </c>
      <c r="F270" s="85">
        <v>1.0</v>
      </c>
      <c r="G270" s="86">
        <v>101304.0</v>
      </c>
      <c r="H270" s="84" t="s">
        <v>21</v>
      </c>
      <c r="I270" s="87">
        <v>11000.0</v>
      </c>
      <c r="J270" s="84" t="s">
        <v>1055</v>
      </c>
      <c r="K270" s="88"/>
      <c r="L270" s="97">
        <v>43565.0</v>
      </c>
      <c r="M270" s="97">
        <v>43567.0</v>
      </c>
      <c r="N270" s="88"/>
      <c r="O270" s="90" t="s">
        <v>1047</v>
      </c>
    </row>
    <row r="271" ht="15.75" customHeight="1">
      <c r="A271" s="83" t="s">
        <v>446</v>
      </c>
      <c r="B271" s="84" t="s">
        <v>1232</v>
      </c>
      <c r="C271" s="84" t="s">
        <v>1233</v>
      </c>
      <c r="D271" s="84">
        <v>8.9534894839E11</v>
      </c>
      <c r="E271" s="84" t="s">
        <v>1168</v>
      </c>
      <c r="F271" s="85">
        <v>2.0</v>
      </c>
      <c r="G271" s="86">
        <v>324004.0</v>
      </c>
      <c r="H271" s="84" t="s">
        <v>41</v>
      </c>
      <c r="I271" s="87">
        <v>12000.0</v>
      </c>
      <c r="J271" s="84" t="s">
        <v>1055</v>
      </c>
      <c r="K271" s="88"/>
      <c r="L271" s="97">
        <v>43566.0</v>
      </c>
      <c r="M271" s="97">
        <v>43567.0</v>
      </c>
      <c r="N271" s="88"/>
      <c r="O271" s="90" t="s">
        <v>1047</v>
      </c>
    </row>
    <row r="272" ht="15.75" customHeight="1">
      <c r="A272" s="83" t="s">
        <v>451</v>
      </c>
      <c r="B272" s="84" t="s">
        <v>1234</v>
      </c>
      <c r="C272" s="84" t="s">
        <v>1235</v>
      </c>
      <c r="D272" s="84">
        <v>8.128486326E10</v>
      </c>
      <c r="E272" s="84" t="s">
        <v>1231</v>
      </c>
      <c r="F272" s="85">
        <v>1.0</v>
      </c>
      <c r="G272" s="86">
        <v>101304.0</v>
      </c>
      <c r="H272" s="84" t="s">
        <v>1071</v>
      </c>
      <c r="I272" s="87">
        <v>11000.0</v>
      </c>
      <c r="J272" s="84" t="s">
        <v>1055</v>
      </c>
      <c r="K272" s="88"/>
      <c r="L272" s="97">
        <v>43566.0</v>
      </c>
      <c r="M272" s="97">
        <v>43567.0</v>
      </c>
      <c r="N272" s="88"/>
      <c r="O272" s="90" t="s">
        <v>1047</v>
      </c>
    </row>
    <row r="273" ht="15.75" customHeight="1">
      <c r="A273" s="83" t="s">
        <v>456</v>
      </c>
      <c r="B273" s="84" t="s">
        <v>1236</v>
      </c>
      <c r="C273" s="84" t="s">
        <v>1237</v>
      </c>
      <c r="D273" s="84">
        <v>8.1287860108E10</v>
      </c>
      <c r="E273" s="84" t="s">
        <v>1238</v>
      </c>
      <c r="F273" s="85">
        <v>2.0</v>
      </c>
      <c r="G273" s="86">
        <v>303504.0</v>
      </c>
      <c r="H273" s="84" t="s">
        <v>1071</v>
      </c>
      <c r="I273" s="87">
        <v>23000.0</v>
      </c>
      <c r="J273" s="84" t="s">
        <v>1055</v>
      </c>
      <c r="K273" s="88"/>
      <c r="L273" s="97">
        <v>43567.0</v>
      </c>
      <c r="M273" s="97">
        <v>43567.0</v>
      </c>
      <c r="N273" s="88"/>
      <c r="O273" s="90" t="s">
        <v>1047</v>
      </c>
    </row>
    <row r="274" ht="15.75" customHeight="1">
      <c r="A274" s="83" t="s">
        <v>463</v>
      </c>
      <c r="B274" s="84" t="s">
        <v>1239</v>
      </c>
      <c r="C274" s="84" t="s">
        <v>1240</v>
      </c>
      <c r="D274" s="84">
        <v>8.5755754043E10</v>
      </c>
      <c r="E274" s="84" t="s">
        <v>1241</v>
      </c>
      <c r="F274" s="85">
        <v>2.0</v>
      </c>
      <c r="G274" s="86">
        <v>216304.0</v>
      </c>
      <c r="H274" s="84" t="s">
        <v>41</v>
      </c>
      <c r="I274" s="87">
        <v>25000.0</v>
      </c>
      <c r="J274" s="84" t="s">
        <v>1046</v>
      </c>
      <c r="K274" s="88"/>
      <c r="L274" s="97">
        <v>43567.0</v>
      </c>
      <c r="M274" s="97">
        <v>43567.0</v>
      </c>
      <c r="N274" s="88"/>
      <c r="O274" s="90" t="s">
        <v>1047</v>
      </c>
    </row>
    <row r="275" ht="15.75" customHeight="1">
      <c r="A275" s="83" t="s">
        <v>470</v>
      </c>
      <c r="B275" s="84" t="s">
        <v>1242</v>
      </c>
      <c r="C275" s="84" t="s">
        <v>1243</v>
      </c>
      <c r="D275" s="84">
        <v>8.1281003586E10</v>
      </c>
      <c r="E275" s="84" t="s">
        <v>1244</v>
      </c>
      <c r="F275" s="85">
        <v>2.0</v>
      </c>
      <c r="G275" s="86">
        <v>175604.0</v>
      </c>
      <c r="H275" s="84" t="s">
        <v>41</v>
      </c>
      <c r="I275" s="87">
        <v>16000.0</v>
      </c>
      <c r="J275" s="84" t="s">
        <v>1055</v>
      </c>
      <c r="K275" s="88"/>
      <c r="L275" s="97">
        <v>43567.0</v>
      </c>
      <c r="M275" s="97">
        <v>43567.0</v>
      </c>
      <c r="N275" s="88"/>
      <c r="O275" s="90" t="s">
        <v>1047</v>
      </c>
    </row>
    <row r="276" ht="15.75" customHeight="1">
      <c r="A276" s="83" t="s">
        <v>475</v>
      </c>
      <c r="B276" s="84" t="s">
        <v>1245</v>
      </c>
      <c r="C276" s="84" t="s">
        <v>1246</v>
      </c>
      <c r="D276" s="84">
        <v>8.95371141148E11</v>
      </c>
      <c r="E276" s="84" t="s">
        <v>1197</v>
      </c>
      <c r="F276" s="85">
        <v>1.0</v>
      </c>
      <c r="G276" s="86">
        <v>127504.0</v>
      </c>
      <c r="H276" s="84" t="s">
        <v>21</v>
      </c>
      <c r="I276" s="87">
        <v>12000.0</v>
      </c>
      <c r="J276" s="84" t="s">
        <v>1055</v>
      </c>
      <c r="K276" s="88"/>
      <c r="L276" s="97">
        <v>43567.0</v>
      </c>
      <c r="M276" s="97">
        <v>43567.0</v>
      </c>
      <c r="N276" s="88"/>
      <c r="O276" s="90" t="s">
        <v>1047</v>
      </c>
    </row>
    <row r="277" ht="15.75" customHeight="1">
      <c r="A277" s="83" t="s">
        <v>277</v>
      </c>
      <c r="B277" s="84" t="s">
        <v>1247</v>
      </c>
      <c r="C277" s="84" t="s">
        <v>1248</v>
      </c>
      <c r="D277" s="84">
        <v>8.7736221136E10</v>
      </c>
      <c r="E277" s="84" t="s">
        <v>1249</v>
      </c>
      <c r="F277" s="85">
        <v>1.0</v>
      </c>
      <c r="G277" s="86">
        <v>280004.0</v>
      </c>
      <c r="H277" s="84" t="s">
        <v>41</v>
      </c>
      <c r="I277" s="87">
        <v>21000.0</v>
      </c>
      <c r="J277" s="84" t="s">
        <v>1055</v>
      </c>
      <c r="K277" s="88"/>
      <c r="L277" s="97">
        <v>43565.0</v>
      </c>
      <c r="M277" s="89">
        <v>43570.0</v>
      </c>
      <c r="N277" s="88"/>
      <c r="O277" s="90" t="s">
        <v>1047</v>
      </c>
    </row>
    <row r="278" ht="15.75" customHeight="1">
      <c r="A278" s="83" t="s">
        <v>503</v>
      </c>
      <c r="B278" s="84" t="s">
        <v>1250</v>
      </c>
      <c r="C278" s="84" t="s">
        <v>1251</v>
      </c>
      <c r="D278" s="84">
        <v>8.1283181036E10</v>
      </c>
      <c r="E278" s="84" t="s">
        <v>1252</v>
      </c>
      <c r="F278" s="85">
        <v>1.0</v>
      </c>
      <c r="G278" s="86">
        <v>88304.0</v>
      </c>
      <c r="H278" s="84" t="s">
        <v>1071</v>
      </c>
      <c r="I278" s="87">
        <v>12000.0</v>
      </c>
      <c r="J278" s="84" t="s">
        <v>1055</v>
      </c>
      <c r="K278" s="88"/>
      <c r="L278" s="89">
        <v>43568.0</v>
      </c>
      <c r="M278" s="89">
        <v>43568.0</v>
      </c>
      <c r="N278" s="88"/>
      <c r="O278" s="90" t="s">
        <v>1047</v>
      </c>
    </row>
    <row r="279" ht="15.75" customHeight="1">
      <c r="A279" s="83" t="s">
        <v>508</v>
      </c>
      <c r="B279" s="84" t="s">
        <v>1253</v>
      </c>
      <c r="C279" s="84" t="s">
        <v>1254</v>
      </c>
      <c r="D279" s="84">
        <v>8.5787728744E10</v>
      </c>
      <c r="E279" s="84" t="s">
        <v>1255</v>
      </c>
      <c r="F279" s="85">
        <v>1.0</v>
      </c>
      <c r="G279" s="86">
        <v>154504.0</v>
      </c>
      <c r="H279" s="84" t="s">
        <v>41</v>
      </c>
      <c r="I279" s="87">
        <v>50000.0</v>
      </c>
      <c r="J279" s="84" t="s">
        <v>1055</v>
      </c>
      <c r="K279" s="105"/>
      <c r="L279" s="106">
        <v>43568.0</v>
      </c>
      <c r="M279" s="106">
        <v>43568.0</v>
      </c>
      <c r="N279" s="88"/>
      <c r="O279" s="90" t="s">
        <v>1047</v>
      </c>
    </row>
    <row r="280" ht="15.75" customHeight="1">
      <c r="A280" s="83" t="s">
        <v>514</v>
      </c>
      <c r="B280" s="84" t="s">
        <v>1256</v>
      </c>
      <c r="C280" s="84" t="s">
        <v>1257</v>
      </c>
      <c r="D280" s="84">
        <v>8.2114357007E10</v>
      </c>
      <c r="E280" s="84" t="s">
        <v>1197</v>
      </c>
      <c r="F280" s="85">
        <v>1.0</v>
      </c>
      <c r="G280" s="86">
        <v>127504.0</v>
      </c>
      <c r="H280" s="84" t="s">
        <v>1071</v>
      </c>
      <c r="I280" s="87">
        <v>12000.0</v>
      </c>
      <c r="J280" s="84" t="s">
        <v>1055</v>
      </c>
      <c r="K280" s="105"/>
      <c r="L280" s="106">
        <v>43568.0</v>
      </c>
      <c r="M280" s="106">
        <v>43568.0</v>
      </c>
      <c r="N280" s="88"/>
      <c r="O280" s="90" t="s">
        <v>1047</v>
      </c>
    </row>
    <row r="281" ht="15.75" customHeight="1">
      <c r="A281" s="83" t="s">
        <v>520</v>
      </c>
      <c r="B281" s="84" t="s">
        <v>1258</v>
      </c>
      <c r="C281" s="84" t="s">
        <v>1259</v>
      </c>
      <c r="D281" s="84">
        <v>8.5736450309E10</v>
      </c>
      <c r="E281" s="84" t="s">
        <v>1260</v>
      </c>
      <c r="F281" s="85">
        <v>1.0</v>
      </c>
      <c r="G281" s="86">
        <v>287004.0</v>
      </c>
      <c r="H281" s="84" t="s">
        <v>21</v>
      </c>
      <c r="I281" s="87">
        <v>12000.0</v>
      </c>
      <c r="J281" s="84" t="s">
        <v>1055</v>
      </c>
      <c r="K281" s="105"/>
      <c r="L281" s="106">
        <v>43570.0</v>
      </c>
      <c r="M281" s="106">
        <v>43570.0</v>
      </c>
      <c r="N281" s="88"/>
      <c r="O281" s="90" t="s">
        <v>1047</v>
      </c>
    </row>
    <row r="282" ht="15.75" customHeight="1">
      <c r="A282" s="83" t="s">
        <v>524</v>
      </c>
      <c r="B282" s="84" t="s">
        <v>923</v>
      </c>
      <c r="C282" s="84" t="s">
        <v>1261</v>
      </c>
      <c r="D282" s="84">
        <v>8.1339553045E10</v>
      </c>
      <c r="E282" s="84" t="s">
        <v>1262</v>
      </c>
      <c r="F282" s="85">
        <v>2.0</v>
      </c>
      <c r="G282" s="86">
        <v>431000.0</v>
      </c>
      <c r="H282" s="84" t="s">
        <v>41</v>
      </c>
      <c r="I282" s="87">
        <v>41000.0</v>
      </c>
      <c r="J282" s="84" t="s">
        <v>1046</v>
      </c>
      <c r="K282" s="105"/>
      <c r="L282" s="106">
        <v>43570.0</v>
      </c>
      <c r="M282" s="106">
        <v>43571.0</v>
      </c>
      <c r="N282" s="88"/>
      <c r="O282" s="90" t="s">
        <v>1047</v>
      </c>
    </row>
    <row r="283" ht="15.75" customHeight="1">
      <c r="A283" s="83" t="s">
        <v>529</v>
      </c>
      <c r="B283" s="84" t="s">
        <v>1263</v>
      </c>
      <c r="C283" s="84" t="s">
        <v>1264</v>
      </c>
      <c r="D283" s="84">
        <v>8.1282967474E10</v>
      </c>
      <c r="E283" s="84" t="s">
        <v>1265</v>
      </c>
      <c r="F283" s="85">
        <v>2.0</v>
      </c>
      <c r="G283" s="86">
        <v>231804.0</v>
      </c>
      <c r="H283" s="84" t="s">
        <v>1071</v>
      </c>
      <c r="I283" s="87">
        <v>12000.0</v>
      </c>
      <c r="J283" s="84" t="s">
        <v>1055</v>
      </c>
      <c r="K283" s="105"/>
      <c r="L283" s="102">
        <v>43567.0</v>
      </c>
      <c r="M283" s="106">
        <v>43568.0</v>
      </c>
      <c r="N283" s="88"/>
      <c r="O283" s="90" t="s">
        <v>1047</v>
      </c>
    </row>
    <row r="284" ht="15.75" customHeight="1">
      <c r="A284" s="83" t="s">
        <v>534</v>
      </c>
      <c r="B284" s="84" t="s">
        <v>1266</v>
      </c>
      <c r="C284" s="84" t="s">
        <v>1267</v>
      </c>
      <c r="D284" s="84">
        <v>8.5318926885E10</v>
      </c>
      <c r="E284" s="84" t="s">
        <v>1268</v>
      </c>
      <c r="F284" s="85">
        <v>2.0</v>
      </c>
      <c r="G284" s="86">
        <v>233304.0</v>
      </c>
      <c r="H284" s="84" t="s">
        <v>1071</v>
      </c>
      <c r="I284" s="87">
        <v>14000.0</v>
      </c>
      <c r="J284" s="84" t="s">
        <v>53</v>
      </c>
      <c r="K284" s="105"/>
      <c r="L284" s="106">
        <v>43570.0</v>
      </c>
      <c r="M284" s="106">
        <v>43570.0</v>
      </c>
      <c r="N284" s="88"/>
      <c r="O284" s="90" t="s">
        <v>1047</v>
      </c>
    </row>
    <row r="285" ht="15.75" customHeight="1">
      <c r="A285" s="83" t="s">
        <v>539</v>
      </c>
      <c r="B285" s="84" t="s">
        <v>1269</v>
      </c>
      <c r="C285" s="84" t="s">
        <v>1270</v>
      </c>
      <c r="D285" s="84">
        <v>8.9692923671E10</v>
      </c>
      <c r="E285" s="84" t="s">
        <v>1197</v>
      </c>
      <c r="F285" s="85">
        <v>1.0</v>
      </c>
      <c r="G285" s="86">
        <v>125504.0</v>
      </c>
      <c r="H285" s="84" t="s">
        <v>41</v>
      </c>
      <c r="I285" s="87">
        <v>10000.0</v>
      </c>
      <c r="J285" s="84" t="s">
        <v>1271</v>
      </c>
      <c r="K285" s="105"/>
      <c r="L285" s="106">
        <v>43570.0</v>
      </c>
      <c r="M285" s="106">
        <v>43570.0</v>
      </c>
      <c r="N285" s="88"/>
      <c r="O285" s="90" t="s">
        <v>1047</v>
      </c>
    </row>
    <row r="286" ht="15.75" customHeight="1">
      <c r="A286" s="83" t="s">
        <v>594</v>
      </c>
      <c r="B286" s="84" t="s">
        <v>1272</v>
      </c>
      <c r="C286" s="84" t="s">
        <v>1273</v>
      </c>
      <c r="D286" s="84">
        <v>8.174171557E9</v>
      </c>
      <c r="E286" s="84" t="s">
        <v>1255</v>
      </c>
      <c r="F286" s="85">
        <v>1.0</v>
      </c>
      <c r="G286" s="86">
        <v>125304.0</v>
      </c>
      <c r="H286" s="84" t="s">
        <v>21</v>
      </c>
      <c r="I286" s="87">
        <v>21000.0</v>
      </c>
      <c r="J286" s="84" t="s">
        <v>1046</v>
      </c>
      <c r="K286" s="105"/>
      <c r="L286" s="106">
        <v>43570.0</v>
      </c>
      <c r="M286" s="106">
        <v>43570.0</v>
      </c>
      <c r="N286" s="88"/>
      <c r="O286" s="90" t="s">
        <v>1047</v>
      </c>
    </row>
    <row r="287" ht="15.75" customHeight="1">
      <c r="A287" s="83" t="s">
        <v>615</v>
      </c>
      <c r="B287" s="84" t="s">
        <v>1274</v>
      </c>
      <c r="C287" s="84" t="s">
        <v>1275</v>
      </c>
      <c r="D287" s="84">
        <v>8.21188248E10</v>
      </c>
      <c r="E287" s="84" t="s">
        <v>1276</v>
      </c>
      <c r="F287" s="85">
        <v>3.0</v>
      </c>
      <c r="G287" s="86">
        <v>662004.0</v>
      </c>
      <c r="H287" s="84" t="s">
        <v>21</v>
      </c>
      <c r="I287" s="87">
        <v>12000.0</v>
      </c>
      <c r="J287" s="84" t="s">
        <v>1051</v>
      </c>
      <c r="K287" s="105"/>
      <c r="L287" s="106">
        <v>43573.0</v>
      </c>
      <c r="M287" s="106">
        <v>43573.0</v>
      </c>
      <c r="N287" s="88"/>
      <c r="O287" s="90" t="s">
        <v>1047</v>
      </c>
    </row>
    <row r="288" ht="15.75" customHeight="1">
      <c r="A288" s="83" t="s">
        <v>621</v>
      </c>
      <c r="B288" s="84" t="s">
        <v>1277</v>
      </c>
      <c r="C288" s="84" t="s">
        <v>1278</v>
      </c>
      <c r="D288" s="84">
        <v>8.2380145283E10</v>
      </c>
      <c r="E288" s="84" t="s">
        <v>1279</v>
      </c>
      <c r="F288" s="85">
        <v>1.0</v>
      </c>
      <c r="G288" s="86">
        <v>225004.0</v>
      </c>
      <c r="H288" s="84" t="s">
        <v>41</v>
      </c>
      <c r="I288" s="87">
        <v>30000.0</v>
      </c>
      <c r="J288" s="84" t="s">
        <v>53</v>
      </c>
      <c r="K288" s="105"/>
      <c r="L288" s="106">
        <v>43571.0</v>
      </c>
      <c r="M288" s="106">
        <v>43572.0</v>
      </c>
      <c r="N288" s="88"/>
      <c r="O288" s="90" t="s">
        <v>1047</v>
      </c>
    </row>
    <row r="289" ht="15.75" customHeight="1">
      <c r="A289" s="83" t="s">
        <v>626</v>
      </c>
      <c r="B289" s="84" t="s">
        <v>1280</v>
      </c>
      <c r="C289" s="84" t="s">
        <v>1281</v>
      </c>
      <c r="D289" s="84">
        <v>8.9630372649E10</v>
      </c>
      <c r="E289" s="84" t="s">
        <v>1282</v>
      </c>
      <c r="F289" s="85">
        <v>1.0</v>
      </c>
      <c r="G289" s="86">
        <v>207004.0</v>
      </c>
      <c r="H289" s="84" t="s">
        <v>1071</v>
      </c>
      <c r="I289" s="87">
        <v>12000.0</v>
      </c>
      <c r="J289" s="84" t="s">
        <v>1055</v>
      </c>
      <c r="K289" s="105"/>
      <c r="L289" s="106">
        <v>43573.0</v>
      </c>
      <c r="M289" s="106">
        <v>43573.0</v>
      </c>
      <c r="N289" s="88"/>
      <c r="O289" s="90" t="s">
        <v>1047</v>
      </c>
    </row>
    <row r="290" ht="15.75" customHeight="1">
      <c r="A290" s="83" t="s">
        <v>631</v>
      </c>
      <c r="B290" s="84" t="s">
        <v>1072</v>
      </c>
      <c r="C290" s="84" t="s">
        <v>1073</v>
      </c>
      <c r="D290" s="84">
        <v>8.5319022523E10</v>
      </c>
      <c r="E290" s="84" t="s">
        <v>1283</v>
      </c>
      <c r="F290" s="85">
        <v>1.0</v>
      </c>
      <c r="G290" s="86">
        <v>95304.0</v>
      </c>
      <c r="H290" s="84" t="s">
        <v>21</v>
      </c>
      <c r="I290" s="87">
        <v>12000.0</v>
      </c>
      <c r="J290" s="84" t="s">
        <v>1055</v>
      </c>
      <c r="K290" s="105"/>
      <c r="L290" s="106">
        <v>43573.0</v>
      </c>
      <c r="M290" s="106">
        <v>43573.0</v>
      </c>
      <c r="N290" s="88"/>
      <c r="O290" s="90" t="s">
        <v>1047</v>
      </c>
    </row>
    <row r="291" ht="15.75" customHeight="1">
      <c r="A291" s="83" t="s">
        <v>636</v>
      </c>
      <c r="B291" s="84" t="s">
        <v>1284</v>
      </c>
      <c r="C291" s="84" t="s">
        <v>1285</v>
      </c>
      <c r="D291" s="84">
        <v>8.5771851242E10</v>
      </c>
      <c r="E291" s="84" t="s">
        <v>1286</v>
      </c>
      <c r="F291" s="85">
        <v>1.0</v>
      </c>
      <c r="G291" s="86">
        <v>207004.0</v>
      </c>
      <c r="H291" s="84" t="s">
        <v>41</v>
      </c>
      <c r="I291" s="87">
        <v>12000.0</v>
      </c>
      <c r="J291" s="84" t="s">
        <v>1055</v>
      </c>
      <c r="K291" s="105"/>
      <c r="L291" s="106">
        <v>43573.0</v>
      </c>
      <c r="M291" s="106">
        <v>43573.0</v>
      </c>
      <c r="N291" s="88"/>
      <c r="O291" s="90" t="s">
        <v>1047</v>
      </c>
    </row>
    <row r="292" ht="15.75" customHeight="1">
      <c r="A292" s="83" t="s">
        <v>645</v>
      </c>
      <c r="B292" s="84" t="s">
        <v>1287</v>
      </c>
      <c r="C292" s="84" t="s">
        <v>1288</v>
      </c>
      <c r="D292" s="84">
        <v>8.1391645015E10</v>
      </c>
      <c r="E292" s="84" t="s">
        <v>1289</v>
      </c>
      <c r="F292" s="85">
        <v>3.0</v>
      </c>
      <c r="G292" s="86">
        <v>283504.0</v>
      </c>
      <c r="H292" s="84" t="s">
        <v>41</v>
      </c>
      <c r="I292" s="87">
        <v>21000.0</v>
      </c>
      <c r="J292" s="84" t="s">
        <v>1055</v>
      </c>
      <c r="K292" s="105"/>
      <c r="L292" s="106">
        <v>43571.0</v>
      </c>
      <c r="M292" s="106">
        <v>43573.0</v>
      </c>
      <c r="N292" s="88"/>
      <c r="O292" s="90" t="s">
        <v>1047</v>
      </c>
    </row>
    <row r="293" ht="15.75" customHeight="1">
      <c r="A293" s="83" t="s">
        <v>649</v>
      </c>
      <c r="B293" s="84" t="s">
        <v>99</v>
      </c>
      <c r="C293" s="84" t="s">
        <v>1290</v>
      </c>
      <c r="D293" s="84">
        <v>8.5211367782E10</v>
      </c>
      <c r="E293" s="84" t="s">
        <v>1282</v>
      </c>
      <c r="F293" s="85">
        <v>1.0</v>
      </c>
      <c r="G293" s="86">
        <v>207004.0</v>
      </c>
      <c r="H293" s="84" t="s">
        <v>1071</v>
      </c>
      <c r="I293" s="87">
        <v>12000.0</v>
      </c>
      <c r="J293" s="84" t="s">
        <v>1055</v>
      </c>
      <c r="K293" s="105"/>
      <c r="L293" s="106">
        <v>43572.0</v>
      </c>
      <c r="M293" s="106">
        <v>43573.0</v>
      </c>
      <c r="N293" s="88"/>
      <c r="O293" s="90" t="s">
        <v>1047</v>
      </c>
    </row>
    <row r="294" ht="15.75" customHeight="1">
      <c r="A294" s="83" t="s">
        <v>654</v>
      </c>
      <c r="B294" s="84" t="s">
        <v>1291</v>
      </c>
      <c r="C294" s="84" t="s">
        <v>1292</v>
      </c>
      <c r="D294" s="84">
        <v>8.3830610437E10</v>
      </c>
      <c r="E294" s="84" t="s">
        <v>1200</v>
      </c>
      <c r="F294" s="85">
        <v>1.0</v>
      </c>
      <c r="G294" s="86">
        <v>127504.0</v>
      </c>
      <c r="H294" s="84" t="s">
        <v>41</v>
      </c>
      <c r="I294" s="87">
        <v>12000.0</v>
      </c>
      <c r="J294" s="84" t="s">
        <v>1055</v>
      </c>
      <c r="K294" s="105"/>
      <c r="L294" s="106">
        <v>43573.0</v>
      </c>
      <c r="M294" s="106">
        <v>43574.0</v>
      </c>
      <c r="N294" s="88"/>
      <c r="O294" s="90" t="s">
        <v>1047</v>
      </c>
    </row>
    <row r="295" ht="15.75" customHeight="1">
      <c r="A295" s="83" t="s">
        <v>679</v>
      </c>
      <c r="B295" s="84" t="s">
        <v>1293</v>
      </c>
      <c r="C295" s="84" t="s">
        <v>1294</v>
      </c>
      <c r="D295" s="84">
        <v>8.5221285323E10</v>
      </c>
      <c r="E295" s="84" t="s">
        <v>1295</v>
      </c>
      <c r="F295" s="85">
        <v>1.0</v>
      </c>
      <c r="G295" s="86">
        <v>103504.0</v>
      </c>
      <c r="H295" s="84" t="s">
        <v>21</v>
      </c>
      <c r="I295" s="87">
        <v>16000.0</v>
      </c>
      <c r="J295" s="84" t="s">
        <v>1055</v>
      </c>
      <c r="K295" s="105"/>
      <c r="L295" s="106">
        <v>43573.0</v>
      </c>
      <c r="M295" s="106">
        <v>43574.0</v>
      </c>
      <c r="N295" s="88"/>
      <c r="O295" s="90" t="s">
        <v>1047</v>
      </c>
    </row>
    <row r="296" ht="15.75" customHeight="1">
      <c r="A296" s="83" t="s">
        <v>685</v>
      </c>
      <c r="B296" s="84" t="s">
        <v>1296</v>
      </c>
      <c r="C296" s="84" t="s">
        <v>1297</v>
      </c>
      <c r="D296" s="84">
        <v>8.5361274103E10</v>
      </c>
      <c r="E296" s="84" t="s">
        <v>1298</v>
      </c>
      <c r="F296" s="85">
        <v>1.0</v>
      </c>
      <c r="G296" s="107"/>
      <c r="H296" s="84" t="s">
        <v>1299</v>
      </c>
      <c r="I296" s="87">
        <v>43500.0</v>
      </c>
      <c r="J296" s="84" t="s">
        <v>53</v>
      </c>
      <c r="K296" s="105"/>
      <c r="L296" s="102">
        <v>43560.0</v>
      </c>
      <c r="M296" s="102">
        <v>43566.0</v>
      </c>
      <c r="N296" s="84" t="s">
        <v>1300</v>
      </c>
      <c r="O296" s="90" t="s">
        <v>1047</v>
      </c>
    </row>
    <row r="297" ht="15.75" customHeight="1">
      <c r="A297" s="83" t="s">
        <v>690</v>
      </c>
      <c r="B297" s="84" t="s">
        <v>1301</v>
      </c>
      <c r="C297" s="84" t="s">
        <v>1302</v>
      </c>
      <c r="D297" s="84">
        <v>8.2226154E10</v>
      </c>
      <c r="E297" s="84" t="s">
        <v>1303</v>
      </c>
      <c r="F297" s="85">
        <v>2.0</v>
      </c>
      <c r="G297" s="86">
        <v>336004.0</v>
      </c>
      <c r="H297" s="84" t="s">
        <v>41</v>
      </c>
      <c r="I297" s="87">
        <v>27000.0</v>
      </c>
      <c r="J297" s="84" t="s">
        <v>1055</v>
      </c>
      <c r="K297" s="105"/>
      <c r="L297" s="106">
        <v>43575.0</v>
      </c>
      <c r="M297" s="106">
        <v>43575.0</v>
      </c>
      <c r="N297" s="88"/>
      <c r="O297" s="90" t="s">
        <v>1047</v>
      </c>
    </row>
    <row r="298" ht="15.75" customHeight="1">
      <c r="A298" s="83" t="s">
        <v>721</v>
      </c>
      <c r="B298" s="84" t="s">
        <v>1304</v>
      </c>
      <c r="C298" s="84" t="s">
        <v>1305</v>
      </c>
      <c r="D298" s="84">
        <v>8.5326073333E10</v>
      </c>
      <c r="E298" s="84" t="s">
        <v>1306</v>
      </c>
      <c r="F298" s="85">
        <v>2.0</v>
      </c>
      <c r="G298" s="86">
        <v>455004.0</v>
      </c>
      <c r="H298" s="84" t="s">
        <v>21</v>
      </c>
      <c r="I298" s="87">
        <v>24000.0</v>
      </c>
      <c r="J298" s="84" t="s">
        <v>1055</v>
      </c>
      <c r="K298" s="105"/>
      <c r="L298" s="106">
        <v>43573.0</v>
      </c>
      <c r="M298" s="106">
        <v>43573.0</v>
      </c>
      <c r="N298" s="88"/>
      <c r="O298" s="90" t="s">
        <v>1047</v>
      </c>
    </row>
    <row r="299" ht="15.75" customHeight="1">
      <c r="A299" s="83" t="s">
        <v>726</v>
      </c>
      <c r="B299" s="84" t="s">
        <v>1307</v>
      </c>
      <c r="C299" s="84" t="s">
        <v>1308</v>
      </c>
      <c r="D299" s="84">
        <v>8.1998015969E10</v>
      </c>
      <c r="E299" s="84" t="s">
        <v>1309</v>
      </c>
      <c r="F299" s="85">
        <v>1.0</v>
      </c>
      <c r="G299" s="86">
        <v>300004.0</v>
      </c>
      <c r="H299" s="84" t="s">
        <v>41</v>
      </c>
      <c r="I299" s="87">
        <v>41000.0</v>
      </c>
      <c r="J299" s="84" t="s">
        <v>1055</v>
      </c>
      <c r="K299" s="105"/>
      <c r="L299" s="106">
        <v>43575.0</v>
      </c>
      <c r="M299" s="106">
        <v>43576.0</v>
      </c>
      <c r="N299" s="88"/>
      <c r="O299" s="90" t="s">
        <v>1047</v>
      </c>
    </row>
    <row r="300" ht="15.75" customHeight="1">
      <c r="A300" s="83" t="s">
        <v>731</v>
      </c>
      <c r="B300" s="84" t="s">
        <v>1310</v>
      </c>
      <c r="C300" s="84" t="s">
        <v>1311</v>
      </c>
      <c r="D300" s="84">
        <v>8.5795543844E10</v>
      </c>
      <c r="E300" s="84" t="s">
        <v>1312</v>
      </c>
      <c r="F300" s="85">
        <v>4.0</v>
      </c>
      <c r="G300" s="108">
        <v>1084004.0</v>
      </c>
      <c r="H300" s="84" t="s">
        <v>41</v>
      </c>
      <c r="I300" s="87">
        <v>32000.0</v>
      </c>
      <c r="J300" s="84" t="s">
        <v>1055</v>
      </c>
      <c r="K300" s="105"/>
      <c r="L300" s="106">
        <v>43577.0</v>
      </c>
      <c r="M300" s="106">
        <v>43577.0</v>
      </c>
      <c r="N300" s="88"/>
      <c r="O300" s="90" t="s">
        <v>1047</v>
      </c>
    </row>
    <row r="301" ht="15.75" customHeight="1">
      <c r="A301" s="83" t="s">
        <v>736</v>
      </c>
      <c r="B301" s="84" t="s">
        <v>1313</v>
      </c>
      <c r="C301" s="84" t="s">
        <v>1314</v>
      </c>
      <c r="D301" s="84">
        <v>8.9609956431E10</v>
      </c>
      <c r="E301" s="84" t="s">
        <v>1315</v>
      </c>
      <c r="F301" s="85">
        <v>2.0</v>
      </c>
      <c r="G301" s="107"/>
      <c r="H301" s="88"/>
      <c r="I301" s="87">
        <v>16000.0</v>
      </c>
      <c r="J301" s="84" t="s">
        <v>1055</v>
      </c>
      <c r="K301" s="105"/>
      <c r="L301" s="102">
        <v>43566.0</v>
      </c>
      <c r="M301" s="102">
        <v>43567.0</v>
      </c>
      <c r="N301" s="84" t="s">
        <v>1300</v>
      </c>
      <c r="O301" s="90" t="s">
        <v>1047</v>
      </c>
    </row>
    <row r="302" ht="15.75" customHeight="1">
      <c r="A302" s="83" t="s">
        <v>740</v>
      </c>
      <c r="B302" s="84" t="s">
        <v>1316</v>
      </c>
      <c r="C302" s="84" t="s">
        <v>1317</v>
      </c>
      <c r="D302" s="84">
        <v>8.1219188574E10</v>
      </c>
      <c r="E302" s="84" t="s">
        <v>1318</v>
      </c>
      <c r="F302" s="85">
        <v>2.0</v>
      </c>
      <c r="G302" s="86">
        <v>443004.0</v>
      </c>
      <c r="H302" s="84" t="s">
        <v>41</v>
      </c>
      <c r="I302" s="87">
        <v>12000.0</v>
      </c>
      <c r="J302" s="84" t="s">
        <v>1055</v>
      </c>
      <c r="K302" s="105"/>
      <c r="L302" s="106">
        <v>43577.0</v>
      </c>
      <c r="M302" s="106">
        <v>43578.0</v>
      </c>
      <c r="N302" s="88"/>
      <c r="O302" s="90" t="s">
        <v>1047</v>
      </c>
    </row>
    <row r="303" ht="15.75" customHeight="1">
      <c r="A303" s="83" t="s">
        <v>783</v>
      </c>
      <c r="B303" s="84" t="s">
        <v>1319</v>
      </c>
      <c r="C303" s="84" t="s">
        <v>1320</v>
      </c>
      <c r="D303" s="84">
        <v>8.7871526938E10</v>
      </c>
      <c r="E303" s="84" t="s">
        <v>1321</v>
      </c>
      <c r="F303" s="85">
        <v>2.0</v>
      </c>
      <c r="G303" s="86">
        <v>409004.0</v>
      </c>
      <c r="H303" s="84" t="s">
        <v>21</v>
      </c>
      <c r="I303" s="87">
        <v>19000.0</v>
      </c>
      <c r="J303" s="84" t="s">
        <v>1046</v>
      </c>
      <c r="K303" s="105"/>
      <c r="L303" s="106">
        <v>43577.0</v>
      </c>
      <c r="M303" s="106">
        <v>43579.0</v>
      </c>
      <c r="N303" s="88"/>
      <c r="O303" s="90" t="s">
        <v>1047</v>
      </c>
    </row>
    <row r="304" ht="15.75" customHeight="1">
      <c r="A304" s="83" t="s">
        <v>788</v>
      </c>
      <c r="B304" s="84" t="s">
        <v>1322</v>
      </c>
      <c r="C304" s="84" t="s">
        <v>1323</v>
      </c>
      <c r="D304" s="84">
        <v>8.5669329795E10</v>
      </c>
      <c r="E304" s="84" t="s">
        <v>1324</v>
      </c>
      <c r="F304" s="85">
        <v>2.0</v>
      </c>
      <c r="G304" s="86">
        <v>301004.0</v>
      </c>
      <c r="H304" s="84" t="s">
        <v>1071</v>
      </c>
      <c r="I304" s="87">
        <v>12000.0</v>
      </c>
      <c r="J304" s="84" t="s">
        <v>1055</v>
      </c>
      <c r="K304" s="105"/>
      <c r="L304" s="106">
        <v>43578.0</v>
      </c>
      <c r="M304" s="106">
        <v>43579.0</v>
      </c>
      <c r="N304" s="88"/>
      <c r="O304" s="90" t="s">
        <v>1047</v>
      </c>
    </row>
    <row r="305" ht="15.75" customHeight="1">
      <c r="A305" s="83" t="s">
        <v>793</v>
      </c>
      <c r="B305" s="84" t="s">
        <v>1325</v>
      </c>
      <c r="C305" s="84" t="s">
        <v>1326</v>
      </c>
      <c r="D305" s="84">
        <v>8.1285910949E10</v>
      </c>
      <c r="E305" s="84" t="s">
        <v>1327</v>
      </c>
      <c r="F305" s="85">
        <v>1.0</v>
      </c>
      <c r="G305" s="86">
        <v>207004.0</v>
      </c>
      <c r="H305" s="84" t="s">
        <v>41</v>
      </c>
      <c r="I305" s="87">
        <v>12000.0</v>
      </c>
      <c r="J305" s="84" t="s">
        <v>1055</v>
      </c>
      <c r="K305" s="105"/>
      <c r="L305" s="106">
        <v>43578.0</v>
      </c>
      <c r="M305" s="109">
        <v>43578.0</v>
      </c>
      <c r="N305" s="88"/>
      <c r="O305" s="90" t="s">
        <v>1047</v>
      </c>
    </row>
    <row r="306" ht="15.75" customHeight="1">
      <c r="A306" s="83" t="s">
        <v>798</v>
      </c>
      <c r="B306" s="84" t="s">
        <v>1328</v>
      </c>
      <c r="C306" s="84" t="s">
        <v>1329</v>
      </c>
      <c r="D306" s="84">
        <v>8.123723128E9</v>
      </c>
      <c r="E306" s="84" t="s">
        <v>1327</v>
      </c>
      <c r="F306" s="85">
        <v>1.0</v>
      </c>
      <c r="G306" s="86">
        <v>239004.0</v>
      </c>
      <c r="H306" s="84" t="s">
        <v>21</v>
      </c>
      <c r="I306" s="87">
        <v>44000.0</v>
      </c>
      <c r="J306" s="84" t="s">
        <v>1055</v>
      </c>
      <c r="K306" s="105"/>
      <c r="L306" s="106">
        <v>43578.0</v>
      </c>
      <c r="M306" s="106">
        <v>43579.0</v>
      </c>
      <c r="N306" s="88"/>
      <c r="O306" s="90" t="s">
        <v>1047</v>
      </c>
    </row>
    <row r="307" ht="15.75" customHeight="1">
      <c r="A307" s="83" t="s">
        <v>803</v>
      </c>
      <c r="B307" s="84" t="s">
        <v>1330</v>
      </c>
      <c r="C307" s="84" t="s">
        <v>1331</v>
      </c>
      <c r="D307" s="84">
        <v>8.2121706598E10</v>
      </c>
      <c r="E307" s="84" t="s">
        <v>1332</v>
      </c>
      <c r="F307" s="85">
        <v>1.0</v>
      </c>
      <c r="G307" s="86">
        <v>275004.0</v>
      </c>
      <c r="H307" s="84" t="s">
        <v>41</v>
      </c>
      <c r="I307" s="87">
        <v>16000.0</v>
      </c>
      <c r="J307" s="84" t="s">
        <v>1055</v>
      </c>
      <c r="K307" s="105"/>
      <c r="L307" s="106">
        <v>43578.0</v>
      </c>
      <c r="M307" s="106">
        <v>43579.0</v>
      </c>
      <c r="N307" s="88"/>
      <c r="O307" s="90" t="s">
        <v>1047</v>
      </c>
    </row>
    <row r="308" ht="15.75" customHeight="1">
      <c r="A308" s="83" t="s">
        <v>829</v>
      </c>
      <c r="B308" s="84" t="s">
        <v>1333</v>
      </c>
      <c r="C308" s="84" t="s">
        <v>1334</v>
      </c>
      <c r="D308" s="84">
        <v>8.5885893969E10</v>
      </c>
      <c r="E308" s="84" t="s">
        <v>1335</v>
      </c>
      <c r="F308" s="85">
        <v>1.0</v>
      </c>
      <c r="G308" s="86">
        <v>216004.0</v>
      </c>
      <c r="H308" s="84" t="s">
        <v>41</v>
      </c>
      <c r="I308" s="87">
        <v>21000.0</v>
      </c>
      <c r="J308" s="84" t="s">
        <v>1055</v>
      </c>
      <c r="K308" s="105"/>
      <c r="L308" s="106">
        <v>43579.0</v>
      </c>
      <c r="M308" s="106">
        <v>43579.0</v>
      </c>
      <c r="N308" s="88"/>
      <c r="O308" s="90" t="s">
        <v>1047</v>
      </c>
    </row>
    <row r="309" ht="15.75" customHeight="1">
      <c r="A309" s="83" t="s">
        <v>833</v>
      </c>
      <c r="B309" s="84" t="s">
        <v>1336</v>
      </c>
      <c r="C309" s="84" t="s">
        <v>1337</v>
      </c>
      <c r="D309" s="84">
        <v>8.5865253198E10</v>
      </c>
      <c r="E309" s="84" t="s">
        <v>1338</v>
      </c>
      <c r="F309" s="85">
        <v>2.0</v>
      </c>
      <c r="G309" s="86">
        <v>478004.0</v>
      </c>
      <c r="H309" s="84" t="s">
        <v>41</v>
      </c>
      <c r="I309" s="87">
        <v>24000.0</v>
      </c>
      <c r="J309" s="84" t="s">
        <v>1055</v>
      </c>
      <c r="K309" s="105"/>
      <c r="L309" s="109">
        <v>43579.0</v>
      </c>
      <c r="M309" s="106">
        <v>43580.0</v>
      </c>
      <c r="N309" s="88"/>
      <c r="O309" s="90" t="s">
        <v>1047</v>
      </c>
    </row>
    <row r="310" ht="15.75" customHeight="1">
      <c r="A310" s="83" t="s">
        <v>838</v>
      </c>
      <c r="B310" s="84" t="s">
        <v>1339</v>
      </c>
      <c r="C310" s="84" t="s">
        <v>1340</v>
      </c>
      <c r="D310" s="84">
        <v>8.1221081534E10</v>
      </c>
      <c r="E310" s="84" t="s">
        <v>1341</v>
      </c>
      <c r="F310" s="85">
        <v>2.0</v>
      </c>
      <c r="G310" s="86">
        <v>402004.0</v>
      </c>
      <c r="H310" s="84" t="s">
        <v>1071</v>
      </c>
      <c r="I310" s="87">
        <v>12000.0</v>
      </c>
      <c r="J310" s="84" t="s">
        <v>1055</v>
      </c>
      <c r="K310" s="105"/>
      <c r="L310" s="110" t="s">
        <v>1342</v>
      </c>
      <c r="M310" s="106">
        <v>43579.0</v>
      </c>
      <c r="N310" s="88"/>
      <c r="O310" s="90" t="s">
        <v>1047</v>
      </c>
    </row>
    <row r="311" ht="15.75" customHeight="1">
      <c r="A311" s="83" t="s">
        <v>843</v>
      </c>
      <c r="B311" s="84" t="s">
        <v>1343</v>
      </c>
      <c r="C311" s="84" t="s">
        <v>1344</v>
      </c>
      <c r="D311" s="84">
        <v>8.1910999924E10</v>
      </c>
      <c r="E311" s="84" t="s">
        <v>1345</v>
      </c>
      <c r="F311" s="85">
        <v>2.0</v>
      </c>
      <c r="G311" s="86">
        <v>308004.0</v>
      </c>
      <c r="H311" s="84" t="s">
        <v>41</v>
      </c>
      <c r="I311" s="87">
        <v>19000.0</v>
      </c>
      <c r="J311" s="84" t="s">
        <v>1055</v>
      </c>
      <c r="K311" s="105"/>
      <c r="L311" s="106">
        <v>43579.0</v>
      </c>
      <c r="M311" s="106">
        <v>43579.0</v>
      </c>
      <c r="N311" s="88"/>
      <c r="O311" s="90" t="s">
        <v>1047</v>
      </c>
    </row>
    <row r="312" ht="15.75" customHeight="1">
      <c r="A312" s="83" t="s">
        <v>847</v>
      </c>
      <c r="B312" s="84" t="s">
        <v>1346</v>
      </c>
      <c r="C312" s="84" t="s">
        <v>1347</v>
      </c>
      <c r="D312" s="84">
        <v>8.3148161103E10</v>
      </c>
      <c r="E312" s="84" t="s">
        <v>1348</v>
      </c>
      <c r="F312" s="85">
        <v>2.0</v>
      </c>
      <c r="G312" s="86">
        <v>292004.0</v>
      </c>
      <c r="H312" s="84" t="s">
        <v>41</v>
      </c>
      <c r="I312" s="87">
        <v>13000.0</v>
      </c>
      <c r="J312" s="84" t="s">
        <v>1046</v>
      </c>
      <c r="K312" s="105"/>
      <c r="L312" s="106">
        <v>43579.0</v>
      </c>
      <c r="M312" s="106">
        <v>43579.0</v>
      </c>
      <c r="N312" s="88"/>
      <c r="O312" s="90" t="s">
        <v>1047</v>
      </c>
    </row>
    <row r="313" ht="15.75" customHeight="1">
      <c r="A313" s="83" t="s">
        <v>852</v>
      </c>
      <c r="B313" s="84" t="s">
        <v>1349</v>
      </c>
      <c r="C313" s="84" t="s">
        <v>1350</v>
      </c>
      <c r="D313" s="84">
        <v>8.2396552999E10</v>
      </c>
      <c r="E313" s="84" t="s">
        <v>1351</v>
      </c>
      <c r="F313" s="85">
        <v>3.0</v>
      </c>
      <c r="G313" s="86">
        <v>587304.0</v>
      </c>
      <c r="H313" s="84" t="s">
        <v>21</v>
      </c>
      <c r="I313" s="87">
        <v>66000.0</v>
      </c>
      <c r="J313" s="84" t="s">
        <v>1055</v>
      </c>
      <c r="K313" s="105"/>
      <c r="L313" s="102">
        <v>43564.0</v>
      </c>
      <c r="M313" s="106">
        <v>43571.0</v>
      </c>
      <c r="N313" s="88"/>
      <c r="O313" s="90" t="s">
        <v>1047</v>
      </c>
    </row>
    <row r="314" ht="15.75" customHeight="1">
      <c r="A314" s="83" t="s">
        <v>892</v>
      </c>
      <c r="B314" s="84" t="s">
        <v>1352</v>
      </c>
      <c r="C314" s="84" t="s">
        <v>1353</v>
      </c>
      <c r="D314" s="84">
        <v>8.7777193533E10</v>
      </c>
      <c r="E314" s="84" t="s">
        <v>1354</v>
      </c>
      <c r="F314" s="85">
        <v>1.0</v>
      </c>
      <c r="G314" s="86">
        <v>287004.0</v>
      </c>
      <c r="H314" s="84" t="s">
        <v>21</v>
      </c>
      <c r="I314" s="87">
        <v>12000.0</v>
      </c>
      <c r="J314" s="84" t="s">
        <v>1055</v>
      </c>
      <c r="K314" s="105"/>
      <c r="L314" s="106">
        <v>43579.0</v>
      </c>
      <c r="M314" s="106">
        <v>43580.0</v>
      </c>
      <c r="N314" s="88"/>
      <c r="O314" s="90" t="s">
        <v>1047</v>
      </c>
    </row>
    <row r="315" ht="15.75" customHeight="1">
      <c r="A315" s="83" t="s">
        <v>897</v>
      </c>
      <c r="B315" s="84" t="s">
        <v>1355</v>
      </c>
      <c r="C315" s="84" t="s">
        <v>1356</v>
      </c>
      <c r="D315" s="84">
        <v>8.2110081779E10</v>
      </c>
      <c r="E315" s="84" t="s">
        <v>1357</v>
      </c>
      <c r="F315" s="85">
        <v>2.0</v>
      </c>
      <c r="G315" s="86">
        <v>291004.0</v>
      </c>
      <c r="H315" s="84" t="s">
        <v>1071</v>
      </c>
      <c r="I315" s="87">
        <v>12000.0</v>
      </c>
      <c r="J315" s="84" t="s">
        <v>1055</v>
      </c>
      <c r="K315" s="105"/>
      <c r="L315" s="106">
        <v>43579.0</v>
      </c>
      <c r="M315" s="106">
        <v>43580.0</v>
      </c>
      <c r="N315" s="88"/>
      <c r="O315" s="90" t="s">
        <v>1047</v>
      </c>
    </row>
    <row r="316" ht="15.75" customHeight="1">
      <c r="A316" s="83" t="s">
        <v>902</v>
      </c>
      <c r="B316" s="84" t="s">
        <v>1358</v>
      </c>
      <c r="C316" s="84" t="s">
        <v>1359</v>
      </c>
      <c r="D316" s="84">
        <v>8.1285542255E10</v>
      </c>
      <c r="E316" s="84" t="s">
        <v>1282</v>
      </c>
      <c r="F316" s="85">
        <v>1.0</v>
      </c>
      <c r="G316" s="86">
        <v>209004.0</v>
      </c>
      <c r="H316" s="84" t="s">
        <v>21</v>
      </c>
      <c r="I316" s="87">
        <v>14000.0</v>
      </c>
      <c r="J316" s="84" t="s">
        <v>1055</v>
      </c>
      <c r="K316" s="105"/>
      <c r="L316" s="106">
        <v>43579.0</v>
      </c>
      <c r="M316" s="106">
        <v>43580.0</v>
      </c>
      <c r="N316" s="88"/>
      <c r="O316" s="90" t="s">
        <v>1047</v>
      </c>
    </row>
    <row r="317" ht="15.75" customHeight="1">
      <c r="A317" s="83" t="s">
        <v>908</v>
      </c>
      <c r="B317" s="84" t="s">
        <v>1360</v>
      </c>
      <c r="C317" s="84" t="s">
        <v>1361</v>
      </c>
      <c r="D317" s="84">
        <v>8.5315554298E10</v>
      </c>
      <c r="E317" s="84" t="s">
        <v>1362</v>
      </c>
      <c r="F317" s="85">
        <v>1.0</v>
      </c>
      <c r="G317" s="86">
        <v>208004.0</v>
      </c>
      <c r="H317" s="84" t="s">
        <v>41</v>
      </c>
      <c r="I317" s="87">
        <v>13000.0</v>
      </c>
      <c r="J317" s="84" t="s">
        <v>1046</v>
      </c>
      <c r="K317" s="105"/>
      <c r="L317" s="106">
        <v>43580.0</v>
      </c>
      <c r="M317" s="106">
        <v>43580.0</v>
      </c>
      <c r="N317" s="88"/>
      <c r="O317" s="90" t="s">
        <v>1047</v>
      </c>
    </row>
    <row r="318" ht="15.75" customHeight="1">
      <c r="A318" s="83" t="s">
        <v>913</v>
      </c>
      <c r="B318" s="84" t="s">
        <v>1363</v>
      </c>
      <c r="C318" s="84" t="s">
        <v>1364</v>
      </c>
      <c r="D318" s="84">
        <v>8.2317253481E10</v>
      </c>
      <c r="E318" s="84" t="s">
        <v>1365</v>
      </c>
      <c r="F318" s="85">
        <v>2.0</v>
      </c>
      <c r="G318" s="86">
        <v>291004.0</v>
      </c>
      <c r="H318" s="84" t="s">
        <v>41</v>
      </c>
      <c r="I318" s="87">
        <v>12000.0</v>
      </c>
      <c r="J318" s="84" t="s">
        <v>1055</v>
      </c>
      <c r="K318" s="105"/>
      <c r="L318" s="106">
        <v>43580.0</v>
      </c>
      <c r="M318" s="106">
        <v>43580.0</v>
      </c>
      <c r="N318" s="88"/>
      <c r="O318" s="90" t="s">
        <v>1047</v>
      </c>
    </row>
    <row r="319" ht="15.75" customHeight="1">
      <c r="A319" s="83" t="s">
        <v>918</v>
      </c>
      <c r="B319" s="84" t="s">
        <v>1366</v>
      </c>
      <c r="C319" s="84" t="s">
        <v>1367</v>
      </c>
      <c r="D319" s="84">
        <v>8.1294972397E10</v>
      </c>
      <c r="E319" s="84" t="s">
        <v>1368</v>
      </c>
      <c r="F319" s="85">
        <v>2.0</v>
      </c>
      <c r="G319" s="86">
        <v>465004.0</v>
      </c>
      <c r="H319" s="84" t="s">
        <v>41</v>
      </c>
      <c r="I319" s="87">
        <v>11000.0</v>
      </c>
      <c r="J319" s="84" t="s">
        <v>1055</v>
      </c>
      <c r="K319" s="105"/>
      <c r="L319" s="106">
        <v>43580.0</v>
      </c>
      <c r="M319" s="106">
        <v>43580.0</v>
      </c>
      <c r="N319" s="88"/>
      <c r="O319" s="90" t="s">
        <v>1047</v>
      </c>
    </row>
    <row r="320" ht="15.75" customHeight="1">
      <c r="A320" s="83" t="s">
        <v>922</v>
      </c>
      <c r="B320" s="84" t="s">
        <v>1369</v>
      </c>
      <c r="C320" s="84" t="s">
        <v>1370</v>
      </c>
      <c r="D320" s="84">
        <v>8.5369712211E10</v>
      </c>
      <c r="E320" s="84" t="s">
        <v>1371</v>
      </c>
      <c r="F320" s="85">
        <v>4.0</v>
      </c>
      <c r="G320" s="86">
        <v>590004.0</v>
      </c>
      <c r="H320" s="84" t="s">
        <v>21</v>
      </c>
      <c r="I320" s="87">
        <v>32000.0</v>
      </c>
      <c r="J320" s="84" t="s">
        <v>1055</v>
      </c>
      <c r="K320" s="105"/>
      <c r="L320" s="106">
        <v>43580.0</v>
      </c>
      <c r="M320" s="106">
        <v>43580.0</v>
      </c>
      <c r="N320" s="88"/>
      <c r="O320" s="90" t="s">
        <v>1047</v>
      </c>
    </row>
    <row r="321" ht="15.75" customHeight="1">
      <c r="A321" s="83" t="s">
        <v>1372</v>
      </c>
      <c r="B321" s="84" t="s">
        <v>1373</v>
      </c>
      <c r="C321" s="84" t="s">
        <v>1374</v>
      </c>
      <c r="D321" s="84">
        <v>8.1292935043E10</v>
      </c>
      <c r="E321" s="84" t="s">
        <v>1375</v>
      </c>
      <c r="F321" s="111">
        <v>2.0</v>
      </c>
      <c r="G321" s="86">
        <v>301004.0</v>
      </c>
      <c r="H321" s="84" t="s">
        <v>41</v>
      </c>
      <c r="I321" s="87">
        <v>12000.0</v>
      </c>
      <c r="J321" s="84" t="s">
        <v>1055</v>
      </c>
      <c r="K321" s="105"/>
      <c r="L321" s="106">
        <v>43580.0</v>
      </c>
      <c r="M321" s="106">
        <v>43581.0</v>
      </c>
      <c r="N321" s="88"/>
      <c r="O321" s="90" t="s">
        <v>1047</v>
      </c>
    </row>
    <row r="322" ht="15.75" customHeight="1">
      <c r="A322" s="83" t="s">
        <v>1376</v>
      </c>
      <c r="B322" s="84" t="s">
        <v>1377</v>
      </c>
      <c r="C322" s="84" t="s">
        <v>1378</v>
      </c>
      <c r="D322" s="84">
        <v>8.591124329E9</v>
      </c>
      <c r="E322" s="84" t="s">
        <v>1365</v>
      </c>
      <c r="F322" s="85">
        <v>2.0</v>
      </c>
      <c r="G322" s="86">
        <v>304004.0</v>
      </c>
      <c r="H322" s="84" t="s">
        <v>41</v>
      </c>
      <c r="I322" s="87">
        <v>25000.0</v>
      </c>
      <c r="J322" s="84" t="s">
        <v>1046</v>
      </c>
      <c r="K322" s="105"/>
      <c r="L322" s="106">
        <v>43580.0</v>
      </c>
      <c r="M322" s="106">
        <v>43581.0</v>
      </c>
      <c r="N322" s="88"/>
      <c r="O322" s="90" t="s">
        <v>1047</v>
      </c>
    </row>
    <row r="323" ht="15.75" customHeight="1">
      <c r="A323" s="83" t="s">
        <v>927</v>
      </c>
      <c r="B323" s="84" t="s">
        <v>1379</v>
      </c>
      <c r="C323" s="84" t="s">
        <v>1380</v>
      </c>
      <c r="D323" s="84">
        <v>8.1802114684E10</v>
      </c>
      <c r="E323" s="84" t="s">
        <v>1381</v>
      </c>
      <c r="F323" s="85">
        <v>1.0</v>
      </c>
      <c r="G323" s="86">
        <v>211004.0</v>
      </c>
      <c r="H323" s="84" t="s">
        <v>1071</v>
      </c>
      <c r="I323" s="87">
        <v>16000.0</v>
      </c>
      <c r="J323" s="84" t="s">
        <v>1055</v>
      </c>
      <c r="K323" s="105"/>
      <c r="L323" s="106">
        <v>43580.0</v>
      </c>
      <c r="M323" s="106">
        <v>43580.0</v>
      </c>
      <c r="N323" s="88"/>
      <c r="O323" s="90" t="s">
        <v>1047</v>
      </c>
    </row>
    <row r="324" ht="15.75" customHeight="1">
      <c r="A324" s="83" t="s">
        <v>952</v>
      </c>
      <c r="B324" s="84" t="s">
        <v>1382</v>
      </c>
      <c r="C324" s="84" t="s">
        <v>1383</v>
      </c>
      <c r="D324" s="84">
        <v>8.5245530666E10</v>
      </c>
      <c r="E324" s="84" t="s">
        <v>1384</v>
      </c>
      <c r="F324" s="85">
        <v>1.0</v>
      </c>
      <c r="G324" s="86">
        <v>315004.0</v>
      </c>
      <c r="H324" s="84" t="s">
        <v>1071</v>
      </c>
      <c r="I324" s="87">
        <v>40000.0</v>
      </c>
      <c r="J324" s="84" t="s">
        <v>1046</v>
      </c>
      <c r="K324" s="105"/>
      <c r="L324" s="106">
        <v>43581.0</v>
      </c>
      <c r="M324" s="106">
        <v>43582.0</v>
      </c>
      <c r="N324" s="88"/>
      <c r="O324" s="90" t="s">
        <v>1047</v>
      </c>
    </row>
    <row r="325" ht="15.75" customHeight="1">
      <c r="A325" s="83" t="s">
        <v>957</v>
      </c>
      <c r="B325" s="84" t="s">
        <v>1385</v>
      </c>
      <c r="C325" s="84" t="s">
        <v>1386</v>
      </c>
      <c r="D325" s="84">
        <v>8.2188181214E10</v>
      </c>
      <c r="E325" s="84" t="s">
        <v>1387</v>
      </c>
      <c r="F325" s="85">
        <v>3.0</v>
      </c>
      <c r="G325" s="86">
        <v>596004.0</v>
      </c>
      <c r="H325" s="84" t="s">
        <v>21</v>
      </c>
      <c r="I325" s="87">
        <v>38000.0</v>
      </c>
      <c r="J325" s="84" t="s">
        <v>1046</v>
      </c>
      <c r="K325" s="105"/>
      <c r="L325" s="106">
        <v>43575.0</v>
      </c>
      <c r="M325" s="106">
        <v>43582.0</v>
      </c>
      <c r="N325" s="88"/>
      <c r="O325" s="90" t="s">
        <v>1047</v>
      </c>
    </row>
    <row r="326" ht="15.75" customHeight="1">
      <c r="A326" s="83" t="s">
        <v>963</v>
      </c>
      <c r="B326" s="84" t="s">
        <v>1388</v>
      </c>
      <c r="C326" s="84" t="s">
        <v>1389</v>
      </c>
      <c r="D326" s="84">
        <v>8.5248306068E10</v>
      </c>
      <c r="E326" s="84" t="s">
        <v>1390</v>
      </c>
      <c r="F326" s="85">
        <v>1.0</v>
      </c>
      <c r="G326" s="86">
        <v>239004.0</v>
      </c>
      <c r="H326" s="84" t="s">
        <v>21</v>
      </c>
      <c r="I326" s="87">
        <v>44000.0</v>
      </c>
      <c r="J326" s="84" t="s">
        <v>53</v>
      </c>
      <c r="K326" s="105"/>
      <c r="L326" s="106">
        <v>43582.0</v>
      </c>
      <c r="M326" s="106">
        <v>43582.0</v>
      </c>
      <c r="N326" s="88"/>
      <c r="O326" s="90" t="s">
        <v>1047</v>
      </c>
    </row>
    <row r="327" ht="15.75" customHeight="1">
      <c r="A327" s="83" t="s">
        <v>967</v>
      </c>
      <c r="B327" s="84" t="s">
        <v>1391</v>
      </c>
      <c r="C327" s="84" t="s">
        <v>1392</v>
      </c>
      <c r="D327" s="84">
        <v>8.5770530662E10</v>
      </c>
      <c r="E327" s="84" t="s">
        <v>1393</v>
      </c>
      <c r="F327" s="85">
        <v>2.0</v>
      </c>
      <c r="G327" s="86">
        <v>361000.0</v>
      </c>
      <c r="H327" s="84" t="s">
        <v>21</v>
      </c>
      <c r="I327" s="87">
        <v>12000.0</v>
      </c>
      <c r="J327" s="84" t="s">
        <v>1055</v>
      </c>
      <c r="K327" s="105"/>
      <c r="L327" s="106">
        <v>43581.0</v>
      </c>
      <c r="M327" s="106">
        <v>43584.0</v>
      </c>
      <c r="N327" s="88"/>
      <c r="O327" s="90" t="s">
        <v>1047</v>
      </c>
    </row>
    <row r="328" ht="15.75" customHeight="1">
      <c r="A328" s="83" t="s">
        <v>971</v>
      </c>
      <c r="B328" s="84" t="s">
        <v>1394</v>
      </c>
      <c r="C328" s="84" t="s">
        <v>1395</v>
      </c>
      <c r="D328" s="84">
        <v>8.1331660324E10</v>
      </c>
      <c r="E328" s="84" t="s">
        <v>1396</v>
      </c>
      <c r="F328" s="85">
        <v>1.0</v>
      </c>
      <c r="G328" s="86">
        <v>218004.0</v>
      </c>
      <c r="H328" s="84" t="s">
        <v>41</v>
      </c>
      <c r="I328" s="87">
        <v>23000.0</v>
      </c>
      <c r="J328" s="84" t="s">
        <v>1046</v>
      </c>
      <c r="K328" s="105"/>
      <c r="L328" s="106">
        <v>43582.0</v>
      </c>
      <c r="M328" s="106">
        <v>43582.0</v>
      </c>
      <c r="N328" s="88"/>
      <c r="O328" s="90" t="s">
        <v>1047</v>
      </c>
    </row>
    <row r="329" ht="15.75" customHeight="1">
      <c r="A329" s="83" t="s">
        <v>975</v>
      </c>
      <c r="B329" s="84" t="s">
        <v>1397</v>
      </c>
      <c r="C329" s="84" t="s">
        <v>1398</v>
      </c>
      <c r="D329" s="84">
        <v>8.7730779869E10</v>
      </c>
      <c r="E329" s="84" t="s">
        <v>1399</v>
      </c>
      <c r="F329" s="85">
        <v>1.0</v>
      </c>
      <c r="G329" s="86">
        <v>270004.0</v>
      </c>
      <c r="H329" s="84" t="s">
        <v>1071</v>
      </c>
      <c r="I329" s="87">
        <v>11000.0</v>
      </c>
      <c r="J329" s="84" t="s">
        <v>1055</v>
      </c>
      <c r="K329" s="105"/>
      <c r="L329" s="106">
        <v>43581.0</v>
      </c>
      <c r="M329" s="106">
        <v>43584.0</v>
      </c>
      <c r="N329" s="88"/>
      <c r="O329" s="90" t="s">
        <v>1047</v>
      </c>
    </row>
    <row r="330" ht="15.75" customHeight="1">
      <c r="A330" s="83" t="s">
        <v>980</v>
      </c>
      <c r="B330" s="84" t="s">
        <v>691</v>
      </c>
      <c r="C330" s="112" t="s">
        <v>692</v>
      </c>
      <c r="D330" s="88"/>
      <c r="E330" s="84" t="s">
        <v>1400</v>
      </c>
      <c r="F330" s="85">
        <v>2.0</v>
      </c>
      <c r="G330" s="86">
        <v>466004.0</v>
      </c>
      <c r="H330" s="84" t="s">
        <v>1071</v>
      </c>
      <c r="I330" s="87">
        <v>35000.0</v>
      </c>
      <c r="J330" s="84" t="s">
        <v>1055</v>
      </c>
      <c r="K330" s="105"/>
      <c r="L330" s="106">
        <v>43584.0</v>
      </c>
      <c r="M330" s="106">
        <v>43584.0</v>
      </c>
      <c r="N330" s="88"/>
      <c r="O330" s="90" t="s">
        <v>1047</v>
      </c>
    </row>
    <row r="331" ht="15.75" customHeight="1">
      <c r="A331" s="83" t="s">
        <v>998</v>
      </c>
      <c r="B331" s="84" t="s">
        <v>1401</v>
      </c>
      <c r="C331" s="84" t="s">
        <v>1402</v>
      </c>
      <c r="D331" s="84">
        <v>8.5795543844E10</v>
      </c>
      <c r="E331" s="84" t="s">
        <v>1403</v>
      </c>
      <c r="F331" s="85">
        <v>4.0</v>
      </c>
      <c r="G331" s="108">
        <v>1004004.0</v>
      </c>
      <c r="H331" s="84" t="s">
        <v>41</v>
      </c>
      <c r="I331" s="87">
        <v>36000.0</v>
      </c>
      <c r="J331" s="84" t="s">
        <v>1055</v>
      </c>
      <c r="K331" s="105"/>
      <c r="L331" s="106">
        <v>43584.0</v>
      </c>
      <c r="M331" s="106">
        <v>43584.0</v>
      </c>
      <c r="N331" s="88"/>
      <c r="O331" s="90" t="s">
        <v>1047</v>
      </c>
    </row>
    <row r="332" ht="15.75" customHeight="1">
      <c r="A332" s="83" t="s">
        <v>1002</v>
      </c>
      <c r="B332" s="84" t="s">
        <v>1404</v>
      </c>
      <c r="C332" s="84" t="s">
        <v>1405</v>
      </c>
      <c r="D332" s="84">
        <v>8.228088698E10</v>
      </c>
      <c r="E332" s="84" t="s">
        <v>1406</v>
      </c>
      <c r="F332" s="85">
        <v>2.0</v>
      </c>
      <c r="G332" s="86">
        <v>382504.0</v>
      </c>
      <c r="H332" s="84" t="s">
        <v>41</v>
      </c>
      <c r="I332" s="87">
        <v>33500.0</v>
      </c>
      <c r="J332" s="84" t="s">
        <v>53</v>
      </c>
      <c r="K332" s="105"/>
      <c r="L332" s="106">
        <v>43581.0</v>
      </c>
      <c r="M332" s="106">
        <v>43584.0</v>
      </c>
      <c r="N332" s="88"/>
      <c r="O332" s="90" t="s">
        <v>1047</v>
      </c>
    </row>
    <row r="333" ht="15.75" customHeight="1">
      <c r="A333" s="113" t="s">
        <v>16</v>
      </c>
      <c r="B333" s="84" t="s">
        <v>1407</v>
      </c>
      <c r="C333" s="84" t="s">
        <v>1408</v>
      </c>
      <c r="D333" s="84" t="s">
        <v>1409</v>
      </c>
      <c r="E333" s="84" t="s">
        <v>1410</v>
      </c>
      <c r="F333" s="85">
        <v>2.0</v>
      </c>
      <c r="G333" s="86">
        <v>301005.0</v>
      </c>
      <c r="H333" s="84" t="s">
        <v>1411</v>
      </c>
      <c r="I333" s="87">
        <v>12000.0</v>
      </c>
      <c r="J333" s="84" t="s">
        <v>1412</v>
      </c>
      <c r="K333" s="105"/>
      <c r="L333" s="106">
        <v>43549.0</v>
      </c>
      <c r="M333" s="106">
        <v>43554.0</v>
      </c>
      <c r="N333" s="88"/>
      <c r="O333" s="90" t="s">
        <v>1413</v>
      </c>
    </row>
    <row r="334" ht="15.75" customHeight="1">
      <c r="A334" s="113" t="s">
        <v>26</v>
      </c>
      <c r="B334" s="84" t="s">
        <v>1414</v>
      </c>
      <c r="C334" s="84" t="s">
        <v>1415</v>
      </c>
      <c r="D334" s="84">
        <v>8.7784047361E10</v>
      </c>
      <c r="E334" s="84" t="s">
        <v>1416</v>
      </c>
      <c r="F334" s="85">
        <v>4.0</v>
      </c>
      <c r="G334" s="86">
        <v>648005.0</v>
      </c>
      <c r="H334" s="84" t="s">
        <v>1417</v>
      </c>
      <c r="I334" s="87">
        <v>12000.0</v>
      </c>
      <c r="J334" s="84" t="s">
        <v>1412</v>
      </c>
      <c r="K334" s="114">
        <v>0.25</v>
      </c>
      <c r="L334" s="106">
        <v>43554.0</v>
      </c>
      <c r="M334" s="106">
        <v>43554.0</v>
      </c>
      <c r="N334" s="88"/>
      <c r="O334" s="90" t="s">
        <v>1413</v>
      </c>
    </row>
    <row r="335" ht="15.75" customHeight="1">
      <c r="A335" s="113" t="s">
        <v>31</v>
      </c>
      <c r="B335" s="84" t="s">
        <v>1418</v>
      </c>
      <c r="C335" s="84" t="s">
        <v>1419</v>
      </c>
      <c r="D335" s="84">
        <v>8.5710067978E10</v>
      </c>
      <c r="E335" s="84" t="s">
        <v>1420</v>
      </c>
      <c r="F335" s="85">
        <v>1.0</v>
      </c>
      <c r="G335" s="86">
        <v>131005.0</v>
      </c>
      <c r="H335" s="84" t="s">
        <v>1417</v>
      </c>
      <c r="I335" s="87">
        <v>12000.0</v>
      </c>
      <c r="J335" s="84" t="s">
        <v>1412</v>
      </c>
      <c r="K335" s="105"/>
      <c r="L335" s="106">
        <v>43554.0</v>
      </c>
      <c r="M335" s="106">
        <v>43189.0</v>
      </c>
      <c r="N335" s="88"/>
      <c r="O335" s="90" t="s">
        <v>1413</v>
      </c>
    </row>
    <row r="336" ht="15.75" customHeight="1">
      <c r="A336" s="113" t="s">
        <v>36</v>
      </c>
      <c r="B336" s="84" t="s">
        <v>1421</v>
      </c>
      <c r="C336" s="84" t="s">
        <v>1422</v>
      </c>
      <c r="D336" s="84">
        <v>8.55723593E9</v>
      </c>
      <c r="E336" s="84" t="s">
        <v>1423</v>
      </c>
      <c r="F336" s="85">
        <v>2.0</v>
      </c>
      <c r="G336" s="86">
        <v>451005.0</v>
      </c>
      <c r="H336" s="84" t="s">
        <v>1424</v>
      </c>
      <c r="I336" s="87">
        <v>12000.0</v>
      </c>
      <c r="J336" s="84" t="s">
        <v>1412</v>
      </c>
      <c r="K336" s="105"/>
      <c r="L336" s="106">
        <v>43554.0</v>
      </c>
      <c r="M336" s="106">
        <v>43555.0</v>
      </c>
      <c r="N336" s="88"/>
      <c r="O336" s="90" t="s">
        <v>1413</v>
      </c>
    </row>
    <row r="337" ht="15.75" customHeight="1">
      <c r="A337" s="113" t="s">
        <v>42</v>
      </c>
      <c r="B337" s="84" t="s">
        <v>1425</v>
      </c>
      <c r="C337" s="84" t="s">
        <v>1426</v>
      </c>
      <c r="D337" s="84">
        <v>8.1336033537E10</v>
      </c>
      <c r="E337" s="84" t="s">
        <v>1427</v>
      </c>
      <c r="F337" s="85">
        <v>1.0</v>
      </c>
      <c r="G337" s="86">
        <v>224005.0</v>
      </c>
      <c r="H337" s="84" t="s">
        <v>1424</v>
      </c>
      <c r="I337" s="87">
        <v>29000.0</v>
      </c>
      <c r="J337" s="84" t="s">
        <v>1412</v>
      </c>
      <c r="K337" s="105"/>
      <c r="L337" s="106">
        <v>43554.0</v>
      </c>
      <c r="M337" s="106">
        <v>43554.0</v>
      </c>
      <c r="N337" s="88"/>
      <c r="O337" s="90" t="s">
        <v>1413</v>
      </c>
    </row>
    <row r="338" ht="15.75" customHeight="1">
      <c r="A338" s="113" t="s">
        <v>48</v>
      </c>
      <c r="B338" s="84" t="s">
        <v>1428</v>
      </c>
      <c r="C338" s="84" t="s">
        <v>1429</v>
      </c>
      <c r="D338" s="84">
        <v>8.5659777195E10</v>
      </c>
      <c r="E338" s="84" t="s">
        <v>1430</v>
      </c>
      <c r="F338" s="85">
        <v>4.0</v>
      </c>
      <c r="G338" s="86">
        <v>663005.0</v>
      </c>
      <c r="H338" s="84" t="s">
        <v>1411</v>
      </c>
      <c r="I338" s="87">
        <v>16000.0</v>
      </c>
      <c r="J338" s="84" t="s">
        <v>1412</v>
      </c>
      <c r="K338" s="105"/>
      <c r="L338" s="106">
        <v>43553.0</v>
      </c>
      <c r="M338" s="106">
        <v>43555.0</v>
      </c>
      <c r="N338" s="88"/>
      <c r="O338" s="90" t="s">
        <v>1413</v>
      </c>
    </row>
    <row r="339" ht="15.75" customHeight="1">
      <c r="A339" s="113" t="s">
        <v>54</v>
      </c>
      <c r="B339" s="84" t="s">
        <v>1431</v>
      </c>
      <c r="C339" s="84" t="s">
        <v>1432</v>
      </c>
      <c r="D339" s="84">
        <v>8.1368152124E10</v>
      </c>
      <c r="E339" s="84" t="s">
        <v>1433</v>
      </c>
      <c r="F339" s="85">
        <v>1.0</v>
      </c>
      <c r="G339" s="86">
        <v>288005.0</v>
      </c>
      <c r="H339" s="84" t="s">
        <v>1417</v>
      </c>
      <c r="I339" s="87">
        <v>29000.0</v>
      </c>
      <c r="J339" s="84" t="s">
        <v>1412</v>
      </c>
      <c r="K339" s="105"/>
      <c r="L339" s="106">
        <v>43553.0</v>
      </c>
      <c r="M339" s="106">
        <v>43555.0</v>
      </c>
      <c r="N339" s="88"/>
      <c r="O339" s="90" t="s">
        <v>1413</v>
      </c>
    </row>
    <row r="340" ht="15.75" customHeight="1">
      <c r="A340" s="113" t="s">
        <v>59</v>
      </c>
      <c r="B340" s="84" t="s">
        <v>1434</v>
      </c>
      <c r="C340" s="84" t="s">
        <v>1435</v>
      </c>
      <c r="D340" s="84">
        <v>8.951464139E10</v>
      </c>
      <c r="E340" s="84" t="s">
        <v>1436</v>
      </c>
      <c r="F340" s="85">
        <v>1.0</v>
      </c>
      <c r="G340" s="86">
        <v>135005.0</v>
      </c>
      <c r="H340" s="84" t="s">
        <v>1411</v>
      </c>
      <c r="I340" s="87">
        <v>16000.0</v>
      </c>
      <c r="J340" s="84" t="s">
        <v>1412</v>
      </c>
      <c r="K340" s="105"/>
      <c r="L340" s="102">
        <v>43556.0</v>
      </c>
      <c r="M340" s="102">
        <v>43556.0</v>
      </c>
      <c r="N340" s="88"/>
      <c r="O340" s="90" t="s">
        <v>1413</v>
      </c>
    </row>
    <row r="341" ht="15.75" customHeight="1">
      <c r="A341" s="113" t="s">
        <v>65</v>
      </c>
      <c r="B341" s="84" t="s">
        <v>1437</v>
      </c>
      <c r="C341" s="84" t="s">
        <v>1438</v>
      </c>
      <c r="D341" s="84">
        <v>8.5797410405E10</v>
      </c>
      <c r="E341" s="84" t="s">
        <v>1427</v>
      </c>
      <c r="F341" s="85">
        <v>1.0</v>
      </c>
      <c r="G341" s="86">
        <v>206005.0</v>
      </c>
      <c r="H341" s="84" t="s">
        <v>1417</v>
      </c>
      <c r="I341" s="87">
        <v>11000.0</v>
      </c>
      <c r="J341" s="84" t="s">
        <v>1412</v>
      </c>
      <c r="K341" s="105"/>
      <c r="L341" s="102">
        <v>43556.0</v>
      </c>
      <c r="M341" s="102">
        <v>43556.0</v>
      </c>
      <c r="N341" s="88"/>
      <c r="O341" s="90" t="s">
        <v>1413</v>
      </c>
    </row>
    <row r="342" ht="15.75" customHeight="1">
      <c r="A342" s="113" t="s">
        <v>70</v>
      </c>
      <c r="B342" s="84" t="s">
        <v>1439</v>
      </c>
      <c r="C342" s="84" t="s">
        <v>1440</v>
      </c>
      <c r="D342" s="84">
        <v>8.1297360245E10</v>
      </c>
      <c r="E342" s="84" t="s">
        <v>1441</v>
      </c>
      <c r="F342" s="85">
        <v>3.0</v>
      </c>
      <c r="G342" s="86">
        <v>656005.0</v>
      </c>
      <c r="H342" s="84" t="s">
        <v>1442</v>
      </c>
      <c r="I342" s="87">
        <v>12000.0</v>
      </c>
      <c r="J342" s="84" t="s">
        <v>1412</v>
      </c>
      <c r="K342" s="105"/>
      <c r="L342" s="102">
        <v>43556.0</v>
      </c>
      <c r="M342" s="102">
        <v>43556.0</v>
      </c>
      <c r="N342" s="88"/>
      <c r="O342" s="90" t="s">
        <v>1413</v>
      </c>
    </row>
    <row r="343" ht="15.75" customHeight="1">
      <c r="A343" s="113" t="s">
        <v>75</v>
      </c>
      <c r="B343" s="84" t="s">
        <v>1443</v>
      </c>
      <c r="C343" s="84" t="s">
        <v>1444</v>
      </c>
      <c r="D343" s="84">
        <v>8.2297012133E10</v>
      </c>
      <c r="E343" s="84" t="s">
        <v>1445</v>
      </c>
      <c r="F343" s="85">
        <v>1.0</v>
      </c>
      <c r="G343" s="86">
        <v>261005.0</v>
      </c>
      <c r="H343" s="84" t="s">
        <v>1424</v>
      </c>
      <c r="I343" s="87">
        <v>12000.0</v>
      </c>
      <c r="J343" s="84" t="s">
        <v>1412</v>
      </c>
      <c r="K343" s="105"/>
      <c r="L343" s="102">
        <v>43556.0</v>
      </c>
      <c r="M343" s="102">
        <v>43556.0</v>
      </c>
      <c r="N343" s="88"/>
      <c r="O343" s="90" t="s">
        <v>1413</v>
      </c>
    </row>
    <row r="344" ht="15.75" customHeight="1">
      <c r="A344" s="113" t="s">
        <v>1446</v>
      </c>
      <c r="B344" s="84" t="s">
        <v>1447</v>
      </c>
      <c r="C344" s="84" t="s">
        <v>1448</v>
      </c>
      <c r="D344" s="84">
        <v>8.1235030664E10</v>
      </c>
      <c r="E344" s="84" t="s">
        <v>1449</v>
      </c>
      <c r="F344" s="85">
        <v>3.0</v>
      </c>
      <c r="G344" s="86">
        <v>500005.0</v>
      </c>
      <c r="H344" s="84" t="s">
        <v>1417</v>
      </c>
      <c r="I344" s="87">
        <v>23000.0</v>
      </c>
      <c r="J344" s="84" t="s">
        <v>1412</v>
      </c>
      <c r="K344" s="105"/>
      <c r="L344" s="102">
        <v>43556.0</v>
      </c>
      <c r="M344" s="102">
        <v>43556.0</v>
      </c>
      <c r="N344" s="88"/>
      <c r="O344" s="90" t="s">
        <v>1413</v>
      </c>
    </row>
    <row r="345" ht="15.75" customHeight="1">
      <c r="A345" s="113" t="s">
        <v>80</v>
      </c>
      <c r="B345" s="84" t="s">
        <v>1450</v>
      </c>
      <c r="C345" s="84" t="s">
        <v>1451</v>
      </c>
      <c r="D345" s="84">
        <v>8.7865453425E10</v>
      </c>
      <c r="E345" s="84" t="s">
        <v>1452</v>
      </c>
      <c r="F345" s="85">
        <v>2.0</v>
      </c>
      <c r="G345" s="86">
        <v>62000.0</v>
      </c>
      <c r="H345" s="84" t="s">
        <v>1299</v>
      </c>
      <c r="I345" s="87">
        <v>41000.0</v>
      </c>
      <c r="J345" s="84" t="s">
        <v>1453</v>
      </c>
      <c r="K345" s="105"/>
      <c r="L345" s="102">
        <v>43556.0</v>
      </c>
      <c r="M345" s="102">
        <v>43556.0</v>
      </c>
      <c r="N345" s="88"/>
      <c r="O345" s="90" t="s">
        <v>1413</v>
      </c>
    </row>
    <row r="346" ht="15.75" customHeight="1">
      <c r="A346" s="113" t="s">
        <v>85</v>
      </c>
      <c r="B346" s="84" t="s">
        <v>314</v>
      </c>
      <c r="C346" s="84" t="s">
        <v>1454</v>
      </c>
      <c r="D346" s="84">
        <v>8.7886934112E10</v>
      </c>
      <c r="E346" s="84" t="s">
        <v>1455</v>
      </c>
      <c r="F346" s="85">
        <v>2.0</v>
      </c>
      <c r="G346" s="108"/>
      <c r="H346" s="88"/>
      <c r="I346" s="87">
        <v>11000.0</v>
      </c>
      <c r="J346" s="84" t="s">
        <v>1412</v>
      </c>
      <c r="K346" s="105"/>
      <c r="L346" s="102">
        <v>43556.0</v>
      </c>
      <c r="M346" s="102">
        <v>43556.0</v>
      </c>
      <c r="N346" s="84" t="s">
        <v>1456</v>
      </c>
      <c r="O346" s="90" t="s">
        <v>1413</v>
      </c>
    </row>
    <row r="347" ht="15.75" customHeight="1">
      <c r="A347" s="113" t="s">
        <v>91</v>
      </c>
      <c r="B347" s="84" t="s">
        <v>1457</v>
      </c>
      <c r="C347" s="84" t="s">
        <v>1458</v>
      </c>
      <c r="D347" s="84">
        <v>8.1210043005E10</v>
      </c>
      <c r="E347" s="84" t="s">
        <v>1459</v>
      </c>
      <c r="F347" s="85">
        <v>2.0</v>
      </c>
      <c r="G347" s="86">
        <v>266005.0</v>
      </c>
      <c r="H347" s="84" t="s">
        <v>1417</v>
      </c>
      <c r="I347" s="87">
        <v>12000.0</v>
      </c>
      <c r="J347" s="84" t="s">
        <v>1412</v>
      </c>
      <c r="K347" s="105"/>
      <c r="L347" s="102">
        <v>43556.0</v>
      </c>
      <c r="M347" s="102">
        <v>43556.0</v>
      </c>
      <c r="N347" s="88"/>
      <c r="O347" s="90" t="s">
        <v>1413</v>
      </c>
    </row>
    <row r="348" ht="15.75" customHeight="1">
      <c r="A348" s="113" t="s">
        <v>93</v>
      </c>
      <c r="B348" s="84" t="s">
        <v>1460</v>
      </c>
      <c r="C348" s="84" t="s">
        <v>1461</v>
      </c>
      <c r="D348" s="84">
        <v>8.2218561604E10</v>
      </c>
      <c r="E348" s="84" t="s">
        <v>1462</v>
      </c>
      <c r="F348" s="85">
        <v>1.0</v>
      </c>
      <c r="G348" s="86">
        <v>101000.0</v>
      </c>
      <c r="H348" s="84" t="s">
        <v>1424</v>
      </c>
      <c r="I348" s="87">
        <v>12000.0</v>
      </c>
      <c r="J348" s="84" t="s">
        <v>1412</v>
      </c>
      <c r="K348" s="105"/>
      <c r="L348" s="102">
        <v>43556.0</v>
      </c>
      <c r="M348" s="102">
        <v>43557.0</v>
      </c>
      <c r="N348" s="88"/>
      <c r="O348" s="90" t="s">
        <v>1413</v>
      </c>
    </row>
    <row r="349" ht="15.75" customHeight="1">
      <c r="A349" s="113" t="s">
        <v>98</v>
      </c>
      <c r="B349" s="84" t="s">
        <v>1463</v>
      </c>
      <c r="C349" s="112" t="s">
        <v>1464</v>
      </c>
      <c r="D349" s="88"/>
      <c r="E349" s="84" t="s">
        <v>1465</v>
      </c>
      <c r="F349" s="85">
        <v>1.0</v>
      </c>
      <c r="G349" s="86">
        <v>206005.0</v>
      </c>
      <c r="H349" s="84" t="s">
        <v>1442</v>
      </c>
      <c r="I349" s="87">
        <v>11000.0</v>
      </c>
      <c r="J349" s="84" t="s">
        <v>1412</v>
      </c>
      <c r="K349" s="105"/>
      <c r="L349" s="102">
        <v>43556.0</v>
      </c>
      <c r="M349" s="102">
        <v>43557.0</v>
      </c>
      <c r="N349" s="88"/>
      <c r="O349" s="90" t="s">
        <v>1413</v>
      </c>
    </row>
    <row r="350" ht="15.75" customHeight="1">
      <c r="A350" s="113" t="s">
        <v>103</v>
      </c>
      <c r="B350" s="84" t="s">
        <v>1466</v>
      </c>
      <c r="C350" s="84" t="s">
        <v>1467</v>
      </c>
      <c r="D350" s="84">
        <v>8.7831122015E10</v>
      </c>
      <c r="E350" s="84" t="s">
        <v>1468</v>
      </c>
      <c r="F350" s="85">
        <v>2.0</v>
      </c>
      <c r="G350" s="86">
        <v>301005.0</v>
      </c>
      <c r="H350" s="84" t="s">
        <v>1417</v>
      </c>
      <c r="I350" s="87">
        <v>22000.0</v>
      </c>
      <c r="J350" s="84" t="s">
        <v>1412</v>
      </c>
      <c r="K350" s="105"/>
      <c r="L350" s="102">
        <v>43556.0</v>
      </c>
      <c r="M350" s="102">
        <v>43557.0</v>
      </c>
      <c r="N350" s="88"/>
      <c r="O350" s="90" t="s">
        <v>1413</v>
      </c>
    </row>
    <row r="351" ht="15.75" customHeight="1">
      <c r="A351" s="113" t="s">
        <v>108</v>
      </c>
      <c r="B351" s="84" t="s">
        <v>1469</v>
      </c>
      <c r="C351" s="84" t="s">
        <v>1470</v>
      </c>
      <c r="D351" s="84">
        <v>8.2121932121E10</v>
      </c>
      <c r="E351" s="84" t="s">
        <v>1471</v>
      </c>
      <c r="F351" s="85">
        <v>2.0</v>
      </c>
      <c r="G351" s="86">
        <v>301005.0</v>
      </c>
      <c r="H351" s="84" t="s">
        <v>1424</v>
      </c>
      <c r="I351" s="87">
        <v>12000.0</v>
      </c>
      <c r="J351" s="84" t="s">
        <v>1412</v>
      </c>
      <c r="K351" s="105"/>
      <c r="L351" s="106">
        <v>43546.0</v>
      </c>
      <c r="M351" s="102">
        <v>43556.0</v>
      </c>
      <c r="N351" s="88"/>
      <c r="O351" s="90" t="s">
        <v>1413</v>
      </c>
    </row>
    <row r="352" ht="15.75" customHeight="1">
      <c r="A352" s="113" t="s">
        <v>113</v>
      </c>
      <c r="B352" s="84" t="s">
        <v>1472</v>
      </c>
      <c r="C352" s="84" t="s">
        <v>1473</v>
      </c>
      <c r="D352" s="84">
        <v>8.3837250377E10</v>
      </c>
      <c r="E352" s="84" t="s">
        <v>1474</v>
      </c>
      <c r="F352" s="85">
        <v>1.0</v>
      </c>
      <c r="G352" s="86">
        <v>214005.0</v>
      </c>
      <c r="H352" s="84" t="s">
        <v>1424</v>
      </c>
      <c r="I352" s="87">
        <v>19000.0</v>
      </c>
      <c r="J352" s="84" t="s">
        <v>1475</v>
      </c>
      <c r="K352" s="105"/>
      <c r="L352" s="102">
        <v>43556.0</v>
      </c>
      <c r="M352" s="102">
        <v>43557.0</v>
      </c>
      <c r="N352" s="88"/>
      <c r="O352" s="90" t="s">
        <v>1413</v>
      </c>
    </row>
    <row r="353" ht="15.75" customHeight="1">
      <c r="A353" s="113" t="s">
        <v>118</v>
      </c>
      <c r="B353" s="84" t="s">
        <v>1476</v>
      </c>
      <c r="C353" s="84" t="s">
        <v>1477</v>
      </c>
      <c r="D353" s="84">
        <v>8.5726094284E10</v>
      </c>
      <c r="E353" s="84" t="s">
        <v>1478</v>
      </c>
      <c r="F353" s="85">
        <v>2.0</v>
      </c>
      <c r="G353" s="86">
        <v>302005.0</v>
      </c>
      <c r="H353" s="84" t="s">
        <v>1417</v>
      </c>
      <c r="I353" s="87">
        <v>23000.0</v>
      </c>
      <c r="J353" s="84" t="s">
        <v>1412</v>
      </c>
      <c r="K353" s="105"/>
      <c r="L353" s="102">
        <v>43556.0</v>
      </c>
      <c r="M353" s="102">
        <v>43557.0</v>
      </c>
      <c r="N353" s="88"/>
      <c r="O353" s="90" t="s">
        <v>1413</v>
      </c>
    </row>
    <row r="354" ht="15.75" customHeight="1">
      <c r="A354" s="113" t="s">
        <v>123</v>
      </c>
      <c r="B354" s="84" t="s">
        <v>1479</v>
      </c>
      <c r="C354" s="84" t="s">
        <v>1480</v>
      </c>
      <c r="D354" s="84">
        <v>8.5977571989E10</v>
      </c>
      <c r="E354" s="84" t="s">
        <v>1481</v>
      </c>
      <c r="F354" s="85">
        <v>1.0</v>
      </c>
      <c r="G354" s="86">
        <v>222000.0</v>
      </c>
      <c r="H354" s="84" t="s">
        <v>1424</v>
      </c>
      <c r="I354" s="87">
        <v>27000.0</v>
      </c>
      <c r="J354" s="84" t="s">
        <v>1412</v>
      </c>
      <c r="K354" s="105"/>
      <c r="L354" s="102">
        <v>43557.0</v>
      </c>
      <c r="M354" s="102">
        <v>43557.0</v>
      </c>
      <c r="N354" s="88"/>
      <c r="O354" s="90" t="s">
        <v>1413</v>
      </c>
    </row>
    <row r="355" ht="15.75" customHeight="1">
      <c r="A355" s="113" t="s">
        <v>128</v>
      </c>
      <c r="B355" s="84" t="s">
        <v>1482</v>
      </c>
      <c r="C355" s="84" t="s">
        <v>1483</v>
      </c>
      <c r="D355" s="84">
        <v>8.21186225E10</v>
      </c>
      <c r="E355" s="84" t="s">
        <v>1484</v>
      </c>
      <c r="F355" s="85">
        <v>1.0</v>
      </c>
      <c r="G355" s="86">
        <v>255000.0</v>
      </c>
      <c r="H355" s="84" t="s">
        <v>1424</v>
      </c>
      <c r="I355" s="87">
        <v>16000.0</v>
      </c>
      <c r="J355" s="84" t="s">
        <v>1412</v>
      </c>
      <c r="K355" s="105"/>
      <c r="L355" s="102">
        <v>43557.0</v>
      </c>
      <c r="M355" s="102">
        <v>43557.0</v>
      </c>
      <c r="N355" s="88"/>
      <c r="O355" s="90" t="s">
        <v>1413</v>
      </c>
    </row>
    <row r="356" ht="15.75" customHeight="1">
      <c r="A356" s="113" t="s">
        <v>133</v>
      </c>
      <c r="B356" s="84" t="s">
        <v>1485</v>
      </c>
      <c r="C356" s="84" t="s">
        <v>1486</v>
      </c>
      <c r="D356" s="84">
        <v>8.1367542455E10</v>
      </c>
      <c r="E356" s="84" t="s">
        <v>1487</v>
      </c>
      <c r="F356" s="85">
        <v>2.0</v>
      </c>
      <c r="G356" s="86">
        <v>302005.0</v>
      </c>
      <c r="H356" s="84" t="s">
        <v>1411</v>
      </c>
      <c r="I356" s="87">
        <v>23000.0</v>
      </c>
      <c r="J356" s="84" t="s">
        <v>1412</v>
      </c>
      <c r="K356" s="105"/>
      <c r="L356" s="106">
        <v>42459.0</v>
      </c>
      <c r="M356" s="102">
        <v>43557.0</v>
      </c>
      <c r="N356" s="88"/>
      <c r="O356" s="90" t="s">
        <v>1413</v>
      </c>
    </row>
    <row r="357" ht="15.75" customHeight="1">
      <c r="A357" s="113" t="s">
        <v>164</v>
      </c>
      <c r="B357" s="84" t="s">
        <v>1488</v>
      </c>
      <c r="C357" s="84" t="s">
        <v>1489</v>
      </c>
      <c r="D357" s="84" t="s">
        <v>1490</v>
      </c>
      <c r="E357" s="84" t="s">
        <v>1491</v>
      </c>
      <c r="F357" s="85">
        <v>2.0</v>
      </c>
      <c r="G357" s="86">
        <v>291000.0</v>
      </c>
      <c r="H357" s="84" t="s">
        <v>1424</v>
      </c>
      <c r="I357" s="87">
        <v>12000.0</v>
      </c>
      <c r="J357" s="84" t="s">
        <v>1412</v>
      </c>
      <c r="K357" s="105"/>
      <c r="L357" s="102">
        <v>43557.0</v>
      </c>
      <c r="M357" s="102">
        <v>43557.0</v>
      </c>
      <c r="N357" s="88"/>
      <c r="O357" s="90" t="s">
        <v>1413</v>
      </c>
    </row>
    <row r="358" ht="15.75" customHeight="1">
      <c r="A358" s="113" t="s">
        <v>169</v>
      </c>
      <c r="B358" s="84" t="s">
        <v>1492</v>
      </c>
      <c r="C358" s="84" t="s">
        <v>1493</v>
      </c>
      <c r="D358" s="84">
        <v>8.1249868108E10</v>
      </c>
      <c r="E358" s="84" t="s">
        <v>1494</v>
      </c>
      <c r="F358" s="85">
        <v>4.0</v>
      </c>
      <c r="G358" s="86">
        <v>570005.0</v>
      </c>
      <c r="H358" s="84" t="s">
        <v>1411</v>
      </c>
      <c r="I358" s="87">
        <v>12000.0</v>
      </c>
      <c r="J358" s="84" t="s">
        <v>1412</v>
      </c>
      <c r="K358" s="105"/>
      <c r="L358" s="102">
        <v>43557.0</v>
      </c>
      <c r="M358" s="102">
        <v>43558.0</v>
      </c>
      <c r="N358" s="88"/>
      <c r="O358" s="90" t="s">
        <v>1413</v>
      </c>
    </row>
    <row r="359" ht="15.75" customHeight="1">
      <c r="A359" s="113" t="s">
        <v>174</v>
      </c>
      <c r="B359" s="84" t="s">
        <v>1495</v>
      </c>
      <c r="C359" s="84" t="s">
        <v>1496</v>
      </c>
      <c r="D359" s="84">
        <v>8.5668609391E10</v>
      </c>
      <c r="E359" s="84" t="s">
        <v>1487</v>
      </c>
      <c r="F359" s="85">
        <v>2.0</v>
      </c>
      <c r="G359" s="86">
        <v>303005.0</v>
      </c>
      <c r="H359" s="84" t="s">
        <v>1417</v>
      </c>
      <c r="I359" s="87">
        <v>24000.0</v>
      </c>
      <c r="J359" s="84" t="s">
        <v>1412</v>
      </c>
      <c r="K359" s="105"/>
      <c r="L359" s="102">
        <v>43557.0</v>
      </c>
      <c r="M359" s="102">
        <v>43558.0</v>
      </c>
      <c r="N359" s="88"/>
      <c r="O359" s="90" t="s">
        <v>1413</v>
      </c>
    </row>
    <row r="360" ht="15.75" customHeight="1">
      <c r="A360" s="113" t="s">
        <v>178</v>
      </c>
      <c r="B360" s="84" t="s">
        <v>1497</v>
      </c>
      <c r="C360" s="84" t="s">
        <v>1498</v>
      </c>
      <c r="D360" s="84">
        <v>8.2233761557E10</v>
      </c>
      <c r="E360" s="84" t="s">
        <v>1499</v>
      </c>
      <c r="F360" s="85">
        <v>1.0</v>
      </c>
      <c r="G360" s="86">
        <v>222005.0</v>
      </c>
      <c r="H360" s="84" t="s">
        <v>1411</v>
      </c>
      <c r="I360" s="87">
        <v>27000.0</v>
      </c>
      <c r="J360" s="84" t="s">
        <v>1412</v>
      </c>
      <c r="K360" s="105"/>
      <c r="L360" s="102">
        <v>43557.0</v>
      </c>
      <c r="M360" s="102">
        <v>43558.0</v>
      </c>
      <c r="N360" s="88"/>
      <c r="O360" s="90" t="s">
        <v>1413</v>
      </c>
    </row>
    <row r="361" ht="15.75" customHeight="1">
      <c r="A361" s="113" t="s">
        <v>183</v>
      </c>
      <c r="B361" s="84" t="s">
        <v>1500</v>
      </c>
      <c r="C361" s="84" t="s">
        <v>1501</v>
      </c>
      <c r="D361" s="84">
        <v>8.780946714E10</v>
      </c>
      <c r="E361" s="84" t="s">
        <v>1487</v>
      </c>
      <c r="F361" s="85">
        <v>2.0</v>
      </c>
      <c r="G361" s="86">
        <v>297005.0</v>
      </c>
      <c r="H361" s="84" t="s">
        <v>1424</v>
      </c>
      <c r="I361" s="87">
        <v>18000.0</v>
      </c>
      <c r="J361" s="84" t="s">
        <v>1412</v>
      </c>
      <c r="K361" s="105"/>
      <c r="L361" s="102">
        <v>43526.0</v>
      </c>
      <c r="M361" s="102">
        <v>43557.0</v>
      </c>
      <c r="N361" s="88"/>
      <c r="O361" s="90" t="s">
        <v>1413</v>
      </c>
    </row>
    <row r="362" ht="15.75" customHeight="1">
      <c r="A362" s="113" t="s">
        <v>188</v>
      </c>
      <c r="B362" s="84" t="s">
        <v>1502</v>
      </c>
      <c r="C362" s="84" t="s">
        <v>1503</v>
      </c>
      <c r="D362" s="84">
        <v>8.5773746546E10</v>
      </c>
      <c r="E362" s="84" t="s">
        <v>1504</v>
      </c>
      <c r="F362" s="85">
        <v>2.0</v>
      </c>
      <c r="G362" s="86">
        <v>290005.0</v>
      </c>
      <c r="H362" s="84" t="s">
        <v>1417</v>
      </c>
      <c r="I362" s="87">
        <v>11000.0</v>
      </c>
      <c r="J362" s="84" t="s">
        <v>1412</v>
      </c>
      <c r="K362" s="105"/>
      <c r="L362" s="102">
        <v>43526.0</v>
      </c>
      <c r="M362" s="102">
        <v>43557.0</v>
      </c>
      <c r="N362" s="88"/>
      <c r="O362" s="90" t="s">
        <v>1413</v>
      </c>
    </row>
    <row r="363" ht="15.75" customHeight="1">
      <c r="A363" s="113" t="s">
        <v>193</v>
      </c>
      <c r="B363" s="84" t="s">
        <v>1505</v>
      </c>
      <c r="C363" s="84" t="s">
        <v>1506</v>
      </c>
      <c r="D363" s="84">
        <v>8.5225949103E10</v>
      </c>
      <c r="E363" s="84" t="s">
        <v>1507</v>
      </c>
      <c r="F363" s="85">
        <v>2.0</v>
      </c>
      <c r="G363" s="86">
        <v>306005.0</v>
      </c>
      <c r="H363" s="84" t="s">
        <v>1417</v>
      </c>
      <c r="I363" s="87">
        <v>27000.0</v>
      </c>
      <c r="J363" s="84" t="s">
        <v>1412</v>
      </c>
      <c r="K363" s="105"/>
      <c r="L363" s="102">
        <v>43528.0</v>
      </c>
      <c r="M363" s="102">
        <v>43528.0</v>
      </c>
      <c r="N363" s="88"/>
      <c r="O363" s="90" t="s">
        <v>1413</v>
      </c>
    </row>
    <row r="364" ht="15.75" customHeight="1">
      <c r="A364" s="113" t="s">
        <v>198</v>
      </c>
      <c r="B364" s="84" t="s">
        <v>1508</v>
      </c>
      <c r="C364" s="84" t="s">
        <v>1509</v>
      </c>
      <c r="D364" s="84">
        <v>8.1391584915E10</v>
      </c>
      <c r="E364" s="84" t="s">
        <v>1504</v>
      </c>
      <c r="F364" s="85">
        <v>2.0</v>
      </c>
      <c r="G364" s="86">
        <v>298000.0</v>
      </c>
      <c r="H364" s="84" t="s">
        <v>1424</v>
      </c>
      <c r="I364" s="87">
        <v>19000.0</v>
      </c>
      <c r="J364" s="84" t="s">
        <v>53</v>
      </c>
      <c r="K364" s="105"/>
      <c r="L364" s="102">
        <v>43528.0</v>
      </c>
      <c r="M364" s="102">
        <v>43528.0</v>
      </c>
      <c r="N364" s="88"/>
      <c r="O364" s="90" t="s">
        <v>1413</v>
      </c>
    </row>
    <row r="365" ht="15.75" customHeight="1">
      <c r="A365" s="113" t="s">
        <v>203</v>
      </c>
      <c r="B365" s="84" t="s">
        <v>1510</v>
      </c>
      <c r="C365" s="84" t="s">
        <v>1511</v>
      </c>
      <c r="D365" s="84">
        <v>8.2284118171E10</v>
      </c>
      <c r="E365" s="84" t="s">
        <v>1512</v>
      </c>
      <c r="F365" s="85">
        <v>2.0</v>
      </c>
      <c r="G365" s="86">
        <v>314005.0</v>
      </c>
      <c r="H365" s="84" t="s">
        <v>1417</v>
      </c>
      <c r="I365" s="87">
        <v>35000.0</v>
      </c>
      <c r="J365" s="84" t="s">
        <v>1412</v>
      </c>
      <c r="K365" s="105"/>
      <c r="L365" s="102">
        <v>43528.0</v>
      </c>
      <c r="M365" s="102">
        <v>43528.0</v>
      </c>
      <c r="N365" s="88"/>
      <c r="O365" s="90" t="s">
        <v>1413</v>
      </c>
    </row>
    <row r="366" ht="15.75" customHeight="1">
      <c r="A366" s="113" t="s">
        <v>207</v>
      </c>
      <c r="B366" s="84" t="s">
        <v>1513</v>
      </c>
      <c r="C366" s="84" t="s">
        <v>1514</v>
      </c>
      <c r="D366" s="84">
        <v>8.9620407774E10</v>
      </c>
      <c r="E366" s="84" t="s">
        <v>1515</v>
      </c>
      <c r="F366" s="85">
        <v>2.0</v>
      </c>
      <c r="G366" s="86">
        <v>303005.0</v>
      </c>
      <c r="H366" s="84" t="s">
        <v>1424</v>
      </c>
      <c r="I366" s="87">
        <v>24000.0</v>
      </c>
      <c r="J366" s="84" t="s">
        <v>1412</v>
      </c>
      <c r="K366" s="105"/>
      <c r="L366" s="102">
        <v>43528.0</v>
      </c>
      <c r="M366" s="102">
        <v>43528.0</v>
      </c>
      <c r="N366" s="88"/>
      <c r="O366" s="90" t="s">
        <v>1413</v>
      </c>
    </row>
    <row r="367" ht="15.75" customHeight="1">
      <c r="A367" s="113" t="s">
        <v>1516</v>
      </c>
      <c r="B367" s="84" t="s">
        <v>1517</v>
      </c>
      <c r="C367" s="84" t="s">
        <v>1518</v>
      </c>
      <c r="D367" s="84">
        <v>8.9518556037E10</v>
      </c>
      <c r="E367" s="84" t="s">
        <v>1468</v>
      </c>
      <c r="F367" s="85">
        <v>2.0</v>
      </c>
      <c r="G367" s="86">
        <v>290005.0</v>
      </c>
      <c r="H367" s="84" t="s">
        <v>1424</v>
      </c>
      <c r="I367" s="87">
        <v>11000.0</v>
      </c>
      <c r="J367" s="84" t="s">
        <v>1412</v>
      </c>
      <c r="K367" s="105"/>
      <c r="L367" s="102">
        <v>43528.0</v>
      </c>
      <c r="M367" s="102">
        <v>43528.0</v>
      </c>
      <c r="N367" s="88"/>
      <c r="O367" s="90" t="s">
        <v>1413</v>
      </c>
    </row>
    <row r="368" ht="15.75" customHeight="1">
      <c r="A368" s="113" t="s">
        <v>212</v>
      </c>
      <c r="B368" s="84" t="s">
        <v>1519</v>
      </c>
      <c r="C368" s="84" t="s">
        <v>1520</v>
      </c>
      <c r="D368" s="84">
        <v>8.2321782955E10</v>
      </c>
      <c r="E368" s="84" t="s">
        <v>1521</v>
      </c>
      <c r="F368" s="85">
        <v>1.0</v>
      </c>
      <c r="G368" s="86">
        <v>211005.0</v>
      </c>
      <c r="H368" s="84" t="s">
        <v>1424</v>
      </c>
      <c r="I368" s="87">
        <v>16000.0</v>
      </c>
      <c r="J368" s="84" t="s">
        <v>1412</v>
      </c>
      <c r="K368" s="105"/>
      <c r="L368" s="102">
        <v>43560.0</v>
      </c>
      <c r="M368" s="102">
        <v>43560.0</v>
      </c>
      <c r="N368" s="88"/>
      <c r="O368" s="90" t="s">
        <v>1413</v>
      </c>
    </row>
    <row r="369" ht="15.75" customHeight="1">
      <c r="A369" s="113" t="s">
        <v>217</v>
      </c>
      <c r="B369" s="84" t="s">
        <v>1522</v>
      </c>
      <c r="C369" s="84" t="s">
        <v>1523</v>
      </c>
      <c r="D369" s="84">
        <v>8.1212808192E10</v>
      </c>
      <c r="E369" s="84" t="s">
        <v>1524</v>
      </c>
      <c r="F369" s="85">
        <v>1.0</v>
      </c>
      <c r="G369" s="86">
        <v>207005.0</v>
      </c>
      <c r="H369" s="84" t="s">
        <v>1424</v>
      </c>
      <c r="I369" s="115" t="s">
        <v>1525</v>
      </c>
      <c r="J369" s="84" t="s">
        <v>1412</v>
      </c>
      <c r="K369" s="105"/>
      <c r="L369" s="102">
        <v>43560.0</v>
      </c>
      <c r="M369" s="102">
        <v>43560.0</v>
      </c>
      <c r="N369" s="88"/>
      <c r="O369" s="90" t="s">
        <v>1413</v>
      </c>
    </row>
    <row r="370" ht="15.75" customHeight="1">
      <c r="A370" s="113" t="s">
        <v>222</v>
      </c>
      <c r="B370" s="84" t="s">
        <v>1526</v>
      </c>
      <c r="C370" s="84" t="s">
        <v>1527</v>
      </c>
      <c r="D370" s="84">
        <v>8.7896248576E10</v>
      </c>
      <c r="E370" s="84" t="s">
        <v>1528</v>
      </c>
      <c r="F370" s="85">
        <v>2.0</v>
      </c>
      <c r="G370" s="86">
        <v>290005.0</v>
      </c>
      <c r="H370" s="84" t="s">
        <v>1424</v>
      </c>
      <c r="I370" s="87">
        <v>11000.0</v>
      </c>
      <c r="J370" s="84" t="s">
        <v>1412</v>
      </c>
      <c r="K370" s="105"/>
      <c r="L370" s="102">
        <v>43560.0</v>
      </c>
      <c r="M370" s="102">
        <v>43560.0</v>
      </c>
      <c r="N370" s="88"/>
      <c r="O370" s="90" t="s">
        <v>1413</v>
      </c>
    </row>
    <row r="371" ht="15.75" customHeight="1">
      <c r="A371" s="113" t="s">
        <v>245</v>
      </c>
      <c r="B371" s="84" t="s">
        <v>1529</v>
      </c>
      <c r="C371" s="84" t="s">
        <v>1530</v>
      </c>
      <c r="D371" s="84">
        <v>8.2214590643E10</v>
      </c>
      <c r="E371" s="84" t="s">
        <v>1507</v>
      </c>
      <c r="F371" s="85">
        <v>2.0</v>
      </c>
      <c r="G371" s="86">
        <v>295005.0</v>
      </c>
      <c r="H371" s="84" t="s">
        <v>1417</v>
      </c>
      <c r="I371" s="87">
        <v>16000.0</v>
      </c>
      <c r="J371" s="84" t="s">
        <v>1412</v>
      </c>
      <c r="K371" s="105"/>
      <c r="L371" s="102">
        <v>43560.0</v>
      </c>
      <c r="M371" s="102">
        <v>43560.0</v>
      </c>
      <c r="N371" s="88"/>
      <c r="O371" s="90" t="s">
        <v>1413</v>
      </c>
    </row>
    <row r="372" ht="15.75" customHeight="1">
      <c r="A372" s="113" t="s">
        <v>251</v>
      </c>
      <c r="B372" s="84" t="s">
        <v>1531</v>
      </c>
      <c r="C372" s="84" t="s">
        <v>1532</v>
      </c>
      <c r="D372" s="84">
        <v>8.1311294009E10</v>
      </c>
      <c r="E372" s="84" t="s">
        <v>1533</v>
      </c>
      <c r="F372" s="85">
        <v>3.0</v>
      </c>
      <c r="G372" s="86">
        <v>582005.0</v>
      </c>
      <c r="H372" s="84" t="s">
        <v>1417</v>
      </c>
      <c r="I372" s="87">
        <v>12000.0</v>
      </c>
      <c r="J372" s="84" t="s">
        <v>1412</v>
      </c>
      <c r="K372" s="105"/>
      <c r="L372" s="102">
        <v>43561.0</v>
      </c>
      <c r="M372" s="102">
        <v>43561.0</v>
      </c>
      <c r="N372" s="88"/>
      <c r="O372" s="90" t="s">
        <v>1413</v>
      </c>
    </row>
    <row r="373" ht="15.75" customHeight="1">
      <c r="A373" s="113" t="s">
        <v>257</v>
      </c>
      <c r="B373" s="84" t="s">
        <v>1534</v>
      </c>
      <c r="C373" s="84" t="s">
        <v>1535</v>
      </c>
      <c r="D373" s="84">
        <v>8.1252111443E10</v>
      </c>
      <c r="E373" s="84" t="s">
        <v>1468</v>
      </c>
      <c r="F373" s="85">
        <v>2.0</v>
      </c>
      <c r="G373" s="86">
        <v>303005.0</v>
      </c>
      <c r="H373" s="84" t="s">
        <v>1424</v>
      </c>
      <c r="I373" s="115" t="s">
        <v>1536</v>
      </c>
      <c r="J373" s="84" t="s">
        <v>1412</v>
      </c>
      <c r="K373" s="105"/>
      <c r="L373" s="102">
        <v>43561.0</v>
      </c>
      <c r="M373" s="102">
        <v>43561.0</v>
      </c>
      <c r="N373" s="88"/>
      <c r="O373" s="90" t="s">
        <v>1413</v>
      </c>
    </row>
    <row r="374" ht="15.75" customHeight="1">
      <c r="A374" s="113" t="s">
        <v>262</v>
      </c>
      <c r="B374" s="84" t="s">
        <v>1537</v>
      </c>
      <c r="C374" s="84" t="s">
        <v>1538</v>
      </c>
      <c r="D374" s="84">
        <v>8.1315854734E10</v>
      </c>
      <c r="E374" s="84" t="s">
        <v>1539</v>
      </c>
      <c r="F374" s="85">
        <v>12.0</v>
      </c>
      <c r="G374" s="86">
        <v>2104005.0</v>
      </c>
      <c r="H374" s="84" t="s">
        <v>1411</v>
      </c>
      <c r="I374" s="115" t="s">
        <v>1540</v>
      </c>
      <c r="J374" s="84" t="s">
        <v>1412</v>
      </c>
      <c r="K374" s="90" t="s">
        <v>1541</v>
      </c>
      <c r="L374" s="102">
        <v>43560.0</v>
      </c>
      <c r="M374" s="102">
        <v>43561.0</v>
      </c>
      <c r="N374" s="88"/>
      <c r="O374" s="90" t="s">
        <v>1413</v>
      </c>
    </row>
    <row r="375" ht="15.75" customHeight="1">
      <c r="A375" s="113" t="s">
        <v>271</v>
      </c>
      <c r="B375" s="84" t="s">
        <v>1542</v>
      </c>
      <c r="C375" s="84" t="s">
        <v>1543</v>
      </c>
      <c r="D375" s="84">
        <v>8.5774728786E10</v>
      </c>
      <c r="E375" s="84" t="s">
        <v>1544</v>
      </c>
      <c r="F375" s="85">
        <v>2.0</v>
      </c>
      <c r="G375" s="86">
        <v>290005.0</v>
      </c>
      <c r="H375" s="84" t="s">
        <v>1424</v>
      </c>
      <c r="I375" s="87">
        <v>11000.0</v>
      </c>
      <c r="J375" s="84" t="s">
        <v>1412</v>
      </c>
      <c r="K375" s="105"/>
      <c r="L375" s="102">
        <v>43561.0</v>
      </c>
      <c r="M375" s="102">
        <v>43561.0</v>
      </c>
      <c r="N375" s="88"/>
      <c r="O375" s="90" t="s">
        <v>1413</v>
      </c>
    </row>
    <row r="376" ht="15.75" customHeight="1">
      <c r="A376" s="113" t="s">
        <v>278</v>
      </c>
      <c r="B376" s="84" t="s">
        <v>1545</v>
      </c>
      <c r="C376" s="84" t="s">
        <v>1546</v>
      </c>
      <c r="D376" s="116">
        <v>8.5810184911E10</v>
      </c>
      <c r="E376" s="84" t="s">
        <v>1547</v>
      </c>
      <c r="F376" s="85">
        <v>1.0</v>
      </c>
      <c r="G376" s="86">
        <v>201005.0</v>
      </c>
      <c r="H376" s="84" t="s">
        <v>1417</v>
      </c>
      <c r="I376" s="87">
        <v>12000.0</v>
      </c>
      <c r="J376" s="84" t="s">
        <v>1412</v>
      </c>
      <c r="K376" s="105"/>
      <c r="L376" s="102">
        <v>43561.0</v>
      </c>
      <c r="M376" s="102">
        <v>43561.0</v>
      </c>
      <c r="N376" s="88"/>
      <c r="O376" s="90" t="s">
        <v>1413</v>
      </c>
    </row>
    <row r="377" ht="15.75" customHeight="1">
      <c r="A377" s="113" t="s">
        <v>284</v>
      </c>
      <c r="B377" s="84" t="s">
        <v>1548</v>
      </c>
      <c r="C377" s="84" t="s">
        <v>1549</v>
      </c>
      <c r="D377" s="84">
        <v>8.2282393871E10</v>
      </c>
      <c r="E377" s="84" t="s">
        <v>1550</v>
      </c>
      <c r="F377" s="85">
        <v>1.0</v>
      </c>
      <c r="G377" s="86">
        <v>224005.0</v>
      </c>
      <c r="H377" s="84" t="s">
        <v>1424</v>
      </c>
      <c r="I377" s="87">
        <v>29000.0</v>
      </c>
      <c r="J377" s="84" t="s">
        <v>1412</v>
      </c>
      <c r="K377" s="105"/>
      <c r="L377" s="102">
        <v>43561.0</v>
      </c>
      <c r="M377" s="102">
        <v>43561.0</v>
      </c>
      <c r="N377" s="88"/>
      <c r="O377" s="90" t="s">
        <v>1413</v>
      </c>
    </row>
    <row r="378" ht="15.75" customHeight="1">
      <c r="A378" s="113" t="s">
        <v>286</v>
      </c>
      <c r="B378" s="84" t="s">
        <v>1551</v>
      </c>
      <c r="C378" s="84" t="s">
        <v>1552</v>
      </c>
      <c r="D378" s="84" t="s">
        <v>1553</v>
      </c>
      <c r="E378" s="84" t="s">
        <v>1554</v>
      </c>
      <c r="F378" s="85">
        <v>2.0</v>
      </c>
      <c r="G378" s="117">
        <v>303005.0</v>
      </c>
      <c r="H378" s="84" t="s">
        <v>1417</v>
      </c>
      <c r="I378" s="115" t="s">
        <v>1536</v>
      </c>
      <c r="J378" s="84" t="s">
        <v>1412</v>
      </c>
      <c r="K378" s="105"/>
      <c r="L378" s="102">
        <v>43563.0</v>
      </c>
      <c r="M378" s="102">
        <v>43563.0</v>
      </c>
      <c r="N378" s="88"/>
      <c r="O378" s="90" t="s">
        <v>1413</v>
      </c>
    </row>
    <row r="379" ht="15.75" customHeight="1">
      <c r="A379" s="113" t="s">
        <v>237</v>
      </c>
      <c r="B379" s="84" t="s">
        <v>1463</v>
      </c>
      <c r="C379" s="84" t="s">
        <v>1555</v>
      </c>
      <c r="D379" s="84">
        <v>8.1519547065E10</v>
      </c>
      <c r="E379" s="84" t="s">
        <v>1556</v>
      </c>
      <c r="F379" s="85">
        <v>3.0</v>
      </c>
      <c r="G379" s="86">
        <v>485005.0</v>
      </c>
      <c r="H379" s="84" t="s">
        <v>1442</v>
      </c>
      <c r="I379" s="87">
        <v>11000.0</v>
      </c>
      <c r="J379" s="84" t="s">
        <v>1412</v>
      </c>
      <c r="K379" s="105"/>
      <c r="L379" s="102">
        <v>43563.0</v>
      </c>
      <c r="M379" s="102">
        <v>43564.0</v>
      </c>
      <c r="N379" s="88"/>
      <c r="O379" s="90" t="s">
        <v>1413</v>
      </c>
    </row>
    <row r="380" ht="15.75" customHeight="1">
      <c r="A380" s="113" t="s">
        <v>321</v>
      </c>
      <c r="B380" s="84" t="s">
        <v>1557</v>
      </c>
      <c r="C380" s="84" t="s">
        <v>1558</v>
      </c>
      <c r="D380" s="84">
        <v>8.5741630733E10</v>
      </c>
      <c r="E380" s="84" t="s">
        <v>1559</v>
      </c>
      <c r="F380" s="85">
        <v>3.0</v>
      </c>
      <c r="G380" s="86">
        <v>633005.0</v>
      </c>
      <c r="H380" s="84" t="s">
        <v>1411</v>
      </c>
      <c r="I380" s="87">
        <v>16000.0</v>
      </c>
      <c r="J380" s="84" t="s">
        <v>1412</v>
      </c>
      <c r="K380" s="105"/>
      <c r="L380" s="102">
        <v>43563.0</v>
      </c>
      <c r="M380" s="102">
        <v>43564.0</v>
      </c>
      <c r="N380" s="88"/>
      <c r="O380" s="90" t="s">
        <v>1413</v>
      </c>
    </row>
    <row r="381" ht="15.75" customHeight="1">
      <c r="A381" s="113" t="s">
        <v>327</v>
      </c>
      <c r="B381" s="84" t="s">
        <v>1560</v>
      </c>
      <c r="C381" s="84" t="s">
        <v>1561</v>
      </c>
      <c r="D381" s="84">
        <v>8.9629203303E10</v>
      </c>
      <c r="E381" s="84" t="s">
        <v>1562</v>
      </c>
      <c r="F381" s="85">
        <v>1.0</v>
      </c>
      <c r="G381" s="86">
        <v>275005.0</v>
      </c>
      <c r="H381" s="84" t="s">
        <v>1424</v>
      </c>
      <c r="I381" s="87">
        <v>16000.0</v>
      </c>
      <c r="J381" s="84" t="s">
        <v>1412</v>
      </c>
      <c r="K381" s="105"/>
      <c r="L381" s="102">
        <v>43563.0</v>
      </c>
      <c r="M381" s="102">
        <v>43564.0</v>
      </c>
      <c r="N381" s="88"/>
      <c r="O381" s="90" t="s">
        <v>1413</v>
      </c>
    </row>
    <row r="382" ht="15.75" customHeight="1">
      <c r="A382" s="113" t="s">
        <v>334</v>
      </c>
      <c r="B382" s="84" t="s">
        <v>1563</v>
      </c>
      <c r="C382" s="84" t="s">
        <v>1564</v>
      </c>
      <c r="D382" s="84">
        <v>8.5779384081E10</v>
      </c>
      <c r="E382" s="84" t="s">
        <v>1565</v>
      </c>
      <c r="F382" s="85">
        <v>1.0</v>
      </c>
      <c r="G382" s="108"/>
      <c r="H382" s="88"/>
      <c r="I382" s="87">
        <v>12000.0</v>
      </c>
      <c r="J382" s="84" t="s">
        <v>1412</v>
      </c>
      <c r="K382" s="118">
        <v>12000.0</v>
      </c>
      <c r="L382" s="102">
        <v>43563.0</v>
      </c>
      <c r="M382" s="102">
        <v>43564.0</v>
      </c>
      <c r="N382" s="84" t="s">
        <v>1566</v>
      </c>
      <c r="O382" s="90" t="s">
        <v>1413</v>
      </c>
    </row>
    <row r="383" ht="15.75" customHeight="1">
      <c r="A383" s="113" t="s">
        <v>344</v>
      </c>
      <c r="B383" s="84" t="s">
        <v>1567</v>
      </c>
      <c r="C383" s="84" t="s">
        <v>1568</v>
      </c>
      <c r="D383" s="84">
        <v>8.5721417044E10</v>
      </c>
      <c r="E383" s="84" t="s">
        <v>1569</v>
      </c>
      <c r="F383" s="85">
        <v>1.0</v>
      </c>
      <c r="G383" s="86">
        <v>181005.0</v>
      </c>
      <c r="H383" s="84" t="s">
        <v>1424</v>
      </c>
      <c r="I383" s="87">
        <v>16000.0</v>
      </c>
      <c r="J383" s="84" t="s">
        <v>1412</v>
      </c>
      <c r="K383" s="105"/>
      <c r="L383" s="102">
        <v>43564.0</v>
      </c>
      <c r="M383" s="102">
        <v>43564.0</v>
      </c>
      <c r="N383" s="88"/>
      <c r="O383" s="90" t="s">
        <v>1413</v>
      </c>
    </row>
    <row r="384" ht="15.75" customHeight="1">
      <c r="A384" s="113" t="s">
        <v>346</v>
      </c>
      <c r="B384" s="84" t="s">
        <v>1570</v>
      </c>
      <c r="C384" s="84" t="s">
        <v>1571</v>
      </c>
      <c r="D384" s="84" t="s">
        <v>1572</v>
      </c>
      <c r="E384" s="84" t="s">
        <v>1573</v>
      </c>
      <c r="F384" s="85">
        <v>1.0</v>
      </c>
      <c r="G384" s="86">
        <v>243005.0</v>
      </c>
      <c r="H384" s="84" t="s">
        <v>1442</v>
      </c>
      <c r="I384" s="87">
        <v>12000.0</v>
      </c>
      <c r="J384" s="84" t="s">
        <v>1412</v>
      </c>
      <c r="K384" s="114">
        <v>0.25</v>
      </c>
      <c r="L384" s="102">
        <v>43564.0</v>
      </c>
      <c r="M384" s="102">
        <v>43565.0</v>
      </c>
      <c r="N384" s="88"/>
      <c r="O384" s="90" t="s">
        <v>1413</v>
      </c>
    </row>
    <row r="385" ht="15.75" customHeight="1">
      <c r="A385" s="113" t="s">
        <v>352</v>
      </c>
      <c r="B385" s="84" t="s">
        <v>1574</v>
      </c>
      <c r="C385" s="84" t="s">
        <v>1575</v>
      </c>
      <c r="D385" s="84" t="s">
        <v>1576</v>
      </c>
      <c r="E385" s="84" t="s">
        <v>1577</v>
      </c>
      <c r="F385" s="85">
        <v>1.0</v>
      </c>
      <c r="G385" s="86">
        <v>298005.0</v>
      </c>
      <c r="H385" s="84" t="s">
        <v>1417</v>
      </c>
      <c r="I385" s="87">
        <v>23000.0</v>
      </c>
      <c r="J385" s="84" t="s">
        <v>1412</v>
      </c>
      <c r="K385" s="105"/>
      <c r="L385" s="102">
        <v>43564.0</v>
      </c>
      <c r="M385" s="102">
        <v>43565.0</v>
      </c>
      <c r="N385" s="88"/>
      <c r="O385" s="90" t="s">
        <v>1413</v>
      </c>
    </row>
    <row r="386" ht="15.75" customHeight="1">
      <c r="A386" s="113" t="s">
        <v>357</v>
      </c>
      <c r="B386" s="84" t="s">
        <v>1578</v>
      </c>
      <c r="C386" s="84" t="s">
        <v>1579</v>
      </c>
      <c r="D386" s="88">
        <f>+6282375913631</f>
        <v>6282375913631</v>
      </c>
      <c r="E386" s="84" t="s">
        <v>1580</v>
      </c>
      <c r="F386" s="85">
        <v>2.0</v>
      </c>
      <c r="G386" s="86">
        <v>737005.0</v>
      </c>
      <c r="H386" s="84" t="s">
        <v>1417</v>
      </c>
      <c r="I386" s="87">
        <v>32000.0</v>
      </c>
      <c r="J386" s="84" t="s">
        <v>1412</v>
      </c>
      <c r="K386" s="105"/>
      <c r="L386" s="102">
        <v>43564.0</v>
      </c>
      <c r="M386" s="102">
        <v>43565.0</v>
      </c>
      <c r="N386" s="88"/>
      <c r="O386" s="90" t="s">
        <v>1413</v>
      </c>
    </row>
    <row r="387" ht="15.75" customHeight="1">
      <c r="A387" s="113" t="s">
        <v>1581</v>
      </c>
      <c r="B387" s="84" t="s">
        <v>1582</v>
      </c>
      <c r="C387" s="84" t="s">
        <v>1583</v>
      </c>
      <c r="D387" s="84">
        <v>9.70403174E8</v>
      </c>
      <c r="E387" s="84" t="s">
        <v>1584</v>
      </c>
      <c r="F387" s="85">
        <v>1.0</v>
      </c>
      <c r="G387" s="108"/>
      <c r="H387" s="88"/>
      <c r="I387" s="87">
        <v>87000.0</v>
      </c>
      <c r="J387" s="84" t="s">
        <v>1585</v>
      </c>
      <c r="K387" s="105"/>
      <c r="L387" s="102">
        <v>43564.0</v>
      </c>
      <c r="M387" s="102">
        <v>43565.0</v>
      </c>
      <c r="N387" s="84" t="s">
        <v>1586</v>
      </c>
      <c r="O387" s="90" t="s">
        <v>1413</v>
      </c>
    </row>
    <row r="388" ht="15.75" customHeight="1">
      <c r="A388" s="113" t="s">
        <v>1587</v>
      </c>
      <c r="B388" s="84" t="s">
        <v>1588</v>
      </c>
      <c r="C388" s="84" t="s">
        <v>1589</v>
      </c>
      <c r="D388" s="84">
        <v>8.5351391024E10</v>
      </c>
      <c r="E388" s="84" t="s">
        <v>1590</v>
      </c>
      <c r="F388" s="85">
        <v>1.0</v>
      </c>
      <c r="G388" s="86">
        <v>314005.0</v>
      </c>
      <c r="H388" s="84" t="s">
        <v>1424</v>
      </c>
      <c r="I388" s="87">
        <v>55000.0</v>
      </c>
      <c r="J388" s="84" t="s">
        <v>53</v>
      </c>
      <c r="K388" s="105"/>
      <c r="L388" s="102">
        <v>43565.0</v>
      </c>
      <c r="M388" s="102">
        <v>43565.0</v>
      </c>
      <c r="N388" s="88"/>
      <c r="O388" s="90" t="s">
        <v>1413</v>
      </c>
    </row>
    <row r="389" ht="15.75" customHeight="1">
      <c r="A389" s="113" t="s">
        <v>1591</v>
      </c>
      <c r="B389" s="84" t="s">
        <v>1592</v>
      </c>
      <c r="C389" s="84" t="s">
        <v>1593</v>
      </c>
      <c r="D389" s="84">
        <v>8.5252002603E10</v>
      </c>
      <c r="E389" s="84" t="s">
        <v>1594</v>
      </c>
      <c r="F389" s="85">
        <v>3.0</v>
      </c>
      <c r="G389" s="86">
        <v>387005.0</v>
      </c>
      <c r="H389" s="84" t="s">
        <v>1424</v>
      </c>
      <c r="I389" s="87">
        <v>42000.0</v>
      </c>
      <c r="J389" s="84" t="s">
        <v>1412</v>
      </c>
      <c r="K389" s="105"/>
      <c r="L389" s="102">
        <v>43565.0</v>
      </c>
      <c r="M389" s="102">
        <v>43565.0</v>
      </c>
      <c r="N389" s="88"/>
      <c r="O389" s="90" t="s">
        <v>1413</v>
      </c>
    </row>
    <row r="390" ht="15.75" customHeight="1">
      <c r="A390" s="113" t="s">
        <v>1595</v>
      </c>
      <c r="B390" s="84" t="s">
        <v>1596</v>
      </c>
      <c r="C390" s="84" t="s">
        <v>1597</v>
      </c>
      <c r="D390" s="84">
        <v>8.5348011618E10</v>
      </c>
      <c r="E390" s="84" t="s">
        <v>1598</v>
      </c>
      <c r="F390" s="85">
        <v>1.0</v>
      </c>
      <c r="G390" s="86">
        <v>287005.0</v>
      </c>
      <c r="H390" s="84" t="s">
        <v>1424</v>
      </c>
      <c r="I390" s="87">
        <v>58000.0</v>
      </c>
      <c r="J390" s="84" t="s">
        <v>1412</v>
      </c>
      <c r="K390" s="105"/>
      <c r="L390" s="102">
        <v>43565.0</v>
      </c>
      <c r="M390" s="102">
        <v>43565.0</v>
      </c>
      <c r="N390" s="88"/>
      <c r="O390" s="90" t="s">
        <v>1413</v>
      </c>
    </row>
    <row r="391" ht="15.75" customHeight="1">
      <c r="A391" s="113" t="s">
        <v>1599</v>
      </c>
      <c r="B391" s="84" t="s">
        <v>1600</v>
      </c>
      <c r="C391" s="84" t="s">
        <v>1601</v>
      </c>
      <c r="D391" s="84">
        <v>8.786520856E10</v>
      </c>
      <c r="E391" s="84" t="s">
        <v>1602</v>
      </c>
      <c r="F391" s="85">
        <v>1.0</v>
      </c>
      <c r="G391" s="86">
        <v>293005.0</v>
      </c>
      <c r="H391" s="84" t="s">
        <v>1411</v>
      </c>
      <c r="I391" s="87">
        <v>44000.0</v>
      </c>
      <c r="J391" s="84" t="s">
        <v>1412</v>
      </c>
      <c r="K391" s="105"/>
      <c r="L391" s="102">
        <v>43564.0</v>
      </c>
      <c r="M391" s="102">
        <v>43565.0</v>
      </c>
      <c r="N391" s="88"/>
      <c r="O391" s="90" t="s">
        <v>1413</v>
      </c>
    </row>
    <row r="392" ht="15.75" customHeight="1">
      <c r="A392" s="113" t="s">
        <v>362</v>
      </c>
      <c r="B392" s="84" t="s">
        <v>1603</v>
      </c>
      <c r="C392" s="84" t="s">
        <v>1604</v>
      </c>
      <c r="D392" s="84">
        <v>8.1902274223E10</v>
      </c>
      <c r="E392" s="84" t="s">
        <v>1605</v>
      </c>
      <c r="F392" s="85">
        <v>2.0</v>
      </c>
      <c r="G392" s="86">
        <v>383005.0</v>
      </c>
      <c r="H392" s="84" t="s">
        <v>1424</v>
      </c>
      <c r="I392" s="87">
        <v>27000.0</v>
      </c>
      <c r="J392" s="84" t="s">
        <v>1412</v>
      </c>
      <c r="K392" s="118">
        <v>37500.0</v>
      </c>
      <c r="L392" s="102">
        <v>43565.0</v>
      </c>
      <c r="M392" s="102">
        <v>43565.0</v>
      </c>
      <c r="N392" s="88"/>
      <c r="O392" s="90" t="s">
        <v>1413</v>
      </c>
    </row>
    <row r="393" ht="15.75" customHeight="1">
      <c r="A393" s="113" t="s">
        <v>367</v>
      </c>
      <c r="B393" s="84" t="s">
        <v>1606</v>
      </c>
      <c r="C393" s="84" t="s">
        <v>1607</v>
      </c>
      <c r="D393" s="84">
        <v>8.5275374504E10</v>
      </c>
      <c r="E393" s="84" t="s">
        <v>1608</v>
      </c>
      <c r="F393" s="85">
        <v>2.0</v>
      </c>
      <c r="G393" s="86">
        <v>515005.0</v>
      </c>
      <c r="H393" s="84" t="s">
        <v>1424</v>
      </c>
      <c r="I393" s="87">
        <v>37000.0</v>
      </c>
      <c r="J393" s="84" t="s">
        <v>1412</v>
      </c>
      <c r="K393" s="105"/>
      <c r="L393" s="102">
        <v>43565.0</v>
      </c>
      <c r="M393" s="102">
        <v>43565.0</v>
      </c>
      <c r="N393" s="88"/>
      <c r="O393" s="90" t="s">
        <v>1413</v>
      </c>
    </row>
    <row r="394" ht="15.75" customHeight="1">
      <c r="A394" s="113" t="s">
        <v>373</v>
      </c>
      <c r="B394" s="84" t="s">
        <v>1510</v>
      </c>
      <c r="C394" s="84" t="s">
        <v>1609</v>
      </c>
      <c r="D394" s="84">
        <v>8.133838809E10</v>
      </c>
      <c r="E394" s="84" t="s">
        <v>1610</v>
      </c>
      <c r="F394" s="85">
        <v>4.0</v>
      </c>
      <c r="G394" s="86">
        <v>688005.0</v>
      </c>
      <c r="H394" s="84" t="s">
        <v>1424</v>
      </c>
      <c r="I394" s="87">
        <v>50000.0</v>
      </c>
      <c r="J394" s="84" t="s">
        <v>1412</v>
      </c>
      <c r="K394" s="105"/>
      <c r="L394" s="102">
        <v>43565.0</v>
      </c>
      <c r="M394" s="102">
        <v>43565.0</v>
      </c>
      <c r="N394" s="88"/>
      <c r="O394" s="90" t="s">
        <v>1413</v>
      </c>
    </row>
    <row r="395" ht="15.75" customHeight="1">
      <c r="A395" s="113" t="s">
        <v>378</v>
      </c>
      <c r="B395" s="84" t="s">
        <v>1611</v>
      </c>
      <c r="C395" s="84" t="s">
        <v>1612</v>
      </c>
      <c r="D395" s="84">
        <v>8.2269329641E10</v>
      </c>
      <c r="E395" s="84" t="s">
        <v>1613</v>
      </c>
      <c r="F395" s="85">
        <v>2.0</v>
      </c>
      <c r="G395" s="86">
        <v>311005.0</v>
      </c>
      <c r="H395" s="84" t="s">
        <v>1424</v>
      </c>
      <c r="I395" s="87">
        <v>32000.0</v>
      </c>
      <c r="J395" s="84" t="s">
        <v>1412</v>
      </c>
      <c r="K395" s="105"/>
      <c r="L395" s="102">
        <v>43565.0</v>
      </c>
      <c r="M395" s="102">
        <v>43566.0</v>
      </c>
      <c r="N395" s="88"/>
      <c r="O395" s="90" t="s">
        <v>1413</v>
      </c>
    </row>
    <row r="396" ht="15.75" customHeight="1">
      <c r="A396" s="113" t="s">
        <v>384</v>
      </c>
      <c r="B396" s="84" t="s">
        <v>1614</v>
      </c>
      <c r="C396" s="84" t="s">
        <v>1615</v>
      </c>
      <c r="D396" s="84" t="s">
        <v>1616</v>
      </c>
      <c r="E396" s="84" t="s">
        <v>1617</v>
      </c>
      <c r="F396" s="85">
        <v>2.0</v>
      </c>
      <c r="G396" s="86">
        <v>402005.0</v>
      </c>
      <c r="H396" s="84" t="s">
        <v>1424</v>
      </c>
      <c r="I396" s="87">
        <v>43000.0</v>
      </c>
      <c r="J396" s="84" t="s">
        <v>1412</v>
      </c>
      <c r="K396" s="105"/>
      <c r="L396" s="102">
        <v>43565.0</v>
      </c>
      <c r="M396" s="102">
        <v>43566.0</v>
      </c>
      <c r="N396" s="88"/>
      <c r="O396" s="90" t="s">
        <v>1413</v>
      </c>
    </row>
    <row r="397" ht="15.75" customHeight="1">
      <c r="A397" s="113" t="s">
        <v>389</v>
      </c>
      <c r="B397" s="84" t="s">
        <v>1618</v>
      </c>
      <c r="C397" s="84" t="s">
        <v>1619</v>
      </c>
      <c r="D397" s="84">
        <v>8.7859962233E10</v>
      </c>
      <c r="E397" s="84" t="s">
        <v>1620</v>
      </c>
      <c r="F397" s="85">
        <v>3.0</v>
      </c>
      <c r="G397" s="86">
        <v>685000.0</v>
      </c>
      <c r="H397" s="84" t="s">
        <v>1411</v>
      </c>
      <c r="I397" s="87">
        <v>25000.0</v>
      </c>
      <c r="J397" s="84" t="s">
        <v>1412</v>
      </c>
      <c r="K397" s="105"/>
      <c r="L397" s="102">
        <v>43565.0</v>
      </c>
      <c r="M397" s="102">
        <v>43566.0</v>
      </c>
      <c r="N397" s="88"/>
      <c r="O397" s="90" t="s">
        <v>1413</v>
      </c>
    </row>
    <row r="398" ht="15.75" customHeight="1">
      <c r="A398" s="113" t="s">
        <v>395</v>
      </c>
      <c r="B398" s="84" t="s">
        <v>1621</v>
      </c>
      <c r="C398" s="84" t="s">
        <v>1622</v>
      </c>
      <c r="D398" s="84">
        <v>8.5281647122E10</v>
      </c>
      <c r="E398" s="84" t="s">
        <v>1524</v>
      </c>
      <c r="F398" s="85">
        <v>1.0</v>
      </c>
      <c r="G398" s="86">
        <v>207005.0</v>
      </c>
      <c r="H398" s="84" t="s">
        <v>1424</v>
      </c>
      <c r="I398" s="115" t="s">
        <v>1525</v>
      </c>
      <c r="J398" s="84" t="s">
        <v>1412</v>
      </c>
      <c r="K398" s="105"/>
      <c r="L398" s="102">
        <v>43565.0</v>
      </c>
      <c r="M398" s="102">
        <v>43566.0</v>
      </c>
      <c r="N398" s="88"/>
      <c r="O398" s="90" t="s">
        <v>1413</v>
      </c>
    </row>
    <row r="399" ht="15.75" customHeight="1">
      <c r="A399" s="113" t="s">
        <v>400</v>
      </c>
      <c r="B399" s="84" t="s">
        <v>1623</v>
      </c>
      <c r="C399" s="84" t="s">
        <v>1624</v>
      </c>
      <c r="D399" s="84">
        <v>8.2136200934E10</v>
      </c>
      <c r="E399" s="84" t="s">
        <v>1625</v>
      </c>
      <c r="F399" s="85">
        <v>2.0</v>
      </c>
      <c r="G399" s="86">
        <v>538005.0</v>
      </c>
      <c r="H399" s="84" t="s">
        <v>1424</v>
      </c>
      <c r="I399" s="115" t="s">
        <v>1626</v>
      </c>
      <c r="J399" s="84" t="s">
        <v>1412</v>
      </c>
      <c r="K399" s="105"/>
      <c r="L399" s="102">
        <v>43563.0</v>
      </c>
      <c r="M399" s="102">
        <v>43566.0</v>
      </c>
      <c r="N399" s="88"/>
      <c r="O399" s="90" t="s">
        <v>1413</v>
      </c>
    </row>
    <row r="400" ht="15.75" customHeight="1">
      <c r="A400" s="113" t="s">
        <v>405</v>
      </c>
      <c r="B400" s="84" t="s">
        <v>1627</v>
      </c>
      <c r="C400" s="84" t="s">
        <v>1628</v>
      </c>
      <c r="D400" s="84">
        <v>8.5220187303E10</v>
      </c>
      <c r="E400" s="84" t="s">
        <v>1629</v>
      </c>
      <c r="F400" s="85">
        <v>1.0</v>
      </c>
      <c r="G400" s="86">
        <v>81005.0</v>
      </c>
      <c r="H400" s="84" t="s">
        <v>1424</v>
      </c>
      <c r="I400" s="87">
        <v>12000.0</v>
      </c>
      <c r="J400" s="84" t="s">
        <v>1412</v>
      </c>
      <c r="K400" s="105"/>
      <c r="L400" s="102">
        <v>43559.0</v>
      </c>
      <c r="M400" s="102">
        <v>43566.0</v>
      </c>
      <c r="N400" s="88"/>
      <c r="O400" s="90" t="s">
        <v>1413</v>
      </c>
    </row>
    <row r="401" ht="15.75" customHeight="1">
      <c r="A401" s="113" t="s">
        <v>410</v>
      </c>
      <c r="B401" s="84" t="s">
        <v>1630</v>
      </c>
      <c r="C401" s="84" t="s">
        <v>1631</v>
      </c>
      <c r="D401" s="84">
        <v>8.138339929E10</v>
      </c>
      <c r="E401" s="84" t="s">
        <v>1632</v>
      </c>
      <c r="F401" s="85">
        <v>2.0</v>
      </c>
      <c r="G401" s="86">
        <v>387005.0</v>
      </c>
      <c r="H401" s="84" t="s">
        <v>1424</v>
      </c>
      <c r="I401" s="87">
        <v>12000.0</v>
      </c>
      <c r="J401" s="84" t="s">
        <v>1412</v>
      </c>
      <c r="K401" s="105"/>
      <c r="L401" s="102">
        <v>43566.0</v>
      </c>
      <c r="M401" s="102">
        <v>43566.0</v>
      </c>
      <c r="N401" s="88"/>
      <c r="O401" s="90" t="s">
        <v>1413</v>
      </c>
    </row>
    <row r="402" ht="15.75" customHeight="1">
      <c r="A402" s="113" t="s">
        <v>415</v>
      </c>
      <c r="B402" s="84" t="s">
        <v>1633</v>
      </c>
      <c r="C402" s="84" t="s">
        <v>1634</v>
      </c>
      <c r="D402" s="84">
        <v>8.153345095E10</v>
      </c>
      <c r="E402" s="84" t="s">
        <v>1635</v>
      </c>
      <c r="F402" s="85">
        <v>6.0</v>
      </c>
      <c r="G402" s="86">
        <v>911005.0</v>
      </c>
      <c r="H402" s="84" t="s">
        <v>1417</v>
      </c>
      <c r="I402" s="115" t="s">
        <v>1636</v>
      </c>
      <c r="J402" s="84" t="s">
        <v>1412</v>
      </c>
      <c r="K402" s="105"/>
      <c r="L402" s="102">
        <v>43563.0</v>
      </c>
      <c r="M402" s="102">
        <v>43566.0</v>
      </c>
      <c r="N402" s="88"/>
      <c r="O402" s="90" t="s">
        <v>1413</v>
      </c>
    </row>
    <row r="403" ht="15.75" customHeight="1">
      <c r="A403" s="113" t="s">
        <v>1637</v>
      </c>
      <c r="B403" s="84" t="s">
        <v>1492</v>
      </c>
      <c r="C403" s="84" t="s">
        <v>1493</v>
      </c>
      <c r="D403" s="84">
        <v>8.1249868108E10</v>
      </c>
      <c r="E403" s="84" t="s">
        <v>1638</v>
      </c>
      <c r="F403" s="85">
        <v>2.0</v>
      </c>
      <c r="G403" s="86">
        <v>371005.0</v>
      </c>
      <c r="H403" s="84" t="s">
        <v>1411</v>
      </c>
      <c r="I403" s="87">
        <v>12000.0</v>
      </c>
      <c r="J403" s="84" t="s">
        <v>1412</v>
      </c>
      <c r="K403" s="105"/>
      <c r="L403" s="102">
        <v>43566.0</v>
      </c>
      <c r="M403" s="102">
        <v>43566.0</v>
      </c>
      <c r="N403" s="88"/>
      <c r="O403" s="90" t="s">
        <v>1413</v>
      </c>
    </row>
    <row r="404" ht="15.75" customHeight="1">
      <c r="A404" s="113" t="s">
        <v>1639</v>
      </c>
      <c r="B404" s="84" t="s">
        <v>1640</v>
      </c>
      <c r="C404" s="84" t="s">
        <v>1641</v>
      </c>
      <c r="D404" s="84" t="s">
        <v>1642</v>
      </c>
      <c r="E404" s="84" t="s">
        <v>1643</v>
      </c>
      <c r="F404" s="85">
        <v>2.0</v>
      </c>
      <c r="G404" s="86">
        <v>303005.0</v>
      </c>
      <c r="H404" s="84" t="s">
        <v>1424</v>
      </c>
      <c r="I404" s="115" t="s">
        <v>1536</v>
      </c>
      <c r="J404" s="84" t="s">
        <v>1412</v>
      </c>
      <c r="K404" s="105"/>
      <c r="L404" s="102">
        <v>43566.0</v>
      </c>
      <c r="M404" s="102">
        <v>43566.0</v>
      </c>
      <c r="N404" s="88"/>
      <c r="O404" s="90" t="s">
        <v>1413</v>
      </c>
    </row>
    <row r="405" ht="15.75" customHeight="1">
      <c r="A405" s="113" t="s">
        <v>419</v>
      </c>
      <c r="B405" s="84" t="s">
        <v>1644</v>
      </c>
      <c r="C405" s="84" t="s">
        <v>1645</v>
      </c>
      <c r="D405" s="84" t="s">
        <v>1646</v>
      </c>
      <c r="E405" s="84" t="s">
        <v>1647</v>
      </c>
      <c r="F405" s="85">
        <v>1.0</v>
      </c>
      <c r="G405" s="86">
        <v>259005.0</v>
      </c>
      <c r="H405" s="84" t="s">
        <v>1417</v>
      </c>
      <c r="I405" s="87">
        <v>11000.0</v>
      </c>
      <c r="J405" s="84" t="s">
        <v>1412</v>
      </c>
      <c r="K405" s="118">
        <v>11000.0</v>
      </c>
      <c r="L405" s="102">
        <v>43566.0</v>
      </c>
      <c r="M405" s="102">
        <v>43566.0</v>
      </c>
      <c r="N405" s="88"/>
      <c r="O405" s="90" t="s">
        <v>1413</v>
      </c>
    </row>
    <row r="406" ht="15.75" customHeight="1">
      <c r="A406" s="113" t="s">
        <v>424</v>
      </c>
      <c r="B406" s="84" t="s">
        <v>1648</v>
      </c>
      <c r="C406" s="84" t="s">
        <v>1649</v>
      </c>
      <c r="D406" s="84">
        <v>8.5884516796E10</v>
      </c>
      <c r="E406" s="84" t="s">
        <v>1650</v>
      </c>
      <c r="F406" s="85">
        <v>1.0</v>
      </c>
      <c r="G406" s="86">
        <v>330005.0</v>
      </c>
      <c r="H406" s="84" t="s">
        <v>1417</v>
      </c>
      <c r="I406" s="87">
        <v>11000.0</v>
      </c>
      <c r="J406" s="84" t="s">
        <v>1475</v>
      </c>
      <c r="K406" s="105"/>
      <c r="L406" s="102">
        <v>43566.0</v>
      </c>
      <c r="M406" s="102">
        <v>43566.0</v>
      </c>
      <c r="N406" s="88"/>
      <c r="O406" s="90" t="s">
        <v>1413</v>
      </c>
    </row>
    <row r="407" ht="15.75" customHeight="1">
      <c r="A407" s="113" t="s">
        <v>429</v>
      </c>
      <c r="B407" s="84" t="s">
        <v>1651</v>
      </c>
      <c r="C407" s="84" t="s">
        <v>1652</v>
      </c>
      <c r="D407" s="84">
        <v>8.5315069585E10</v>
      </c>
      <c r="E407" s="84" t="s">
        <v>1544</v>
      </c>
      <c r="F407" s="85">
        <v>2.0</v>
      </c>
      <c r="G407" s="86">
        <v>291005.0</v>
      </c>
      <c r="H407" s="84" t="s">
        <v>1424</v>
      </c>
      <c r="I407" s="87">
        <v>12000.0</v>
      </c>
      <c r="J407" s="84" t="s">
        <v>1412</v>
      </c>
      <c r="K407" s="105"/>
      <c r="L407" s="102">
        <v>43566.0</v>
      </c>
      <c r="M407" s="102">
        <v>43566.0</v>
      </c>
      <c r="N407" s="88"/>
      <c r="O407" s="90" t="s">
        <v>1413</v>
      </c>
    </row>
    <row r="408" ht="15.75" customHeight="1">
      <c r="A408" s="113" t="s">
        <v>434</v>
      </c>
      <c r="B408" s="84" t="s">
        <v>1653</v>
      </c>
      <c r="C408" s="84" t="s">
        <v>1654</v>
      </c>
      <c r="D408" s="88" t="str">
        <f>+62 822-4244-1165</f>
        <v>#ERROR!</v>
      </c>
      <c r="E408" s="84" t="s">
        <v>1655</v>
      </c>
      <c r="F408" s="85">
        <v>1.0</v>
      </c>
      <c r="G408" s="86">
        <v>361005.0</v>
      </c>
      <c r="H408" s="84" t="s">
        <v>1417</v>
      </c>
      <c r="I408" s="87">
        <v>22000.0</v>
      </c>
      <c r="J408" s="84" t="s">
        <v>1412</v>
      </c>
      <c r="K408" s="105"/>
      <c r="L408" s="102">
        <v>43566.0</v>
      </c>
      <c r="M408" s="102">
        <v>43566.0</v>
      </c>
      <c r="N408" s="88"/>
      <c r="O408" s="90" t="s">
        <v>1413</v>
      </c>
    </row>
    <row r="409" ht="15.75" customHeight="1">
      <c r="A409" s="113" t="s">
        <v>1212</v>
      </c>
      <c r="B409" s="84" t="s">
        <v>1656</v>
      </c>
      <c r="C409" s="84" t="s">
        <v>1657</v>
      </c>
      <c r="D409" s="84">
        <v>8.7746490399E10</v>
      </c>
      <c r="E409" s="84" t="s">
        <v>1487</v>
      </c>
      <c r="F409" s="85">
        <v>2.0</v>
      </c>
      <c r="G409" s="86">
        <v>291005.0</v>
      </c>
      <c r="H409" s="84" t="s">
        <v>1424</v>
      </c>
      <c r="I409" s="87">
        <v>12000.0</v>
      </c>
      <c r="J409" s="84" t="s">
        <v>1412</v>
      </c>
      <c r="K409" s="105"/>
      <c r="L409" s="102">
        <v>43566.0</v>
      </c>
      <c r="M409" s="102">
        <v>43566.0</v>
      </c>
      <c r="N409" s="88"/>
      <c r="O409" s="90" t="s">
        <v>1413</v>
      </c>
    </row>
    <row r="410" ht="15.75" customHeight="1">
      <c r="A410" s="113" t="s">
        <v>1215</v>
      </c>
      <c r="B410" s="84" t="s">
        <v>1658</v>
      </c>
      <c r="C410" s="84" t="s">
        <v>1659</v>
      </c>
      <c r="D410" s="84">
        <v>8.521195908E10</v>
      </c>
      <c r="E410" s="84" t="s">
        <v>1660</v>
      </c>
      <c r="F410" s="85">
        <v>2.0</v>
      </c>
      <c r="G410" s="86">
        <v>402005.0</v>
      </c>
      <c r="H410" s="84" t="s">
        <v>1424</v>
      </c>
      <c r="I410" s="87">
        <v>12000.0</v>
      </c>
      <c r="J410" s="84" t="s">
        <v>1412</v>
      </c>
      <c r="K410" s="105"/>
      <c r="L410" s="102">
        <v>43566.0</v>
      </c>
      <c r="M410" s="102">
        <v>43567.0</v>
      </c>
      <c r="N410" s="88"/>
      <c r="O410" s="90" t="s">
        <v>1413</v>
      </c>
    </row>
    <row r="411" ht="15.75" customHeight="1">
      <c r="A411" s="113" t="s">
        <v>1219</v>
      </c>
      <c r="B411" s="84" t="s">
        <v>1661</v>
      </c>
      <c r="C411" s="84" t="s">
        <v>1662</v>
      </c>
      <c r="D411" s="84">
        <v>8.1282870892E10</v>
      </c>
      <c r="E411" s="84" t="s">
        <v>1663</v>
      </c>
      <c r="F411" s="85">
        <v>1.0</v>
      </c>
      <c r="G411" s="86">
        <v>95305.0</v>
      </c>
      <c r="H411" s="84" t="s">
        <v>1417</v>
      </c>
      <c r="I411" s="87">
        <v>12000.0</v>
      </c>
      <c r="J411" s="84" t="s">
        <v>1412</v>
      </c>
      <c r="K411" s="105"/>
      <c r="L411" s="102">
        <v>43567.0</v>
      </c>
      <c r="M411" s="102">
        <v>43567.0</v>
      </c>
      <c r="N411" s="88"/>
      <c r="O411" s="90" t="s">
        <v>1413</v>
      </c>
    </row>
    <row r="412" ht="15.75" customHeight="1">
      <c r="A412" s="113" t="s">
        <v>1222</v>
      </c>
      <c r="B412" s="84" t="s">
        <v>1664</v>
      </c>
      <c r="C412" s="84" t="s">
        <v>1665</v>
      </c>
      <c r="D412" s="84">
        <v>8.2377472493E10</v>
      </c>
      <c r="E412" s="84" t="s">
        <v>1666</v>
      </c>
      <c r="F412" s="85">
        <v>1.0</v>
      </c>
      <c r="G412" s="86">
        <v>114005.0</v>
      </c>
      <c r="H412" s="84" t="s">
        <v>1424</v>
      </c>
      <c r="I412" s="87">
        <v>24000.0</v>
      </c>
      <c r="J412" s="84" t="s">
        <v>1412</v>
      </c>
      <c r="K412" s="118">
        <v>49500.0</v>
      </c>
      <c r="L412" s="102">
        <v>43566.0</v>
      </c>
      <c r="M412" s="102">
        <v>43567.0</v>
      </c>
      <c r="N412" s="88"/>
      <c r="O412" s="90" t="s">
        <v>1413</v>
      </c>
    </row>
    <row r="413" ht="15.75" customHeight="1">
      <c r="A413" s="113" t="s">
        <v>439</v>
      </c>
      <c r="B413" s="84" t="s">
        <v>1667</v>
      </c>
      <c r="C413" s="84" t="s">
        <v>1668</v>
      </c>
      <c r="D413" s="84">
        <v>8.53057959E8</v>
      </c>
      <c r="E413" s="84" t="s">
        <v>1669</v>
      </c>
      <c r="F413" s="85">
        <v>2.0</v>
      </c>
      <c r="G413" s="86">
        <v>501005.0</v>
      </c>
      <c r="H413" s="84" t="s">
        <v>1424</v>
      </c>
      <c r="I413" s="87">
        <v>27000.0</v>
      </c>
      <c r="J413" s="84" t="s">
        <v>1412</v>
      </c>
      <c r="K413" s="105"/>
      <c r="L413" s="102">
        <v>43566.0</v>
      </c>
      <c r="M413" s="102">
        <v>43567.0</v>
      </c>
      <c r="N413" s="88"/>
      <c r="O413" s="90" t="s">
        <v>1413</v>
      </c>
    </row>
    <row r="414" ht="15.75" customHeight="1">
      <c r="A414" s="113" t="s">
        <v>441</v>
      </c>
      <c r="B414" s="84" t="s">
        <v>1670</v>
      </c>
      <c r="C414" s="84" t="s">
        <v>1671</v>
      </c>
      <c r="D414" s="84">
        <v>8.1347756364E10</v>
      </c>
      <c r="E414" s="84" t="s">
        <v>1672</v>
      </c>
      <c r="F414" s="85">
        <v>4.0</v>
      </c>
      <c r="G414" s="86">
        <v>966005.0</v>
      </c>
      <c r="H414" s="84" t="s">
        <v>1411</v>
      </c>
      <c r="I414" s="115" t="s">
        <v>1673</v>
      </c>
      <c r="J414" s="84" t="s">
        <v>1412</v>
      </c>
      <c r="K414" s="105"/>
      <c r="L414" s="102">
        <v>43567.0</v>
      </c>
      <c r="M414" s="102">
        <v>43567.0</v>
      </c>
      <c r="N414" s="88"/>
      <c r="O414" s="90" t="s">
        <v>1413</v>
      </c>
    </row>
    <row r="415" ht="15.75" customHeight="1">
      <c r="A415" s="113" t="s">
        <v>446</v>
      </c>
      <c r="B415" s="84" t="s">
        <v>1674</v>
      </c>
      <c r="C415" s="84" t="s">
        <v>1675</v>
      </c>
      <c r="D415" s="84">
        <v>8.579277711E10</v>
      </c>
      <c r="E415" s="84" t="s">
        <v>1676</v>
      </c>
      <c r="F415" s="85">
        <v>1.0</v>
      </c>
      <c r="G415" s="86">
        <v>139505.0</v>
      </c>
      <c r="H415" s="84" t="s">
        <v>1424</v>
      </c>
      <c r="I415" s="87">
        <v>24000.0</v>
      </c>
      <c r="J415" s="84" t="s">
        <v>1412</v>
      </c>
      <c r="K415" s="105"/>
      <c r="L415" s="102">
        <v>43567.0</v>
      </c>
      <c r="M415" s="102">
        <v>43567.0</v>
      </c>
      <c r="N415" s="88"/>
      <c r="O415" s="90" t="s">
        <v>1413</v>
      </c>
    </row>
    <row r="416" ht="15.75" customHeight="1">
      <c r="A416" s="113" t="s">
        <v>451</v>
      </c>
      <c r="B416" s="84" t="s">
        <v>1677</v>
      </c>
      <c r="C416" s="84" t="s">
        <v>1678</v>
      </c>
      <c r="D416" s="84">
        <v>8.135844841E10</v>
      </c>
      <c r="E416" s="84" t="s">
        <v>1679</v>
      </c>
      <c r="F416" s="85">
        <v>1.0</v>
      </c>
      <c r="G416" s="86">
        <v>213005.0</v>
      </c>
      <c r="H416" s="84" t="s">
        <v>1424</v>
      </c>
      <c r="I416" s="87">
        <v>19000.0</v>
      </c>
      <c r="J416" s="84" t="s">
        <v>1412</v>
      </c>
      <c r="K416" s="105"/>
      <c r="L416" s="102">
        <v>43567.0</v>
      </c>
      <c r="M416" s="102">
        <v>43567.0</v>
      </c>
      <c r="N416" s="88"/>
      <c r="O416" s="90" t="s">
        <v>1413</v>
      </c>
    </row>
    <row r="417" ht="15.75" customHeight="1">
      <c r="A417" s="113" t="s">
        <v>456</v>
      </c>
      <c r="B417" s="84" t="s">
        <v>1557</v>
      </c>
      <c r="C417" s="84" t="s">
        <v>1558</v>
      </c>
      <c r="D417" s="84">
        <v>8.5741630733E10</v>
      </c>
      <c r="E417" s="84" t="s">
        <v>1680</v>
      </c>
      <c r="F417" s="85">
        <v>3.0</v>
      </c>
      <c r="G417" s="86">
        <v>716005.0</v>
      </c>
      <c r="H417" s="84" t="s">
        <v>1411</v>
      </c>
      <c r="I417" s="115" t="s">
        <v>1681</v>
      </c>
      <c r="J417" s="84" t="s">
        <v>1412</v>
      </c>
      <c r="K417" s="105"/>
      <c r="L417" s="102">
        <v>43567.0</v>
      </c>
      <c r="M417" s="102">
        <v>43567.0</v>
      </c>
      <c r="N417" s="88"/>
      <c r="O417" s="90" t="s">
        <v>1413</v>
      </c>
    </row>
    <row r="418" ht="15.75" customHeight="1">
      <c r="A418" s="113" t="s">
        <v>463</v>
      </c>
      <c r="B418" s="84" t="s">
        <v>1682</v>
      </c>
      <c r="C418" s="84" t="s">
        <v>1683</v>
      </c>
      <c r="D418" s="84">
        <v>8.1349649577E10</v>
      </c>
      <c r="E418" s="84" t="s">
        <v>1684</v>
      </c>
      <c r="F418" s="85">
        <v>3.0</v>
      </c>
      <c r="G418" s="86">
        <v>709005.0</v>
      </c>
      <c r="H418" s="84" t="s">
        <v>1424</v>
      </c>
      <c r="I418" s="87">
        <v>49000.0</v>
      </c>
      <c r="J418" s="84" t="s">
        <v>1412</v>
      </c>
      <c r="K418" s="105"/>
      <c r="L418" s="102">
        <v>43567.0</v>
      </c>
      <c r="M418" s="102">
        <v>43567.0</v>
      </c>
      <c r="N418" s="88"/>
      <c r="O418" s="90" t="s">
        <v>1413</v>
      </c>
    </row>
    <row r="419" ht="15.75" customHeight="1">
      <c r="A419" s="113" t="s">
        <v>470</v>
      </c>
      <c r="B419" s="84" t="s">
        <v>1685</v>
      </c>
      <c r="C419" s="84" t="s">
        <v>1686</v>
      </c>
      <c r="D419" s="84">
        <v>8.13592542E10</v>
      </c>
      <c r="E419" s="84" t="s">
        <v>1687</v>
      </c>
      <c r="F419" s="85">
        <v>3.0</v>
      </c>
      <c r="G419" s="86">
        <v>614005.0</v>
      </c>
      <c r="H419" s="84" t="s">
        <v>1417</v>
      </c>
      <c r="I419" s="87">
        <v>29000.0</v>
      </c>
      <c r="J419" s="84" t="s">
        <v>1412</v>
      </c>
      <c r="K419" s="105"/>
      <c r="L419" s="102">
        <v>43567.0</v>
      </c>
      <c r="M419" s="102">
        <v>43567.0</v>
      </c>
      <c r="N419" s="88"/>
      <c r="O419" s="90" t="s">
        <v>1413</v>
      </c>
    </row>
    <row r="420" ht="15.75" customHeight="1">
      <c r="A420" s="113" t="s">
        <v>475</v>
      </c>
      <c r="B420" s="84" t="s">
        <v>1688</v>
      </c>
      <c r="C420" s="84" t="s">
        <v>1689</v>
      </c>
      <c r="D420" s="84">
        <v>8.2175367539E10</v>
      </c>
      <c r="E420" s="84" t="s">
        <v>1690</v>
      </c>
      <c r="F420" s="85">
        <v>1.0</v>
      </c>
      <c r="G420" s="86">
        <v>224002.0</v>
      </c>
      <c r="H420" s="84" t="s">
        <v>1424</v>
      </c>
      <c r="I420" s="87">
        <v>29000.0</v>
      </c>
      <c r="J420" s="84" t="s">
        <v>1412</v>
      </c>
      <c r="K420" s="105"/>
      <c r="L420" s="102">
        <v>43567.0</v>
      </c>
      <c r="M420" s="102">
        <v>43567.0</v>
      </c>
      <c r="N420" s="88"/>
      <c r="O420" s="90" t="s">
        <v>1413</v>
      </c>
    </row>
    <row r="421" ht="15.75" customHeight="1">
      <c r="A421" s="113" t="s">
        <v>480</v>
      </c>
      <c r="B421" s="84" t="s">
        <v>1691</v>
      </c>
      <c r="C421" s="84" t="s">
        <v>1692</v>
      </c>
      <c r="D421" s="84" t="s">
        <v>1693</v>
      </c>
      <c r="E421" s="84" t="s">
        <v>1694</v>
      </c>
      <c r="F421" s="85">
        <v>2.0</v>
      </c>
      <c r="G421" s="86">
        <v>291005.0</v>
      </c>
      <c r="H421" s="84" t="s">
        <v>1424</v>
      </c>
      <c r="I421" s="87">
        <v>12000.0</v>
      </c>
      <c r="J421" s="84" t="s">
        <v>1412</v>
      </c>
      <c r="K421" s="105"/>
      <c r="L421" s="102">
        <v>43567.0</v>
      </c>
      <c r="M421" s="102">
        <v>43567.0</v>
      </c>
      <c r="N421" s="88"/>
      <c r="O421" s="90" t="s">
        <v>1413</v>
      </c>
    </row>
    <row r="422" ht="15.75" customHeight="1">
      <c r="A422" s="113" t="s">
        <v>485</v>
      </c>
      <c r="B422" s="84" t="s">
        <v>1695</v>
      </c>
      <c r="C422" s="84" t="s">
        <v>1696</v>
      </c>
      <c r="D422" s="84">
        <v>8.1288880088E10</v>
      </c>
      <c r="E422" s="84" t="s">
        <v>1524</v>
      </c>
      <c r="F422" s="85">
        <v>1.0</v>
      </c>
      <c r="G422" s="86">
        <v>220005.0</v>
      </c>
      <c r="H422" s="84" t="s">
        <v>1424</v>
      </c>
      <c r="I422" s="87">
        <v>25000.0</v>
      </c>
      <c r="J422" s="84" t="s">
        <v>1412</v>
      </c>
      <c r="K422" s="105"/>
      <c r="L422" s="102">
        <v>43566.0</v>
      </c>
      <c r="M422" s="106">
        <v>43568.0</v>
      </c>
      <c r="N422" s="88"/>
      <c r="O422" s="90" t="s">
        <v>1413</v>
      </c>
    </row>
    <row r="423" ht="15.75" customHeight="1">
      <c r="A423" s="113" t="s">
        <v>490</v>
      </c>
      <c r="B423" s="84" t="s">
        <v>1697</v>
      </c>
      <c r="C423" s="84" t="s">
        <v>1698</v>
      </c>
      <c r="D423" s="84">
        <v>8.1553257276E10</v>
      </c>
      <c r="E423" s="84" t="s">
        <v>1699</v>
      </c>
      <c r="F423" s="85">
        <v>2.0</v>
      </c>
      <c r="G423" s="86">
        <v>178005.0</v>
      </c>
      <c r="H423" s="84" t="s">
        <v>1411</v>
      </c>
      <c r="I423" s="87">
        <v>12000.0</v>
      </c>
      <c r="J423" s="84" t="s">
        <v>1412</v>
      </c>
      <c r="K423" s="105"/>
      <c r="L423" s="102">
        <v>43566.0</v>
      </c>
      <c r="M423" s="106">
        <v>43568.0</v>
      </c>
      <c r="N423" s="88"/>
      <c r="O423" s="90" t="s">
        <v>1413</v>
      </c>
    </row>
    <row r="424" ht="15.75" customHeight="1">
      <c r="A424" s="113" t="s">
        <v>494</v>
      </c>
      <c r="B424" s="84" t="s">
        <v>1700</v>
      </c>
      <c r="C424" s="84" t="s">
        <v>1701</v>
      </c>
      <c r="D424" s="84">
        <v>8.2324267821E10</v>
      </c>
      <c r="E424" s="84" t="s">
        <v>1702</v>
      </c>
      <c r="F424" s="85">
        <v>1.0</v>
      </c>
      <c r="G424" s="86">
        <v>330005.0</v>
      </c>
      <c r="H424" s="84" t="s">
        <v>1424</v>
      </c>
      <c r="I424" s="87">
        <v>71000.0</v>
      </c>
      <c r="J424" s="84" t="s">
        <v>1412</v>
      </c>
      <c r="K424" s="105"/>
      <c r="L424" s="102">
        <v>43567.0</v>
      </c>
      <c r="M424" s="106">
        <v>43568.0</v>
      </c>
      <c r="N424" s="88"/>
      <c r="O424" s="90" t="s">
        <v>1413</v>
      </c>
    </row>
    <row r="425" ht="15.75" customHeight="1">
      <c r="A425" s="113" t="s">
        <v>1703</v>
      </c>
      <c r="B425" s="84" t="s">
        <v>1704</v>
      </c>
      <c r="C425" s="84" t="s">
        <v>1705</v>
      </c>
      <c r="D425" s="84">
        <v>8.57869696E9</v>
      </c>
      <c r="E425" s="84" t="s">
        <v>1706</v>
      </c>
      <c r="F425" s="85">
        <v>3.0</v>
      </c>
      <c r="G425" s="86">
        <v>662005.0</v>
      </c>
      <c r="H425" s="84" t="s">
        <v>1424</v>
      </c>
      <c r="I425" s="87">
        <v>12000.0</v>
      </c>
      <c r="J425" s="84" t="s">
        <v>1412</v>
      </c>
      <c r="K425" s="105"/>
      <c r="L425" s="102">
        <v>43566.0</v>
      </c>
      <c r="M425" s="106">
        <v>43568.0</v>
      </c>
      <c r="N425" s="88"/>
      <c r="O425" s="90" t="s">
        <v>1413</v>
      </c>
    </row>
    <row r="426" ht="15.75" customHeight="1">
      <c r="A426" s="113" t="s">
        <v>277</v>
      </c>
      <c r="B426" s="84" t="s">
        <v>465</v>
      </c>
      <c r="C426" s="84" t="s">
        <v>1707</v>
      </c>
      <c r="D426" s="84">
        <v>8.1264585848E10</v>
      </c>
      <c r="E426" s="84" t="s">
        <v>1708</v>
      </c>
      <c r="F426" s="85">
        <v>1.0</v>
      </c>
      <c r="G426" s="86">
        <v>141005.0</v>
      </c>
      <c r="H426" s="84" t="s">
        <v>1417</v>
      </c>
      <c r="I426" s="87">
        <v>12000.0</v>
      </c>
      <c r="J426" s="84" t="s">
        <v>1412</v>
      </c>
      <c r="K426" s="105"/>
      <c r="L426" s="106">
        <v>43568.0</v>
      </c>
      <c r="M426" s="106">
        <v>43568.0</v>
      </c>
      <c r="N426" s="88"/>
      <c r="O426" s="90" t="s">
        <v>1413</v>
      </c>
    </row>
    <row r="427" ht="15.75" customHeight="1">
      <c r="A427" s="113" t="s">
        <v>503</v>
      </c>
      <c r="B427" s="84" t="s">
        <v>1709</v>
      </c>
      <c r="C427" s="84" t="s">
        <v>1710</v>
      </c>
      <c r="D427" s="84">
        <v>8.5772224535E10</v>
      </c>
      <c r="E427" s="84" t="s">
        <v>1711</v>
      </c>
      <c r="F427" s="85">
        <v>1.0</v>
      </c>
      <c r="G427" s="86">
        <v>121005.0</v>
      </c>
      <c r="H427" s="84" t="s">
        <v>1442</v>
      </c>
      <c r="I427" s="87">
        <v>12000.0</v>
      </c>
      <c r="J427" s="84" t="s">
        <v>1412</v>
      </c>
      <c r="K427" s="105"/>
      <c r="L427" s="106">
        <v>43568.0</v>
      </c>
      <c r="M427" s="106">
        <v>43568.0</v>
      </c>
      <c r="N427" s="88"/>
      <c r="O427" s="90" t="s">
        <v>1413</v>
      </c>
    </row>
    <row r="428" ht="15.75" customHeight="1">
      <c r="A428" s="113" t="s">
        <v>508</v>
      </c>
      <c r="B428" s="84" t="s">
        <v>1712</v>
      </c>
      <c r="C428" s="84" t="s">
        <v>1713</v>
      </c>
      <c r="D428" s="84">
        <v>8.3844453993E10</v>
      </c>
      <c r="E428" s="84" t="s">
        <v>1714</v>
      </c>
      <c r="F428" s="85">
        <v>1.0</v>
      </c>
      <c r="G428" s="86">
        <v>206005.0</v>
      </c>
      <c r="H428" s="84" t="s">
        <v>1442</v>
      </c>
      <c r="I428" s="87">
        <v>11000.0</v>
      </c>
      <c r="J428" s="84" t="s">
        <v>1412</v>
      </c>
      <c r="K428" s="105"/>
      <c r="L428" s="102">
        <v>43567.0</v>
      </c>
      <c r="M428" s="106">
        <v>43569.0</v>
      </c>
      <c r="N428" s="88"/>
      <c r="O428" s="90" t="s">
        <v>1413</v>
      </c>
    </row>
    <row r="429" ht="15.75" customHeight="1">
      <c r="A429" s="113" t="s">
        <v>514</v>
      </c>
      <c r="B429" s="84" t="s">
        <v>1715</v>
      </c>
      <c r="C429" s="84" t="s">
        <v>1716</v>
      </c>
      <c r="D429" s="84">
        <v>8.1379793668E10</v>
      </c>
      <c r="E429" s="84" t="s">
        <v>1717</v>
      </c>
      <c r="F429" s="85">
        <v>3.0</v>
      </c>
      <c r="G429" s="86">
        <v>762005.0</v>
      </c>
      <c r="H429" s="84" t="s">
        <v>1424</v>
      </c>
      <c r="I429" s="87">
        <v>35000.0</v>
      </c>
      <c r="J429" s="84" t="s">
        <v>1412</v>
      </c>
      <c r="K429" s="105"/>
      <c r="L429" s="102">
        <v>43567.0</v>
      </c>
      <c r="M429" s="106">
        <v>43568.0</v>
      </c>
      <c r="N429" s="88"/>
      <c r="O429" s="90" t="s">
        <v>1413</v>
      </c>
    </row>
    <row r="430" ht="15.75" customHeight="1">
      <c r="A430" s="113" t="s">
        <v>520</v>
      </c>
      <c r="B430" s="84" t="s">
        <v>1718</v>
      </c>
      <c r="C430" s="84" t="s">
        <v>1719</v>
      </c>
      <c r="D430" s="84">
        <v>8.5376037125E10</v>
      </c>
      <c r="E430" s="84" t="s">
        <v>1720</v>
      </c>
      <c r="F430" s="85">
        <v>1.0</v>
      </c>
      <c r="G430" s="86">
        <v>307005.0</v>
      </c>
      <c r="H430" s="84" t="s">
        <v>1424</v>
      </c>
      <c r="I430" s="87">
        <v>48000.0</v>
      </c>
      <c r="J430" s="84" t="s">
        <v>1412</v>
      </c>
      <c r="K430" s="105"/>
      <c r="L430" s="102">
        <v>43563.0</v>
      </c>
      <c r="M430" s="102">
        <v>43563.0</v>
      </c>
      <c r="N430" s="88"/>
      <c r="O430" s="90" t="s">
        <v>1413</v>
      </c>
    </row>
    <row r="431" ht="15.75" customHeight="1">
      <c r="A431" s="113" t="s">
        <v>1721</v>
      </c>
      <c r="B431" s="84" t="s">
        <v>1722</v>
      </c>
      <c r="C431" s="84" t="s">
        <v>1723</v>
      </c>
      <c r="D431" s="84">
        <v>8.5321368105E10</v>
      </c>
      <c r="E431" s="84" t="s">
        <v>1724</v>
      </c>
      <c r="F431" s="85">
        <v>1.0</v>
      </c>
      <c r="G431" s="86">
        <v>464005.0</v>
      </c>
      <c r="H431" s="84" t="s">
        <v>1424</v>
      </c>
      <c r="I431" s="87">
        <v>47000.0</v>
      </c>
      <c r="J431" s="84" t="s">
        <v>1412</v>
      </c>
      <c r="K431" s="105"/>
      <c r="L431" s="106">
        <v>43570.0</v>
      </c>
      <c r="M431" s="106">
        <v>43570.0</v>
      </c>
      <c r="N431" s="88"/>
      <c r="O431" s="90" t="s">
        <v>1413</v>
      </c>
    </row>
    <row r="432" ht="15.75" customHeight="1">
      <c r="A432" s="113" t="s">
        <v>1725</v>
      </c>
      <c r="B432" s="84" t="s">
        <v>1674</v>
      </c>
      <c r="C432" s="84" t="s">
        <v>1675</v>
      </c>
      <c r="D432" s="84">
        <v>8.579277711E10</v>
      </c>
      <c r="E432" s="84" t="s">
        <v>1726</v>
      </c>
      <c r="F432" s="85">
        <v>1.0</v>
      </c>
      <c r="G432" s="86">
        <v>128305.0</v>
      </c>
      <c r="H432" s="84" t="s">
        <v>1442</v>
      </c>
      <c r="I432" s="87">
        <v>24000.0</v>
      </c>
      <c r="J432" s="84" t="s">
        <v>1412</v>
      </c>
      <c r="K432" s="90" t="s">
        <v>1727</v>
      </c>
      <c r="L432" s="106">
        <v>43570.0</v>
      </c>
      <c r="M432" s="106">
        <v>43570.0</v>
      </c>
      <c r="N432" s="88"/>
      <c r="O432" s="90" t="s">
        <v>1413</v>
      </c>
    </row>
    <row r="433" ht="15.75" customHeight="1">
      <c r="A433" s="113" t="s">
        <v>1728</v>
      </c>
      <c r="B433" s="84" t="s">
        <v>1729</v>
      </c>
      <c r="C433" s="84" t="s">
        <v>1730</v>
      </c>
      <c r="D433" s="84">
        <v>8.2377472493E10</v>
      </c>
      <c r="E433" s="84" t="s">
        <v>1731</v>
      </c>
      <c r="F433" s="85">
        <v>1.0</v>
      </c>
      <c r="G433" s="86">
        <v>219005.0</v>
      </c>
      <c r="H433" s="84" t="s">
        <v>1424</v>
      </c>
      <c r="I433" s="87">
        <v>24000.0</v>
      </c>
      <c r="J433" s="84" t="s">
        <v>1412</v>
      </c>
      <c r="K433" s="105"/>
      <c r="L433" s="106">
        <v>43570.0</v>
      </c>
      <c r="M433" s="106">
        <v>43570.0</v>
      </c>
      <c r="N433" s="88"/>
      <c r="O433" s="90" t="s">
        <v>1413</v>
      </c>
    </row>
    <row r="434" ht="15.75" customHeight="1">
      <c r="A434" s="113" t="s">
        <v>524</v>
      </c>
      <c r="B434" s="84" t="s">
        <v>1732</v>
      </c>
      <c r="C434" s="84" t="s">
        <v>1733</v>
      </c>
      <c r="D434" s="84">
        <v>8.1280699442E10</v>
      </c>
      <c r="E434" s="84" t="s">
        <v>1734</v>
      </c>
      <c r="F434" s="85">
        <v>1.0</v>
      </c>
      <c r="G434" s="86">
        <v>95305.0</v>
      </c>
      <c r="H434" s="84" t="s">
        <v>1424</v>
      </c>
      <c r="I434" s="87">
        <v>12000.0</v>
      </c>
      <c r="J434" s="84" t="s">
        <v>1412</v>
      </c>
      <c r="K434" s="105"/>
      <c r="L434" s="106">
        <v>43570.0</v>
      </c>
      <c r="M434" s="106">
        <v>43570.0</v>
      </c>
      <c r="N434" s="88"/>
      <c r="O434" s="90" t="s">
        <v>1413</v>
      </c>
    </row>
    <row r="435" ht="15.75" customHeight="1">
      <c r="A435" s="113" t="s">
        <v>529</v>
      </c>
      <c r="B435" s="84" t="s">
        <v>1735</v>
      </c>
      <c r="C435" s="84" t="s">
        <v>1736</v>
      </c>
      <c r="D435" s="84">
        <v>8.1329004155E10</v>
      </c>
      <c r="E435" s="84" t="s">
        <v>1737</v>
      </c>
      <c r="F435" s="85">
        <v>1.0</v>
      </c>
      <c r="G435" s="86">
        <v>286005.0</v>
      </c>
      <c r="H435" s="84" t="s">
        <v>1424</v>
      </c>
      <c r="I435" s="87">
        <v>11000.0</v>
      </c>
      <c r="J435" s="84" t="s">
        <v>1412</v>
      </c>
      <c r="K435" s="105"/>
      <c r="L435" s="106">
        <v>43570.0</v>
      </c>
      <c r="M435" s="106">
        <v>43570.0</v>
      </c>
      <c r="N435" s="88"/>
      <c r="O435" s="90" t="s">
        <v>1413</v>
      </c>
    </row>
    <row r="436" ht="15.75" customHeight="1">
      <c r="A436" s="113" t="s">
        <v>534</v>
      </c>
      <c r="B436" s="84" t="s">
        <v>1738</v>
      </c>
      <c r="C436" s="84" t="s">
        <v>1739</v>
      </c>
      <c r="D436" s="84" t="s">
        <v>1740</v>
      </c>
      <c r="E436" s="84" t="s">
        <v>1741</v>
      </c>
      <c r="F436" s="85">
        <v>1.0</v>
      </c>
      <c r="G436" s="86">
        <v>281005.0</v>
      </c>
      <c r="H436" s="84" t="s">
        <v>1424</v>
      </c>
      <c r="I436" s="87">
        <v>12000.0</v>
      </c>
      <c r="J436" s="84" t="s">
        <v>1412</v>
      </c>
      <c r="K436" s="105"/>
      <c r="L436" s="106">
        <v>43570.0</v>
      </c>
      <c r="M436" s="106">
        <v>43571.0</v>
      </c>
      <c r="N436" s="88"/>
      <c r="O436" s="90" t="s">
        <v>1413</v>
      </c>
    </row>
    <row r="437" ht="15.75" customHeight="1">
      <c r="A437" s="113" t="s">
        <v>539</v>
      </c>
      <c r="B437" s="84" t="s">
        <v>1742</v>
      </c>
      <c r="C437" s="84" t="s">
        <v>1743</v>
      </c>
      <c r="D437" s="84">
        <v>8.3819650703E10</v>
      </c>
      <c r="E437" s="84" t="s">
        <v>1744</v>
      </c>
      <c r="F437" s="85">
        <v>1.0</v>
      </c>
      <c r="G437" s="86">
        <v>287005.0</v>
      </c>
      <c r="H437" s="84" t="s">
        <v>1424</v>
      </c>
      <c r="I437" s="87">
        <v>12000.0</v>
      </c>
      <c r="J437" s="84" t="s">
        <v>1412</v>
      </c>
      <c r="K437" s="105"/>
      <c r="L437" s="106">
        <v>43570.0</v>
      </c>
      <c r="M437" s="106">
        <v>43571.0</v>
      </c>
      <c r="N437" s="88"/>
      <c r="O437" s="90" t="s">
        <v>1413</v>
      </c>
    </row>
    <row r="438" ht="15.75" customHeight="1">
      <c r="A438" s="113" t="s">
        <v>543</v>
      </c>
      <c r="B438" s="84" t="s">
        <v>1745</v>
      </c>
      <c r="C438" s="84" t="s">
        <v>1746</v>
      </c>
      <c r="D438" s="84">
        <v>8.7728612873E10</v>
      </c>
      <c r="E438" s="84" t="s">
        <v>1747</v>
      </c>
      <c r="F438" s="85">
        <v>2.0</v>
      </c>
      <c r="G438" s="86">
        <v>251005.0</v>
      </c>
      <c r="H438" s="84" t="s">
        <v>1424</v>
      </c>
      <c r="I438" s="87">
        <v>20000.0</v>
      </c>
      <c r="J438" s="84" t="s">
        <v>1412</v>
      </c>
      <c r="K438" s="105"/>
      <c r="L438" s="106">
        <v>43570.0</v>
      </c>
      <c r="M438" s="106">
        <v>43571.0</v>
      </c>
      <c r="N438" s="88"/>
      <c r="O438" s="90" t="s">
        <v>1413</v>
      </c>
    </row>
    <row r="439" ht="15.75" customHeight="1">
      <c r="A439" s="113" t="s">
        <v>549</v>
      </c>
      <c r="B439" s="84" t="s">
        <v>1748</v>
      </c>
      <c r="C439" s="84" t="s">
        <v>1749</v>
      </c>
      <c r="D439" s="84">
        <v>8.5323734395E10</v>
      </c>
      <c r="E439" s="84" t="s">
        <v>1487</v>
      </c>
      <c r="F439" s="85">
        <v>2.0</v>
      </c>
      <c r="G439" s="86">
        <v>295005.0</v>
      </c>
      <c r="H439" s="84" t="s">
        <v>1411</v>
      </c>
      <c r="I439" s="87">
        <v>16000.0</v>
      </c>
      <c r="J439" s="84" t="s">
        <v>1412</v>
      </c>
      <c r="K439" s="105"/>
      <c r="L439" s="106">
        <v>43570.0</v>
      </c>
      <c r="M439" s="106">
        <v>43571.0</v>
      </c>
      <c r="N439" s="88"/>
      <c r="O439" s="90" t="s">
        <v>1413</v>
      </c>
    </row>
    <row r="440" ht="15.75" customHeight="1">
      <c r="A440" s="113" t="s">
        <v>554</v>
      </c>
      <c r="B440" s="84" t="s">
        <v>1750</v>
      </c>
      <c r="C440" s="84" t="s">
        <v>1751</v>
      </c>
      <c r="D440" s="84">
        <v>8.1546248063E10</v>
      </c>
      <c r="E440" s="84" t="s">
        <v>1752</v>
      </c>
      <c r="F440" s="85">
        <v>1.0</v>
      </c>
      <c r="G440" s="86">
        <v>286005.0</v>
      </c>
      <c r="H440" s="84" t="s">
        <v>1417</v>
      </c>
      <c r="I440" s="87">
        <v>11000.0</v>
      </c>
      <c r="J440" s="84" t="s">
        <v>1412</v>
      </c>
      <c r="K440" s="105"/>
      <c r="L440" s="106">
        <v>43570.0</v>
      </c>
      <c r="M440" s="106">
        <v>43571.0</v>
      </c>
      <c r="N440" s="88"/>
      <c r="O440" s="90" t="s">
        <v>1413</v>
      </c>
    </row>
    <row r="441" ht="15.75" customHeight="1">
      <c r="A441" s="113" t="s">
        <v>558</v>
      </c>
      <c r="B441" s="84" t="s">
        <v>1753</v>
      </c>
      <c r="C441" s="84" t="s">
        <v>1754</v>
      </c>
      <c r="D441" s="88">
        <f>+6281235473650</f>
        <v>6281235473650</v>
      </c>
      <c r="E441" s="84" t="s">
        <v>1755</v>
      </c>
      <c r="F441" s="85">
        <v>1.0</v>
      </c>
      <c r="G441" s="86">
        <v>214005.0</v>
      </c>
      <c r="H441" s="84" t="s">
        <v>1411</v>
      </c>
      <c r="I441" s="87">
        <v>19000.0</v>
      </c>
      <c r="J441" s="84" t="s">
        <v>1412</v>
      </c>
      <c r="K441" s="105"/>
      <c r="L441" s="106">
        <v>43571.0</v>
      </c>
      <c r="M441" s="106">
        <v>43571.0</v>
      </c>
      <c r="N441" s="88"/>
      <c r="O441" s="90" t="s">
        <v>1413</v>
      </c>
    </row>
    <row r="442" ht="15.75" customHeight="1">
      <c r="A442" s="113" t="s">
        <v>594</v>
      </c>
      <c r="B442" s="84" t="s">
        <v>1756</v>
      </c>
      <c r="C442" s="84" t="s">
        <v>1757</v>
      </c>
      <c r="D442" s="84">
        <v>8.5710123347E10</v>
      </c>
      <c r="E442" s="84" t="s">
        <v>1758</v>
      </c>
      <c r="F442" s="85">
        <v>2.0</v>
      </c>
      <c r="G442" s="86">
        <v>385005.0</v>
      </c>
      <c r="H442" s="84" t="s">
        <v>1424</v>
      </c>
      <c r="I442" s="87">
        <v>16000.0</v>
      </c>
      <c r="J442" s="84" t="s">
        <v>1412</v>
      </c>
      <c r="K442" s="105"/>
      <c r="L442" s="106">
        <v>43571.0</v>
      </c>
      <c r="M442" s="106">
        <v>43571.0</v>
      </c>
      <c r="N442" s="88"/>
      <c r="O442" s="90" t="s">
        <v>1413</v>
      </c>
    </row>
    <row r="443" ht="15.75" customHeight="1">
      <c r="A443" s="113" t="s">
        <v>599</v>
      </c>
      <c r="B443" s="84" t="s">
        <v>1759</v>
      </c>
      <c r="C443" s="84" t="s">
        <v>1760</v>
      </c>
      <c r="D443" s="84">
        <v>8.236716121E10</v>
      </c>
      <c r="E443" s="84" t="s">
        <v>1550</v>
      </c>
      <c r="F443" s="85">
        <v>1.0</v>
      </c>
      <c r="G443" s="86">
        <v>230005.0</v>
      </c>
      <c r="H443" s="84" t="s">
        <v>1411</v>
      </c>
      <c r="I443" s="87">
        <v>35000.0</v>
      </c>
      <c r="J443" s="84" t="s">
        <v>1412</v>
      </c>
      <c r="K443" s="105"/>
      <c r="L443" s="106">
        <v>43571.0</v>
      </c>
      <c r="M443" s="106">
        <v>43572.0</v>
      </c>
      <c r="N443" s="88"/>
      <c r="O443" s="90" t="s">
        <v>1413</v>
      </c>
    </row>
    <row r="444" ht="15.75" customHeight="1">
      <c r="A444" s="113" t="s">
        <v>604</v>
      </c>
      <c r="B444" s="84" t="s">
        <v>1761</v>
      </c>
      <c r="C444" s="84" t="s">
        <v>1762</v>
      </c>
      <c r="D444" s="84" t="s">
        <v>1763</v>
      </c>
      <c r="E444" s="84" t="s">
        <v>1764</v>
      </c>
      <c r="F444" s="85">
        <v>2.0</v>
      </c>
      <c r="G444" s="86">
        <v>289005.0</v>
      </c>
      <c r="H444" s="84" t="s">
        <v>1424</v>
      </c>
      <c r="I444" s="87">
        <v>16000.0</v>
      </c>
      <c r="J444" s="84" t="s">
        <v>1412</v>
      </c>
      <c r="K444" s="105"/>
      <c r="L444" s="106">
        <v>43571.0</v>
      </c>
      <c r="M444" s="106">
        <v>43571.0</v>
      </c>
      <c r="N444" s="88"/>
      <c r="O444" s="90" t="s">
        <v>1413</v>
      </c>
    </row>
    <row r="445" ht="15.75" customHeight="1">
      <c r="A445" s="113" t="s">
        <v>610</v>
      </c>
      <c r="B445" s="84" t="s">
        <v>1765</v>
      </c>
      <c r="C445" s="84" t="s">
        <v>1766</v>
      </c>
      <c r="D445" s="84">
        <v>8.5773435513E10</v>
      </c>
      <c r="E445" s="84" t="s">
        <v>1767</v>
      </c>
      <c r="F445" s="85">
        <v>2.0</v>
      </c>
      <c r="G445" s="86">
        <v>282005.0</v>
      </c>
      <c r="H445" s="84" t="s">
        <v>1411</v>
      </c>
      <c r="I445" s="87">
        <v>12000.0</v>
      </c>
      <c r="J445" s="84" t="s">
        <v>1412</v>
      </c>
      <c r="K445" s="105"/>
      <c r="L445" s="106">
        <v>43572.0</v>
      </c>
      <c r="M445" s="106">
        <v>43572.0</v>
      </c>
      <c r="N445" s="88"/>
      <c r="O445" s="90" t="s">
        <v>1413</v>
      </c>
    </row>
    <row r="446" ht="15.75" customHeight="1">
      <c r="A446" s="113" t="s">
        <v>1768</v>
      </c>
      <c r="B446" s="84" t="s">
        <v>1691</v>
      </c>
      <c r="C446" s="84" t="s">
        <v>1692</v>
      </c>
      <c r="D446" s="84" t="s">
        <v>1693</v>
      </c>
      <c r="E446" s="84" t="s">
        <v>1769</v>
      </c>
      <c r="F446" s="85">
        <v>2.0</v>
      </c>
      <c r="G446" s="108"/>
      <c r="H446" s="84" t="s">
        <v>1424</v>
      </c>
      <c r="I446" s="87">
        <v>12000.0</v>
      </c>
      <c r="J446" s="84" t="s">
        <v>1412</v>
      </c>
      <c r="K446" s="105"/>
      <c r="L446" s="102">
        <v>43567.0</v>
      </c>
      <c r="M446" s="102">
        <v>43567.0</v>
      </c>
      <c r="N446" s="84" t="s">
        <v>1770</v>
      </c>
      <c r="O446" s="90" t="s">
        <v>1413</v>
      </c>
    </row>
    <row r="447" ht="15.75" customHeight="1">
      <c r="A447" s="113" t="s">
        <v>1771</v>
      </c>
      <c r="B447" s="84" t="s">
        <v>1772</v>
      </c>
      <c r="C447" s="84" t="s">
        <v>1773</v>
      </c>
      <c r="D447" s="88">
        <f>+6282307121684</f>
        <v>6282307121684</v>
      </c>
      <c r="E447" s="84" t="s">
        <v>1613</v>
      </c>
      <c r="F447" s="85">
        <v>2.0</v>
      </c>
      <c r="G447" s="86">
        <v>308005.0</v>
      </c>
      <c r="H447" s="84" t="s">
        <v>1424</v>
      </c>
      <c r="I447" s="87">
        <v>29000.0</v>
      </c>
      <c r="J447" s="84" t="s">
        <v>1412</v>
      </c>
      <c r="K447" s="105"/>
      <c r="L447" s="106">
        <v>43570.0</v>
      </c>
      <c r="M447" s="106">
        <v>43572.0</v>
      </c>
      <c r="N447" s="88"/>
      <c r="O447" s="90" t="s">
        <v>1413</v>
      </c>
    </row>
    <row r="448" ht="15.75" customHeight="1">
      <c r="A448" s="113" t="s">
        <v>1774</v>
      </c>
      <c r="B448" s="84" t="s">
        <v>1775</v>
      </c>
      <c r="C448" s="84" t="s">
        <v>1776</v>
      </c>
      <c r="D448" s="84">
        <v>8.5669905222E10</v>
      </c>
      <c r="E448" s="84" t="s">
        <v>1777</v>
      </c>
      <c r="F448" s="85">
        <v>1.0</v>
      </c>
      <c r="G448" s="86">
        <v>285005.0</v>
      </c>
      <c r="H448" s="84" t="s">
        <v>1424</v>
      </c>
      <c r="I448" s="87">
        <v>26000.0</v>
      </c>
      <c r="J448" s="84" t="s">
        <v>1412</v>
      </c>
      <c r="K448" s="105"/>
      <c r="L448" s="106">
        <v>43570.0</v>
      </c>
      <c r="M448" s="106">
        <v>43572.0</v>
      </c>
      <c r="N448" s="88"/>
      <c r="O448" s="90" t="s">
        <v>1413</v>
      </c>
    </row>
    <row r="449" ht="15.75" customHeight="1">
      <c r="A449" s="113" t="s">
        <v>615</v>
      </c>
      <c r="B449" s="84" t="s">
        <v>1778</v>
      </c>
      <c r="C449" s="84" t="s">
        <v>1779</v>
      </c>
      <c r="D449" s="84">
        <v>8.1322452381E10</v>
      </c>
      <c r="E449" s="84" t="s">
        <v>1780</v>
      </c>
      <c r="F449" s="85">
        <v>1.0</v>
      </c>
      <c r="G449" s="86">
        <v>207005.0</v>
      </c>
      <c r="H449" s="84" t="s">
        <v>1417</v>
      </c>
      <c r="I449" s="87">
        <v>12000.0</v>
      </c>
      <c r="J449" s="84" t="s">
        <v>1412</v>
      </c>
      <c r="K449" s="105"/>
      <c r="L449" s="106">
        <v>43571.0</v>
      </c>
      <c r="M449" s="106">
        <v>43572.0</v>
      </c>
      <c r="N449" s="88"/>
      <c r="O449" s="90" t="s">
        <v>1413</v>
      </c>
    </row>
    <row r="450" ht="15.75" customHeight="1">
      <c r="A450" s="113" t="s">
        <v>621</v>
      </c>
      <c r="B450" s="84" t="s">
        <v>1781</v>
      </c>
      <c r="C450" s="84" t="s">
        <v>1782</v>
      </c>
      <c r="D450" s="84" t="s">
        <v>1783</v>
      </c>
      <c r="E450" s="84" t="s">
        <v>1784</v>
      </c>
      <c r="F450" s="85">
        <v>2.0</v>
      </c>
      <c r="G450" s="86">
        <v>291005.0</v>
      </c>
      <c r="H450" s="84" t="s">
        <v>1417</v>
      </c>
      <c r="I450" s="87">
        <v>16000.0</v>
      </c>
      <c r="J450" s="84" t="s">
        <v>1412</v>
      </c>
      <c r="K450" s="105"/>
      <c r="L450" s="106">
        <v>43572.0</v>
      </c>
      <c r="M450" s="106">
        <v>43572.0</v>
      </c>
      <c r="N450" s="88"/>
      <c r="O450" s="90" t="s">
        <v>1413</v>
      </c>
    </row>
    <row r="451" ht="15.75" customHeight="1">
      <c r="A451" s="113" t="s">
        <v>626</v>
      </c>
      <c r="B451" s="84" t="s">
        <v>1785</v>
      </c>
      <c r="C451" s="84" t="s">
        <v>1786</v>
      </c>
      <c r="D451" s="84">
        <v>8.1332828784E10</v>
      </c>
      <c r="E451" s="84" t="s">
        <v>1787</v>
      </c>
      <c r="F451" s="85">
        <v>2.0</v>
      </c>
      <c r="G451" s="86">
        <v>429005.0</v>
      </c>
      <c r="H451" s="84" t="s">
        <v>1411</v>
      </c>
      <c r="I451" s="87">
        <v>45000.0</v>
      </c>
      <c r="J451" s="84" t="s">
        <v>1412</v>
      </c>
      <c r="K451" s="105"/>
      <c r="L451" s="106">
        <v>43572.0</v>
      </c>
      <c r="M451" s="106">
        <v>43572.0</v>
      </c>
      <c r="N451" s="88"/>
      <c r="O451" s="90" t="s">
        <v>1413</v>
      </c>
    </row>
    <row r="452" ht="15.75" customHeight="1">
      <c r="A452" s="113" t="s">
        <v>631</v>
      </c>
      <c r="B452" s="84" t="s">
        <v>1788</v>
      </c>
      <c r="C452" s="84" t="s">
        <v>1789</v>
      </c>
      <c r="D452" s="88">
        <f>+60189891938</f>
        <v>60189891938</v>
      </c>
      <c r="E452" s="84" t="s">
        <v>1790</v>
      </c>
      <c r="F452" s="85">
        <v>2.0</v>
      </c>
      <c r="G452" s="86">
        <v>399005.0</v>
      </c>
      <c r="H452" s="84" t="s">
        <v>1424</v>
      </c>
      <c r="I452" s="87">
        <v>87000.0</v>
      </c>
      <c r="J452" s="84" t="s">
        <v>1585</v>
      </c>
      <c r="K452" s="105"/>
      <c r="L452" s="106">
        <v>43570.0</v>
      </c>
      <c r="M452" s="106">
        <v>43572.0</v>
      </c>
      <c r="N452" s="88"/>
      <c r="O452" s="90" t="s">
        <v>1413</v>
      </c>
    </row>
    <row r="453" ht="15.75" customHeight="1">
      <c r="A453" s="113" t="s">
        <v>636</v>
      </c>
      <c r="B453" s="84" t="s">
        <v>1618</v>
      </c>
      <c r="C453" s="84" t="s">
        <v>1791</v>
      </c>
      <c r="D453" s="84">
        <v>8.7859962233E10</v>
      </c>
      <c r="E453" s="84" t="s">
        <v>1792</v>
      </c>
      <c r="F453" s="85">
        <v>2.0</v>
      </c>
      <c r="G453" s="86">
        <v>369005.0</v>
      </c>
      <c r="H453" s="84" t="s">
        <v>1411</v>
      </c>
      <c r="I453" s="87">
        <v>25000.0</v>
      </c>
      <c r="J453" s="84" t="s">
        <v>1412</v>
      </c>
      <c r="K453" s="105"/>
      <c r="L453" s="106">
        <v>43572.0</v>
      </c>
      <c r="M453" s="106">
        <v>43572.0</v>
      </c>
      <c r="N453" s="88"/>
      <c r="O453" s="90" t="s">
        <v>1413</v>
      </c>
    </row>
    <row r="454" ht="15.75" customHeight="1">
      <c r="A454" s="113" t="s">
        <v>640</v>
      </c>
      <c r="B454" s="84" t="s">
        <v>1793</v>
      </c>
      <c r="C454" s="84" t="s">
        <v>1794</v>
      </c>
      <c r="D454" s="84">
        <v>8.5205065994E10</v>
      </c>
      <c r="E454" s="84" t="s">
        <v>1795</v>
      </c>
      <c r="F454" s="85">
        <v>1.0</v>
      </c>
      <c r="G454" s="86">
        <v>245005.0</v>
      </c>
      <c r="H454" s="84" t="s">
        <v>1424</v>
      </c>
      <c r="I454" s="87">
        <v>50000.0</v>
      </c>
      <c r="J454" s="84" t="s">
        <v>1412</v>
      </c>
      <c r="K454" s="105"/>
      <c r="L454" s="106">
        <v>43572.0</v>
      </c>
      <c r="M454" s="106">
        <v>43573.0</v>
      </c>
      <c r="N454" s="88"/>
      <c r="O454" s="90" t="s">
        <v>1413</v>
      </c>
    </row>
    <row r="455" ht="15.75" customHeight="1">
      <c r="A455" s="113" t="s">
        <v>1796</v>
      </c>
      <c r="B455" s="84" t="s">
        <v>1797</v>
      </c>
      <c r="C455" s="84" t="s">
        <v>1798</v>
      </c>
      <c r="D455" s="84">
        <v>8.7754556299E10</v>
      </c>
      <c r="E455" s="84" t="s">
        <v>1799</v>
      </c>
      <c r="F455" s="85">
        <v>1.0</v>
      </c>
      <c r="G455" s="86">
        <v>270005.0</v>
      </c>
      <c r="H455" s="84" t="s">
        <v>1411</v>
      </c>
      <c r="I455" s="87">
        <v>11000.0</v>
      </c>
      <c r="J455" s="84" t="s">
        <v>1412</v>
      </c>
      <c r="K455" s="105"/>
      <c r="L455" s="106">
        <v>43572.0</v>
      </c>
      <c r="M455" s="106">
        <v>43573.0</v>
      </c>
      <c r="N455" s="88"/>
      <c r="O455" s="90" t="s">
        <v>1413</v>
      </c>
    </row>
    <row r="456" ht="15.75" customHeight="1">
      <c r="A456" s="113" t="s">
        <v>1800</v>
      </c>
      <c r="B456" s="84" t="s">
        <v>1801</v>
      </c>
      <c r="C456" s="84" t="s">
        <v>1802</v>
      </c>
      <c r="D456" s="84">
        <v>8.3707434394E10</v>
      </c>
      <c r="E456" s="84" t="s">
        <v>1803</v>
      </c>
      <c r="F456" s="85">
        <v>2.0</v>
      </c>
      <c r="G456" s="86">
        <v>529005.0</v>
      </c>
      <c r="H456" s="84" t="s">
        <v>1417</v>
      </c>
      <c r="I456" s="87">
        <v>11000.0</v>
      </c>
      <c r="J456" s="84" t="s">
        <v>1412</v>
      </c>
      <c r="K456" s="105"/>
      <c r="L456" s="106">
        <v>43573.0</v>
      </c>
      <c r="M456" s="106">
        <v>43573.0</v>
      </c>
      <c r="N456" s="88"/>
      <c r="O456" s="90" t="s">
        <v>1413</v>
      </c>
    </row>
    <row r="457" ht="15.75" customHeight="1">
      <c r="A457" s="113" t="s">
        <v>645</v>
      </c>
      <c r="B457" s="84" t="s">
        <v>1804</v>
      </c>
      <c r="C457" s="84" t="s">
        <v>1805</v>
      </c>
      <c r="D457" s="84">
        <v>8.1947209493E10</v>
      </c>
      <c r="E457" s="84" t="s">
        <v>1806</v>
      </c>
      <c r="F457" s="85">
        <v>1.0</v>
      </c>
      <c r="G457" s="86">
        <v>128505.0</v>
      </c>
      <c r="H457" s="84" t="s">
        <v>1424</v>
      </c>
      <c r="I457" s="87">
        <v>13000.0</v>
      </c>
      <c r="J457" s="84" t="s">
        <v>1453</v>
      </c>
      <c r="K457" s="105"/>
      <c r="L457" s="106">
        <v>43573.0</v>
      </c>
      <c r="M457" s="106">
        <v>43573.0</v>
      </c>
      <c r="N457" s="88"/>
      <c r="O457" s="90" t="s">
        <v>1413</v>
      </c>
    </row>
    <row r="458" ht="15.75" customHeight="1">
      <c r="A458" s="113" t="s">
        <v>649</v>
      </c>
      <c r="B458" s="84" t="s">
        <v>1807</v>
      </c>
      <c r="C458" s="84" t="s">
        <v>1808</v>
      </c>
      <c r="D458" s="84">
        <v>8.137764482E10</v>
      </c>
      <c r="E458" s="84" t="s">
        <v>1809</v>
      </c>
      <c r="F458" s="85">
        <v>2.0</v>
      </c>
      <c r="G458" s="86">
        <v>213805.0</v>
      </c>
      <c r="H458" s="84" t="s">
        <v>1417</v>
      </c>
      <c r="I458" s="87">
        <v>36000.0</v>
      </c>
      <c r="J458" s="84" t="s">
        <v>1412</v>
      </c>
      <c r="K458" s="105"/>
      <c r="L458" s="106">
        <v>43573.0</v>
      </c>
      <c r="M458" s="106">
        <v>43573.0</v>
      </c>
      <c r="N458" s="88"/>
      <c r="O458" s="90" t="s">
        <v>1413</v>
      </c>
    </row>
    <row r="459" ht="15.75" customHeight="1">
      <c r="A459" s="113" t="s">
        <v>654</v>
      </c>
      <c r="B459" s="84" t="s">
        <v>1810</v>
      </c>
      <c r="C459" s="84" t="s">
        <v>1811</v>
      </c>
      <c r="D459" s="84">
        <v>8.5210602811E10</v>
      </c>
      <c r="E459" s="84" t="s">
        <v>1812</v>
      </c>
      <c r="F459" s="85">
        <v>1.0</v>
      </c>
      <c r="G459" s="86">
        <v>102305.0</v>
      </c>
      <c r="H459" s="84" t="s">
        <v>1411</v>
      </c>
      <c r="I459" s="87">
        <v>12000.0</v>
      </c>
      <c r="J459" s="84" t="s">
        <v>1412</v>
      </c>
      <c r="K459" s="105"/>
      <c r="L459" s="106">
        <v>43573.0</v>
      </c>
      <c r="M459" s="106">
        <v>43573.0</v>
      </c>
      <c r="N459" s="88"/>
      <c r="O459" s="90" t="s">
        <v>1413</v>
      </c>
    </row>
    <row r="460" ht="15.75" customHeight="1">
      <c r="A460" s="113" t="s">
        <v>659</v>
      </c>
      <c r="B460" s="84" t="s">
        <v>1813</v>
      </c>
      <c r="C460" s="84" t="s">
        <v>1814</v>
      </c>
      <c r="D460" s="84">
        <v>8.5234976736E10</v>
      </c>
      <c r="E460" s="84" t="s">
        <v>1815</v>
      </c>
      <c r="F460" s="85">
        <v>1.0</v>
      </c>
      <c r="G460" s="86">
        <v>224005.0</v>
      </c>
      <c r="H460" s="84" t="s">
        <v>1424</v>
      </c>
      <c r="I460" s="87">
        <v>29000.0</v>
      </c>
      <c r="J460" s="84" t="s">
        <v>1412</v>
      </c>
      <c r="K460" s="105"/>
      <c r="L460" s="106">
        <v>43573.0</v>
      </c>
      <c r="M460" s="106">
        <v>43573.0</v>
      </c>
      <c r="N460" s="88"/>
      <c r="O460" s="90" t="s">
        <v>1413</v>
      </c>
    </row>
    <row r="461" ht="15.75" customHeight="1">
      <c r="A461" s="113" t="s">
        <v>665</v>
      </c>
      <c r="B461" s="84" t="s">
        <v>1816</v>
      </c>
      <c r="C461" s="84" t="s">
        <v>1817</v>
      </c>
      <c r="D461" s="84">
        <v>8.1389906895E10</v>
      </c>
      <c r="E461" s="84" t="s">
        <v>1515</v>
      </c>
      <c r="F461" s="85">
        <v>2.0</v>
      </c>
      <c r="G461" s="86">
        <v>291005.0</v>
      </c>
      <c r="H461" s="84" t="s">
        <v>1411</v>
      </c>
      <c r="I461" s="87">
        <v>11000.0</v>
      </c>
      <c r="J461" s="84" t="s">
        <v>1412</v>
      </c>
      <c r="K461" s="105"/>
      <c r="L461" s="106">
        <v>43573.0</v>
      </c>
      <c r="M461" s="106">
        <v>43573.0</v>
      </c>
      <c r="N461" s="88"/>
      <c r="O461" s="90" t="s">
        <v>1413</v>
      </c>
    </row>
    <row r="462" ht="15.75" customHeight="1">
      <c r="A462" s="113" t="s">
        <v>670</v>
      </c>
      <c r="B462" s="84" t="s">
        <v>1818</v>
      </c>
      <c r="C462" s="84" t="s">
        <v>1819</v>
      </c>
      <c r="D462" s="84">
        <v>8.3807511969E10</v>
      </c>
      <c r="E462" s="84" t="s">
        <v>1780</v>
      </c>
      <c r="F462" s="85">
        <v>1.0</v>
      </c>
      <c r="G462" s="86">
        <v>207005.0</v>
      </c>
      <c r="H462" s="84" t="s">
        <v>1417</v>
      </c>
      <c r="I462" s="87">
        <v>12000.0</v>
      </c>
      <c r="J462" s="84" t="s">
        <v>1412</v>
      </c>
      <c r="K462" s="105"/>
      <c r="L462" s="106">
        <v>43572.0</v>
      </c>
      <c r="M462" s="106">
        <v>43573.0</v>
      </c>
      <c r="N462" s="88"/>
      <c r="O462" s="90" t="s">
        <v>1413</v>
      </c>
    </row>
    <row r="463" ht="15.75" customHeight="1">
      <c r="A463" s="113" t="s">
        <v>674</v>
      </c>
      <c r="B463" s="84" t="s">
        <v>1820</v>
      </c>
      <c r="C463" s="84" t="s">
        <v>1821</v>
      </c>
      <c r="D463" s="84">
        <v>8.127720994E9</v>
      </c>
      <c r="E463" s="84" t="s">
        <v>1822</v>
      </c>
      <c r="F463" s="85">
        <v>2.0</v>
      </c>
      <c r="G463" s="86">
        <v>410005.0</v>
      </c>
      <c r="H463" s="84" t="s">
        <v>1424</v>
      </c>
      <c r="I463" s="87">
        <v>41000.0</v>
      </c>
      <c r="J463" s="84" t="s">
        <v>1412</v>
      </c>
      <c r="K463" s="105"/>
      <c r="L463" s="106">
        <v>43573.0</v>
      </c>
      <c r="M463" s="106">
        <v>43574.0</v>
      </c>
      <c r="N463" s="88"/>
      <c r="O463" s="90" t="s">
        <v>1413</v>
      </c>
    </row>
    <row r="464" ht="15.75" customHeight="1">
      <c r="A464" s="113" t="s">
        <v>1823</v>
      </c>
      <c r="B464" s="84" t="s">
        <v>1824</v>
      </c>
      <c r="C464" s="84" t="s">
        <v>1825</v>
      </c>
      <c r="D464" s="84">
        <v>8.5325584599E10</v>
      </c>
      <c r="E464" s="84" t="s">
        <v>1826</v>
      </c>
      <c r="F464" s="85">
        <v>2.0</v>
      </c>
      <c r="G464" s="86">
        <v>303005.0</v>
      </c>
      <c r="H464" s="84" t="s">
        <v>1442</v>
      </c>
      <c r="I464" s="87">
        <v>24000.0</v>
      </c>
      <c r="J464" s="84" t="s">
        <v>1412</v>
      </c>
      <c r="K464" s="105"/>
      <c r="L464" s="106">
        <v>43573.0</v>
      </c>
      <c r="M464" s="106">
        <v>43574.0</v>
      </c>
      <c r="N464" s="88"/>
      <c r="O464" s="90" t="s">
        <v>1413</v>
      </c>
    </row>
    <row r="465" ht="15.75" customHeight="1">
      <c r="A465" s="113" t="s">
        <v>1827</v>
      </c>
      <c r="B465" s="84" t="s">
        <v>1828</v>
      </c>
      <c r="C465" s="84" t="s">
        <v>1829</v>
      </c>
      <c r="D465" s="84" t="s">
        <v>1830</v>
      </c>
      <c r="E465" s="84" t="s">
        <v>1427</v>
      </c>
      <c r="F465" s="85">
        <v>1.0</v>
      </c>
      <c r="G465" s="86">
        <v>206005.0</v>
      </c>
      <c r="H465" s="84" t="s">
        <v>1424</v>
      </c>
      <c r="I465" s="87">
        <v>11000.0</v>
      </c>
      <c r="J465" s="84" t="s">
        <v>1412</v>
      </c>
      <c r="K465" s="105"/>
      <c r="L465" s="102">
        <v>43566.0</v>
      </c>
      <c r="M465" s="106">
        <v>43574.0</v>
      </c>
      <c r="N465" s="88"/>
      <c r="O465" s="90" t="s">
        <v>1413</v>
      </c>
    </row>
    <row r="466" ht="15.75" customHeight="1">
      <c r="A466" s="113" t="s">
        <v>1831</v>
      </c>
      <c r="B466" s="84" t="s">
        <v>1832</v>
      </c>
      <c r="C466" s="84" t="s">
        <v>1833</v>
      </c>
      <c r="D466" s="84">
        <v>8.9633391502E10</v>
      </c>
      <c r="E466" s="84" t="s">
        <v>1834</v>
      </c>
      <c r="F466" s="85">
        <v>1.0</v>
      </c>
      <c r="G466" s="86">
        <v>245005.0</v>
      </c>
      <c r="H466" s="84" t="s">
        <v>1417</v>
      </c>
      <c r="I466" s="87">
        <v>16000.0</v>
      </c>
      <c r="J466" s="84" t="s">
        <v>1412</v>
      </c>
      <c r="K466" s="105"/>
      <c r="L466" s="106">
        <v>43574.0</v>
      </c>
      <c r="M466" s="106">
        <v>43574.0</v>
      </c>
      <c r="N466" s="88"/>
      <c r="O466" s="90" t="s">
        <v>1413</v>
      </c>
    </row>
    <row r="467" ht="15.75" customHeight="1">
      <c r="A467" s="113" t="s">
        <v>679</v>
      </c>
      <c r="B467" s="84" t="s">
        <v>1835</v>
      </c>
      <c r="C467" s="84" t="s">
        <v>1836</v>
      </c>
      <c r="D467" s="84">
        <v>8.1911376701E10</v>
      </c>
      <c r="E467" s="84" t="s">
        <v>1837</v>
      </c>
      <c r="F467" s="85">
        <v>2.0</v>
      </c>
      <c r="G467" s="86">
        <v>510005.0</v>
      </c>
      <c r="H467" s="84" t="s">
        <v>1424</v>
      </c>
      <c r="I467" s="87">
        <v>16000.0</v>
      </c>
      <c r="J467" s="84" t="s">
        <v>1412</v>
      </c>
      <c r="K467" s="105"/>
      <c r="L467" s="106">
        <v>43573.0</v>
      </c>
      <c r="M467" s="106">
        <v>43575.0</v>
      </c>
      <c r="N467" s="88"/>
      <c r="O467" s="90" t="s">
        <v>1413</v>
      </c>
    </row>
    <row r="468" ht="15.75" customHeight="1">
      <c r="A468" s="113" t="s">
        <v>685</v>
      </c>
      <c r="B468" s="84" t="s">
        <v>1838</v>
      </c>
      <c r="C468" s="84" t="s">
        <v>1839</v>
      </c>
      <c r="D468" s="84">
        <v>8.5210000221E10</v>
      </c>
      <c r="E468" s="84" t="s">
        <v>1840</v>
      </c>
      <c r="F468" s="85">
        <v>2.0</v>
      </c>
      <c r="G468" s="86">
        <v>225055.0</v>
      </c>
      <c r="H468" s="84" t="s">
        <v>1411</v>
      </c>
      <c r="I468" s="87">
        <v>11000.0</v>
      </c>
      <c r="J468" s="84" t="s">
        <v>1412</v>
      </c>
      <c r="K468" s="105"/>
      <c r="L468" s="106">
        <v>43575.0</v>
      </c>
      <c r="M468" s="106">
        <v>43575.0</v>
      </c>
      <c r="N468" s="88"/>
      <c r="O468" s="90" t="s">
        <v>1413</v>
      </c>
    </row>
    <row r="469" ht="15.75" customHeight="1">
      <c r="A469" s="113" t="s">
        <v>690</v>
      </c>
      <c r="B469" s="84" t="s">
        <v>1841</v>
      </c>
      <c r="C469" s="84" t="s">
        <v>1842</v>
      </c>
      <c r="D469" s="84">
        <v>8.5264394797E10</v>
      </c>
      <c r="E469" s="84" t="s">
        <v>1843</v>
      </c>
      <c r="F469" s="85">
        <v>2.0</v>
      </c>
      <c r="G469" s="86">
        <v>402005.0</v>
      </c>
      <c r="H469" s="84" t="s">
        <v>1424</v>
      </c>
      <c r="I469" s="87">
        <v>43000.0</v>
      </c>
      <c r="J469" s="84" t="s">
        <v>1412</v>
      </c>
      <c r="K469" s="105"/>
      <c r="L469" s="106">
        <v>43575.0</v>
      </c>
      <c r="M469" s="106">
        <v>43576.0</v>
      </c>
      <c r="N469" s="88"/>
      <c r="O469" s="90" t="s">
        <v>1413</v>
      </c>
    </row>
    <row r="470" ht="15.75" customHeight="1">
      <c r="A470" s="113" t="s">
        <v>696</v>
      </c>
      <c r="B470" s="84" t="s">
        <v>1844</v>
      </c>
      <c r="C470" s="84" t="s">
        <v>1845</v>
      </c>
      <c r="D470" s="84">
        <v>8.232289533E10</v>
      </c>
      <c r="E470" s="84" t="s">
        <v>1846</v>
      </c>
      <c r="F470" s="85">
        <v>1.0</v>
      </c>
      <c r="G470" s="86">
        <v>340005.0</v>
      </c>
      <c r="H470" s="84" t="s">
        <v>1424</v>
      </c>
      <c r="I470" s="87">
        <v>11000.0</v>
      </c>
      <c r="J470" s="84" t="s">
        <v>1412</v>
      </c>
      <c r="K470" s="105"/>
      <c r="L470" s="106">
        <v>43575.0</v>
      </c>
      <c r="M470" s="106">
        <v>43575.0</v>
      </c>
      <c r="N470" s="88"/>
      <c r="O470" s="90" t="s">
        <v>1413</v>
      </c>
    </row>
    <row r="471" ht="15.75" customHeight="1">
      <c r="A471" s="113" t="s">
        <v>702</v>
      </c>
      <c r="B471" s="84" t="s">
        <v>1847</v>
      </c>
      <c r="C471" s="84" t="s">
        <v>1848</v>
      </c>
      <c r="D471" s="84">
        <v>8.1330651057E10</v>
      </c>
      <c r="E471" s="84" t="s">
        <v>1812</v>
      </c>
      <c r="F471" s="85">
        <v>1.0</v>
      </c>
      <c r="G471" s="86">
        <v>102305.0</v>
      </c>
      <c r="H471" s="84" t="s">
        <v>1411</v>
      </c>
      <c r="I471" s="87">
        <v>12000.0</v>
      </c>
      <c r="J471" s="84" t="s">
        <v>1412</v>
      </c>
      <c r="K471" s="105"/>
      <c r="L471" s="106">
        <v>43575.0</v>
      </c>
      <c r="M471" s="106">
        <v>43577.0</v>
      </c>
      <c r="N471" s="88"/>
      <c r="O471" s="90" t="s">
        <v>1413</v>
      </c>
    </row>
    <row r="472" ht="15.75" customHeight="1">
      <c r="A472" s="113" t="s">
        <v>707</v>
      </c>
      <c r="B472" s="84" t="s">
        <v>1849</v>
      </c>
      <c r="C472" s="84" t="s">
        <v>1850</v>
      </c>
      <c r="D472" s="84">
        <v>8.5357998484E10</v>
      </c>
      <c r="E472" s="84" t="s">
        <v>1851</v>
      </c>
      <c r="F472" s="85">
        <v>1.0</v>
      </c>
      <c r="G472" s="86">
        <v>237005.0</v>
      </c>
      <c r="H472" s="84" t="s">
        <v>1411</v>
      </c>
      <c r="I472" s="87">
        <v>42000.0</v>
      </c>
      <c r="J472" s="84" t="s">
        <v>1412</v>
      </c>
      <c r="K472" s="105"/>
      <c r="L472" s="106">
        <v>43575.0</v>
      </c>
      <c r="M472" s="106">
        <v>43575.0</v>
      </c>
      <c r="N472" s="88"/>
      <c r="O472" s="90" t="s">
        <v>1413</v>
      </c>
    </row>
    <row r="473" ht="15.75" customHeight="1">
      <c r="A473" s="113" t="s">
        <v>712</v>
      </c>
      <c r="B473" s="84" t="s">
        <v>1852</v>
      </c>
      <c r="C473" s="84" t="s">
        <v>1853</v>
      </c>
      <c r="D473" s="84" t="s">
        <v>1854</v>
      </c>
      <c r="E473" s="84" t="s">
        <v>1855</v>
      </c>
      <c r="F473" s="85">
        <v>1.0</v>
      </c>
      <c r="G473" s="86">
        <v>116305.0</v>
      </c>
      <c r="H473" s="84" t="s">
        <v>1424</v>
      </c>
      <c r="I473" s="87">
        <v>12000.0</v>
      </c>
      <c r="J473" s="84" t="s">
        <v>1412</v>
      </c>
      <c r="K473" s="105"/>
      <c r="L473" s="106">
        <v>43574.0</v>
      </c>
      <c r="M473" s="106">
        <v>43575.0</v>
      </c>
      <c r="N473" s="88"/>
      <c r="O473" s="90" t="s">
        <v>1413</v>
      </c>
    </row>
    <row r="474" ht="15.75" customHeight="1">
      <c r="A474" s="113" t="s">
        <v>717</v>
      </c>
      <c r="B474" s="84" t="s">
        <v>1856</v>
      </c>
      <c r="C474" s="84" t="s">
        <v>1857</v>
      </c>
      <c r="D474" s="84">
        <v>8.1297452001E10</v>
      </c>
      <c r="E474" s="84" t="s">
        <v>1858</v>
      </c>
      <c r="F474" s="85">
        <v>1.0</v>
      </c>
      <c r="G474" s="108"/>
      <c r="H474" s="88"/>
      <c r="I474" s="87">
        <v>12000.0</v>
      </c>
      <c r="J474" s="84" t="s">
        <v>1412</v>
      </c>
      <c r="K474" s="90" t="s">
        <v>1859</v>
      </c>
      <c r="L474" s="106">
        <v>43577.0</v>
      </c>
      <c r="M474" s="106">
        <v>43577.0</v>
      </c>
      <c r="N474" s="88"/>
      <c r="O474" s="90" t="s">
        <v>1413</v>
      </c>
    </row>
    <row r="475" ht="15.75" customHeight="1">
      <c r="A475" s="113" t="s">
        <v>1860</v>
      </c>
      <c r="B475" s="84" t="s">
        <v>1861</v>
      </c>
      <c r="C475" s="84" t="s">
        <v>1862</v>
      </c>
      <c r="D475" s="84">
        <v>8.180972294E10</v>
      </c>
      <c r="E475" s="84" t="s">
        <v>1863</v>
      </c>
      <c r="F475" s="85">
        <v>2.0</v>
      </c>
      <c r="G475" s="86">
        <v>344005.0</v>
      </c>
      <c r="H475" s="84" t="s">
        <v>1411</v>
      </c>
      <c r="I475" s="87">
        <v>65000.0</v>
      </c>
      <c r="J475" s="84" t="s">
        <v>1412</v>
      </c>
      <c r="K475" s="105"/>
      <c r="L475" s="106">
        <v>43574.0</v>
      </c>
      <c r="M475" s="106">
        <v>43577.0</v>
      </c>
      <c r="N475" s="88"/>
      <c r="O475" s="90" t="s">
        <v>1413</v>
      </c>
    </row>
    <row r="476" ht="15.75" customHeight="1">
      <c r="A476" s="113" t="s">
        <v>1864</v>
      </c>
      <c r="B476" s="84" t="s">
        <v>1865</v>
      </c>
      <c r="C476" s="84" t="s">
        <v>1866</v>
      </c>
      <c r="D476" s="88" t="str">
        <f>+62 896-1748-7067</f>
        <v>#ERROR!</v>
      </c>
      <c r="E476" s="84" t="s">
        <v>1867</v>
      </c>
      <c r="F476" s="85">
        <v>1.0</v>
      </c>
      <c r="G476" s="86">
        <v>243000.0</v>
      </c>
      <c r="H476" s="84" t="s">
        <v>1424</v>
      </c>
      <c r="I476" s="87">
        <v>12000.0</v>
      </c>
      <c r="J476" s="84" t="s">
        <v>1412</v>
      </c>
      <c r="K476" s="105"/>
      <c r="L476" s="106">
        <v>43575.0</v>
      </c>
      <c r="M476" s="106">
        <v>43577.0</v>
      </c>
      <c r="N476" s="88"/>
      <c r="O476" s="90" t="s">
        <v>1413</v>
      </c>
    </row>
    <row r="477" ht="15.75" customHeight="1">
      <c r="A477" s="113" t="s">
        <v>1868</v>
      </c>
      <c r="B477" s="84" t="s">
        <v>1869</v>
      </c>
      <c r="C477" s="84" t="s">
        <v>1870</v>
      </c>
      <c r="D477" s="88">
        <f>+6287828551078</f>
        <v>6287828551078</v>
      </c>
      <c r="E477" s="84" t="s">
        <v>1871</v>
      </c>
      <c r="F477" s="85">
        <v>4.0</v>
      </c>
      <c r="G477" s="86">
        <v>781005.0</v>
      </c>
      <c r="H477" s="84" t="s">
        <v>1417</v>
      </c>
      <c r="I477" s="115" t="s">
        <v>1681</v>
      </c>
      <c r="J477" s="84" t="s">
        <v>1412</v>
      </c>
      <c r="K477" s="105"/>
      <c r="L477" s="106">
        <v>43575.0</v>
      </c>
      <c r="M477" s="106">
        <v>43577.0</v>
      </c>
      <c r="N477" s="88"/>
      <c r="O477" s="90" t="s">
        <v>1413</v>
      </c>
    </row>
    <row r="478" ht="15.75" customHeight="1">
      <c r="A478" s="113" t="s">
        <v>1872</v>
      </c>
      <c r="B478" s="84" t="s">
        <v>1873</v>
      </c>
      <c r="C478" s="84" t="s">
        <v>1874</v>
      </c>
      <c r="D478" s="84">
        <v>8.1294854027E10</v>
      </c>
      <c r="E478" s="84" t="s">
        <v>1875</v>
      </c>
      <c r="F478" s="85">
        <v>1.0</v>
      </c>
      <c r="G478" s="86">
        <v>271005.0</v>
      </c>
      <c r="H478" s="84" t="s">
        <v>1424</v>
      </c>
      <c r="I478" s="87">
        <v>12000.0</v>
      </c>
      <c r="J478" s="84" t="s">
        <v>1412</v>
      </c>
      <c r="K478" s="105"/>
      <c r="L478" s="106">
        <v>43577.0</v>
      </c>
      <c r="M478" s="106">
        <v>43577.0</v>
      </c>
      <c r="N478" s="88"/>
      <c r="O478" s="90" t="s">
        <v>1413</v>
      </c>
    </row>
    <row r="479" ht="15.75" customHeight="1">
      <c r="A479" s="113" t="s">
        <v>1876</v>
      </c>
      <c r="B479" s="84" t="s">
        <v>1877</v>
      </c>
      <c r="C479" s="84" t="s">
        <v>1878</v>
      </c>
      <c r="D479" s="84">
        <v>8.5240828136E10</v>
      </c>
      <c r="E479" s="84" t="s">
        <v>1879</v>
      </c>
      <c r="F479" s="85">
        <v>1.0</v>
      </c>
      <c r="G479" s="86">
        <v>344005.0</v>
      </c>
      <c r="H479" s="84" t="s">
        <v>1424</v>
      </c>
      <c r="I479" s="87">
        <v>69000.0</v>
      </c>
      <c r="J479" s="84" t="s">
        <v>1412</v>
      </c>
      <c r="K479" s="105"/>
      <c r="L479" s="106">
        <v>43575.0</v>
      </c>
      <c r="M479" s="106">
        <v>43577.0</v>
      </c>
      <c r="N479" s="88"/>
      <c r="O479" s="90" t="s">
        <v>1413</v>
      </c>
    </row>
    <row r="480" ht="15.75" customHeight="1">
      <c r="A480" s="113" t="s">
        <v>1880</v>
      </c>
      <c r="B480" s="84" t="s">
        <v>1881</v>
      </c>
      <c r="C480" s="84" t="s">
        <v>1882</v>
      </c>
      <c r="D480" s="84">
        <v>8.7749701157E10</v>
      </c>
      <c r="E480" s="84" t="s">
        <v>1883</v>
      </c>
      <c r="F480" s="85">
        <v>1.0</v>
      </c>
      <c r="G480" s="86">
        <v>251005.0</v>
      </c>
      <c r="H480" s="84" t="s">
        <v>1424</v>
      </c>
      <c r="I480" s="87">
        <v>12000.0</v>
      </c>
      <c r="J480" s="84" t="s">
        <v>1412</v>
      </c>
      <c r="K480" s="105"/>
      <c r="L480" s="106">
        <v>43577.0</v>
      </c>
      <c r="M480" s="106">
        <v>43577.0</v>
      </c>
      <c r="N480" s="88"/>
      <c r="O480" s="90" t="s">
        <v>1413</v>
      </c>
    </row>
    <row r="481" ht="15.75" customHeight="1">
      <c r="A481" s="113" t="s">
        <v>1884</v>
      </c>
      <c r="B481" s="84" t="s">
        <v>1885</v>
      </c>
      <c r="C481" s="84" t="s">
        <v>1886</v>
      </c>
      <c r="D481" s="84">
        <v>8.5692783028E10</v>
      </c>
      <c r="E481" s="84" t="s">
        <v>1487</v>
      </c>
      <c r="F481" s="85">
        <v>2.0</v>
      </c>
      <c r="G481" s="86">
        <v>291005.0</v>
      </c>
      <c r="H481" s="84" t="s">
        <v>1887</v>
      </c>
      <c r="I481" s="87">
        <v>12000.0</v>
      </c>
      <c r="J481" s="84" t="s">
        <v>1412</v>
      </c>
      <c r="K481" s="105"/>
      <c r="L481" s="106">
        <v>43577.0</v>
      </c>
      <c r="M481" s="106">
        <v>43577.0</v>
      </c>
      <c r="N481" s="88"/>
      <c r="O481" s="90" t="s">
        <v>1413</v>
      </c>
    </row>
    <row r="482" ht="15.75" customHeight="1">
      <c r="A482" s="113" t="s">
        <v>721</v>
      </c>
      <c r="B482" s="84" t="s">
        <v>1888</v>
      </c>
      <c r="C482" s="84" t="s">
        <v>1889</v>
      </c>
      <c r="D482" s="84">
        <v>8.1291768751E10</v>
      </c>
      <c r="E482" s="84" t="s">
        <v>1890</v>
      </c>
      <c r="F482" s="85">
        <v>2.0</v>
      </c>
      <c r="G482" s="86">
        <v>381005.0</v>
      </c>
      <c r="H482" s="84" t="s">
        <v>1424</v>
      </c>
      <c r="I482" s="87">
        <v>22000.0</v>
      </c>
      <c r="J482" s="84" t="s">
        <v>1412</v>
      </c>
      <c r="K482" s="105"/>
      <c r="L482" s="106">
        <v>43577.0</v>
      </c>
      <c r="M482" s="106">
        <v>43578.0</v>
      </c>
      <c r="N482" s="88"/>
      <c r="O482" s="90" t="s">
        <v>1413</v>
      </c>
    </row>
    <row r="483" ht="15.75" customHeight="1">
      <c r="A483" s="113" t="s">
        <v>726</v>
      </c>
      <c r="B483" s="84" t="s">
        <v>1891</v>
      </c>
      <c r="C483" s="84" t="s">
        <v>1892</v>
      </c>
      <c r="D483" s="84" t="s">
        <v>1893</v>
      </c>
      <c r="E483" s="84" t="s">
        <v>1894</v>
      </c>
      <c r="F483" s="85">
        <v>2.0</v>
      </c>
      <c r="G483" s="86">
        <v>371005.0</v>
      </c>
      <c r="H483" s="84" t="s">
        <v>1424</v>
      </c>
      <c r="I483" s="87">
        <v>12000.0</v>
      </c>
      <c r="J483" s="84" t="s">
        <v>1412</v>
      </c>
      <c r="K483" s="105"/>
      <c r="L483" s="106">
        <v>43577.0</v>
      </c>
      <c r="M483" s="106">
        <v>43577.0</v>
      </c>
      <c r="N483" s="88"/>
      <c r="O483" s="90" t="s">
        <v>1413</v>
      </c>
    </row>
    <row r="484" ht="15.75" customHeight="1">
      <c r="A484" s="113" t="s">
        <v>731</v>
      </c>
      <c r="B484" s="84" t="s">
        <v>1895</v>
      </c>
      <c r="C484" s="84" t="s">
        <v>1896</v>
      </c>
      <c r="D484" s="84">
        <v>8.5795964445E10</v>
      </c>
      <c r="E484" s="84" t="s">
        <v>1897</v>
      </c>
      <c r="F484" s="85">
        <v>1.0</v>
      </c>
      <c r="G484" s="86">
        <v>271005.0</v>
      </c>
      <c r="H484" s="84" t="s">
        <v>1442</v>
      </c>
      <c r="I484" s="87">
        <v>12000.0</v>
      </c>
      <c r="J484" s="84" t="s">
        <v>1412</v>
      </c>
      <c r="K484" s="105"/>
      <c r="L484" s="106">
        <v>43571.0</v>
      </c>
      <c r="M484" s="106">
        <v>43578.0</v>
      </c>
      <c r="N484" s="88"/>
      <c r="O484" s="90" t="s">
        <v>1413</v>
      </c>
    </row>
    <row r="485" ht="15.75" customHeight="1">
      <c r="A485" s="113" t="s">
        <v>736</v>
      </c>
      <c r="B485" s="84" t="s">
        <v>1898</v>
      </c>
      <c r="C485" s="84" t="s">
        <v>1899</v>
      </c>
      <c r="D485" s="84">
        <v>8.5726409111E10</v>
      </c>
      <c r="E485" s="84" t="s">
        <v>1900</v>
      </c>
      <c r="F485" s="85">
        <v>2.0</v>
      </c>
      <c r="G485" s="86">
        <v>303005.0</v>
      </c>
      <c r="H485" s="84" t="s">
        <v>1424</v>
      </c>
      <c r="I485" s="87">
        <v>24000.0</v>
      </c>
      <c r="J485" s="84" t="s">
        <v>1412</v>
      </c>
      <c r="K485" s="105"/>
      <c r="L485" s="106">
        <v>43575.0</v>
      </c>
      <c r="M485" s="106">
        <v>43577.0</v>
      </c>
      <c r="N485" s="88"/>
      <c r="O485" s="90" t="s">
        <v>1413</v>
      </c>
    </row>
    <row r="486" ht="15.75" customHeight="1">
      <c r="A486" s="113" t="s">
        <v>740</v>
      </c>
      <c r="B486" s="84" t="s">
        <v>1901</v>
      </c>
      <c r="C486" s="84" t="s">
        <v>1902</v>
      </c>
      <c r="D486" s="84">
        <v>8.7730804436E10</v>
      </c>
      <c r="E486" s="84" t="s">
        <v>1903</v>
      </c>
      <c r="F486" s="85">
        <v>2.0</v>
      </c>
      <c r="G486" s="86">
        <v>210005.0</v>
      </c>
      <c r="H486" s="84" t="s">
        <v>1442</v>
      </c>
      <c r="I486" s="87">
        <v>23000.0</v>
      </c>
      <c r="J486" s="84" t="s">
        <v>1412</v>
      </c>
      <c r="K486" s="105"/>
      <c r="L486" s="106">
        <v>43577.0</v>
      </c>
      <c r="M486" s="106">
        <v>43578.0</v>
      </c>
      <c r="N486" s="88"/>
      <c r="O486" s="90" t="s">
        <v>1413</v>
      </c>
    </row>
    <row r="487" ht="15.75" customHeight="1">
      <c r="A487" s="113" t="s">
        <v>746</v>
      </c>
      <c r="B487" s="84" t="s">
        <v>1904</v>
      </c>
      <c r="C487" s="84" t="s">
        <v>1905</v>
      </c>
      <c r="D487" s="84">
        <v>8.2139133266E10</v>
      </c>
      <c r="E487" s="84" t="s">
        <v>1906</v>
      </c>
      <c r="F487" s="85">
        <v>1.0</v>
      </c>
      <c r="G487" s="86">
        <v>288005.0</v>
      </c>
      <c r="H487" s="84" t="s">
        <v>1442</v>
      </c>
      <c r="I487" s="87">
        <v>29000.0</v>
      </c>
      <c r="J487" s="84" t="s">
        <v>1412</v>
      </c>
      <c r="K487" s="105"/>
      <c r="L487" s="106">
        <v>43578.0</v>
      </c>
      <c r="M487" s="106">
        <v>43578.0</v>
      </c>
      <c r="N487" s="88"/>
      <c r="O487" s="90" t="s">
        <v>1413</v>
      </c>
    </row>
    <row r="488" ht="15.75" customHeight="1">
      <c r="A488" s="113" t="s">
        <v>751</v>
      </c>
      <c r="B488" s="84" t="s">
        <v>1907</v>
      </c>
      <c r="C488" s="84" t="s">
        <v>1908</v>
      </c>
      <c r="D488" s="84">
        <v>8.9653685576E10</v>
      </c>
      <c r="E488" s="84" t="s">
        <v>1909</v>
      </c>
      <c r="F488" s="85">
        <v>1.0</v>
      </c>
      <c r="G488" s="86">
        <v>219005.0</v>
      </c>
      <c r="H488" s="84" t="s">
        <v>1424</v>
      </c>
      <c r="I488" s="87">
        <v>24000.0</v>
      </c>
      <c r="J488" s="84" t="s">
        <v>1412</v>
      </c>
      <c r="K488" s="105"/>
      <c r="L488" s="106">
        <v>43578.0</v>
      </c>
      <c r="M488" s="106">
        <v>43578.0</v>
      </c>
      <c r="N488" s="88"/>
      <c r="O488" s="90" t="s">
        <v>1413</v>
      </c>
    </row>
    <row r="489" ht="15.75" customHeight="1">
      <c r="A489" s="113" t="s">
        <v>755</v>
      </c>
      <c r="B489" s="84" t="s">
        <v>1910</v>
      </c>
      <c r="C489" s="84" t="s">
        <v>1911</v>
      </c>
      <c r="D489" s="84">
        <v>8.5394281667E10</v>
      </c>
      <c r="E489" s="84" t="s">
        <v>1912</v>
      </c>
      <c r="F489" s="85">
        <v>4.0</v>
      </c>
      <c r="G489" s="86">
        <v>934005.0</v>
      </c>
      <c r="H489" s="84" t="s">
        <v>1424</v>
      </c>
      <c r="I489" s="115" t="s">
        <v>1913</v>
      </c>
      <c r="J489" s="84" t="s">
        <v>1412</v>
      </c>
      <c r="K489" s="105"/>
      <c r="L489" s="106">
        <v>43578.0</v>
      </c>
      <c r="M489" s="106">
        <v>43578.0</v>
      </c>
      <c r="N489" s="88"/>
      <c r="O489" s="90" t="s">
        <v>1413</v>
      </c>
    </row>
    <row r="490" ht="15.75" customHeight="1">
      <c r="A490" s="113" t="s">
        <v>760</v>
      </c>
      <c r="B490" s="84" t="s">
        <v>1914</v>
      </c>
      <c r="C490" s="84" t="s">
        <v>1915</v>
      </c>
      <c r="D490" s="84">
        <v>8.7760698526E10</v>
      </c>
      <c r="E490" s="84" t="s">
        <v>1916</v>
      </c>
      <c r="F490" s="85">
        <v>1.0</v>
      </c>
      <c r="G490" s="86">
        <v>265005.0</v>
      </c>
      <c r="H490" s="84" t="s">
        <v>1424</v>
      </c>
      <c r="I490" s="87">
        <v>16000.0</v>
      </c>
      <c r="J490" s="84" t="s">
        <v>1412</v>
      </c>
      <c r="K490" s="105"/>
      <c r="L490" s="106">
        <v>43578.0</v>
      </c>
      <c r="M490" s="106">
        <v>43578.0</v>
      </c>
      <c r="N490" s="88"/>
      <c r="O490" s="90" t="s">
        <v>1413</v>
      </c>
    </row>
    <row r="491" ht="15.75" customHeight="1">
      <c r="A491" s="113" t="s">
        <v>765</v>
      </c>
      <c r="B491" s="84" t="s">
        <v>1917</v>
      </c>
      <c r="C491" s="84" t="s">
        <v>1918</v>
      </c>
      <c r="D491" s="84">
        <v>8.567373449E9</v>
      </c>
      <c r="E491" s="84" t="s">
        <v>1919</v>
      </c>
      <c r="F491" s="85">
        <v>3.0</v>
      </c>
      <c r="G491" s="86">
        <v>570005.0</v>
      </c>
      <c r="H491" s="84" t="s">
        <v>1424</v>
      </c>
      <c r="I491" s="87">
        <v>12000.0</v>
      </c>
      <c r="J491" s="84" t="s">
        <v>1412</v>
      </c>
      <c r="K491" s="105"/>
      <c r="L491" s="106">
        <v>43578.0</v>
      </c>
      <c r="M491" s="106">
        <v>43578.0</v>
      </c>
      <c r="N491" s="88"/>
      <c r="O491" s="90" t="s">
        <v>1413</v>
      </c>
    </row>
    <row r="492" ht="15.75" customHeight="1">
      <c r="A492" s="113" t="s">
        <v>769</v>
      </c>
      <c r="B492" s="84" t="s">
        <v>1920</v>
      </c>
      <c r="C492" s="84" t="s">
        <v>1921</v>
      </c>
      <c r="D492" s="84">
        <v>8.5351128007E10</v>
      </c>
      <c r="E492" s="84" t="s">
        <v>1922</v>
      </c>
      <c r="F492" s="85">
        <v>2.0</v>
      </c>
      <c r="G492" s="86">
        <v>375005.0</v>
      </c>
      <c r="H492" s="84" t="s">
        <v>1424</v>
      </c>
      <c r="I492" s="87">
        <v>16000.0</v>
      </c>
      <c r="J492" s="84" t="s">
        <v>1412</v>
      </c>
      <c r="K492" s="105"/>
      <c r="L492" s="106">
        <v>43578.0</v>
      </c>
      <c r="M492" s="106">
        <v>43578.0</v>
      </c>
      <c r="N492" s="88"/>
      <c r="O492" s="90" t="s">
        <v>1413</v>
      </c>
    </row>
    <row r="493" ht="15.75" customHeight="1">
      <c r="A493" s="113" t="s">
        <v>773</v>
      </c>
      <c r="B493" s="84" t="s">
        <v>1923</v>
      </c>
      <c r="C493" s="84" t="s">
        <v>1924</v>
      </c>
      <c r="D493" s="84">
        <v>8.5343822272E10</v>
      </c>
      <c r="E493" s="84" t="s">
        <v>1925</v>
      </c>
      <c r="F493" s="85">
        <v>1.0</v>
      </c>
      <c r="G493" s="86">
        <v>315005.0</v>
      </c>
      <c r="H493" s="84" t="s">
        <v>1424</v>
      </c>
      <c r="I493" s="87">
        <v>66000.0</v>
      </c>
      <c r="J493" s="84" t="s">
        <v>1412</v>
      </c>
      <c r="K493" s="105"/>
      <c r="L493" s="106">
        <v>43577.0</v>
      </c>
      <c r="M493" s="106">
        <v>43578.0</v>
      </c>
      <c r="N493" s="88"/>
      <c r="O493" s="90" t="s">
        <v>1413</v>
      </c>
    </row>
    <row r="494" ht="15.75" customHeight="1">
      <c r="A494" s="113" t="s">
        <v>783</v>
      </c>
      <c r="B494" s="84" t="s">
        <v>1926</v>
      </c>
      <c r="C494" s="84" t="s">
        <v>1927</v>
      </c>
      <c r="D494" s="84" t="s">
        <v>1928</v>
      </c>
      <c r="E494" s="84" t="s">
        <v>1843</v>
      </c>
      <c r="F494" s="85">
        <v>2.0</v>
      </c>
      <c r="G494" s="86">
        <v>375005.0</v>
      </c>
      <c r="H494" s="84" t="s">
        <v>1424</v>
      </c>
      <c r="I494" s="87">
        <v>16000.0</v>
      </c>
      <c r="J494" s="84" t="s">
        <v>1412</v>
      </c>
      <c r="K494" s="105"/>
      <c r="L494" s="106">
        <v>43578.0</v>
      </c>
      <c r="M494" s="106">
        <v>43578.0</v>
      </c>
      <c r="N494" s="88"/>
      <c r="O494" s="90" t="s">
        <v>1413</v>
      </c>
    </row>
    <row r="495" ht="15.75" customHeight="1">
      <c r="A495" s="113" t="s">
        <v>788</v>
      </c>
      <c r="B495" s="84" t="s">
        <v>1929</v>
      </c>
      <c r="C495" s="84" t="s">
        <v>1930</v>
      </c>
      <c r="D495" s="84">
        <v>8.2233126123E10</v>
      </c>
      <c r="E495" s="84" t="s">
        <v>1931</v>
      </c>
      <c r="F495" s="85">
        <v>4.0</v>
      </c>
      <c r="G495" s="86">
        <v>606005.0</v>
      </c>
      <c r="H495" s="84" t="s">
        <v>1424</v>
      </c>
      <c r="I495" s="87">
        <v>48000.0</v>
      </c>
      <c r="J495" s="84" t="s">
        <v>1412</v>
      </c>
      <c r="K495" s="105"/>
      <c r="L495" s="106">
        <v>43578.0</v>
      </c>
      <c r="M495" s="106">
        <v>43578.0</v>
      </c>
      <c r="N495" s="88"/>
      <c r="O495" s="90" t="s">
        <v>1413</v>
      </c>
    </row>
    <row r="496" ht="15.75" customHeight="1">
      <c r="A496" s="113" t="s">
        <v>793</v>
      </c>
      <c r="B496" s="84" t="s">
        <v>1932</v>
      </c>
      <c r="C496" s="84" t="s">
        <v>1933</v>
      </c>
      <c r="D496" s="84">
        <v>8.2127898665E10</v>
      </c>
      <c r="E496" s="84" t="s">
        <v>1934</v>
      </c>
      <c r="F496" s="85">
        <v>1.0</v>
      </c>
      <c r="G496" s="86">
        <v>271005.0</v>
      </c>
      <c r="H496" s="84" t="s">
        <v>1424</v>
      </c>
      <c r="I496" s="87">
        <v>12000.0</v>
      </c>
      <c r="J496" s="84" t="s">
        <v>1412</v>
      </c>
      <c r="K496" s="105"/>
      <c r="L496" s="106">
        <v>43578.0</v>
      </c>
      <c r="M496" s="106">
        <v>43578.0</v>
      </c>
      <c r="N496" s="88"/>
      <c r="O496" s="90" t="s">
        <v>1413</v>
      </c>
    </row>
    <row r="497" ht="15.75" customHeight="1">
      <c r="A497" s="113" t="s">
        <v>798</v>
      </c>
      <c r="B497" s="84" t="s">
        <v>1920</v>
      </c>
      <c r="C497" s="84" t="s">
        <v>1921</v>
      </c>
      <c r="D497" s="84">
        <v>8.5351128007E10</v>
      </c>
      <c r="E497" s="84" t="s">
        <v>1433</v>
      </c>
      <c r="F497" s="85">
        <v>1.0</v>
      </c>
      <c r="G497" s="86">
        <v>275005.0</v>
      </c>
      <c r="H497" s="84" t="s">
        <v>1424</v>
      </c>
      <c r="I497" s="87">
        <v>16000.0</v>
      </c>
      <c r="J497" s="84" t="s">
        <v>1412</v>
      </c>
      <c r="K497" s="105"/>
      <c r="L497" s="106">
        <v>43578.0</v>
      </c>
      <c r="M497" s="106">
        <v>43578.0</v>
      </c>
      <c r="N497" s="88"/>
      <c r="O497" s="90" t="s">
        <v>1413</v>
      </c>
    </row>
    <row r="498" ht="15.75" customHeight="1">
      <c r="A498" s="113" t="s">
        <v>803</v>
      </c>
      <c r="B498" s="84" t="s">
        <v>1428</v>
      </c>
      <c r="C498" s="84" t="s">
        <v>1935</v>
      </c>
      <c r="D498" s="84">
        <v>8.5659777195E10</v>
      </c>
      <c r="E498" s="84" t="s">
        <v>1936</v>
      </c>
      <c r="F498" s="85">
        <v>2.0</v>
      </c>
      <c r="G498" s="86">
        <v>365005.0</v>
      </c>
      <c r="H498" s="84" t="s">
        <v>1411</v>
      </c>
      <c r="I498" s="87">
        <v>16000.0</v>
      </c>
      <c r="J498" s="84" t="s">
        <v>1412</v>
      </c>
      <c r="K498" s="118">
        <v>9000.0</v>
      </c>
      <c r="L498" s="106">
        <v>43577.0</v>
      </c>
      <c r="M498" s="106">
        <v>43578.0</v>
      </c>
      <c r="N498" s="88"/>
      <c r="O498" s="90" t="s">
        <v>1413</v>
      </c>
    </row>
    <row r="499" ht="15.75" customHeight="1">
      <c r="A499" s="113" t="s">
        <v>809</v>
      </c>
      <c r="B499" s="84" t="s">
        <v>1748</v>
      </c>
      <c r="C499" s="84" t="s">
        <v>1937</v>
      </c>
      <c r="D499" s="84">
        <v>8.5323734395E10</v>
      </c>
      <c r="E499" s="84" t="s">
        <v>1938</v>
      </c>
      <c r="F499" s="85">
        <v>1.0</v>
      </c>
      <c r="G499" s="86">
        <v>291005.0</v>
      </c>
      <c r="H499" s="84" t="s">
        <v>1411</v>
      </c>
      <c r="I499" s="87">
        <v>16000.0</v>
      </c>
      <c r="J499" s="84" t="s">
        <v>1412</v>
      </c>
      <c r="K499" s="105"/>
      <c r="L499" s="106">
        <v>43578.0</v>
      </c>
      <c r="M499" s="106">
        <v>43579.0</v>
      </c>
      <c r="N499" s="88"/>
      <c r="O499" s="90" t="s">
        <v>1413</v>
      </c>
    </row>
    <row r="500" ht="15.75" customHeight="1">
      <c r="A500" s="113" t="s">
        <v>810</v>
      </c>
      <c r="B500" s="84" t="s">
        <v>1844</v>
      </c>
      <c r="C500" s="84" t="s">
        <v>1845</v>
      </c>
      <c r="D500" s="84">
        <v>8.232289533E10</v>
      </c>
      <c r="E500" s="84" t="s">
        <v>1939</v>
      </c>
      <c r="F500" s="85">
        <v>1.0</v>
      </c>
      <c r="G500" s="108"/>
      <c r="H500" s="84" t="s">
        <v>1424</v>
      </c>
      <c r="I500" s="87">
        <v>11000.0</v>
      </c>
      <c r="J500" s="84" t="s">
        <v>1412</v>
      </c>
      <c r="K500" s="90" t="s">
        <v>1940</v>
      </c>
      <c r="L500" s="106">
        <v>43575.0</v>
      </c>
      <c r="M500" s="106">
        <v>43575.0</v>
      </c>
      <c r="N500" s="88"/>
      <c r="O500" s="90" t="s">
        <v>1413</v>
      </c>
    </row>
    <row r="501" ht="15.75" customHeight="1">
      <c r="A501" s="113" t="s">
        <v>815</v>
      </c>
      <c r="B501" s="84" t="s">
        <v>1941</v>
      </c>
      <c r="C501" s="84" t="s">
        <v>1942</v>
      </c>
      <c r="D501" s="84">
        <v>8.129038765E10</v>
      </c>
      <c r="E501" s="84" t="s">
        <v>1943</v>
      </c>
      <c r="F501" s="85">
        <v>4.0</v>
      </c>
      <c r="G501" s="86">
        <v>886005.0</v>
      </c>
      <c r="H501" s="84" t="s">
        <v>1424</v>
      </c>
      <c r="I501" s="115" t="s">
        <v>1944</v>
      </c>
      <c r="J501" s="84" t="s">
        <v>1412</v>
      </c>
      <c r="K501" s="105"/>
      <c r="L501" s="106">
        <v>43577.0</v>
      </c>
      <c r="M501" s="106">
        <v>43579.0</v>
      </c>
      <c r="N501" s="88"/>
      <c r="O501" s="90" t="s">
        <v>1413</v>
      </c>
    </row>
    <row r="502" ht="15.75" customHeight="1">
      <c r="A502" s="113" t="s">
        <v>819</v>
      </c>
      <c r="B502" s="84" t="s">
        <v>1945</v>
      </c>
      <c r="C502" s="84" t="s">
        <v>1946</v>
      </c>
      <c r="D502" s="84">
        <v>8.5782406724E10</v>
      </c>
      <c r="E502" s="84" t="s">
        <v>1947</v>
      </c>
      <c r="F502" s="85">
        <v>2.0</v>
      </c>
      <c r="G502" s="86">
        <v>290005.0</v>
      </c>
      <c r="H502" s="84" t="s">
        <v>1442</v>
      </c>
      <c r="I502" s="87">
        <v>11000.0</v>
      </c>
      <c r="J502" s="84" t="s">
        <v>1412</v>
      </c>
      <c r="K502" s="105"/>
      <c r="L502" s="106">
        <v>43579.0</v>
      </c>
      <c r="M502" s="106">
        <v>43579.0</v>
      </c>
      <c r="N502" s="88"/>
      <c r="O502" s="90" t="s">
        <v>1413</v>
      </c>
    </row>
    <row r="503" ht="15.75" customHeight="1">
      <c r="A503" s="113" t="s">
        <v>824</v>
      </c>
      <c r="B503" s="84" t="s">
        <v>1948</v>
      </c>
      <c r="C503" s="84" t="s">
        <v>1949</v>
      </c>
      <c r="D503" s="84">
        <v>8.1248967369E10</v>
      </c>
      <c r="E503" s="84" t="s">
        <v>1950</v>
      </c>
      <c r="F503" s="85">
        <v>2.0</v>
      </c>
      <c r="G503" s="86">
        <v>426005.0</v>
      </c>
      <c r="H503" s="84" t="s">
        <v>1411</v>
      </c>
      <c r="I503" s="87">
        <v>106000.0</v>
      </c>
      <c r="J503" s="84" t="s">
        <v>1412</v>
      </c>
      <c r="K503" s="105"/>
      <c r="L503" s="106">
        <v>43579.0</v>
      </c>
      <c r="M503" s="106">
        <v>43579.0</v>
      </c>
      <c r="N503" s="88"/>
      <c r="O503" s="90" t="s">
        <v>1413</v>
      </c>
    </row>
    <row r="504" ht="15.75" customHeight="1">
      <c r="A504" s="113" t="s">
        <v>1951</v>
      </c>
      <c r="B504" s="84" t="s">
        <v>1952</v>
      </c>
      <c r="C504" s="84" t="s">
        <v>1953</v>
      </c>
      <c r="D504" s="84" t="s">
        <v>1954</v>
      </c>
      <c r="E504" s="84" t="s">
        <v>1955</v>
      </c>
      <c r="F504" s="85">
        <v>1.0</v>
      </c>
      <c r="G504" s="86">
        <v>242005.0</v>
      </c>
      <c r="H504" s="84" t="s">
        <v>1417</v>
      </c>
      <c r="I504" s="87">
        <v>16000.0</v>
      </c>
      <c r="J504" s="84" t="s">
        <v>1453</v>
      </c>
      <c r="K504" s="105"/>
      <c r="L504" s="106">
        <v>43579.0</v>
      </c>
      <c r="M504" s="106">
        <v>43579.0</v>
      </c>
      <c r="N504" s="84" t="s">
        <v>1956</v>
      </c>
      <c r="O504" s="90" t="s">
        <v>1957</v>
      </c>
    </row>
    <row r="505" ht="15.75" customHeight="1">
      <c r="A505" s="113" t="s">
        <v>829</v>
      </c>
      <c r="B505" s="84" t="s">
        <v>1958</v>
      </c>
      <c r="C505" s="84" t="s">
        <v>1959</v>
      </c>
      <c r="D505" s="84">
        <v>8.5641214888E10</v>
      </c>
      <c r="E505" s="84" t="s">
        <v>1960</v>
      </c>
      <c r="F505" s="85">
        <v>2.0</v>
      </c>
      <c r="G505" s="86">
        <v>451005.0</v>
      </c>
      <c r="H505" s="84" t="s">
        <v>1424</v>
      </c>
      <c r="I505" s="87">
        <v>20000.0</v>
      </c>
      <c r="J505" s="84" t="s">
        <v>1412</v>
      </c>
      <c r="K505" s="105"/>
      <c r="L505" s="106">
        <v>43579.0</v>
      </c>
      <c r="M505" s="106">
        <v>43579.0</v>
      </c>
      <c r="N505" s="88"/>
      <c r="O505" s="90" t="s">
        <v>1413</v>
      </c>
    </row>
    <row r="506" ht="15.75" customHeight="1">
      <c r="A506" s="113" t="s">
        <v>833</v>
      </c>
      <c r="B506" s="84" t="s">
        <v>1961</v>
      </c>
      <c r="C506" s="84" t="s">
        <v>1962</v>
      </c>
      <c r="D506" s="84">
        <v>8.1946002353E10</v>
      </c>
      <c r="E506" s="84" t="s">
        <v>1963</v>
      </c>
      <c r="F506" s="85">
        <v>3.0</v>
      </c>
      <c r="G506" s="86">
        <v>593005.0</v>
      </c>
      <c r="H506" s="84" t="s">
        <v>1424</v>
      </c>
      <c r="I506" s="87">
        <v>25000.0</v>
      </c>
      <c r="J506" s="84" t="s">
        <v>1412</v>
      </c>
      <c r="K506" s="105"/>
      <c r="L506" s="106">
        <v>43579.0</v>
      </c>
      <c r="M506" s="106">
        <v>43579.0</v>
      </c>
      <c r="N506" s="88"/>
      <c r="O506" s="90" t="s">
        <v>1413</v>
      </c>
    </row>
    <row r="507" ht="15.75" customHeight="1">
      <c r="A507" s="113" t="s">
        <v>838</v>
      </c>
      <c r="B507" s="84" t="s">
        <v>1964</v>
      </c>
      <c r="C507" s="84" t="s">
        <v>1965</v>
      </c>
      <c r="D507" s="88">
        <f>+6285224557713</f>
        <v>6285224557713</v>
      </c>
      <c r="E507" s="84" t="s">
        <v>1647</v>
      </c>
      <c r="F507" s="85">
        <v>1.0</v>
      </c>
      <c r="G507" s="86">
        <v>275005.0</v>
      </c>
      <c r="H507" s="84" t="s">
        <v>1424</v>
      </c>
      <c r="I507" s="87">
        <v>16000.0</v>
      </c>
      <c r="J507" s="84" t="s">
        <v>1412</v>
      </c>
      <c r="K507" s="105"/>
      <c r="L507" s="106">
        <v>43579.0</v>
      </c>
      <c r="M507" s="106">
        <v>43579.0</v>
      </c>
      <c r="N507" s="88"/>
      <c r="O507" s="90" t="s">
        <v>1413</v>
      </c>
    </row>
    <row r="508" ht="15.75" customHeight="1">
      <c r="A508" s="113" t="s">
        <v>843</v>
      </c>
      <c r="B508" s="84" t="s">
        <v>1966</v>
      </c>
      <c r="C508" s="84" t="s">
        <v>1967</v>
      </c>
      <c r="D508" s="84">
        <v>8.23227923E10</v>
      </c>
      <c r="E508" s="84" t="s">
        <v>1968</v>
      </c>
      <c r="F508" s="85">
        <v>1.0</v>
      </c>
      <c r="G508" s="86">
        <v>207005.0</v>
      </c>
      <c r="H508" s="84" t="s">
        <v>1424</v>
      </c>
      <c r="I508" s="87">
        <v>12000.0</v>
      </c>
      <c r="J508" s="84" t="s">
        <v>1412</v>
      </c>
      <c r="K508" s="105"/>
      <c r="L508" s="106">
        <v>43580.0</v>
      </c>
      <c r="M508" s="106">
        <v>43580.0</v>
      </c>
      <c r="N508" s="88"/>
      <c r="O508" s="90" t="s">
        <v>1413</v>
      </c>
    </row>
    <row r="509" ht="15.75" customHeight="1">
      <c r="A509" s="113" t="s">
        <v>847</v>
      </c>
      <c r="B509" s="84" t="s">
        <v>1969</v>
      </c>
      <c r="C509" s="84" t="s">
        <v>1970</v>
      </c>
      <c r="D509" s="84" t="s">
        <v>1971</v>
      </c>
      <c r="E509" s="84" t="s">
        <v>1934</v>
      </c>
      <c r="F509" s="85">
        <v>1.0</v>
      </c>
      <c r="G509" s="86">
        <v>286005.0</v>
      </c>
      <c r="H509" s="84" t="s">
        <v>1442</v>
      </c>
      <c r="I509" s="87">
        <v>27000.0</v>
      </c>
      <c r="J509" s="84" t="s">
        <v>1412</v>
      </c>
      <c r="K509" s="105"/>
      <c r="L509" s="106">
        <v>43580.0</v>
      </c>
      <c r="M509" s="106">
        <v>43580.0</v>
      </c>
      <c r="N509" s="88"/>
      <c r="O509" s="90" t="s">
        <v>1413</v>
      </c>
    </row>
    <row r="510" ht="15.75" customHeight="1">
      <c r="A510" s="113" t="s">
        <v>852</v>
      </c>
      <c r="B510" s="84" t="s">
        <v>1972</v>
      </c>
      <c r="C510" s="84" t="s">
        <v>1973</v>
      </c>
      <c r="D510" s="84">
        <v>8.1276082984E10</v>
      </c>
      <c r="E510" s="84" t="s">
        <v>1974</v>
      </c>
      <c r="F510" s="85">
        <v>7.0</v>
      </c>
      <c r="G510" s="86">
        <v>1512005.0</v>
      </c>
      <c r="H510" s="84" t="s">
        <v>1424</v>
      </c>
      <c r="I510" s="115" t="s">
        <v>1975</v>
      </c>
      <c r="J510" s="84" t="s">
        <v>1412</v>
      </c>
      <c r="K510" s="105"/>
      <c r="L510" s="106">
        <v>43579.0</v>
      </c>
      <c r="M510" s="106">
        <v>43580.0</v>
      </c>
      <c r="N510" s="88"/>
      <c r="O510" s="90" t="s">
        <v>1413</v>
      </c>
    </row>
    <row r="511" ht="15.75" customHeight="1">
      <c r="A511" s="113" t="s">
        <v>892</v>
      </c>
      <c r="B511" s="84" t="s">
        <v>1976</v>
      </c>
      <c r="C511" s="84" t="s">
        <v>1977</v>
      </c>
      <c r="D511" s="84">
        <v>8.5759866901E10</v>
      </c>
      <c r="E511" s="84" t="s">
        <v>1978</v>
      </c>
      <c r="F511" s="85">
        <v>2.0</v>
      </c>
      <c r="G511" s="86">
        <v>425005.0</v>
      </c>
      <c r="H511" s="84" t="s">
        <v>1424</v>
      </c>
      <c r="I511" s="87">
        <v>16000.0</v>
      </c>
      <c r="J511" s="84" t="s">
        <v>1412</v>
      </c>
      <c r="K511" s="105"/>
      <c r="L511" s="106">
        <v>43580.0</v>
      </c>
      <c r="M511" s="106">
        <v>43580.0</v>
      </c>
      <c r="N511" s="88"/>
      <c r="O511" s="90" t="s">
        <v>1413</v>
      </c>
    </row>
    <row r="512" ht="15.75" customHeight="1">
      <c r="A512" s="113" t="s">
        <v>897</v>
      </c>
      <c r="B512" s="84" t="s">
        <v>1979</v>
      </c>
      <c r="C512" s="84" t="s">
        <v>1980</v>
      </c>
      <c r="D512" s="84">
        <v>8.5736701516E10</v>
      </c>
      <c r="E512" s="84" t="s">
        <v>1981</v>
      </c>
      <c r="F512" s="85">
        <v>1.0</v>
      </c>
      <c r="G512" s="86">
        <v>224005.0</v>
      </c>
      <c r="H512" s="84" t="s">
        <v>1411</v>
      </c>
      <c r="I512" s="87">
        <v>29000.0</v>
      </c>
      <c r="J512" s="84" t="s">
        <v>1412</v>
      </c>
      <c r="K512" s="105"/>
      <c r="L512" s="106">
        <v>43580.0</v>
      </c>
      <c r="M512" s="106">
        <v>43580.0</v>
      </c>
      <c r="N512" s="88"/>
      <c r="O512" s="90" t="s">
        <v>1413</v>
      </c>
    </row>
    <row r="513" ht="15.75" customHeight="1">
      <c r="A513" s="113" t="s">
        <v>902</v>
      </c>
      <c r="B513" s="84" t="s">
        <v>1982</v>
      </c>
      <c r="C513" s="84" t="s">
        <v>1983</v>
      </c>
      <c r="D513" s="84" t="s">
        <v>1984</v>
      </c>
      <c r="E513" s="84" t="s">
        <v>1985</v>
      </c>
      <c r="F513" s="85">
        <v>1.0</v>
      </c>
      <c r="G513" s="86">
        <v>295005.0</v>
      </c>
      <c r="H513" s="84" t="s">
        <v>1424</v>
      </c>
      <c r="I513" s="87">
        <v>66000.0</v>
      </c>
      <c r="J513" s="84" t="s">
        <v>1412</v>
      </c>
      <c r="K513" s="105"/>
      <c r="L513" s="106">
        <v>43580.0</v>
      </c>
      <c r="M513" s="106">
        <v>43580.0</v>
      </c>
      <c r="N513" s="88"/>
      <c r="O513" s="90" t="s">
        <v>1413</v>
      </c>
    </row>
    <row r="514" ht="15.75" customHeight="1">
      <c r="A514" s="113" t="s">
        <v>908</v>
      </c>
      <c r="B514" s="84" t="s">
        <v>1986</v>
      </c>
      <c r="C514" s="84" t="s">
        <v>1987</v>
      </c>
      <c r="D514" s="84">
        <v>8.5700007156E10</v>
      </c>
      <c r="E514" s="84" t="s">
        <v>1988</v>
      </c>
      <c r="F514" s="85">
        <v>2.0</v>
      </c>
      <c r="G514" s="86">
        <v>460005.0</v>
      </c>
      <c r="H514" s="84" t="s">
        <v>1424</v>
      </c>
      <c r="I514" s="87">
        <v>12000.0</v>
      </c>
      <c r="J514" s="84" t="s">
        <v>1412</v>
      </c>
      <c r="K514" s="105"/>
      <c r="L514" s="106">
        <v>43580.0</v>
      </c>
      <c r="M514" s="106">
        <v>43580.0</v>
      </c>
      <c r="N514" s="88"/>
      <c r="O514" s="90" t="s">
        <v>1413</v>
      </c>
    </row>
    <row r="515" ht="15.75" customHeight="1">
      <c r="A515" s="113" t="s">
        <v>913</v>
      </c>
      <c r="B515" s="84" t="s">
        <v>1989</v>
      </c>
      <c r="C515" s="84" t="s">
        <v>1990</v>
      </c>
      <c r="D515" s="84">
        <v>8.9664901086E10</v>
      </c>
      <c r="E515" s="84" t="s">
        <v>1991</v>
      </c>
      <c r="F515" s="85">
        <v>1.0</v>
      </c>
      <c r="G515" s="86">
        <v>311005.0</v>
      </c>
      <c r="H515" s="84" t="s">
        <v>1424</v>
      </c>
      <c r="I515" s="87">
        <v>12000.0</v>
      </c>
      <c r="J515" s="84" t="s">
        <v>1412</v>
      </c>
      <c r="K515" s="105"/>
      <c r="L515" s="106">
        <v>43579.0</v>
      </c>
      <c r="M515" s="106">
        <v>43581.0</v>
      </c>
      <c r="N515" s="88"/>
      <c r="O515" s="90" t="s">
        <v>1413</v>
      </c>
    </row>
    <row r="516" ht="15.75" customHeight="1">
      <c r="A516" s="113" t="s">
        <v>918</v>
      </c>
      <c r="B516" s="84" t="s">
        <v>1992</v>
      </c>
      <c r="C516" s="84" t="s">
        <v>1993</v>
      </c>
      <c r="D516" s="84">
        <v>1.3269758E8</v>
      </c>
      <c r="E516" s="84" t="s">
        <v>1994</v>
      </c>
      <c r="F516" s="85">
        <v>2.0</v>
      </c>
      <c r="G516" s="86">
        <v>400000.0</v>
      </c>
      <c r="H516" s="84" t="s">
        <v>1417</v>
      </c>
      <c r="I516" s="87">
        <v>87000.0</v>
      </c>
      <c r="J516" s="84" t="s">
        <v>1585</v>
      </c>
      <c r="K516" s="105"/>
      <c r="L516" s="106">
        <v>43580.0</v>
      </c>
      <c r="M516" s="106">
        <v>43581.0</v>
      </c>
      <c r="N516" s="88"/>
      <c r="O516" s="90" t="s">
        <v>1413</v>
      </c>
    </row>
    <row r="517" ht="15.75" customHeight="1">
      <c r="A517" s="113" t="s">
        <v>922</v>
      </c>
      <c r="B517" s="84" t="s">
        <v>1995</v>
      </c>
      <c r="C517" s="84" t="s">
        <v>1996</v>
      </c>
      <c r="D517" s="88" t="str">
        <f>+62 852-1504-9798</f>
        <v>#ERROR!</v>
      </c>
      <c r="E517" s="84" t="s">
        <v>1997</v>
      </c>
      <c r="F517" s="85">
        <v>2.0</v>
      </c>
      <c r="G517" s="86">
        <v>490005.0</v>
      </c>
      <c r="H517" s="84" t="s">
        <v>1411</v>
      </c>
      <c r="I517" s="119">
        <v>11000.0</v>
      </c>
      <c r="J517" s="84" t="s">
        <v>1412</v>
      </c>
      <c r="K517" s="105"/>
      <c r="L517" s="106">
        <v>43581.0</v>
      </c>
      <c r="M517" s="106">
        <v>43581.0</v>
      </c>
      <c r="N517" s="88"/>
      <c r="O517" s="90" t="s">
        <v>1413</v>
      </c>
    </row>
    <row r="518" ht="15.75" customHeight="1">
      <c r="A518" s="113" t="s">
        <v>1372</v>
      </c>
      <c r="B518" s="84" t="s">
        <v>1998</v>
      </c>
      <c r="C518" s="84" t="s">
        <v>1999</v>
      </c>
      <c r="D518" s="84">
        <v>8.3887986E9</v>
      </c>
      <c r="E518" s="84" t="s">
        <v>2000</v>
      </c>
      <c r="F518" s="85">
        <v>1.0</v>
      </c>
      <c r="G518" s="86">
        <v>201005.0</v>
      </c>
      <c r="H518" s="84" t="s">
        <v>1417</v>
      </c>
      <c r="I518" s="87">
        <v>12000.0</v>
      </c>
      <c r="J518" s="84" t="s">
        <v>1412</v>
      </c>
      <c r="K518" s="118">
        <v>20000.0</v>
      </c>
      <c r="L518" s="106">
        <v>43581.0</v>
      </c>
      <c r="M518" s="106">
        <v>43581.0</v>
      </c>
      <c r="N518" s="84" t="s">
        <v>2001</v>
      </c>
      <c r="O518" s="90" t="s">
        <v>1413</v>
      </c>
    </row>
    <row r="519" ht="15.75" customHeight="1">
      <c r="A519" s="113" t="s">
        <v>927</v>
      </c>
      <c r="B519" s="84" t="s">
        <v>2002</v>
      </c>
      <c r="C519" s="84" t="s">
        <v>2003</v>
      </c>
      <c r="D519" s="84" t="s">
        <v>2004</v>
      </c>
      <c r="E519" s="84" t="s">
        <v>2005</v>
      </c>
      <c r="F519" s="85">
        <v>2.0</v>
      </c>
      <c r="G519" s="86">
        <v>406005.0</v>
      </c>
      <c r="H519" s="84" t="s">
        <v>1411</v>
      </c>
      <c r="I519" s="87">
        <v>12000.0</v>
      </c>
      <c r="J519" s="84" t="s">
        <v>1412</v>
      </c>
      <c r="K519" s="105"/>
      <c r="L519" s="106">
        <v>43581.0</v>
      </c>
      <c r="M519" s="106">
        <v>43581.0</v>
      </c>
      <c r="N519" s="88"/>
      <c r="O519" s="90" t="s">
        <v>1413</v>
      </c>
    </row>
    <row r="520" ht="15.75" customHeight="1">
      <c r="A520" s="113" t="s">
        <v>932</v>
      </c>
      <c r="B520" s="84" t="s">
        <v>2006</v>
      </c>
      <c r="C520" s="84" t="s">
        <v>2007</v>
      </c>
      <c r="D520" s="84">
        <v>8.2111760765E10</v>
      </c>
      <c r="E520" s="84" t="s">
        <v>2008</v>
      </c>
      <c r="F520" s="85">
        <v>2.0</v>
      </c>
      <c r="G520" s="86">
        <v>490005.0</v>
      </c>
      <c r="H520" s="84" t="s">
        <v>1417</v>
      </c>
      <c r="I520" s="87">
        <v>12000.0</v>
      </c>
      <c r="J520" s="84" t="s">
        <v>1412</v>
      </c>
      <c r="K520" s="105"/>
      <c r="L520" s="106">
        <v>43581.0</v>
      </c>
      <c r="M520" s="106">
        <v>43581.0</v>
      </c>
      <c r="N520" s="88"/>
      <c r="O520" s="90" t="s">
        <v>1413</v>
      </c>
    </row>
    <row r="521" ht="15.75" customHeight="1">
      <c r="A521" s="113" t="s">
        <v>937</v>
      </c>
      <c r="B521" s="84" t="s">
        <v>2009</v>
      </c>
      <c r="C521" s="84" t="s">
        <v>2010</v>
      </c>
      <c r="D521" s="84">
        <v>8.2136710545E10</v>
      </c>
      <c r="E521" s="84" t="s">
        <v>2011</v>
      </c>
      <c r="F521" s="85">
        <v>3.0</v>
      </c>
      <c r="G521" s="86">
        <v>111000.0</v>
      </c>
      <c r="H521" s="84" t="s">
        <v>1424</v>
      </c>
      <c r="I521" s="87">
        <v>24000.0</v>
      </c>
      <c r="J521" s="84" t="s">
        <v>1412</v>
      </c>
      <c r="K521" s="105"/>
      <c r="L521" s="106">
        <v>43581.0</v>
      </c>
      <c r="M521" s="106">
        <v>43581.0</v>
      </c>
      <c r="N521" s="88"/>
      <c r="O521" s="90" t="s">
        <v>1413</v>
      </c>
    </row>
    <row r="522" ht="15.75" customHeight="1">
      <c r="A522" s="113" t="s">
        <v>942</v>
      </c>
      <c r="B522" s="84" t="s">
        <v>2012</v>
      </c>
      <c r="C522" s="84" t="s">
        <v>2013</v>
      </c>
      <c r="D522" s="88" t="str">
        <f>+60 11-2711 3729</f>
        <v>#ERROR!</v>
      </c>
      <c r="E522" s="84" t="s">
        <v>2014</v>
      </c>
      <c r="F522" s="85">
        <v>2.0</v>
      </c>
      <c r="G522" s="86">
        <v>446000.0</v>
      </c>
      <c r="H522" s="84" t="s">
        <v>1411</v>
      </c>
      <c r="I522" s="87">
        <v>87000.0</v>
      </c>
      <c r="J522" s="84" t="s">
        <v>2015</v>
      </c>
      <c r="K522" s="105"/>
      <c r="L522" s="106">
        <v>43579.0</v>
      </c>
      <c r="M522" s="106">
        <v>43581.0</v>
      </c>
      <c r="N522" s="88"/>
      <c r="O522" s="90" t="s">
        <v>1413</v>
      </c>
    </row>
    <row r="523" ht="15.75" customHeight="1">
      <c r="A523" s="113" t="s">
        <v>947</v>
      </c>
      <c r="B523" s="84" t="s">
        <v>2016</v>
      </c>
      <c r="C523" s="84" t="s">
        <v>2017</v>
      </c>
      <c r="D523" s="84">
        <v>8.562372673E9</v>
      </c>
      <c r="E523" s="84" t="s">
        <v>2018</v>
      </c>
      <c r="F523" s="85">
        <v>1.0</v>
      </c>
      <c r="G523" s="86">
        <v>131000.0</v>
      </c>
      <c r="H523" s="84" t="s">
        <v>1424</v>
      </c>
      <c r="I523" s="87">
        <v>16000.0</v>
      </c>
      <c r="J523" s="84" t="s">
        <v>1412</v>
      </c>
      <c r="K523" s="105"/>
      <c r="L523" s="106">
        <v>43581.0</v>
      </c>
      <c r="M523" s="106">
        <v>43582.0</v>
      </c>
      <c r="N523" s="88"/>
      <c r="O523" s="90" t="s">
        <v>1413</v>
      </c>
    </row>
    <row r="524" ht="15.75" customHeight="1">
      <c r="A524" s="113" t="s">
        <v>2019</v>
      </c>
      <c r="B524" s="84" t="s">
        <v>2020</v>
      </c>
      <c r="C524" s="84" t="s">
        <v>2021</v>
      </c>
      <c r="D524" s="84">
        <v>8.3825489523E10</v>
      </c>
      <c r="E524" s="84" t="s">
        <v>2022</v>
      </c>
      <c r="F524" s="85">
        <v>2.0</v>
      </c>
      <c r="G524" s="86">
        <v>371005.0</v>
      </c>
      <c r="H524" s="84" t="s">
        <v>1424</v>
      </c>
      <c r="I524" s="87">
        <v>12000.0</v>
      </c>
      <c r="J524" s="84" t="s">
        <v>1412</v>
      </c>
      <c r="K524" s="105"/>
      <c r="L524" s="106">
        <v>43582.0</v>
      </c>
      <c r="M524" s="106">
        <v>43582.0</v>
      </c>
      <c r="N524" s="88"/>
      <c r="O524" s="90" t="s">
        <v>1413</v>
      </c>
    </row>
    <row r="525" ht="15.75" customHeight="1">
      <c r="A525" s="113" t="s">
        <v>952</v>
      </c>
      <c r="B525" s="84" t="s">
        <v>2023</v>
      </c>
      <c r="C525" s="84" t="s">
        <v>2024</v>
      </c>
      <c r="D525" s="84">
        <v>8.5641441913E10</v>
      </c>
      <c r="E525" s="84" t="s">
        <v>2025</v>
      </c>
      <c r="F525" s="85">
        <v>2.0</v>
      </c>
      <c r="G525" s="86">
        <v>298005.0</v>
      </c>
      <c r="H525" s="84" t="s">
        <v>1411</v>
      </c>
      <c r="I525" s="87">
        <v>19000.0</v>
      </c>
      <c r="J525" s="84" t="s">
        <v>1412</v>
      </c>
      <c r="K525" s="105"/>
      <c r="L525" s="106">
        <v>43582.0</v>
      </c>
      <c r="M525" s="106">
        <v>43582.0</v>
      </c>
      <c r="N525" s="88"/>
      <c r="O525" s="90" t="s">
        <v>1413</v>
      </c>
    </row>
    <row r="526" ht="15.75" customHeight="1">
      <c r="A526" s="113" t="s">
        <v>957</v>
      </c>
      <c r="B526" s="84" t="s">
        <v>2026</v>
      </c>
      <c r="C526" s="84" t="s">
        <v>2027</v>
      </c>
      <c r="D526" s="84">
        <v>8.5214117093E10</v>
      </c>
      <c r="E526" s="84" t="s">
        <v>2028</v>
      </c>
      <c r="F526" s="85">
        <v>2.0</v>
      </c>
      <c r="G526" s="86">
        <v>301005.0</v>
      </c>
      <c r="H526" s="84" t="s">
        <v>1424</v>
      </c>
      <c r="I526" s="87">
        <v>22000.0</v>
      </c>
      <c r="J526" s="84" t="s">
        <v>1412</v>
      </c>
      <c r="K526" s="105"/>
      <c r="L526" s="106">
        <v>43582.0</v>
      </c>
      <c r="M526" s="106">
        <v>43582.0</v>
      </c>
      <c r="N526" s="88"/>
      <c r="O526" s="90" t="s">
        <v>1413</v>
      </c>
    </row>
    <row r="527" ht="15.75" customHeight="1">
      <c r="A527" s="113" t="s">
        <v>963</v>
      </c>
      <c r="B527" s="84" t="s">
        <v>2029</v>
      </c>
      <c r="C527" s="84" t="s">
        <v>2030</v>
      </c>
      <c r="D527" s="84">
        <v>8.2310099575E10</v>
      </c>
      <c r="E527" s="84" t="s">
        <v>1524</v>
      </c>
      <c r="F527" s="85">
        <v>1.0</v>
      </c>
      <c r="G527" s="86">
        <v>203005.0</v>
      </c>
      <c r="H527" s="84" t="s">
        <v>1424</v>
      </c>
      <c r="I527" s="87">
        <v>8000.0</v>
      </c>
      <c r="J527" s="84" t="s">
        <v>1412</v>
      </c>
      <c r="K527" s="105"/>
      <c r="L527" s="106">
        <v>43582.0</v>
      </c>
      <c r="M527" s="106">
        <v>43582.0</v>
      </c>
      <c r="N527" s="88"/>
      <c r="O527" s="90" t="s">
        <v>1413</v>
      </c>
    </row>
    <row r="528" ht="15.75" customHeight="1">
      <c r="A528" s="113" t="s">
        <v>967</v>
      </c>
      <c r="B528" s="84" t="s">
        <v>2031</v>
      </c>
      <c r="C528" s="84" t="s">
        <v>2032</v>
      </c>
      <c r="D528" s="84">
        <v>8.5255333393E10</v>
      </c>
      <c r="E528" s="84" t="s">
        <v>2033</v>
      </c>
      <c r="F528" s="85">
        <v>3.0</v>
      </c>
      <c r="G528" s="86">
        <v>611005.0</v>
      </c>
      <c r="H528" s="84" t="s">
        <v>1442</v>
      </c>
      <c r="I528" s="87">
        <v>43000.0</v>
      </c>
      <c r="J528" s="84" t="s">
        <v>1412</v>
      </c>
      <c r="K528" s="105"/>
      <c r="L528" s="106">
        <v>43582.0</v>
      </c>
      <c r="M528" s="106">
        <v>43582.0</v>
      </c>
      <c r="N528" s="88"/>
      <c r="O528" s="90" t="s">
        <v>1413</v>
      </c>
    </row>
    <row r="529" ht="15.75" customHeight="1">
      <c r="A529" s="113" t="s">
        <v>971</v>
      </c>
      <c r="B529" s="84" t="s">
        <v>2034</v>
      </c>
      <c r="C529" s="84" t="s">
        <v>2035</v>
      </c>
      <c r="D529" s="84" t="s">
        <v>2036</v>
      </c>
      <c r="E529" s="84" t="s">
        <v>2037</v>
      </c>
      <c r="F529" s="85">
        <v>2.0</v>
      </c>
      <c r="G529" s="86">
        <v>321005.0</v>
      </c>
      <c r="H529" s="84" t="s">
        <v>1411</v>
      </c>
      <c r="I529" s="87">
        <v>43000.0</v>
      </c>
      <c r="J529" s="84" t="s">
        <v>1412</v>
      </c>
      <c r="K529" s="105"/>
      <c r="L529" s="106">
        <v>43584.0</v>
      </c>
      <c r="M529" s="106">
        <v>43584.0</v>
      </c>
      <c r="N529" s="84" t="s">
        <v>2038</v>
      </c>
      <c r="O529" s="90" t="s">
        <v>1413</v>
      </c>
    </row>
    <row r="530" ht="15.75" customHeight="1">
      <c r="A530" s="113" t="s">
        <v>975</v>
      </c>
      <c r="B530" s="84" t="s">
        <v>2039</v>
      </c>
      <c r="C530" s="84" t="s">
        <v>2040</v>
      </c>
      <c r="D530" s="84">
        <v>8.1382019173E10</v>
      </c>
      <c r="E530" s="84" t="s">
        <v>2041</v>
      </c>
      <c r="F530" s="85">
        <v>2.0</v>
      </c>
      <c r="G530" s="86">
        <v>260000.0</v>
      </c>
      <c r="H530" s="84" t="s">
        <v>1424</v>
      </c>
      <c r="I530" s="87">
        <v>12000.0</v>
      </c>
      <c r="J530" s="84" t="s">
        <v>1412</v>
      </c>
      <c r="K530" s="105"/>
      <c r="L530" s="106">
        <v>43584.0</v>
      </c>
      <c r="M530" s="106">
        <v>43584.0</v>
      </c>
      <c r="N530" s="88"/>
      <c r="O530" s="90" t="s">
        <v>1413</v>
      </c>
    </row>
    <row r="531" ht="15.75" customHeight="1">
      <c r="A531" s="113" t="s">
        <v>980</v>
      </c>
      <c r="B531" s="84" t="s">
        <v>2042</v>
      </c>
      <c r="C531" s="84" t="s">
        <v>2043</v>
      </c>
      <c r="D531" s="84" t="s">
        <v>2044</v>
      </c>
      <c r="E531" s="84" t="s">
        <v>2045</v>
      </c>
      <c r="F531" s="85">
        <v>2.0</v>
      </c>
      <c r="G531" s="86">
        <v>402005.0</v>
      </c>
      <c r="H531" s="84" t="s">
        <v>1442</v>
      </c>
      <c r="I531" s="87">
        <v>12000.0</v>
      </c>
      <c r="J531" s="84" t="s">
        <v>1412</v>
      </c>
      <c r="K531" s="105"/>
      <c r="L531" s="106">
        <v>43584.0</v>
      </c>
      <c r="M531" s="106">
        <v>43584.0</v>
      </c>
      <c r="N531" s="88"/>
      <c r="O531" s="90" t="s">
        <v>1413</v>
      </c>
    </row>
    <row r="532" ht="15.75" customHeight="1">
      <c r="A532" s="120" t="s">
        <v>998</v>
      </c>
      <c r="B532" s="84" t="s">
        <v>2046</v>
      </c>
      <c r="C532" s="84" t="s">
        <v>2047</v>
      </c>
      <c r="D532" s="84">
        <v>8.7778555773E10</v>
      </c>
      <c r="E532" s="84" t="s">
        <v>1487</v>
      </c>
      <c r="F532" s="85">
        <v>2.0</v>
      </c>
      <c r="G532" s="121">
        <v>301005.0</v>
      </c>
      <c r="H532" s="84" t="s">
        <v>1411</v>
      </c>
      <c r="I532" s="99">
        <v>22000.0</v>
      </c>
      <c r="J532" s="84" t="s">
        <v>1412</v>
      </c>
      <c r="K532" s="88"/>
      <c r="L532" s="89">
        <v>43584.0</v>
      </c>
      <c r="M532" s="89">
        <v>43584.0</v>
      </c>
      <c r="N532" s="88"/>
      <c r="O532" s="84" t="s">
        <v>1413</v>
      </c>
    </row>
    <row r="533" ht="15.75" customHeight="1">
      <c r="A533" s="120" t="s">
        <v>1002</v>
      </c>
      <c r="B533" s="84" t="s">
        <v>1986</v>
      </c>
      <c r="C533" s="84" t="s">
        <v>1987</v>
      </c>
      <c r="D533" s="84">
        <v>8.5700007156E10</v>
      </c>
      <c r="E533" s="84" t="s">
        <v>2048</v>
      </c>
      <c r="F533" s="85">
        <v>2.0</v>
      </c>
      <c r="G533" s="121">
        <v>399000.0</v>
      </c>
      <c r="H533" s="84" t="s">
        <v>1424</v>
      </c>
      <c r="I533" s="99">
        <v>12000.0</v>
      </c>
      <c r="J533" s="84" t="s">
        <v>1412</v>
      </c>
      <c r="K533" s="85">
        <v>12000.0</v>
      </c>
      <c r="L533" s="89">
        <v>43585.0</v>
      </c>
      <c r="M533" s="89">
        <v>43585.0</v>
      </c>
      <c r="N533" s="84" t="s">
        <v>2049</v>
      </c>
      <c r="O533" s="84" t="s">
        <v>1413</v>
      </c>
    </row>
    <row r="534" ht="15.75" customHeight="1">
      <c r="A534" s="122" t="s">
        <v>16</v>
      </c>
      <c r="B534" s="84" t="s">
        <v>2050</v>
      </c>
      <c r="C534" s="84" t="s">
        <v>2051</v>
      </c>
      <c r="D534" s="84">
        <v>8.5770726979E10</v>
      </c>
      <c r="E534" s="84" t="s">
        <v>2052</v>
      </c>
      <c r="F534" s="85">
        <v>2.0</v>
      </c>
      <c r="G534" s="121">
        <v>401006.0</v>
      </c>
      <c r="H534" s="84" t="s">
        <v>21</v>
      </c>
      <c r="I534" s="99">
        <v>11000.0</v>
      </c>
      <c r="J534" s="84" t="s">
        <v>22</v>
      </c>
      <c r="K534" s="88"/>
      <c r="L534" s="89">
        <v>43554.0</v>
      </c>
      <c r="M534" s="89">
        <v>43554.0</v>
      </c>
      <c r="N534" s="88"/>
      <c r="O534" s="84" t="s">
        <v>2053</v>
      </c>
    </row>
    <row r="535" ht="15.75" customHeight="1">
      <c r="A535" s="122" t="s">
        <v>26</v>
      </c>
      <c r="B535" s="84" t="s">
        <v>2054</v>
      </c>
      <c r="C535" s="84" t="s">
        <v>2055</v>
      </c>
      <c r="D535" s="84">
        <v>8.2110026188E10</v>
      </c>
      <c r="E535" s="123" t="s">
        <v>2056</v>
      </c>
      <c r="F535" s="85">
        <v>2.0</v>
      </c>
      <c r="G535" s="121">
        <v>324006.0</v>
      </c>
      <c r="H535" s="84" t="s">
        <v>41</v>
      </c>
      <c r="I535" s="99">
        <v>12000.0</v>
      </c>
      <c r="J535" s="84" t="s">
        <v>22</v>
      </c>
      <c r="K535" s="88"/>
      <c r="L535" s="97">
        <v>43556.0</v>
      </c>
      <c r="M535" s="97">
        <v>43556.0</v>
      </c>
      <c r="N535" s="88"/>
      <c r="O535" s="84" t="s">
        <v>2053</v>
      </c>
    </row>
    <row r="536" ht="15.75" customHeight="1">
      <c r="A536" s="122" t="s">
        <v>80</v>
      </c>
      <c r="B536" s="84" t="s">
        <v>2057</v>
      </c>
      <c r="C536" s="84" t="s">
        <v>2058</v>
      </c>
      <c r="D536" s="84">
        <v>8.5325092864E10</v>
      </c>
      <c r="E536" s="123" t="s">
        <v>2059</v>
      </c>
      <c r="F536" s="85">
        <v>2.0</v>
      </c>
      <c r="G536" s="121">
        <v>251006.0</v>
      </c>
      <c r="H536" s="84" t="s">
        <v>21</v>
      </c>
      <c r="I536" s="99">
        <v>20000.0</v>
      </c>
      <c r="J536" s="84" t="s">
        <v>22</v>
      </c>
      <c r="K536" s="88"/>
      <c r="L536" s="97">
        <v>43557.0</v>
      </c>
      <c r="M536" s="97">
        <v>43557.0</v>
      </c>
      <c r="N536" s="88"/>
      <c r="O536" s="84" t="s">
        <v>2053</v>
      </c>
    </row>
    <row r="537" ht="15.75" customHeight="1">
      <c r="A537" s="122" t="s">
        <v>85</v>
      </c>
      <c r="B537" s="84" t="s">
        <v>2060</v>
      </c>
      <c r="C537" s="84" t="s">
        <v>2061</v>
      </c>
      <c r="D537" s="84">
        <v>8.2119127278E10</v>
      </c>
      <c r="E537" s="123" t="s">
        <v>2062</v>
      </c>
      <c r="F537" s="85">
        <v>1.0</v>
      </c>
      <c r="G537" s="121">
        <v>271006.0</v>
      </c>
      <c r="H537" s="84" t="s">
        <v>41</v>
      </c>
      <c r="I537" s="99">
        <v>12000.0</v>
      </c>
      <c r="J537" s="84" t="s">
        <v>22</v>
      </c>
      <c r="K537" s="88"/>
      <c r="L537" s="97">
        <v>43557.0</v>
      </c>
      <c r="M537" s="97">
        <v>43557.0</v>
      </c>
      <c r="N537" s="88"/>
      <c r="O537" s="84" t="s">
        <v>2053</v>
      </c>
    </row>
    <row r="538" ht="15.75" customHeight="1">
      <c r="A538" s="122" t="s">
        <v>91</v>
      </c>
      <c r="B538" s="84" t="s">
        <v>2063</v>
      </c>
      <c r="C538" s="84" t="s">
        <v>2064</v>
      </c>
      <c r="D538" s="84">
        <v>8.380613104E10</v>
      </c>
      <c r="E538" s="123" t="s">
        <v>2065</v>
      </c>
      <c r="F538" s="85">
        <v>2.0</v>
      </c>
      <c r="G538" s="121">
        <v>201006.0</v>
      </c>
      <c r="H538" s="84" t="s">
        <v>21</v>
      </c>
      <c r="I538" s="99">
        <v>12000.0</v>
      </c>
      <c r="J538" s="84" t="s">
        <v>22</v>
      </c>
      <c r="K538" s="88"/>
      <c r="L538" s="97">
        <v>43557.0</v>
      </c>
      <c r="M538" s="97">
        <v>43557.0</v>
      </c>
      <c r="N538" s="88"/>
      <c r="O538" s="84" t="s">
        <v>2053</v>
      </c>
    </row>
    <row r="539" ht="15.75" customHeight="1">
      <c r="A539" s="122" t="s">
        <v>93</v>
      </c>
      <c r="B539" s="84" t="s">
        <v>2066</v>
      </c>
      <c r="C539" s="84" t="s">
        <v>2067</v>
      </c>
      <c r="D539" s="84">
        <v>8.5945662204E10</v>
      </c>
      <c r="E539" s="123" t="s">
        <v>2068</v>
      </c>
      <c r="F539" s="85">
        <v>1.0</v>
      </c>
      <c r="G539" s="121">
        <v>151006.0</v>
      </c>
      <c r="H539" s="84" t="s">
        <v>41</v>
      </c>
      <c r="I539" s="99">
        <v>12000.0</v>
      </c>
      <c r="J539" s="84" t="s">
        <v>22</v>
      </c>
      <c r="K539" s="88"/>
      <c r="L539" s="97">
        <v>43557.0</v>
      </c>
      <c r="M539" s="97">
        <v>43557.0</v>
      </c>
      <c r="N539" s="88"/>
      <c r="O539" s="84" t="s">
        <v>2053</v>
      </c>
    </row>
    <row r="540" ht="15.75" customHeight="1">
      <c r="A540" s="122" t="s">
        <v>98</v>
      </c>
      <c r="B540" s="84" t="s">
        <v>2069</v>
      </c>
      <c r="C540" s="84" t="s">
        <v>2070</v>
      </c>
      <c r="D540" s="84">
        <v>8.1383026552E10</v>
      </c>
      <c r="E540" s="123" t="s">
        <v>2071</v>
      </c>
      <c r="F540" s="85">
        <v>1.0</v>
      </c>
      <c r="G540" s="121">
        <v>271006.0</v>
      </c>
      <c r="H540" s="84" t="s">
        <v>21</v>
      </c>
      <c r="I540" s="99">
        <v>12000.0</v>
      </c>
      <c r="J540" s="84" t="s">
        <v>22</v>
      </c>
      <c r="K540" s="88"/>
      <c r="L540" s="97">
        <v>43557.0</v>
      </c>
      <c r="M540" s="97">
        <v>43557.0</v>
      </c>
      <c r="N540" s="88"/>
      <c r="O540" s="84" t="s">
        <v>2053</v>
      </c>
    </row>
    <row r="541" ht="15.75" customHeight="1">
      <c r="A541" s="122" t="s">
        <v>164</v>
      </c>
      <c r="B541" s="84" t="s">
        <v>2072</v>
      </c>
      <c r="C541" s="84" t="s">
        <v>2073</v>
      </c>
      <c r="D541" s="84">
        <v>8.5793550219E10</v>
      </c>
      <c r="E541" s="123" t="s">
        <v>2074</v>
      </c>
      <c r="F541" s="85">
        <v>1.0</v>
      </c>
      <c r="G541" s="121">
        <v>172006.0</v>
      </c>
      <c r="H541" s="84" t="s">
        <v>21</v>
      </c>
      <c r="I541" s="99">
        <v>7000.0</v>
      </c>
      <c r="J541" s="84" t="s">
        <v>22</v>
      </c>
      <c r="K541" s="88"/>
      <c r="L541" s="97">
        <v>43559.0</v>
      </c>
      <c r="M541" s="97">
        <v>43559.0</v>
      </c>
      <c r="N541" s="88"/>
      <c r="O541" s="84" t="s">
        <v>2053</v>
      </c>
    </row>
    <row r="542" ht="15.75" customHeight="1">
      <c r="A542" s="122" t="s">
        <v>169</v>
      </c>
      <c r="B542" s="84" t="s">
        <v>2075</v>
      </c>
      <c r="C542" s="84" t="s">
        <v>2076</v>
      </c>
      <c r="D542" s="84">
        <v>8.3813790084E10</v>
      </c>
      <c r="E542" s="123" t="s">
        <v>1067</v>
      </c>
      <c r="F542" s="85">
        <v>2.0</v>
      </c>
      <c r="G542" s="121">
        <v>291006.0</v>
      </c>
      <c r="H542" s="84" t="s">
        <v>41</v>
      </c>
      <c r="I542" s="99">
        <v>12000.0</v>
      </c>
      <c r="J542" s="84" t="s">
        <v>22</v>
      </c>
      <c r="K542" s="88"/>
      <c r="L542" s="97">
        <v>43559.0</v>
      </c>
      <c r="M542" s="97">
        <v>43559.0</v>
      </c>
      <c r="N542" s="88"/>
      <c r="O542" s="84" t="s">
        <v>2053</v>
      </c>
    </row>
    <row r="543" ht="15.75" customHeight="1">
      <c r="A543" s="122" t="s">
        <v>174</v>
      </c>
      <c r="B543" s="84" t="s">
        <v>2077</v>
      </c>
      <c r="C543" s="84" t="s">
        <v>2078</v>
      </c>
      <c r="D543" s="84">
        <v>8.1212902928E10</v>
      </c>
      <c r="E543" s="123" t="s">
        <v>2079</v>
      </c>
      <c r="F543" s="85">
        <v>3.0</v>
      </c>
      <c r="G543" s="121">
        <v>431000.0</v>
      </c>
      <c r="H543" s="84" t="s">
        <v>21</v>
      </c>
      <c r="I543" s="99">
        <v>12000.0</v>
      </c>
      <c r="J543" s="84" t="s">
        <v>22</v>
      </c>
      <c r="K543" s="88"/>
      <c r="L543" s="97">
        <v>43558.0</v>
      </c>
      <c r="M543" s="97">
        <v>43558.0</v>
      </c>
      <c r="N543" s="88"/>
      <c r="O543" s="84" t="s">
        <v>2053</v>
      </c>
    </row>
    <row r="544" ht="15.75" customHeight="1">
      <c r="A544" s="122" t="s">
        <v>178</v>
      </c>
      <c r="B544" s="84" t="s">
        <v>2080</v>
      </c>
      <c r="C544" s="84" t="s">
        <v>2081</v>
      </c>
      <c r="D544" s="84">
        <v>8.5711791967E10</v>
      </c>
      <c r="E544" s="123" t="s">
        <v>1390</v>
      </c>
      <c r="F544" s="85">
        <v>1.0</v>
      </c>
      <c r="G544" s="121">
        <v>206006.0</v>
      </c>
      <c r="H544" s="84" t="s">
        <v>41</v>
      </c>
      <c r="I544" s="99">
        <v>11000.0</v>
      </c>
      <c r="J544" s="84" t="s">
        <v>22</v>
      </c>
      <c r="K544" s="88"/>
      <c r="L544" s="97">
        <v>43558.0</v>
      </c>
      <c r="M544" s="97">
        <v>43558.0</v>
      </c>
      <c r="N544" s="88"/>
      <c r="O544" s="84" t="s">
        <v>2053</v>
      </c>
    </row>
    <row r="545" ht="15.75" customHeight="1">
      <c r="A545" s="122" t="s">
        <v>183</v>
      </c>
      <c r="B545" s="84" t="s">
        <v>1807</v>
      </c>
      <c r="C545" s="84" t="s">
        <v>2082</v>
      </c>
      <c r="D545" s="84">
        <v>8.137764482E10</v>
      </c>
      <c r="E545" s="123" t="s">
        <v>2083</v>
      </c>
      <c r="F545" s="85">
        <v>1.0</v>
      </c>
      <c r="G545" s="121">
        <v>295006.0</v>
      </c>
      <c r="H545" s="84" t="s">
        <v>21</v>
      </c>
      <c r="I545" s="99">
        <v>36000.0</v>
      </c>
      <c r="J545" s="84" t="s">
        <v>22</v>
      </c>
      <c r="K545" s="88"/>
      <c r="L545" s="97">
        <v>43559.0</v>
      </c>
      <c r="M545" s="97">
        <v>43559.0</v>
      </c>
      <c r="N545" s="88"/>
      <c r="O545" s="84" t="s">
        <v>2053</v>
      </c>
    </row>
    <row r="546" ht="15.75" customHeight="1">
      <c r="A546" s="122" t="s">
        <v>212</v>
      </c>
      <c r="B546" s="84" t="s">
        <v>2084</v>
      </c>
      <c r="C546" s="84" t="s">
        <v>2085</v>
      </c>
      <c r="D546" s="84">
        <v>8.1358858736E10</v>
      </c>
      <c r="E546" s="123" t="s">
        <v>2086</v>
      </c>
      <c r="F546" s="85">
        <v>2.0</v>
      </c>
      <c r="G546" s="121">
        <v>331006.0</v>
      </c>
      <c r="H546" s="84" t="s">
        <v>1411</v>
      </c>
      <c r="I546" s="99">
        <v>19000.0</v>
      </c>
      <c r="J546" s="84" t="s">
        <v>22</v>
      </c>
      <c r="K546" s="88"/>
      <c r="L546" s="97">
        <v>43559.0</v>
      </c>
      <c r="M546" s="97">
        <v>43559.0</v>
      </c>
      <c r="N546" s="88"/>
      <c r="O546" s="84" t="s">
        <v>2053</v>
      </c>
    </row>
    <row r="547" ht="15.75" customHeight="1">
      <c r="A547" s="122" t="s">
        <v>217</v>
      </c>
      <c r="B547" s="84" t="s">
        <v>2087</v>
      </c>
      <c r="C547" s="112" t="s">
        <v>2088</v>
      </c>
      <c r="D547" s="88"/>
      <c r="E547" s="123" t="s">
        <v>2089</v>
      </c>
      <c r="F547" s="85">
        <v>6.0</v>
      </c>
      <c r="G547" s="121">
        <v>1061006.0</v>
      </c>
      <c r="H547" s="84" t="s">
        <v>1071</v>
      </c>
      <c r="I547" s="99">
        <v>32000.0</v>
      </c>
      <c r="J547" s="84" t="s">
        <v>22</v>
      </c>
      <c r="K547" s="88"/>
      <c r="L547" s="97">
        <v>43559.0</v>
      </c>
      <c r="M547" s="97">
        <v>43559.0</v>
      </c>
      <c r="N547" s="88"/>
      <c r="O547" s="84" t="s">
        <v>2053</v>
      </c>
    </row>
    <row r="548" ht="15.75" customHeight="1">
      <c r="A548" s="122" t="s">
        <v>222</v>
      </c>
      <c r="B548" s="84" t="s">
        <v>2090</v>
      </c>
      <c r="C548" s="84" t="s">
        <v>2091</v>
      </c>
      <c r="D548" s="84">
        <v>8.5926095439E10</v>
      </c>
      <c r="E548" s="123" t="s">
        <v>2092</v>
      </c>
      <c r="F548" s="85">
        <v>2.0</v>
      </c>
      <c r="G548" s="121">
        <v>385006.0</v>
      </c>
      <c r="H548" s="84" t="s">
        <v>41</v>
      </c>
      <c r="I548" s="99">
        <v>16000.0</v>
      </c>
      <c r="J548" s="84" t="s">
        <v>22</v>
      </c>
      <c r="K548" s="88"/>
      <c r="L548" s="97">
        <v>43559.0</v>
      </c>
      <c r="M548" s="97">
        <v>43559.0</v>
      </c>
      <c r="N548" s="88"/>
      <c r="O548" s="84" t="s">
        <v>2053</v>
      </c>
    </row>
    <row r="549" ht="15.75" customHeight="1">
      <c r="A549" s="122" t="s">
        <v>245</v>
      </c>
      <c r="B549" s="84" t="s">
        <v>2093</v>
      </c>
      <c r="C549" s="84" t="s">
        <v>2094</v>
      </c>
      <c r="D549" s="84">
        <v>8.991848442E9</v>
      </c>
      <c r="E549" s="123" t="s">
        <v>1084</v>
      </c>
      <c r="F549" s="85">
        <v>1.0</v>
      </c>
      <c r="G549" s="121">
        <v>207006.0</v>
      </c>
      <c r="H549" s="84" t="s">
        <v>21</v>
      </c>
      <c r="I549" s="99">
        <v>12000.0</v>
      </c>
      <c r="J549" s="84" t="s">
        <v>22</v>
      </c>
      <c r="K549" s="88"/>
      <c r="L549" s="97">
        <v>43560.0</v>
      </c>
      <c r="M549" s="97">
        <v>43560.0</v>
      </c>
      <c r="N549" s="88"/>
      <c r="O549" s="84" t="s">
        <v>2053</v>
      </c>
    </row>
    <row r="550" ht="15.75" customHeight="1">
      <c r="A550" s="122" t="s">
        <v>251</v>
      </c>
      <c r="B550" s="84" t="s">
        <v>2095</v>
      </c>
      <c r="C550" s="84" t="s">
        <v>2096</v>
      </c>
      <c r="D550" s="84">
        <v>9.65731734E8</v>
      </c>
      <c r="E550" s="123" t="s">
        <v>2097</v>
      </c>
      <c r="F550" s="85">
        <v>2.0</v>
      </c>
      <c r="G550" s="121">
        <v>534000.0</v>
      </c>
      <c r="H550" s="84" t="s">
        <v>41</v>
      </c>
      <c r="I550" s="99">
        <v>86000.0</v>
      </c>
      <c r="J550" s="84" t="s">
        <v>2098</v>
      </c>
      <c r="K550" s="88"/>
      <c r="L550" s="97">
        <v>43560.0</v>
      </c>
      <c r="M550" s="97">
        <v>43560.0</v>
      </c>
      <c r="N550" s="84" t="s">
        <v>2099</v>
      </c>
      <c r="O550" s="84" t="s">
        <v>2053</v>
      </c>
    </row>
    <row r="551" ht="15.75" customHeight="1">
      <c r="A551" s="122" t="s">
        <v>257</v>
      </c>
      <c r="B551" s="84" t="s">
        <v>2100</v>
      </c>
      <c r="C551" s="84" t="s">
        <v>2101</v>
      </c>
      <c r="D551" s="84">
        <v>8.2325866909E10</v>
      </c>
      <c r="E551" s="123" t="s">
        <v>2102</v>
      </c>
      <c r="F551" s="85">
        <v>4.0</v>
      </c>
      <c r="G551" s="121">
        <v>656006.0</v>
      </c>
      <c r="H551" s="84" t="s">
        <v>41</v>
      </c>
      <c r="I551" s="99">
        <v>32000.0</v>
      </c>
      <c r="J551" s="84" t="s">
        <v>22</v>
      </c>
      <c r="K551" s="88"/>
      <c r="L551" s="97">
        <v>43561.0</v>
      </c>
      <c r="M551" s="97">
        <v>43561.0</v>
      </c>
      <c r="N551" s="88"/>
      <c r="O551" s="84" t="s">
        <v>2053</v>
      </c>
    </row>
    <row r="552" ht="15.75" customHeight="1">
      <c r="A552" s="122" t="s">
        <v>278</v>
      </c>
      <c r="B552" s="84" t="s">
        <v>2103</v>
      </c>
      <c r="C552" s="112" t="s">
        <v>2104</v>
      </c>
      <c r="D552" s="88"/>
      <c r="E552" s="123" t="s">
        <v>2105</v>
      </c>
      <c r="F552" s="85">
        <v>2.0</v>
      </c>
      <c r="G552" s="121">
        <v>604000.0</v>
      </c>
      <c r="H552" s="84" t="s">
        <v>41</v>
      </c>
      <c r="I552" s="99">
        <v>87000.0</v>
      </c>
      <c r="J552" s="84" t="s">
        <v>2098</v>
      </c>
      <c r="K552" s="88"/>
      <c r="L552" s="97">
        <v>43562.0</v>
      </c>
      <c r="M552" s="97">
        <v>43562.0</v>
      </c>
      <c r="N552" s="88"/>
      <c r="O552" s="84" t="s">
        <v>2053</v>
      </c>
    </row>
    <row r="553" ht="15.75" customHeight="1">
      <c r="A553" s="122" t="s">
        <v>284</v>
      </c>
      <c r="B553" s="84" t="s">
        <v>2106</v>
      </c>
      <c r="C553" s="84" t="s">
        <v>2107</v>
      </c>
      <c r="D553" s="84">
        <v>8.133078039E10</v>
      </c>
      <c r="E553" s="123" t="s">
        <v>2108</v>
      </c>
      <c r="F553" s="85">
        <v>2.0</v>
      </c>
      <c r="G553" s="121">
        <v>358006.0</v>
      </c>
      <c r="H553" s="84" t="s">
        <v>41</v>
      </c>
      <c r="I553" s="99">
        <v>19000.0</v>
      </c>
      <c r="J553" s="84" t="s">
        <v>22</v>
      </c>
      <c r="K553" s="88"/>
      <c r="L553" s="97">
        <v>43561.0</v>
      </c>
      <c r="M553" s="97">
        <v>43561.0</v>
      </c>
      <c r="N553" s="88"/>
      <c r="O553" s="84" t="s">
        <v>2053</v>
      </c>
    </row>
    <row r="554" ht="15.75" customHeight="1">
      <c r="A554" s="122" t="s">
        <v>286</v>
      </c>
      <c r="B554" s="84" t="s">
        <v>2109</v>
      </c>
      <c r="C554" s="84" t="s">
        <v>2110</v>
      </c>
      <c r="D554" s="84">
        <v>8.2268876081E10</v>
      </c>
      <c r="E554" s="123" t="s">
        <v>1362</v>
      </c>
      <c r="F554" s="85">
        <v>1.0</v>
      </c>
      <c r="G554" s="121">
        <v>231006.0</v>
      </c>
      <c r="H554" s="84" t="s">
        <v>41</v>
      </c>
      <c r="I554" s="99">
        <v>36000.0</v>
      </c>
      <c r="J554" s="84" t="s">
        <v>22</v>
      </c>
      <c r="K554" s="88"/>
      <c r="L554" s="97">
        <v>43561.0</v>
      </c>
      <c r="M554" s="97">
        <v>43561.0</v>
      </c>
      <c r="N554" s="88"/>
      <c r="O554" s="84" t="s">
        <v>2053</v>
      </c>
    </row>
    <row r="555" ht="15.75" customHeight="1">
      <c r="A555" s="122" t="s">
        <v>237</v>
      </c>
      <c r="B555" s="84" t="s">
        <v>2111</v>
      </c>
      <c r="C555" s="84" t="s">
        <v>2112</v>
      </c>
      <c r="D555" s="84">
        <v>8.788113193E10</v>
      </c>
      <c r="E555" s="123" t="s">
        <v>2113</v>
      </c>
      <c r="F555" s="85">
        <v>1.0</v>
      </c>
      <c r="G555" s="121">
        <v>289006.0</v>
      </c>
      <c r="H555" s="84" t="s">
        <v>41</v>
      </c>
      <c r="I555" s="99">
        <v>14000.0</v>
      </c>
      <c r="J555" s="84" t="s">
        <v>22</v>
      </c>
      <c r="K555" s="88"/>
      <c r="L555" s="97">
        <v>43564.0</v>
      </c>
      <c r="M555" s="97">
        <v>43564.0</v>
      </c>
      <c r="N555" s="88"/>
      <c r="O555" s="84" t="s">
        <v>2053</v>
      </c>
    </row>
    <row r="556" ht="15.75" customHeight="1">
      <c r="A556" s="122" t="s">
        <v>321</v>
      </c>
      <c r="B556" s="84" t="s">
        <v>2114</v>
      </c>
      <c r="C556" s="84" t="s">
        <v>2115</v>
      </c>
      <c r="D556" s="84">
        <v>8.1546821572E10</v>
      </c>
      <c r="E556" s="123" t="s">
        <v>2116</v>
      </c>
      <c r="F556" s="85">
        <v>1.0</v>
      </c>
      <c r="G556" s="121">
        <v>131500.0</v>
      </c>
      <c r="H556" s="84" t="s">
        <v>41</v>
      </c>
      <c r="I556" s="99">
        <v>16000.0</v>
      </c>
      <c r="J556" s="84" t="s">
        <v>22</v>
      </c>
      <c r="K556" s="88"/>
      <c r="L556" s="97">
        <v>43563.0</v>
      </c>
      <c r="M556" s="97">
        <v>43563.0</v>
      </c>
      <c r="N556" s="88"/>
      <c r="O556" s="84" t="s">
        <v>2053</v>
      </c>
    </row>
    <row r="557" ht="15.75" customHeight="1">
      <c r="A557" s="122" t="s">
        <v>327</v>
      </c>
      <c r="B557" s="84" t="s">
        <v>2117</v>
      </c>
      <c r="C557" s="84" t="s">
        <v>2118</v>
      </c>
      <c r="D557" s="84">
        <v>9.01439276E8</v>
      </c>
      <c r="E557" s="123" t="s">
        <v>2119</v>
      </c>
      <c r="F557" s="85">
        <v>2.0</v>
      </c>
      <c r="G557" s="121">
        <v>447066.0</v>
      </c>
      <c r="H557" s="84" t="s">
        <v>41</v>
      </c>
      <c r="I557" s="99">
        <v>87000.0</v>
      </c>
      <c r="J557" s="84" t="s">
        <v>2098</v>
      </c>
      <c r="K557" s="88"/>
      <c r="L557" s="97">
        <v>43563.0</v>
      </c>
      <c r="M557" s="97">
        <v>43563.0</v>
      </c>
      <c r="N557" s="88"/>
      <c r="O557" s="84" t="s">
        <v>2053</v>
      </c>
    </row>
    <row r="558" ht="15.75" customHeight="1">
      <c r="A558" s="122" t="s">
        <v>334</v>
      </c>
      <c r="B558" s="84" t="s">
        <v>2120</v>
      </c>
      <c r="C558" s="84" t="s">
        <v>2121</v>
      </c>
      <c r="D558" s="84">
        <v>8.2176086346E10</v>
      </c>
      <c r="E558" s="123" t="s">
        <v>1110</v>
      </c>
      <c r="F558" s="85">
        <v>1.0</v>
      </c>
      <c r="G558" s="121">
        <v>207006.0</v>
      </c>
      <c r="H558" s="84" t="s">
        <v>1071</v>
      </c>
      <c r="I558" s="99">
        <v>12000.0</v>
      </c>
      <c r="J558" s="84" t="s">
        <v>22</v>
      </c>
      <c r="K558" s="88"/>
      <c r="L558" s="97">
        <v>43563.0</v>
      </c>
      <c r="M558" s="97">
        <v>43563.0</v>
      </c>
      <c r="N558" s="88"/>
      <c r="O558" s="84" t="s">
        <v>2053</v>
      </c>
    </row>
    <row r="559" ht="15.75" customHeight="1">
      <c r="A559" s="122" t="s">
        <v>339</v>
      </c>
      <c r="B559" s="84" t="s">
        <v>2122</v>
      </c>
      <c r="C559" s="84" t="s">
        <v>2123</v>
      </c>
      <c r="D559" s="84">
        <v>8.987060086E9</v>
      </c>
      <c r="E559" s="123" t="s">
        <v>2124</v>
      </c>
      <c r="F559" s="85">
        <v>1.0</v>
      </c>
      <c r="G559" s="121">
        <v>127500.0</v>
      </c>
      <c r="H559" s="84" t="s">
        <v>1411</v>
      </c>
      <c r="I559" s="99">
        <v>12000.0</v>
      </c>
      <c r="J559" s="84" t="s">
        <v>22</v>
      </c>
      <c r="K559" s="88"/>
      <c r="L559" s="97">
        <v>43563.0</v>
      </c>
      <c r="M559" s="97">
        <v>43563.0</v>
      </c>
      <c r="N559" s="88"/>
      <c r="O559" s="84" t="s">
        <v>2053</v>
      </c>
    </row>
    <row r="560" ht="15.75" customHeight="1">
      <c r="A560" s="122" t="s">
        <v>2125</v>
      </c>
      <c r="B560" s="84" t="s">
        <v>2126</v>
      </c>
      <c r="C560" s="84" t="s">
        <v>2127</v>
      </c>
      <c r="D560" s="84">
        <v>8.7875637783E10</v>
      </c>
      <c r="E560" s="123" t="s">
        <v>2128</v>
      </c>
      <c r="F560" s="85">
        <v>2.0</v>
      </c>
      <c r="G560" s="121">
        <v>234500.0</v>
      </c>
      <c r="H560" s="84" t="s">
        <v>21</v>
      </c>
      <c r="I560" s="99">
        <v>12000.0</v>
      </c>
      <c r="J560" s="84" t="s">
        <v>22</v>
      </c>
      <c r="K560" s="88"/>
      <c r="L560" s="97">
        <v>43564.0</v>
      </c>
      <c r="M560" s="97">
        <v>43564.0</v>
      </c>
      <c r="N560" s="88"/>
      <c r="O560" s="84" t="s">
        <v>2053</v>
      </c>
    </row>
    <row r="561" ht="15.75" customHeight="1">
      <c r="A561" s="122" t="s">
        <v>2129</v>
      </c>
      <c r="B561" s="84" t="s">
        <v>2130</v>
      </c>
      <c r="C561" s="84" t="s">
        <v>2131</v>
      </c>
      <c r="D561" s="84">
        <v>8.5775156664E10</v>
      </c>
      <c r="E561" s="123" t="s">
        <v>2132</v>
      </c>
      <c r="F561" s="85">
        <v>1.0</v>
      </c>
      <c r="G561" s="121">
        <v>196006.0</v>
      </c>
      <c r="H561" s="84" t="s">
        <v>1411</v>
      </c>
      <c r="I561" s="99">
        <v>12000.0</v>
      </c>
      <c r="J561" s="84" t="s">
        <v>22</v>
      </c>
      <c r="K561" s="88"/>
      <c r="L561" s="97">
        <v>43564.0</v>
      </c>
      <c r="M561" s="97">
        <v>43564.0</v>
      </c>
      <c r="N561" s="88"/>
      <c r="O561" s="84" t="s">
        <v>2053</v>
      </c>
    </row>
    <row r="562" ht="15.75" customHeight="1">
      <c r="A562" s="122" t="s">
        <v>2133</v>
      </c>
      <c r="B562" s="84" t="s">
        <v>2134</v>
      </c>
      <c r="C562" s="84" t="s">
        <v>2135</v>
      </c>
      <c r="D562" s="84">
        <v>8.1225254212E10</v>
      </c>
      <c r="E562" s="123" t="s">
        <v>1255</v>
      </c>
      <c r="F562" s="85">
        <v>1.0</v>
      </c>
      <c r="G562" s="121">
        <v>117300.0</v>
      </c>
      <c r="H562" s="84" t="s">
        <v>1411</v>
      </c>
      <c r="I562" s="99">
        <v>13000.0</v>
      </c>
      <c r="J562" s="84" t="s">
        <v>22</v>
      </c>
      <c r="K562" s="88"/>
      <c r="L562" s="97">
        <v>43564.0</v>
      </c>
      <c r="M562" s="97">
        <v>43564.0</v>
      </c>
      <c r="N562" s="88"/>
      <c r="O562" s="84" t="s">
        <v>2053</v>
      </c>
    </row>
    <row r="563" ht="15.75" customHeight="1">
      <c r="A563" s="122" t="s">
        <v>344</v>
      </c>
      <c r="B563" s="84" t="s">
        <v>2136</v>
      </c>
      <c r="C563" s="84" t="s">
        <v>2137</v>
      </c>
      <c r="D563" s="84">
        <v>8.1348751063E10</v>
      </c>
      <c r="E563" s="123" t="s">
        <v>2138</v>
      </c>
      <c r="F563" s="85">
        <v>2.0</v>
      </c>
      <c r="G563" s="121">
        <v>318006.0</v>
      </c>
      <c r="H563" s="84" t="s">
        <v>41</v>
      </c>
      <c r="I563" s="99">
        <v>39000.0</v>
      </c>
      <c r="J563" s="84" t="s">
        <v>22</v>
      </c>
      <c r="K563" s="88"/>
      <c r="L563" s="97">
        <v>43564.0</v>
      </c>
      <c r="M563" s="97">
        <v>43564.0</v>
      </c>
      <c r="N563" s="88"/>
      <c r="O563" s="84" t="s">
        <v>2053</v>
      </c>
    </row>
    <row r="564" ht="15.75" customHeight="1">
      <c r="A564" s="122" t="s">
        <v>346</v>
      </c>
      <c r="B564" s="84" t="s">
        <v>2139</v>
      </c>
      <c r="C564" s="84" t="s">
        <v>2140</v>
      </c>
      <c r="D564" s="84">
        <v>8.5921600933E10</v>
      </c>
      <c r="E564" s="123" t="s">
        <v>2141</v>
      </c>
      <c r="F564" s="85">
        <v>1.0</v>
      </c>
      <c r="G564" s="121">
        <v>101500.0</v>
      </c>
      <c r="H564" s="84" t="s">
        <v>1411</v>
      </c>
      <c r="I564" s="99">
        <v>14000.0</v>
      </c>
      <c r="J564" s="84" t="s">
        <v>22</v>
      </c>
      <c r="K564" s="88"/>
      <c r="L564" s="97">
        <v>43564.0</v>
      </c>
      <c r="M564" s="97">
        <v>43564.0</v>
      </c>
      <c r="N564" s="88"/>
      <c r="O564" s="84" t="s">
        <v>2053</v>
      </c>
    </row>
    <row r="565" ht="15.75" customHeight="1">
      <c r="A565" s="122" t="s">
        <v>352</v>
      </c>
      <c r="B565" s="84" t="s">
        <v>2142</v>
      </c>
      <c r="C565" s="84" t="s">
        <v>2143</v>
      </c>
      <c r="D565" s="84">
        <v>8.5643779766E10</v>
      </c>
      <c r="E565" s="123" t="s">
        <v>2144</v>
      </c>
      <c r="F565" s="85">
        <v>2.0</v>
      </c>
      <c r="G565" s="121">
        <v>371000.0</v>
      </c>
      <c r="H565" s="84" t="s">
        <v>1411</v>
      </c>
      <c r="I565" s="99">
        <v>12000.0</v>
      </c>
      <c r="J565" s="84" t="s">
        <v>22</v>
      </c>
      <c r="K565" s="88"/>
      <c r="L565" s="97">
        <v>43564.0</v>
      </c>
      <c r="M565" s="97">
        <v>43564.0</v>
      </c>
      <c r="N565" s="88"/>
      <c r="O565" s="84" t="s">
        <v>2053</v>
      </c>
    </row>
    <row r="566" ht="15.75" customHeight="1">
      <c r="A566" s="122" t="s">
        <v>357</v>
      </c>
      <c r="B566" s="84" t="s">
        <v>2145</v>
      </c>
      <c r="C566" s="84" t="s">
        <v>2146</v>
      </c>
      <c r="D566" s="84">
        <v>8.5287200617E10</v>
      </c>
      <c r="E566" s="123" t="s">
        <v>1197</v>
      </c>
      <c r="F566" s="85">
        <v>1.0</v>
      </c>
      <c r="G566" s="121">
        <v>127500.0</v>
      </c>
      <c r="H566" s="84" t="s">
        <v>21</v>
      </c>
      <c r="I566" s="99">
        <v>12000.0</v>
      </c>
      <c r="J566" s="84" t="s">
        <v>22</v>
      </c>
      <c r="K566" s="88"/>
      <c r="L566" s="97">
        <v>43564.0</v>
      </c>
      <c r="M566" s="97">
        <v>43564.0</v>
      </c>
      <c r="N566" s="88"/>
      <c r="O566" s="84" t="s">
        <v>2053</v>
      </c>
    </row>
    <row r="567" ht="15.75" customHeight="1">
      <c r="A567" s="122" t="s">
        <v>1581</v>
      </c>
      <c r="B567" s="84" t="s">
        <v>2147</v>
      </c>
      <c r="C567" s="84" t="s">
        <v>2148</v>
      </c>
      <c r="D567" s="84">
        <v>8.2240957769E10</v>
      </c>
      <c r="E567" s="123" t="s">
        <v>2149</v>
      </c>
      <c r="F567" s="85">
        <v>1.0</v>
      </c>
      <c r="G567" s="121">
        <v>271006.0</v>
      </c>
      <c r="H567" s="84" t="s">
        <v>41</v>
      </c>
      <c r="I567" s="99">
        <v>12000.0</v>
      </c>
      <c r="J567" s="84" t="s">
        <v>22</v>
      </c>
      <c r="K567" s="88"/>
      <c r="L567" s="97">
        <v>43564.0</v>
      </c>
      <c r="M567" s="97">
        <v>43564.0</v>
      </c>
      <c r="N567" s="88"/>
      <c r="O567" s="84" t="s">
        <v>2053</v>
      </c>
    </row>
    <row r="568" ht="15.75" customHeight="1">
      <c r="A568" s="122" t="s">
        <v>1587</v>
      </c>
      <c r="B568" s="84" t="s">
        <v>2150</v>
      </c>
      <c r="C568" s="84" t="s">
        <v>2151</v>
      </c>
      <c r="D568" s="84">
        <v>8.1958721658E10</v>
      </c>
      <c r="E568" s="123" t="s">
        <v>2152</v>
      </c>
      <c r="F568" s="85">
        <v>2.0</v>
      </c>
      <c r="G568" s="121">
        <v>217800.0</v>
      </c>
      <c r="H568" s="84" t="s">
        <v>21</v>
      </c>
      <c r="I568" s="99">
        <v>12000.0</v>
      </c>
      <c r="J568" s="84" t="s">
        <v>22</v>
      </c>
      <c r="K568" s="88"/>
      <c r="L568" s="97">
        <v>43565.0</v>
      </c>
      <c r="M568" s="97">
        <v>43565.0</v>
      </c>
      <c r="N568" s="88"/>
      <c r="O568" s="84" t="s">
        <v>2053</v>
      </c>
    </row>
    <row r="569" ht="15.75" customHeight="1">
      <c r="A569" s="122" t="s">
        <v>1591</v>
      </c>
      <c r="B569" s="84" t="s">
        <v>2153</v>
      </c>
      <c r="C569" s="84" t="s">
        <v>2154</v>
      </c>
      <c r="D569" s="84">
        <v>8.5228249052E10</v>
      </c>
      <c r="E569" s="123" t="s">
        <v>2155</v>
      </c>
      <c r="F569" s="85">
        <v>1.0</v>
      </c>
      <c r="G569" s="121">
        <v>134006.0</v>
      </c>
      <c r="H569" s="84" t="s">
        <v>1411</v>
      </c>
      <c r="I569" s="99">
        <v>19000.0</v>
      </c>
      <c r="J569" s="84" t="s">
        <v>22</v>
      </c>
      <c r="K569" s="88"/>
      <c r="L569" s="97">
        <v>43565.0</v>
      </c>
      <c r="M569" s="97">
        <v>43565.0</v>
      </c>
      <c r="N569" s="88"/>
      <c r="O569" s="84" t="s">
        <v>2053</v>
      </c>
    </row>
    <row r="570" ht="15.75" customHeight="1">
      <c r="A570" s="122" t="s">
        <v>1595</v>
      </c>
      <c r="B570" s="84" t="s">
        <v>2156</v>
      </c>
      <c r="C570" s="84" t="s">
        <v>2157</v>
      </c>
      <c r="D570" s="84">
        <v>8.134276589E10</v>
      </c>
      <c r="E570" s="123" t="s">
        <v>2158</v>
      </c>
      <c r="F570" s="85">
        <v>2.0</v>
      </c>
      <c r="G570" s="121">
        <v>412006.0</v>
      </c>
      <c r="H570" s="84" t="s">
        <v>1411</v>
      </c>
      <c r="I570" s="99">
        <v>43000.0</v>
      </c>
      <c r="J570" s="84" t="s">
        <v>22</v>
      </c>
      <c r="K570" s="88"/>
      <c r="L570" s="97">
        <v>43565.0</v>
      </c>
      <c r="M570" s="97">
        <v>43565.0</v>
      </c>
      <c r="N570" s="88"/>
      <c r="O570" s="84" t="s">
        <v>2053</v>
      </c>
    </row>
    <row r="571" ht="15.75" customHeight="1">
      <c r="A571" s="122" t="s">
        <v>1599</v>
      </c>
      <c r="B571" s="84" t="s">
        <v>2159</v>
      </c>
      <c r="C571" s="84" t="s">
        <v>2160</v>
      </c>
      <c r="D571" s="84">
        <v>8.1321627362E10</v>
      </c>
      <c r="E571" s="123" t="s">
        <v>2161</v>
      </c>
      <c r="F571" s="85">
        <v>1.0</v>
      </c>
      <c r="G571" s="121">
        <v>127500.0</v>
      </c>
      <c r="H571" s="84" t="s">
        <v>41</v>
      </c>
      <c r="I571" s="99">
        <v>12000.0</v>
      </c>
      <c r="J571" s="84" t="s">
        <v>22</v>
      </c>
      <c r="K571" s="88"/>
      <c r="L571" s="97">
        <v>43534.0</v>
      </c>
      <c r="M571" s="97">
        <v>43534.0</v>
      </c>
      <c r="N571" s="88"/>
      <c r="O571" s="84" t="s">
        <v>2053</v>
      </c>
    </row>
    <row r="572" ht="15.75" customHeight="1">
      <c r="A572" s="122" t="s">
        <v>2162</v>
      </c>
      <c r="B572" s="84" t="s">
        <v>2163</v>
      </c>
      <c r="C572" s="84" t="s">
        <v>2164</v>
      </c>
      <c r="D572" s="84">
        <v>8.521153972E10</v>
      </c>
      <c r="E572" s="123" t="s">
        <v>1157</v>
      </c>
      <c r="F572" s="85">
        <v>2.0</v>
      </c>
      <c r="G572" s="121">
        <v>295006.0</v>
      </c>
      <c r="H572" s="84" t="s">
        <v>1411</v>
      </c>
      <c r="I572" s="99">
        <v>16000.0</v>
      </c>
      <c r="J572" s="84" t="s">
        <v>22</v>
      </c>
      <c r="K572" s="88"/>
      <c r="L572" s="97">
        <v>43534.0</v>
      </c>
      <c r="M572" s="97">
        <v>43534.0</v>
      </c>
      <c r="N572" s="88"/>
      <c r="O572" s="84" t="s">
        <v>2053</v>
      </c>
    </row>
    <row r="573" ht="15.75" customHeight="1">
      <c r="A573" s="122" t="s">
        <v>362</v>
      </c>
      <c r="B573" s="84" t="s">
        <v>2165</v>
      </c>
      <c r="C573" s="84" t="s">
        <v>2166</v>
      </c>
      <c r="D573" s="84">
        <v>8.2225983568E10</v>
      </c>
      <c r="E573" s="123" t="s">
        <v>2167</v>
      </c>
      <c r="F573" s="85">
        <v>2.0</v>
      </c>
      <c r="G573" s="121">
        <v>222800.0</v>
      </c>
      <c r="H573" s="84" t="s">
        <v>41</v>
      </c>
      <c r="I573" s="99">
        <v>24000.0</v>
      </c>
      <c r="J573" s="84" t="s">
        <v>22</v>
      </c>
      <c r="K573" s="88"/>
      <c r="L573" s="97">
        <v>43565.0</v>
      </c>
      <c r="M573" s="97">
        <v>43565.0</v>
      </c>
      <c r="N573" s="88"/>
      <c r="O573" s="84" t="s">
        <v>2053</v>
      </c>
    </row>
    <row r="574" ht="15.75" customHeight="1">
      <c r="A574" s="122" t="s">
        <v>367</v>
      </c>
      <c r="B574" s="84" t="s">
        <v>2168</v>
      </c>
      <c r="C574" s="84" t="s">
        <v>2169</v>
      </c>
      <c r="D574" s="84">
        <v>8.5335353523E10</v>
      </c>
      <c r="E574" s="123" t="s">
        <v>2170</v>
      </c>
      <c r="F574" s="85">
        <v>2.0</v>
      </c>
      <c r="G574" s="121">
        <v>252000.0</v>
      </c>
      <c r="H574" s="84" t="s">
        <v>41</v>
      </c>
      <c r="I574" s="99">
        <v>21000.0</v>
      </c>
      <c r="J574" s="84" t="s">
        <v>22</v>
      </c>
      <c r="K574" s="88"/>
      <c r="L574" s="97">
        <v>43565.0</v>
      </c>
      <c r="M574" s="97">
        <v>43565.0</v>
      </c>
      <c r="N574" s="88"/>
      <c r="O574" s="84" t="s">
        <v>2053</v>
      </c>
    </row>
    <row r="575" ht="15.75" customHeight="1">
      <c r="A575" s="122" t="s">
        <v>373</v>
      </c>
      <c r="B575" s="84" t="s">
        <v>2171</v>
      </c>
      <c r="C575" s="84" t="s">
        <v>2172</v>
      </c>
      <c r="D575" s="84">
        <v>8.5640426533E10</v>
      </c>
      <c r="E575" s="123" t="s">
        <v>2155</v>
      </c>
      <c r="F575" s="85">
        <v>1.0</v>
      </c>
      <c r="G575" s="121">
        <v>127500.0</v>
      </c>
      <c r="H575" s="84" t="s">
        <v>21</v>
      </c>
      <c r="I575" s="99">
        <v>12000.0</v>
      </c>
      <c r="J575" s="84" t="s">
        <v>22</v>
      </c>
      <c r="K575" s="88"/>
      <c r="L575" s="97">
        <v>43565.0</v>
      </c>
      <c r="M575" s="97">
        <v>43565.0</v>
      </c>
      <c r="N575" s="88"/>
      <c r="O575" s="84" t="s">
        <v>2053</v>
      </c>
    </row>
    <row r="576" ht="15.75" customHeight="1">
      <c r="A576" s="122" t="s">
        <v>378</v>
      </c>
      <c r="B576" s="84" t="s">
        <v>2173</v>
      </c>
      <c r="C576" s="84" t="s">
        <v>2174</v>
      </c>
      <c r="D576" s="84">
        <v>8.1220512359E10</v>
      </c>
      <c r="E576" s="123" t="s">
        <v>1231</v>
      </c>
      <c r="F576" s="85">
        <v>1.0</v>
      </c>
      <c r="G576" s="121">
        <v>102300.0</v>
      </c>
      <c r="H576" s="84" t="s">
        <v>41</v>
      </c>
      <c r="I576" s="99">
        <v>12000.0</v>
      </c>
      <c r="J576" s="84" t="s">
        <v>22</v>
      </c>
      <c r="K576" s="88"/>
      <c r="L576" s="97">
        <v>43566.0</v>
      </c>
      <c r="M576" s="97">
        <v>43566.0</v>
      </c>
      <c r="N576" s="88"/>
      <c r="O576" s="84" t="s">
        <v>2053</v>
      </c>
    </row>
    <row r="577" ht="15.75" customHeight="1">
      <c r="A577" s="122" t="s">
        <v>384</v>
      </c>
      <c r="B577" s="84" t="s">
        <v>2175</v>
      </c>
      <c r="C577" s="84" t="s">
        <v>2176</v>
      </c>
      <c r="D577" s="84">
        <v>8.2115487553E10</v>
      </c>
      <c r="E577" s="123" t="s">
        <v>2177</v>
      </c>
      <c r="F577" s="85">
        <v>1.0</v>
      </c>
      <c r="G577" s="121">
        <v>91300.0</v>
      </c>
      <c r="H577" s="84" t="s">
        <v>41</v>
      </c>
      <c r="I577" s="99">
        <v>8000.0</v>
      </c>
      <c r="J577" s="84" t="s">
        <v>22</v>
      </c>
      <c r="K577" s="88"/>
      <c r="L577" s="97">
        <v>43566.0</v>
      </c>
      <c r="M577" s="97">
        <v>43566.0</v>
      </c>
      <c r="N577" s="88"/>
      <c r="O577" s="84" t="s">
        <v>2053</v>
      </c>
    </row>
    <row r="578" ht="15.75" customHeight="1">
      <c r="A578" s="122" t="s">
        <v>389</v>
      </c>
      <c r="B578" s="84" t="s">
        <v>2178</v>
      </c>
      <c r="C578" s="84" t="s">
        <v>2179</v>
      </c>
      <c r="D578" s="84">
        <v>8.38081475E10</v>
      </c>
      <c r="E578" s="123" t="s">
        <v>1306</v>
      </c>
      <c r="F578" s="85">
        <v>2.0</v>
      </c>
      <c r="G578" s="121">
        <v>443000.0</v>
      </c>
      <c r="H578" s="84" t="s">
        <v>41</v>
      </c>
      <c r="I578" s="99">
        <v>12000.0</v>
      </c>
      <c r="J578" s="84" t="s">
        <v>22</v>
      </c>
      <c r="K578" s="88"/>
      <c r="L578" s="97">
        <v>43566.0</v>
      </c>
      <c r="M578" s="97">
        <v>43566.0</v>
      </c>
      <c r="N578" s="88"/>
      <c r="O578" s="84" t="s">
        <v>2053</v>
      </c>
    </row>
    <row r="579" ht="15.75" customHeight="1">
      <c r="A579" s="122" t="s">
        <v>395</v>
      </c>
      <c r="B579" s="84" t="s">
        <v>2180</v>
      </c>
      <c r="C579" s="84" t="s">
        <v>2181</v>
      </c>
      <c r="D579" s="84">
        <v>8.3871877141E10</v>
      </c>
      <c r="E579" s="123" t="s">
        <v>2182</v>
      </c>
      <c r="F579" s="85">
        <v>2.0</v>
      </c>
      <c r="G579" s="121">
        <v>218700.0</v>
      </c>
      <c r="H579" s="84" t="s">
        <v>21</v>
      </c>
      <c r="I579" s="99">
        <v>12000.0</v>
      </c>
      <c r="J579" s="84" t="s">
        <v>22</v>
      </c>
      <c r="K579" s="88"/>
      <c r="L579" s="97">
        <v>43566.0</v>
      </c>
      <c r="M579" s="97">
        <v>43566.0</v>
      </c>
      <c r="N579" s="88"/>
      <c r="O579" s="84" t="s">
        <v>2053</v>
      </c>
    </row>
    <row r="580" ht="15.75" customHeight="1">
      <c r="A580" s="122" t="s">
        <v>400</v>
      </c>
      <c r="B580" s="84" t="s">
        <v>2183</v>
      </c>
      <c r="C580" s="84" t="s">
        <v>2184</v>
      </c>
      <c r="D580" s="84">
        <v>8.387654578E10</v>
      </c>
      <c r="E580" s="123" t="s">
        <v>1188</v>
      </c>
      <c r="F580" s="85">
        <v>2.0</v>
      </c>
      <c r="G580" s="121">
        <v>231000.0</v>
      </c>
      <c r="H580" s="84" t="s">
        <v>41</v>
      </c>
      <c r="I580" s="99">
        <v>12000.0</v>
      </c>
      <c r="J580" s="84" t="s">
        <v>22</v>
      </c>
      <c r="K580" s="88"/>
      <c r="L580" s="97">
        <v>43566.0</v>
      </c>
      <c r="M580" s="97">
        <v>43566.0</v>
      </c>
      <c r="N580" s="88"/>
      <c r="O580" s="84" t="s">
        <v>2053</v>
      </c>
    </row>
    <row r="581" ht="15.75" customHeight="1">
      <c r="A581" s="122" t="s">
        <v>419</v>
      </c>
      <c r="B581" s="84" t="s">
        <v>2185</v>
      </c>
      <c r="C581" s="84" t="s">
        <v>2186</v>
      </c>
      <c r="D581" s="84">
        <v>8.1394089508E10</v>
      </c>
      <c r="E581" s="123" t="s">
        <v>2187</v>
      </c>
      <c r="F581" s="85">
        <v>1.0</v>
      </c>
      <c r="G581" s="121">
        <v>127500.0</v>
      </c>
      <c r="H581" s="84" t="s">
        <v>21</v>
      </c>
      <c r="I581" s="99">
        <v>12000.0</v>
      </c>
      <c r="J581" s="84" t="s">
        <v>22</v>
      </c>
      <c r="K581" s="88"/>
      <c r="L581" s="97">
        <v>43566.0</v>
      </c>
      <c r="M581" s="97">
        <v>43566.0</v>
      </c>
      <c r="N581" s="88"/>
      <c r="O581" s="84" t="s">
        <v>2053</v>
      </c>
    </row>
    <row r="582" ht="15.75" customHeight="1">
      <c r="A582" s="122" t="s">
        <v>424</v>
      </c>
      <c r="B582" s="84" t="s">
        <v>2188</v>
      </c>
      <c r="C582" s="84" t="s">
        <v>2189</v>
      </c>
      <c r="D582" s="84">
        <v>8.112631992E9</v>
      </c>
      <c r="E582" s="123" t="s">
        <v>2170</v>
      </c>
      <c r="F582" s="85">
        <v>2.0</v>
      </c>
      <c r="G582" s="121">
        <v>243000.0</v>
      </c>
      <c r="H582" s="84" t="s">
        <v>41</v>
      </c>
      <c r="I582" s="99">
        <v>12000.0</v>
      </c>
      <c r="J582" s="84" t="s">
        <v>22</v>
      </c>
      <c r="K582" s="88"/>
      <c r="L582" s="97">
        <v>43566.0</v>
      </c>
      <c r="M582" s="97">
        <v>43566.0</v>
      </c>
      <c r="N582" s="88"/>
      <c r="O582" s="84" t="s">
        <v>2053</v>
      </c>
    </row>
    <row r="583" ht="15.75" customHeight="1">
      <c r="A583" s="122" t="s">
        <v>429</v>
      </c>
      <c r="B583" s="84" t="s">
        <v>2190</v>
      </c>
      <c r="C583" s="84" t="s">
        <v>2191</v>
      </c>
      <c r="D583" s="84">
        <v>8.5895641497E10</v>
      </c>
      <c r="E583" s="123" t="s">
        <v>2192</v>
      </c>
      <c r="F583" s="85">
        <v>1.0</v>
      </c>
      <c r="G583" s="121">
        <v>271006.0</v>
      </c>
      <c r="H583" s="84" t="s">
        <v>21</v>
      </c>
      <c r="I583" s="99">
        <v>12000.0</v>
      </c>
      <c r="J583" s="84" t="s">
        <v>22</v>
      </c>
      <c r="K583" s="88"/>
      <c r="L583" s="97">
        <v>43566.0</v>
      </c>
      <c r="M583" s="97">
        <v>43566.0</v>
      </c>
      <c r="N583" s="88"/>
      <c r="O583" s="84" t="s">
        <v>2053</v>
      </c>
    </row>
    <row r="584" ht="15.75" customHeight="1">
      <c r="A584" s="122" t="s">
        <v>434</v>
      </c>
      <c r="B584" s="84" t="s">
        <v>2193</v>
      </c>
      <c r="C584" s="84" t="s">
        <v>2194</v>
      </c>
      <c r="D584" s="84">
        <v>8.2173732258E10</v>
      </c>
      <c r="E584" s="123" t="s">
        <v>1255</v>
      </c>
      <c r="F584" s="85">
        <v>1.0</v>
      </c>
      <c r="G584" s="121">
        <v>134500.0</v>
      </c>
      <c r="H584" s="84" t="s">
        <v>21</v>
      </c>
      <c r="I584" s="99">
        <v>19000.0</v>
      </c>
      <c r="J584" s="84" t="s">
        <v>22</v>
      </c>
      <c r="K584" s="88"/>
      <c r="L584" s="97">
        <v>43566.0</v>
      </c>
      <c r="M584" s="97">
        <v>43566.0</v>
      </c>
      <c r="N584" s="88"/>
      <c r="O584" s="84" t="s">
        <v>2053</v>
      </c>
    </row>
    <row r="585" ht="15.75" customHeight="1">
      <c r="A585" s="122" t="s">
        <v>1212</v>
      </c>
      <c r="B585" s="84" t="s">
        <v>2195</v>
      </c>
      <c r="C585" s="84" t="s">
        <v>2196</v>
      </c>
      <c r="D585" s="84">
        <v>8.2127608585E10</v>
      </c>
      <c r="E585" s="123" t="s">
        <v>2197</v>
      </c>
      <c r="F585" s="85">
        <v>2.0</v>
      </c>
      <c r="G585" s="121">
        <v>221800.0</v>
      </c>
      <c r="H585" s="84" t="s">
        <v>41</v>
      </c>
      <c r="I585" s="99">
        <v>16000.0</v>
      </c>
      <c r="J585" s="84" t="s">
        <v>22</v>
      </c>
      <c r="K585" s="88"/>
      <c r="L585" s="97">
        <v>43566.0</v>
      </c>
      <c r="M585" s="97">
        <v>43566.0</v>
      </c>
      <c r="N585" s="88"/>
      <c r="O585" s="84" t="s">
        <v>2053</v>
      </c>
    </row>
    <row r="586" ht="15.75" customHeight="1">
      <c r="A586" s="122" t="s">
        <v>1215</v>
      </c>
      <c r="B586" s="84" t="s">
        <v>2198</v>
      </c>
      <c r="C586" s="84" t="s">
        <v>2199</v>
      </c>
      <c r="D586" s="84">
        <v>8.5782116924E10</v>
      </c>
      <c r="E586" s="123" t="s">
        <v>2200</v>
      </c>
      <c r="F586" s="85">
        <v>2.0</v>
      </c>
      <c r="G586" s="121">
        <v>368500.0</v>
      </c>
      <c r="H586" s="84" t="s">
        <v>21</v>
      </c>
      <c r="I586" s="99">
        <v>12000.0</v>
      </c>
      <c r="J586" s="84" t="s">
        <v>22</v>
      </c>
      <c r="K586" s="88"/>
      <c r="L586" s="97">
        <v>43567.0</v>
      </c>
      <c r="M586" s="97">
        <v>43567.0</v>
      </c>
      <c r="N586" s="88"/>
      <c r="O586" s="84" t="s">
        <v>2053</v>
      </c>
    </row>
    <row r="587" ht="15.75" customHeight="1">
      <c r="A587" s="122" t="s">
        <v>1219</v>
      </c>
      <c r="B587" s="84" t="s">
        <v>2201</v>
      </c>
      <c r="C587" s="84" t="s">
        <v>2202</v>
      </c>
      <c r="D587" s="84">
        <v>8.212435547E10</v>
      </c>
      <c r="E587" s="123" t="s">
        <v>2203</v>
      </c>
      <c r="F587" s="85">
        <v>1.0</v>
      </c>
      <c r="G587" s="121">
        <v>287006.0</v>
      </c>
      <c r="H587" s="84" t="s">
        <v>1071</v>
      </c>
      <c r="I587" s="99">
        <v>12000.0</v>
      </c>
      <c r="J587" s="84" t="s">
        <v>22</v>
      </c>
      <c r="K587" s="88"/>
      <c r="L587" s="97">
        <v>43567.0</v>
      </c>
      <c r="M587" s="97">
        <v>43567.0</v>
      </c>
      <c r="N587" s="88"/>
      <c r="O587" s="84" t="s">
        <v>2053</v>
      </c>
    </row>
    <row r="588" ht="15.75" customHeight="1">
      <c r="A588" s="122" t="s">
        <v>439</v>
      </c>
      <c r="B588" s="84" t="s">
        <v>2204</v>
      </c>
      <c r="C588" s="84" t="s">
        <v>2205</v>
      </c>
      <c r="D588" s="84">
        <v>8.561750628E9</v>
      </c>
      <c r="E588" s="123" t="s">
        <v>2206</v>
      </c>
      <c r="F588" s="85">
        <v>3.0</v>
      </c>
      <c r="G588" s="121">
        <v>261900.0</v>
      </c>
      <c r="H588" s="84" t="s">
        <v>41</v>
      </c>
      <c r="I588" s="99">
        <v>12000.0</v>
      </c>
      <c r="J588" s="84" t="s">
        <v>22</v>
      </c>
      <c r="K588" s="88"/>
      <c r="L588" s="97">
        <v>43567.0</v>
      </c>
      <c r="M588" s="97">
        <v>43567.0</v>
      </c>
      <c r="N588" s="88"/>
      <c r="O588" s="84" t="s">
        <v>2207</v>
      </c>
    </row>
    <row r="589" ht="15.75" customHeight="1">
      <c r="A589" s="122" t="s">
        <v>441</v>
      </c>
      <c r="B589" s="84" t="s">
        <v>2208</v>
      </c>
      <c r="C589" s="84" t="s">
        <v>2209</v>
      </c>
      <c r="D589" s="84">
        <v>8.2285074002E10</v>
      </c>
      <c r="E589" s="123" t="s">
        <v>2210</v>
      </c>
      <c r="F589" s="85">
        <v>2.0</v>
      </c>
      <c r="G589" s="121">
        <v>415300.0</v>
      </c>
      <c r="H589" s="84" t="s">
        <v>1071</v>
      </c>
      <c r="I589" s="99">
        <v>36000.0</v>
      </c>
      <c r="J589" s="84" t="s">
        <v>22</v>
      </c>
      <c r="K589" s="88"/>
      <c r="L589" s="97">
        <v>43567.0</v>
      </c>
      <c r="M589" s="97">
        <v>43567.0</v>
      </c>
      <c r="N589" s="88"/>
      <c r="O589" s="84" t="s">
        <v>2053</v>
      </c>
    </row>
    <row r="590" ht="15.75" customHeight="1">
      <c r="A590" s="122" t="s">
        <v>446</v>
      </c>
      <c r="B590" s="84" t="s">
        <v>2211</v>
      </c>
      <c r="C590" s="84" t="s">
        <v>2212</v>
      </c>
      <c r="D590" s="84">
        <v>8.2240240971E10</v>
      </c>
      <c r="E590" s="123" t="s">
        <v>2155</v>
      </c>
      <c r="F590" s="85">
        <v>1.0</v>
      </c>
      <c r="G590" s="121">
        <v>127500.0</v>
      </c>
      <c r="H590" s="84" t="s">
        <v>41</v>
      </c>
      <c r="I590" s="99">
        <v>12000.0</v>
      </c>
      <c r="J590" s="84" t="s">
        <v>22</v>
      </c>
      <c r="K590" s="88"/>
      <c r="L590" s="97">
        <v>43567.0</v>
      </c>
      <c r="M590" s="97">
        <v>43567.0</v>
      </c>
      <c r="N590" s="88"/>
      <c r="O590" s="84" t="s">
        <v>2053</v>
      </c>
    </row>
    <row r="591" ht="15.75" customHeight="1">
      <c r="A591" s="122" t="s">
        <v>451</v>
      </c>
      <c r="B591" s="84" t="s">
        <v>2213</v>
      </c>
      <c r="C591" s="84" t="s">
        <v>2214</v>
      </c>
      <c r="D591" s="84">
        <v>8.961524138E10</v>
      </c>
      <c r="E591" s="123" t="s">
        <v>2215</v>
      </c>
      <c r="F591" s="85">
        <v>1.0</v>
      </c>
      <c r="G591" s="121">
        <v>131500.0</v>
      </c>
      <c r="H591" s="84" t="s">
        <v>41</v>
      </c>
      <c r="I591" s="99">
        <v>16000.0</v>
      </c>
      <c r="J591" s="84" t="s">
        <v>22</v>
      </c>
      <c r="K591" s="88"/>
      <c r="L591" s="97">
        <v>43567.0</v>
      </c>
      <c r="M591" s="97">
        <v>43567.0</v>
      </c>
      <c r="N591" s="88"/>
      <c r="O591" s="84" t="s">
        <v>2053</v>
      </c>
    </row>
    <row r="592" ht="15.75" customHeight="1">
      <c r="A592" s="122" t="s">
        <v>456</v>
      </c>
      <c r="B592" s="84" t="s">
        <v>2216</v>
      </c>
      <c r="C592" s="84" t="s">
        <v>2217</v>
      </c>
      <c r="D592" s="84">
        <v>8.1287406403E10</v>
      </c>
      <c r="E592" s="123" t="s">
        <v>1197</v>
      </c>
      <c r="F592" s="85">
        <v>1.0</v>
      </c>
      <c r="G592" s="121">
        <v>127500.0</v>
      </c>
      <c r="H592" s="84" t="s">
        <v>1411</v>
      </c>
      <c r="I592" s="99">
        <v>12000.0</v>
      </c>
      <c r="J592" s="84" t="s">
        <v>22</v>
      </c>
      <c r="K592" s="88"/>
      <c r="L592" s="97">
        <v>43567.0</v>
      </c>
      <c r="M592" s="97">
        <v>43567.0</v>
      </c>
      <c r="N592" s="88"/>
      <c r="O592" s="84" t="s">
        <v>2053</v>
      </c>
    </row>
    <row r="593" ht="15.75" customHeight="1">
      <c r="A593" s="122" t="s">
        <v>463</v>
      </c>
      <c r="B593" s="84" t="s">
        <v>2218</v>
      </c>
      <c r="C593" s="84" t="s">
        <v>2219</v>
      </c>
      <c r="D593" s="84">
        <v>8.1248745155E10</v>
      </c>
      <c r="E593" s="123" t="s">
        <v>2220</v>
      </c>
      <c r="F593" s="85">
        <v>6.0</v>
      </c>
      <c r="G593" s="121">
        <v>1274000.0</v>
      </c>
      <c r="H593" s="84" t="s">
        <v>41</v>
      </c>
      <c r="I593" s="99">
        <v>228000.0</v>
      </c>
      <c r="J593" s="84" t="s">
        <v>22</v>
      </c>
      <c r="K593" s="88"/>
      <c r="L593" s="97">
        <v>43567.0</v>
      </c>
      <c r="M593" s="97">
        <v>43567.0</v>
      </c>
      <c r="N593" s="88"/>
      <c r="O593" s="84" t="s">
        <v>2053</v>
      </c>
    </row>
    <row r="594" ht="15.75" customHeight="1">
      <c r="A594" s="122" t="s">
        <v>277</v>
      </c>
      <c r="B594" s="84" t="s">
        <v>2221</v>
      </c>
      <c r="C594" s="84" t="s">
        <v>2222</v>
      </c>
      <c r="D594" s="84">
        <v>8.9607557016E10</v>
      </c>
      <c r="E594" s="123" t="s">
        <v>1231</v>
      </c>
      <c r="F594" s="85">
        <v>1.0</v>
      </c>
      <c r="G594" s="121">
        <v>99500.0</v>
      </c>
      <c r="H594" s="84" t="s">
        <v>41</v>
      </c>
      <c r="I594" s="99">
        <v>12000.0</v>
      </c>
      <c r="J594" s="84" t="s">
        <v>22</v>
      </c>
      <c r="K594" s="88"/>
      <c r="L594" s="89">
        <v>43568.0</v>
      </c>
      <c r="M594" s="89">
        <v>43568.0</v>
      </c>
      <c r="N594" s="88"/>
      <c r="O594" s="84" t="s">
        <v>2053</v>
      </c>
    </row>
    <row r="595" ht="15.75" customHeight="1">
      <c r="A595" s="122" t="s">
        <v>503</v>
      </c>
      <c r="B595" s="84" t="s">
        <v>2223</v>
      </c>
      <c r="C595" s="84" t="s">
        <v>2224</v>
      </c>
      <c r="D595" s="84">
        <v>8.2113575955E10</v>
      </c>
      <c r="E595" s="123" t="s">
        <v>2074</v>
      </c>
      <c r="F595" s="85">
        <v>1.0</v>
      </c>
      <c r="G595" s="121">
        <v>127500.0</v>
      </c>
      <c r="H595" s="84" t="s">
        <v>1411</v>
      </c>
      <c r="I595" s="99">
        <v>12000.0</v>
      </c>
      <c r="J595" s="84" t="s">
        <v>22</v>
      </c>
      <c r="K595" s="88"/>
      <c r="L595" s="89">
        <v>43568.0</v>
      </c>
      <c r="M595" s="89">
        <v>43568.0</v>
      </c>
      <c r="N595" s="88"/>
      <c r="O595" s="84" t="s">
        <v>2053</v>
      </c>
    </row>
    <row r="596" ht="15.75" customHeight="1">
      <c r="A596" s="122" t="s">
        <v>524</v>
      </c>
      <c r="B596" s="84" t="s">
        <v>2225</v>
      </c>
      <c r="C596" s="84" t="s">
        <v>2226</v>
      </c>
      <c r="D596" s="84">
        <v>8.5891666461E10</v>
      </c>
      <c r="E596" s="123" t="s">
        <v>2155</v>
      </c>
      <c r="F596" s="85">
        <v>1.0</v>
      </c>
      <c r="G596" s="121">
        <v>127500.0</v>
      </c>
      <c r="H596" s="84" t="s">
        <v>41</v>
      </c>
      <c r="I596" s="99">
        <v>12000.0</v>
      </c>
      <c r="J596" s="84" t="s">
        <v>22</v>
      </c>
      <c r="K596" s="88"/>
      <c r="L596" s="89">
        <v>43571.0</v>
      </c>
      <c r="M596" s="89">
        <v>43571.0</v>
      </c>
      <c r="N596" s="88"/>
      <c r="O596" s="84" t="s">
        <v>2053</v>
      </c>
    </row>
    <row r="597" ht="15.75" customHeight="1">
      <c r="A597" s="122" t="s">
        <v>529</v>
      </c>
      <c r="B597" s="84" t="s">
        <v>2227</v>
      </c>
      <c r="C597" s="84" t="s">
        <v>2228</v>
      </c>
      <c r="D597" s="84">
        <v>8.1250808878E10</v>
      </c>
      <c r="E597" s="123" t="s">
        <v>1390</v>
      </c>
      <c r="F597" s="85">
        <v>1.0</v>
      </c>
      <c r="G597" s="121">
        <v>211006.0</v>
      </c>
      <c r="H597" s="84" t="s">
        <v>1411</v>
      </c>
      <c r="I597" s="99">
        <v>16000.0</v>
      </c>
      <c r="J597" s="84" t="s">
        <v>22</v>
      </c>
      <c r="K597" s="88"/>
      <c r="L597" s="89">
        <v>43570.0</v>
      </c>
      <c r="M597" s="89">
        <v>43570.0</v>
      </c>
      <c r="N597" s="88"/>
      <c r="O597" s="84" t="s">
        <v>2053</v>
      </c>
    </row>
    <row r="598" ht="15.75" customHeight="1">
      <c r="A598" s="122" t="s">
        <v>534</v>
      </c>
      <c r="B598" s="84" t="s">
        <v>2229</v>
      </c>
      <c r="C598" s="84" t="s">
        <v>2230</v>
      </c>
      <c r="D598" s="84">
        <v>8.5713367017E10</v>
      </c>
      <c r="E598" s="123" t="s">
        <v>2231</v>
      </c>
      <c r="F598" s="85">
        <v>1.0</v>
      </c>
      <c r="G598" s="121">
        <v>99500.0</v>
      </c>
      <c r="H598" s="84" t="s">
        <v>41</v>
      </c>
      <c r="I598" s="99">
        <v>12000.0</v>
      </c>
      <c r="J598" s="84" t="s">
        <v>22</v>
      </c>
      <c r="K598" s="88"/>
      <c r="L598" s="89">
        <v>43570.0</v>
      </c>
      <c r="M598" s="89">
        <v>43570.0</v>
      </c>
      <c r="N598" s="88"/>
      <c r="O598" s="84" t="s">
        <v>2053</v>
      </c>
    </row>
    <row r="599" ht="15.75" customHeight="1">
      <c r="A599" s="122" t="s">
        <v>539</v>
      </c>
      <c r="B599" s="84" t="s">
        <v>2232</v>
      </c>
      <c r="C599" s="84" t="s">
        <v>2233</v>
      </c>
      <c r="D599" s="84">
        <v>8.1226794915E10</v>
      </c>
      <c r="E599" s="123" t="s">
        <v>2155</v>
      </c>
      <c r="F599" s="85">
        <v>1.0</v>
      </c>
      <c r="G599" s="121">
        <v>131500.0</v>
      </c>
      <c r="H599" s="84" t="s">
        <v>41</v>
      </c>
      <c r="I599" s="99">
        <v>16000.0</v>
      </c>
      <c r="J599" s="84" t="s">
        <v>22</v>
      </c>
      <c r="K599" s="88"/>
      <c r="L599" s="89">
        <v>43570.0</v>
      </c>
      <c r="M599" s="89">
        <v>43570.0</v>
      </c>
      <c r="N599" s="88"/>
      <c r="O599" s="84" t="s">
        <v>2053</v>
      </c>
    </row>
    <row r="600" ht="15.75" customHeight="1">
      <c r="A600" s="122" t="s">
        <v>543</v>
      </c>
      <c r="B600" s="84" t="s">
        <v>2234</v>
      </c>
      <c r="C600" s="84" t="s">
        <v>2235</v>
      </c>
      <c r="D600" s="84">
        <v>8.2316275484E10</v>
      </c>
      <c r="E600" s="123" t="s">
        <v>2236</v>
      </c>
      <c r="F600" s="85">
        <v>1.0</v>
      </c>
      <c r="G600" s="121">
        <v>111300.0</v>
      </c>
      <c r="H600" s="84" t="s">
        <v>41</v>
      </c>
      <c r="I600" s="99">
        <v>7000.0</v>
      </c>
      <c r="J600" s="84" t="s">
        <v>53</v>
      </c>
      <c r="K600" s="88"/>
      <c r="L600" s="89">
        <v>43571.0</v>
      </c>
      <c r="M600" s="89">
        <v>43571.0</v>
      </c>
      <c r="N600" s="88"/>
      <c r="O600" s="84" t="s">
        <v>2053</v>
      </c>
    </row>
    <row r="601" ht="15.75" customHeight="1">
      <c r="A601" s="122" t="s">
        <v>549</v>
      </c>
      <c r="B601" s="84" t="s">
        <v>2237</v>
      </c>
      <c r="C601" s="84" t="s">
        <v>2238</v>
      </c>
      <c r="D601" s="84">
        <v>8.1392046063E10</v>
      </c>
      <c r="E601" s="123" t="s">
        <v>2187</v>
      </c>
      <c r="F601" s="85">
        <v>1.0</v>
      </c>
      <c r="G601" s="121">
        <v>138500.0</v>
      </c>
      <c r="H601" s="84" t="s">
        <v>1411</v>
      </c>
      <c r="I601" s="99">
        <v>23000.0</v>
      </c>
      <c r="J601" s="84" t="s">
        <v>22</v>
      </c>
      <c r="K601" s="88"/>
      <c r="L601" s="89">
        <v>43571.0</v>
      </c>
      <c r="M601" s="89">
        <v>43571.0</v>
      </c>
      <c r="N601" s="88"/>
      <c r="O601" s="84" t="s">
        <v>2053</v>
      </c>
    </row>
    <row r="602" ht="15.75" customHeight="1">
      <c r="A602" s="122" t="s">
        <v>554</v>
      </c>
      <c r="B602" s="84" t="s">
        <v>2239</v>
      </c>
      <c r="C602" s="84" t="s">
        <v>2240</v>
      </c>
      <c r="D602" s="84">
        <v>8.5885372105E10</v>
      </c>
      <c r="E602" s="123" t="s">
        <v>2187</v>
      </c>
      <c r="F602" s="85">
        <v>1.0</v>
      </c>
      <c r="G602" s="121">
        <v>127500.0</v>
      </c>
      <c r="H602" s="84" t="s">
        <v>1411</v>
      </c>
      <c r="I602" s="99">
        <v>12000.0</v>
      </c>
      <c r="J602" s="84" t="s">
        <v>22</v>
      </c>
      <c r="K602" s="88"/>
      <c r="L602" s="89">
        <v>43571.0</v>
      </c>
      <c r="M602" s="89">
        <v>43571.0</v>
      </c>
      <c r="N602" s="88"/>
      <c r="O602" s="84" t="s">
        <v>2053</v>
      </c>
    </row>
    <row r="603" ht="15.75" customHeight="1">
      <c r="A603" s="122" t="s">
        <v>594</v>
      </c>
      <c r="B603" s="84" t="s">
        <v>2241</v>
      </c>
      <c r="C603" s="84" t="s">
        <v>2242</v>
      </c>
      <c r="D603" s="84">
        <v>8.56170075E9</v>
      </c>
      <c r="E603" s="123" t="s">
        <v>2155</v>
      </c>
      <c r="F603" s="85">
        <v>1.0</v>
      </c>
      <c r="G603" s="121">
        <v>127500.0</v>
      </c>
      <c r="H603" s="84" t="s">
        <v>41</v>
      </c>
      <c r="I603" s="99">
        <v>12000.0</v>
      </c>
      <c r="J603" s="84" t="s">
        <v>22</v>
      </c>
      <c r="K603" s="88"/>
      <c r="L603" s="89">
        <v>43571.0</v>
      </c>
      <c r="M603" s="89">
        <v>43571.0</v>
      </c>
      <c r="N603" s="88"/>
      <c r="O603" s="84" t="s">
        <v>2053</v>
      </c>
    </row>
    <row r="604" ht="15.75" customHeight="1">
      <c r="A604" s="122" t="s">
        <v>599</v>
      </c>
      <c r="B604" s="84" t="s">
        <v>2243</v>
      </c>
      <c r="C604" s="84" t="s">
        <v>2244</v>
      </c>
      <c r="D604" s="84">
        <v>8.2285425575E10</v>
      </c>
      <c r="E604" s="123" t="s">
        <v>2155</v>
      </c>
      <c r="F604" s="85">
        <v>1.0</v>
      </c>
      <c r="G604" s="121">
        <v>159500.0</v>
      </c>
      <c r="H604" s="84" t="s">
        <v>41</v>
      </c>
      <c r="I604" s="99">
        <v>44000.0</v>
      </c>
      <c r="J604" s="84" t="s">
        <v>305</v>
      </c>
      <c r="K604" s="88"/>
      <c r="L604" s="89">
        <v>43571.0</v>
      </c>
      <c r="M604" s="89">
        <v>43571.0</v>
      </c>
      <c r="N604" s="88"/>
      <c r="O604" s="84" t="s">
        <v>2053</v>
      </c>
    </row>
    <row r="605" ht="15.75" customHeight="1">
      <c r="A605" s="122" t="s">
        <v>615</v>
      </c>
      <c r="B605" s="84" t="s">
        <v>2245</v>
      </c>
      <c r="C605" s="84" t="s">
        <v>2246</v>
      </c>
      <c r="D605" s="84">
        <v>8.2258542761E10</v>
      </c>
      <c r="E605" s="123" t="s">
        <v>2247</v>
      </c>
      <c r="F605" s="85">
        <v>2.0</v>
      </c>
      <c r="G605" s="121">
        <v>371006.0</v>
      </c>
      <c r="H605" s="84" t="s">
        <v>41</v>
      </c>
      <c r="I605" s="99">
        <v>12000.0</v>
      </c>
      <c r="J605" s="84" t="s">
        <v>22</v>
      </c>
      <c r="K605" s="88"/>
      <c r="L605" s="89">
        <v>43572.0</v>
      </c>
      <c r="M605" s="89">
        <v>43572.0</v>
      </c>
      <c r="N605" s="88"/>
      <c r="O605" s="84" t="s">
        <v>2053</v>
      </c>
    </row>
    <row r="606" ht="15.75" customHeight="1">
      <c r="A606" s="122" t="s">
        <v>621</v>
      </c>
      <c r="B606" s="84" t="s">
        <v>2248</v>
      </c>
      <c r="C606" s="84" t="s">
        <v>2249</v>
      </c>
      <c r="D606" s="84">
        <v>1.72977101E8</v>
      </c>
      <c r="E606" s="123" t="s">
        <v>2250</v>
      </c>
      <c r="F606" s="85">
        <v>3.0</v>
      </c>
      <c r="G606" s="121">
        <v>561000.0</v>
      </c>
      <c r="H606" s="84" t="s">
        <v>41</v>
      </c>
      <c r="I606" s="99">
        <v>87000.0</v>
      </c>
      <c r="J606" s="84" t="s">
        <v>2098</v>
      </c>
      <c r="K606" s="88"/>
      <c r="L606" s="89">
        <v>43573.0</v>
      </c>
      <c r="M606" s="89">
        <v>43573.0</v>
      </c>
      <c r="N606" s="88"/>
      <c r="O606" s="84" t="s">
        <v>2053</v>
      </c>
    </row>
    <row r="607" ht="15.75" customHeight="1">
      <c r="A607" s="122" t="s">
        <v>626</v>
      </c>
      <c r="B607" s="84" t="s">
        <v>2251</v>
      </c>
      <c r="C607" s="84" t="s">
        <v>2252</v>
      </c>
      <c r="D607" s="84">
        <v>8.5383845824E10</v>
      </c>
      <c r="E607" s="123" t="s">
        <v>2253</v>
      </c>
      <c r="F607" s="85">
        <v>2.0</v>
      </c>
      <c r="G607" s="121">
        <v>378006.0</v>
      </c>
      <c r="H607" s="84" t="s">
        <v>41</v>
      </c>
      <c r="I607" s="99">
        <v>29000.0</v>
      </c>
      <c r="J607" s="84" t="s">
        <v>305</v>
      </c>
      <c r="K607" s="88"/>
      <c r="L607" s="89">
        <v>43573.0</v>
      </c>
      <c r="M607" s="89">
        <v>43573.0</v>
      </c>
      <c r="N607" s="88"/>
      <c r="O607" s="84" t="s">
        <v>2053</v>
      </c>
    </row>
    <row r="608" ht="15.75" customHeight="1">
      <c r="A608" s="122" t="s">
        <v>679</v>
      </c>
      <c r="B608" s="84" t="s">
        <v>2254</v>
      </c>
      <c r="C608" s="84" t="s">
        <v>2255</v>
      </c>
      <c r="D608" s="84">
        <v>8.5318903113E10</v>
      </c>
      <c r="E608" s="123" t="s">
        <v>2155</v>
      </c>
      <c r="F608" s="85">
        <v>1.0</v>
      </c>
      <c r="G608" s="121">
        <v>111300.0</v>
      </c>
      <c r="H608" s="84" t="s">
        <v>41</v>
      </c>
      <c r="I608" s="99">
        <v>12000.0</v>
      </c>
      <c r="J608" s="84" t="s">
        <v>22</v>
      </c>
      <c r="K608" s="88"/>
      <c r="L608" s="89">
        <v>43574.0</v>
      </c>
      <c r="M608" s="89">
        <v>43574.0</v>
      </c>
      <c r="N608" s="88"/>
      <c r="O608" s="84" t="s">
        <v>2053</v>
      </c>
    </row>
    <row r="609" ht="15.75" customHeight="1">
      <c r="A609" s="122" t="s">
        <v>685</v>
      </c>
      <c r="B609" s="84" t="s">
        <v>2256</v>
      </c>
      <c r="C609" s="84" t="s">
        <v>2257</v>
      </c>
      <c r="D609" s="84">
        <v>8.1273112027E10</v>
      </c>
      <c r="E609" s="123" t="s">
        <v>2258</v>
      </c>
      <c r="F609" s="85">
        <v>2.0</v>
      </c>
      <c r="G609" s="121">
        <v>248800.0</v>
      </c>
      <c r="H609" s="84" t="s">
        <v>21</v>
      </c>
      <c r="I609" s="99">
        <v>29000.0</v>
      </c>
      <c r="J609" s="84" t="s">
        <v>22</v>
      </c>
      <c r="K609" s="88"/>
      <c r="L609" s="89">
        <v>43577.0</v>
      </c>
      <c r="M609" s="89">
        <v>43577.0</v>
      </c>
      <c r="N609" s="88"/>
      <c r="O609" s="84" t="s">
        <v>2053</v>
      </c>
    </row>
    <row r="610" ht="15.75" customHeight="1">
      <c r="A610" s="122" t="s">
        <v>721</v>
      </c>
      <c r="B610" s="84" t="s">
        <v>2259</v>
      </c>
      <c r="C610" s="84" t="s">
        <v>2260</v>
      </c>
      <c r="D610" s="84">
        <v>8.1806614656E10</v>
      </c>
      <c r="E610" s="123" t="s">
        <v>2261</v>
      </c>
      <c r="F610" s="85">
        <v>1.0</v>
      </c>
      <c r="G610" s="124"/>
      <c r="H610" s="88"/>
      <c r="I610" s="99">
        <v>12000.0</v>
      </c>
      <c r="J610" s="84" t="s">
        <v>22</v>
      </c>
      <c r="K610" s="88"/>
      <c r="L610" s="89">
        <v>43578.0</v>
      </c>
      <c r="M610" s="88"/>
      <c r="N610" s="88"/>
      <c r="O610" s="84" t="s">
        <v>2053</v>
      </c>
    </row>
    <row r="611" ht="15.75" customHeight="1">
      <c r="A611" s="122" t="s">
        <v>726</v>
      </c>
      <c r="B611" s="84" t="s">
        <v>2229</v>
      </c>
      <c r="C611" s="84" t="s">
        <v>2262</v>
      </c>
      <c r="D611" s="84">
        <v>8.5713367017E10</v>
      </c>
      <c r="E611" s="123" t="s">
        <v>2263</v>
      </c>
      <c r="F611" s="85">
        <v>1.0</v>
      </c>
      <c r="G611" s="121">
        <v>99500.0</v>
      </c>
      <c r="H611" s="84" t="s">
        <v>41</v>
      </c>
      <c r="I611" s="99">
        <v>22000.0</v>
      </c>
      <c r="J611" s="84" t="s">
        <v>22</v>
      </c>
      <c r="K611" s="88"/>
      <c r="L611" s="89">
        <v>43577.0</v>
      </c>
      <c r="M611" s="89">
        <v>43577.0</v>
      </c>
      <c r="N611" s="88"/>
      <c r="O611" s="84" t="s">
        <v>2053</v>
      </c>
    </row>
    <row r="612" ht="15.75" customHeight="1">
      <c r="A612" s="122" t="s">
        <v>783</v>
      </c>
      <c r="B612" s="84" t="s">
        <v>2264</v>
      </c>
      <c r="C612" s="84" t="s">
        <v>2265</v>
      </c>
      <c r="D612" s="84">
        <v>8.7775147559E10</v>
      </c>
      <c r="E612" s="123" t="s">
        <v>2266</v>
      </c>
      <c r="F612" s="85">
        <v>2.0</v>
      </c>
      <c r="G612" s="121">
        <v>187000.0</v>
      </c>
      <c r="H612" s="84" t="s">
        <v>21</v>
      </c>
      <c r="I612" s="99">
        <v>12000.0</v>
      </c>
      <c r="J612" s="84" t="s">
        <v>22</v>
      </c>
      <c r="K612" s="88"/>
      <c r="L612" s="89">
        <v>43577.0</v>
      </c>
      <c r="M612" s="89">
        <v>43577.0</v>
      </c>
      <c r="N612" s="88"/>
      <c r="O612" s="84" t="s">
        <v>2053</v>
      </c>
    </row>
    <row r="613" ht="15.75" customHeight="1">
      <c r="A613" s="122" t="s">
        <v>788</v>
      </c>
      <c r="B613" s="84" t="s">
        <v>2267</v>
      </c>
      <c r="C613" s="84" t="s">
        <v>2268</v>
      </c>
      <c r="D613" s="84">
        <v>8.21584785E10</v>
      </c>
      <c r="E613" s="123" t="s">
        <v>2269</v>
      </c>
      <c r="F613" s="85">
        <v>2.0</v>
      </c>
      <c r="G613" s="121">
        <v>557006.0</v>
      </c>
      <c r="H613" s="84" t="s">
        <v>1411</v>
      </c>
      <c r="I613" s="99">
        <v>59000.0</v>
      </c>
      <c r="J613" s="84" t="s">
        <v>305</v>
      </c>
      <c r="K613" s="88"/>
      <c r="L613" s="89">
        <v>43578.0</v>
      </c>
      <c r="M613" s="89">
        <v>43578.0</v>
      </c>
      <c r="N613" s="88"/>
      <c r="O613" s="84" t="s">
        <v>2053</v>
      </c>
    </row>
    <row r="614" ht="15.75" customHeight="1">
      <c r="A614" s="122" t="s">
        <v>793</v>
      </c>
      <c r="B614" s="84" t="s">
        <v>2270</v>
      </c>
      <c r="C614" s="84" t="s">
        <v>2271</v>
      </c>
      <c r="D614" s="84">
        <v>8.2229382628E10</v>
      </c>
      <c r="E614" s="123" t="s">
        <v>2272</v>
      </c>
      <c r="F614" s="85">
        <v>1.0</v>
      </c>
      <c r="G614" s="121">
        <v>111300.0</v>
      </c>
      <c r="H614" s="84" t="s">
        <v>41</v>
      </c>
      <c r="I614" s="99">
        <v>21000.0</v>
      </c>
      <c r="J614" s="84" t="s">
        <v>22</v>
      </c>
      <c r="K614" s="88"/>
      <c r="L614" s="89">
        <v>43579.0</v>
      </c>
      <c r="M614" s="89">
        <v>43579.0</v>
      </c>
      <c r="N614" s="88"/>
      <c r="O614" s="84" t="s">
        <v>2053</v>
      </c>
    </row>
    <row r="615" ht="15.75" customHeight="1">
      <c r="A615" s="122" t="s">
        <v>798</v>
      </c>
      <c r="B615" s="84" t="s">
        <v>2273</v>
      </c>
      <c r="C615" s="84" t="s">
        <v>2274</v>
      </c>
      <c r="D615" s="84">
        <v>8.574302714E10</v>
      </c>
      <c r="E615" s="123" t="s">
        <v>2192</v>
      </c>
      <c r="F615" s="85">
        <v>1.0</v>
      </c>
      <c r="G615" s="121">
        <v>283006.0</v>
      </c>
      <c r="H615" s="84" t="s">
        <v>41</v>
      </c>
      <c r="I615" s="99">
        <v>24000.0</v>
      </c>
      <c r="J615" s="84" t="s">
        <v>22</v>
      </c>
      <c r="K615" s="88"/>
      <c r="L615" s="89">
        <v>43580.0</v>
      </c>
      <c r="M615" s="89">
        <v>43579.0</v>
      </c>
      <c r="N615" s="88"/>
      <c r="O615" s="84" t="s">
        <v>2053</v>
      </c>
    </row>
    <row r="616" ht="15.75" customHeight="1">
      <c r="A616" s="122" t="s">
        <v>803</v>
      </c>
      <c r="B616" s="84" t="s">
        <v>2275</v>
      </c>
      <c r="C616" s="84" t="s">
        <v>2276</v>
      </c>
      <c r="D616" s="84">
        <v>8.13555988E10</v>
      </c>
      <c r="E616" s="123" t="s">
        <v>2138</v>
      </c>
      <c r="F616" s="85">
        <v>2.0</v>
      </c>
      <c r="G616" s="121">
        <v>291006.0</v>
      </c>
      <c r="H616" s="84" t="s">
        <v>1411</v>
      </c>
      <c r="I616" s="99">
        <v>12000.0</v>
      </c>
      <c r="J616" s="84" t="s">
        <v>22</v>
      </c>
      <c r="K616" s="88"/>
      <c r="L616" s="89">
        <v>43579.0</v>
      </c>
      <c r="M616" s="89">
        <v>43579.0</v>
      </c>
      <c r="N616" s="88"/>
      <c r="O616" s="84" t="s">
        <v>2053</v>
      </c>
    </row>
    <row r="617" ht="15.75" customHeight="1">
      <c r="A617" s="122" t="s">
        <v>809</v>
      </c>
      <c r="B617" s="84" t="s">
        <v>2277</v>
      </c>
      <c r="C617" s="84" t="s">
        <v>2278</v>
      </c>
      <c r="D617" s="84">
        <v>8.2214204843E10</v>
      </c>
      <c r="E617" s="123" t="s">
        <v>1157</v>
      </c>
      <c r="F617" s="85">
        <v>2.0</v>
      </c>
      <c r="G617" s="121">
        <v>295006.0</v>
      </c>
      <c r="H617" s="84" t="s">
        <v>41</v>
      </c>
      <c r="I617" s="99">
        <v>16000.0</v>
      </c>
      <c r="J617" s="84" t="s">
        <v>22</v>
      </c>
      <c r="K617" s="88"/>
      <c r="L617" s="89">
        <v>43579.0</v>
      </c>
      <c r="M617" s="89">
        <v>43579.0</v>
      </c>
      <c r="N617" s="88"/>
      <c r="O617" s="84" t="s">
        <v>2053</v>
      </c>
    </row>
    <row r="618" ht="15.75" customHeight="1">
      <c r="A618" s="122" t="s">
        <v>829</v>
      </c>
      <c r="B618" s="84" t="s">
        <v>2130</v>
      </c>
      <c r="C618" s="84" t="s">
        <v>2279</v>
      </c>
      <c r="D618" s="84">
        <v>8.5775156664E10</v>
      </c>
      <c r="E618" s="123" t="s">
        <v>2280</v>
      </c>
      <c r="F618" s="85">
        <v>2.0</v>
      </c>
      <c r="G618" s="121">
        <v>390006.0</v>
      </c>
      <c r="H618" s="84" t="s">
        <v>1411</v>
      </c>
      <c r="I618" s="99">
        <v>12000.0</v>
      </c>
      <c r="J618" s="84" t="s">
        <v>22</v>
      </c>
      <c r="K618" s="88"/>
      <c r="L618" s="89">
        <v>43579.0</v>
      </c>
      <c r="M618" s="89">
        <v>43579.0</v>
      </c>
      <c r="N618" s="88"/>
      <c r="O618" s="84" t="s">
        <v>2053</v>
      </c>
    </row>
    <row r="619" ht="15.75" customHeight="1">
      <c r="A619" s="122" t="s">
        <v>833</v>
      </c>
      <c r="B619" s="84" t="s">
        <v>2281</v>
      </c>
      <c r="C619" s="84" t="s">
        <v>2282</v>
      </c>
      <c r="D619" s="84">
        <v>8.571542159E10</v>
      </c>
      <c r="E619" s="123" t="s">
        <v>2158</v>
      </c>
      <c r="F619" s="85">
        <v>2.0</v>
      </c>
      <c r="G619" s="121">
        <v>385006.0</v>
      </c>
      <c r="H619" s="84" t="s">
        <v>41</v>
      </c>
      <c r="I619" s="99">
        <v>16000.0</v>
      </c>
      <c r="J619" s="84" t="s">
        <v>22</v>
      </c>
      <c r="K619" s="88"/>
      <c r="L619" s="89">
        <v>43579.0</v>
      </c>
      <c r="M619" s="89">
        <v>43579.0</v>
      </c>
      <c r="N619" s="88"/>
      <c r="O619" s="84" t="s">
        <v>2053</v>
      </c>
    </row>
    <row r="620" ht="15.75" customHeight="1">
      <c r="A620" s="122" t="s">
        <v>838</v>
      </c>
      <c r="B620" s="84" t="s">
        <v>2283</v>
      </c>
      <c r="C620" s="84" t="s">
        <v>2284</v>
      </c>
      <c r="D620" s="84">
        <v>8.1256839487E10</v>
      </c>
      <c r="E620" s="123" t="s">
        <v>2285</v>
      </c>
      <c r="F620" s="85">
        <v>4.0</v>
      </c>
      <c r="G620" s="121">
        <v>609006.0</v>
      </c>
      <c r="H620" s="84" t="s">
        <v>41</v>
      </c>
      <c r="I620" s="99">
        <v>51000.0</v>
      </c>
      <c r="J620" s="84" t="s">
        <v>305</v>
      </c>
      <c r="K620" s="88"/>
      <c r="L620" s="89">
        <v>43579.0</v>
      </c>
      <c r="M620" s="89">
        <v>43579.0</v>
      </c>
      <c r="N620" s="88"/>
      <c r="O620" s="84" t="s">
        <v>2053</v>
      </c>
    </row>
    <row r="621" ht="15.75" customHeight="1">
      <c r="A621" s="122" t="s">
        <v>843</v>
      </c>
      <c r="B621" s="84" t="s">
        <v>2286</v>
      </c>
      <c r="C621" s="84" t="s">
        <v>2287</v>
      </c>
      <c r="D621" s="84">
        <v>8.5854602143E10</v>
      </c>
      <c r="E621" s="123" t="s">
        <v>2288</v>
      </c>
      <c r="F621" s="85">
        <v>2.0</v>
      </c>
      <c r="G621" s="121">
        <v>214800.0</v>
      </c>
      <c r="H621" s="84" t="s">
        <v>41</v>
      </c>
      <c r="I621" s="99">
        <v>16000.0</v>
      </c>
      <c r="J621" s="84" t="s">
        <v>22</v>
      </c>
      <c r="K621" s="88"/>
      <c r="L621" s="89">
        <v>43579.0</v>
      </c>
      <c r="M621" s="89">
        <v>43579.0</v>
      </c>
      <c r="N621" s="88"/>
      <c r="O621" s="84" t="s">
        <v>2053</v>
      </c>
    </row>
    <row r="622" ht="15.75" customHeight="1">
      <c r="A622" s="122" t="s">
        <v>847</v>
      </c>
      <c r="B622" s="84" t="s">
        <v>2289</v>
      </c>
      <c r="C622" s="84" t="s">
        <v>2290</v>
      </c>
      <c r="D622" s="84">
        <v>8.9531439333E10</v>
      </c>
      <c r="E622" s="123" t="s">
        <v>2291</v>
      </c>
      <c r="F622" s="85">
        <v>1.0</v>
      </c>
      <c r="G622" s="121">
        <v>299006.0</v>
      </c>
      <c r="H622" s="84" t="s">
        <v>41</v>
      </c>
      <c r="I622" s="99">
        <v>24000.0</v>
      </c>
      <c r="J622" s="84" t="s">
        <v>22</v>
      </c>
      <c r="K622" s="88"/>
      <c r="L622" s="89">
        <v>43579.0</v>
      </c>
      <c r="M622" s="89">
        <v>43579.0</v>
      </c>
      <c r="N622" s="88"/>
      <c r="O622" s="84" t="s">
        <v>2053</v>
      </c>
    </row>
    <row r="623" ht="15.75" customHeight="1">
      <c r="A623" s="122" t="s">
        <v>852</v>
      </c>
      <c r="B623" s="84" t="s">
        <v>2292</v>
      </c>
      <c r="C623" s="84" t="s">
        <v>2293</v>
      </c>
      <c r="D623" s="84">
        <v>8.52497906E10</v>
      </c>
      <c r="E623" s="123" t="s">
        <v>2294</v>
      </c>
      <c r="F623" s="85">
        <v>2.0</v>
      </c>
      <c r="G623" s="125">
        <v>311500.0</v>
      </c>
      <c r="H623" s="84" t="s">
        <v>41</v>
      </c>
      <c r="I623" s="99">
        <v>32500.0</v>
      </c>
      <c r="J623" s="84" t="s">
        <v>53</v>
      </c>
      <c r="K623" s="88"/>
      <c r="L623" s="89">
        <v>43580.0</v>
      </c>
      <c r="M623" s="89">
        <v>43580.0</v>
      </c>
      <c r="N623" s="88"/>
      <c r="O623" s="84" t="s">
        <v>2053</v>
      </c>
    </row>
    <row r="624" ht="15.75" customHeight="1">
      <c r="A624" s="122" t="s">
        <v>857</v>
      </c>
      <c r="B624" s="84" t="s">
        <v>2295</v>
      </c>
      <c r="C624" s="84" t="s">
        <v>2296</v>
      </c>
      <c r="D624" s="84">
        <v>8.1390636365E10</v>
      </c>
      <c r="E624" s="123" t="s">
        <v>2297</v>
      </c>
      <c r="F624" s="85">
        <v>1.0</v>
      </c>
      <c r="G624" s="121">
        <v>282006.0</v>
      </c>
      <c r="H624" s="84" t="s">
        <v>1411</v>
      </c>
      <c r="I624" s="99">
        <v>23000.0</v>
      </c>
      <c r="J624" s="84" t="s">
        <v>22</v>
      </c>
      <c r="K624" s="88"/>
      <c r="L624" s="89">
        <v>43580.0</v>
      </c>
      <c r="M624" s="89">
        <v>43580.0</v>
      </c>
      <c r="N624" s="88"/>
      <c r="O624" s="84" t="s">
        <v>2053</v>
      </c>
    </row>
    <row r="625" ht="15.75" customHeight="1">
      <c r="A625" s="122" t="s">
        <v>862</v>
      </c>
      <c r="B625" s="84" t="s">
        <v>2298</v>
      </c>
      <c r="C625" s="84" t="s">
        <v>2299</v>
      </c>
      <c r="D625" s="84">
        <v>8.1244542327E10</v>
      </c>
      <c r="E625" s="123" t="s">
        <v>2300</v>
      </c>
      <c r="F625" s="85">
        <v>4.0</v>
      </c>
      <c r="G625" s="121">
        <v>870006.0</v>
      </c>
      <c r="H625" s="84" t="s">
        <v>41</v>
      </c>
      <c r="I625" s="99">
        <v>90000.0</v>
      </c>
      <c r="J625" s="84" t="s">
        <v>305</v>
      </c>
      <c r="K625" s="88"/>
      <c r="L625" s="89">
        <v>43580.0</v>
      </c>
      <c r="M625" s="89">
        <v>43580.0</v>
      </c>
      <c r="N625" s="88"/>
      <c r="O625" s="84" t="s">
        <v>2053</v>
      </c>
    </row>
    <row r="626" ht="15.75" customHeight="1">
      <c r="A626" s="122" t="s">
        <v>865</v>
      </c>
      <c r="B626" s="84" t="s">
        <v>2301</v>
      </c>
      <c r="C626" s="84" t="s">
        <v>2302</v>
      </c>
      <c r="D626" s="84">
        <v>8.77720111E10</v>
      </c>
      <c r="E626" s="123" t="s">
        <v>2203</v>
      </c>
      <c r="F626" s="85">
        <v>1.0</v>
      </c>
      <c r="G626" s="121">
        <v>289006.0</v>
      </c>
      <c r="H626" s="84" t="s">
        <v>41</v>
      </c>
      <c r="I626" s="99">
        <v>14000.0</v>
      </c>
      <c r="J626" s="84" t="s">
        <v>22</v>
      </c>
      <c r="K626" s="88"/>
      <c r="L626" s="89">
        <v>43580.0</v>
      </c>
      <c r="M626" s="89">
        <v>43580.0</v>
      </c>
      <c r="N626" s="88"/>
      <c r="O626" s="84" t="s">
        <v>2053</v>
      </c>
    </row>
    <row r="627" ht="15.75" customHeight="1">
      <c r="A627" s="122" t="s">
        <v>927</v>
      </c>
      <c r="B627" s="84" t="s">
        <v>550</v>
      </c>
      <c r="C627" s="84" t="s">
        <v>2303</v>
      </c>
      <c r="D627" s="84">
        <v>8.5314800743E10</v>
      </c>
      <c r="E627" s="123" t="s">
        <v>2304</v>
      </c>
      <c r="F627" s="85">
        <v>1.0</v>
      </c>
      <c r="G627" s="121">
        <v>239300.0</v>
      </c>
      <c r="H627" s="84" t="s">
        <v>21</v>
      </c>
      <c r="I627" s="99">
        <v>12000.0</v>
      </c>
      <c r="J627" s="84" t="s">
        <v>22</v>
      </c>
      <c r="K627" s="88"/>
      <c r="L627" s="89">
        <v>43582.0</v>
      </c>
      <c r="M627" s="89">
        <v>43582.0</v>
      </c>
      <c r="N627" s="88"/>
      <c r="O627" s="84" t="s">
        <v>2053</v>
      </c>
    </row>
    <row r="628" ht="15.75" customHeight="1">
      <c r="A628" s="122" t="s">
        <v>952</v>
      </c>
      <c r="B628" s="84" t="s">
        <v>2305</v>
      </c>
      <c r="C628" s="84" t="s">
        <v>2306</v>
      </c>
      <c r="D628" s="84">
        <v>8.1222555751E10</v>
      </c>
      <c r="E628" s="123" t="s">
        <v>1384</v>
      </c>
      <c r="F628" s="85">
        <v>1.0</v>
      </c>
      <c r="G628" s="121">
        <v>298006.0</v>
      </c>
      <c r="H628" s="84" t="s">
        <v>21</v>
      </c>
      <c r="I628" s="99">
        <v>23000.0</v>
      </c>
      <c r="J628" s="84" t="s">
        <v>22</v>
      </c>
      <c r="K628" s="88"/>
      <c r="L628" s="89">
        <v>43584.0</v>
      </c>
      <c r="M628" s="89">
        <v>43584.0</v>
      </c>
      <c r="N628" s="88"/>
      <c r="O628" s="84" t="s">
        <v>2053</v>
      </c>
    </row>
    <row r="629" ht="15.75" customHeight="1">
      <c r="A629" s="122" t="s">
        <v>957</v>
      </c>
      <c r="B629" s="84" t="s">
        <v>2307</v>
      </c>
      <c r="C629" s="84" t="s">
        <v>2308</v>
      </c>
      <c r="D629" s="84">
        <v>8.7882193624E10</v>
      </c>
      <c r="E629" s="123" t="s">
        <v>2309</v>
      </c>
      <c r="F629" s="85">
        <v>4.0</v>
      </c>
      <c r="G629" s="121">
        <v>254006.0</v>
      </c>
      <c r="H629" s="84" t="s">
        <v>41</v>
      </c>
      <c r="I629" s="99">
        <v>12000.0</v>
      </c>
      <c r="J629" s="84" t="s">
        <v>22</v>
      </c>
      <c r="K629" s="88"/>
      <c r="L629" s="89">
        <v>43584.0</v>
      </c>
      <c r="M629" s="89">
        <v>43584.0</v>
      </c>
      <c r="N629" s="88"/>
      <c r="O629" s="84" t="s">
        <v>2053</v>
      </c>
    </row>
    <row r="630" ht="15.75" customHeight="1">
      <c r="A630" s="122" t="s">
        <v>998</v>
      </c>
      <c r="B630" s="84" t="s">
        <v>2310</v>
      </c>
      <c r="C630" s="84" t="s">
        <v>2311</v>
      </c>
      <c r="D630" s="84">
        <v>8.7780511409E10</v>
      </c>
      <c r="E630" s="123" t="s">
        <v>2312</v>
      </c>
      <c r="F630" s="85">
        <v>1.0</v>
      </c>
      <c r="G630" s="121">
        <v>271006.0</v>
      </c>
      <c r="H630" s="84" t="s">
        <v>21</v>
      </c>
      <c r="I630" s="99">
        <v>12000.0</v>
      </c>
      <c r="J630" s="84" t="s">
        <v>22</v>
      </c>
      <c r="K630" s="88"/>
      <c r="L630" s="89">
        <v>43585.0</v>
      </c>
      <c r="M630" s="89">
        <v>43585.0</v>
      </c>
      <c r="N630" s="88"/>
      <c r="O630" s="84" t="s">
        <v>2053</v>
      </c>
    </row>
    <row r="631" ht="15.75" customHeight="1">
      <c r="A631" s="122" t="s">
        <v>1002</v>
      </c>
      <c r="B631" s="84" t="s">
        <v>2313</v>
      </c>
      <c r="C631" s="84" t="s">
        <v>2314</v>
      </c>
      <c r="D631" s="84">
        <v>8.5220681941E10</v>
      </c>
      <c r="E631" s="123" t="s">
        <v>2315</v>
      </c>
      <c r="F631" s="85">
        <v>2.0</v>
      </c>
      <c r="G631" s="121">
        <v>447006.0</v>
      </c>
      <c r="H631" s="84" t="s">
        <v>21</v>
      </c>
      <c r="I631" s="99">
        <v>16000.0</v>
      </c>
      <c r="J631" s="84" t="s">
        <v>22</v>
      </c>
      <c r="K631" s="88"/>
      <c r="L631" s="89">
        <v>43584.0</v>
      </c>
      <c r="M631" s="89">
        <v>43584.0</v>
      </c>
      <c r="N631" s="88"/>
      <c r="O631" s="84" t="s">
        <v>2053</v>
      </c>
    </row>
    <row r="632" ht="15.75" customHeight="1">
      <c r="A632" s="122" t="s">
        <v>1006</v>
      </c>
      <c r="B632" s="84" t="s">
        <v>2316</v>
      </c>
      <c r="C632" s="84" t="s">
        <v>2317</v>
      </c>
      <c r="D632" s="84">
        <v>8.95333013967E11</v>
      </c>
      <c r="E632" s="123" t="s">
        <v>2318</v>
      </c>
      <c r="F632" s="85">
        <v>2.0</v>
      </c>
      <c r="G632" s="121">
        <v>407006.0</v>
      </c>
      <c r="H632" s="84" t="s">
        <v>21</v>
      </c>
      <c r="I632" s="99">
        <v>12000.0</v>
      </c>
      <c r="J632" s="84" t="s">
        <v>22</v>
      </c>
      <c r="K632" s="88"/>
      <c r="L632" s="89">
        <v>43584.0</v>
      </c>
      <c r="M632" s="89">
        <v>43584.0</v>
      </c>
      <c r="N632" s="126"/>
      <c r="O632" s="84" t="s">
        <v>2053</v>
      </c>
    </row>
    <row r="633" ht="15.75" customHeight="1">
      <c r="A633" s="122" t="s">
        <v>1011</v>
      </c>
      <c r="B633" s="84" t="s">
        <v>2319</v>
      </c>
      <c r="C633" s="84" t="s">
        <v>2320</v>
      </c>
      <c r="D633" s="84">
        <v>8.2114669064E10</v>
      </c>
      <c r="E633" s="123" t="s">
        <v>2321</v>
      </c>
      <c r="F633" s="85">
        <v>1.0</v>
      </c>
      <c r="G633" s="121">
        <v>271006.0</v>
      </c>
      <c r="H633" s="84" t="s">
        <v>1411</v>
      </c>
      <c r="I633" s="99">
        <v>12000.0</v>
      </c>
      <c r="J633" s="84" t="s">
        <v>22</v>
      </c>
      <c r="K633" s="88"/>
      <c r="L633" s="89">
        <v>43584.0</v>
      </c>
      <c r="M633" s="89">
        <v>43584.0</v>
      </c>
      <c r="N633" s="88"/>
      <c r="O633" s="84" t="s">
        <v>2053</v>
      </c>
    </row>
    <row r="634" ht="15.75" customHeight="1">
      <c r="A634" s="122" t="s">
        <v>1013</v>
      </c>
      <c r="B634" s="84" t="s">
        <v>2322</v>
      </c>
      <c r="C634" s="84" t="s">
        <v>2323</v>
      </c>
      <c r="D634" s="84">
        <v>8.572983344E10</v>
      </c>
      <c r="E634" s="123" t="s">
        <v>2324</v>
      </c>
      <c r="F634" s="85">
        <v>4.0</v>
      </c>
      <c r="G634" s="121">
        <v>1056006.0</v>
      </c>
      <c r="H634" s="84" t="s">
        <v>21</v>
      </c>
      <c r="I634" s="99">
        <v>32000.0</v>
      </c>
      <c r="J634" s="84" t="s">
        <v>22</v>
      </c>
      <c r="K634" s="88"/>
      <c r="L634" s="89">
        <v>43584.0</v>
      </c>
      <c r="M634" s="89">
        <v>43584.0</v>
      </c>
      <c r="N634" s="88"/>
      <c r="O634" s="84" t="s">
        <v>2053</v>
      </c>
    </row>
    <row r="635" ht="15.75" customHeight="1">
      <c r="A635" s="122" t="s">
        <v>1017</v>
      </c>
      <c r="B635" s="84" t="s">
        <v>2325</v>
      </c>
      <c r="C635" s="84" t="s">
        <v>2326</v>
      </c>
      <c r="D635" s="84">
        <v>8.574974428E10</v>
      </c>
      <c r="E635" s="123" t="s">
        <v>2327</v>
      </c>
      <c r="F635" s="85">
        <v>1.0</v>
      </c>
      <c r="G635" s="121">
        <v>291006.0</v>
      </c>
      <c r="H635" s="84" t="s">
        <v>1411</v>
      </c>
      <c r="I635" s="99">
        <v>16000.0</v>
      </c>
      <c r="J635" s="84" t="s">
        <v>22</v>
      </c>
      <c r="K635" s="88"/>
      <c r="L635" s="89">
        <v>43584.0</v>
      </c>
      <c r="M635" s="89">
        <v>43584.0</v>
      </c>
      <c r="N635" s="88"/>
      <c r="O635" s="84" t="s">
        <v>2053</v>
      </c>
    </row>
    <row r="636" ht="15.75" customHeight="1">
      <c r="A636" s="122" t="s">
        <v>1019</v>
      </c>
      <c r="B636" s="84" t="s">
        <v>2328</v>
      </c>
      <c r="C636" s="84" t="s">
        <v>2329</v>
      </c>
      <c r="D636" s="84">
        <v>8.5285520609E10</v>
      </c>
      <c r="E636" s="123" t="s">
        <v>2330</v>
      </c>
      <c r="F636" s="85">
        <v>2.0</v>
      </c>
      <c r="G636" s="121">
        <v>371006.0</v>
      </c>
      <c r="H636" s="84" t="s">
        <v>41</v>
      </c>
      <c r="I636" s="99">
        <v>12000.0</v>
      </c>
      <c r="J636" s="84" t="s">
        <v>22</v>
      </c>
      <c r="K636" s="88"/>
      <c r="L636" s="89">
        <v>43585.0</v>
      </c>
      <c r="M636" s="89">
        <v>43585.0</v>
      </c>
      <c r="N636" s="88"/>
      <c r="O636" s="84" t="s">
        <v>2053</v>
      </c>
    </row>
    <row r="637" ht="15.75" customHeight="1">
      <c r="A637" s="122" t="s">
        <v>1023</v>
      </c>
      <c r="B637" s="84" t="s">
        <v>1161</v>
      </c>
      <c r="C637" s="84" t="s">
        <v>2331</v>
      </c>
      <c r="D637" s="84">
        <v>8.5624715188E10</v>
      </c>
      <c r="E637" s="123" t="s">
        <v>2332</v>
      </c>
      <c r="F637" s="85">
        <v>1.0</v>
      </c>
      <c r="G637" s="121">
        <v>275006.0</v>
      </c>
      <c r="H637" s="84" t="s">
        <v>41</v>
      </c>
      <c r="I637" s="99">
        <v>16000.0</v>
      </c>
      <c r="J637" s="84" t="s">
        <v>22</v>
      </c>
      <c r="K637" s="88"/>
      <c r="L637" s="89">
        <v>43585.0</v>
      </c>
      <c r="M637" s="89">
        <v>43585.0</v>
      </c>
      <c r="N637" s="88"/>
      <c r="O637" s="84" t="s">
        <v>2053</v>
      </c>
    </row>
    <row r="638" ht="15.75" customHeight="1">
      <c r="A638" s="122" t="s">
        <v>1029</v>
      </c>
      <c r="B638" s="84" t="s">
        <v>2333</v>
      </c>
      <c r="C638" s="84" t="s">
        <v>2334</v>
      </c>
      <c r="D638" s="84">
        <v>8.52901013401E11</v>
      </c>
      <c r="E638" s="123" t="s">
        <v>2335</v>
      </c>
      <c r="F638" s="85">
        <v>1.0</v>
      </c>
      <c r="G638" s="124"/>
      <c r="H638" s="88"/>
      <c r="I638" s="99">
        <v>16000.0</v>
      </c>
      <c r="J638" s="84" t="s">
        <v>22</v>
      </c>
      <c r="K638" s="88"/>
      <c r="L638" s="89">
        <v>43585.0</v>
      </c>
      <c r="M638" s="88"/>
      <c r="N638" s="84" t="s">
        <v>2336</v>
      </c>
      <c r="O638" s="84" t="s">
        <v>2053</v>
      </c>
    </row>
    <row r="639" ht="15.75" customHeight="1">
      <c r="A639" s="122" t="s">
        <v>16</v>
      </c>
      <c r="B639" s="127" t="s">
        <v>2337</v>
      </c>
      <c r="C639" s="84" t="s">
        <v>2338</v>
      </c>
      <c r="D639" s="84">
        <v>8.5268446759E10</v>
      </c>
      <c r="E639" s="84" t="s">
        <v>2339</v>
      </c>
      <c r="F639" s="85">
        <v>2.0</v>
      </c>
      <c r="G639" s="121">
        <v>362000.0</v>
      </c>
      <c r="H639" s="84" t="s">
        <v>41</v>
      </c>
      <c r="I639" s="85">
        <v>32000.0</v>
      </c>
      <c r="J639" s="84" t="s">
        <v>22</v>
      </c>
      <c r="K639" s="88"/>
      <c r="L639" s="89">
        <v>43553.0</v>
      </c>
      <c r="M639" s="97">
        <v>43556.0</v>
      </c>
      <c r="N639" s="88"/>
      <c r="O639" s="84" t="s">
        <v>2340</v>
      </c>
    </row>
    <row r="640" ht="15.75" customHeight="1">
      <c r="A640" s="122" t="s">
        <v>26</v>
      </c>
      <c r="B640" s="84" t="s">
        <v>2341</v>
      </c>
      <c r="C640" s="84" t="s">
        <v>2342</v>
      </c>
      <c r="D640" s="84">
        <v>8.5880051561E10</v>
      </c>
      <c r="E640" s="84" t="s">
        <v>2343</v>
      </c>
      <c r="F640" s="85">
        <v>4.0</v>
      </c>
      <c r="G640" s="121">
        <v>569008.0</v>
      </c>
      <c r="H640" s="84" t="s">
        <v>21</v>
      </c>
      <c r="I640" s="85">
        <v>11000.0</v>
      </c>
      <c r="J640" s="84" t="s">
        <v>22</v>
      </c>
      <c r="K640" s="88"/>
      <c r="L640" s="84" t="s">
        <v>2344</v>
      </c>
      <c r="M640" s="84" t="s">
        <v>2345</v>
      </c>
      <c r="N640" s="88"/>
      <c r="O640" s="84" t="s">
        <v>2340</v>
      </c>
    </row>
    <row r="641" ht="15.75" customHeight="1">
      <c r="A641" s="122" t="s">
        <v>31</v>
      </c>
      <c r="B641" s="84" t="s">
        <v>2346</v>
      </c>
      <c r="C641" s="84" t="s">
        <v>2347</v>
      </c>
      <c r="D641" s="84">
        <v>8.7775052989E10</v>
      </c>
      <c r="E641" s="84" t="s">
        <v>2348</v>
      </c>
      <c r="F641" s="85">
        <v>4.0</v>
      </c>
      <c r="G641" s="121">
        <v>580008.0</v>
      </c>
      <c r="H641" s="84" t="s">
        <v>41</v>
      </c>
      <c r="I641" s="85">
        <v>22000.0</v>
      </c>
      <c r="J641" s="84" t="s">
        <v>22</v>
      </c>
      <c r="K641" s="88"/>
      <c r="L641" s="89">
        <v>43554.0</v>
      </c>
      <c r="M641" s="89">
        <v>43554.0</v>
      </c>
      <c r="N641" s="88"/>
      <c r="O641" s="84" t="s">
        <v>2340</v>
      </c>
    </row>
    <row r="642" ht="15.75" customHeight="1">
      <c r="A642" s="122" t="s">
        <v>36</v>
      </c>
      <c r="B642" s="84" t="s">
        <v>2349</v>
      </c>
      <c r="C642" s="84" t="s">
        <v>2350</v>
      </c>
      <c r="D642" s="84">
        <v>8.5718900097E10</v>
      </c>
      <c r="E642" s="84" t="s">
        <v>2351</v>
      </c>
      <c r="F642" s="85">
        <v>2.0</v>
      </c>
      <c r="G642" s="121">
        <v>291008.0</v>
      </c>
      <c r="H642" s="84" t="s">
        <v>1071</v>
      </c>
      <c r="I642" s="85">
        <v>12000.0</v>
      </c>
      <c r="J642" s="84" t="s">
        <v>22</v>
      </c>
      <c r="K642" s="88"/>
      <c r="L642" s="89">
        <v>43554.0</v>
      </c>
      <c r="M642" s="89">
        <v>43554.0</v>
      </c>
      <c r="N642" s="88"/>
      <c r="O642" s="84" t="s">
        <v>2340</v>
      </c>
    </row>
    <row r="643" ht="15.75" customHeight="1">
      <c r="A643" s="122" t="s">
        <v>42</v>
      </c>
      <c r="B643" s="84" t="s">
        <v>2352</v>
      </c>
      <c r="C643" s="84" t="s">
        <v>2353</v>
      </c>
      <c r="D643" s="84">
        <v>8.381574285E10</v>
      </c>
      <c r="E643" s="84" t="s">
        <v>2354</v>
      </c>
      <c r="F643" s="85">
        <v>2.0</v>
      </c>
      <c r="G643" s="121">
        <v>295008.0</v>
      </c>
      <c r="H643" s="84" t="s">
        <v>41</v>
      </c>
      <c r="I643" s="85">
        <v>16000.0</v>
      </c>
      <c r="J643" s="84" t="s">
        <v>22</v>
      </c>
      <c r="K643" s="88"/>
      <c r="L643" s="89">
        <v>43554.0</v>
      </c>
      <c r="M643" s="89">
        <v>43555.0</v>
      </c>
      <c r="N643" s="88"/>
      <c r="O643" s="84" t="s">
        <v>2340</v>
      </c>
    </row>
    <row r="644" ht="15.75" customHeight="1">
      <c r="A644" s="122" t="s">
        <v>48</v>
      </c>
      <c r="B644" s="84" t="s">
        <v>2355</v>
      </c>
      <c r="C644" s="84" t="s">
        <v>2356</v>
      </c>
      <c r="D644" s="84">
        <v>8.558750508E9</v>
      </c>
      <c r="E644" s="84" t="s">
        <v>2357</v>
      </c>
      <c r="F644" s="85">
        <v>2.0</v>
      </c>
      <c r="G644" s="121">
        <v>324008.0</v>
      </c>
      <c r="H644" s="84" t="s">
        <v>21</v>
      </c>
      <c r="I644" s="85">
        <v>12000.0</v>
      </c>
      <c r="J644" s="84" t="s">
        <v>22</v>
      </c>
      <c r="K644" s="88"/>
      <c r="L644" s="89">
        <v>43554.0</v>
      </c>
      <c r="M644" s="89">
        <v>43554.0</v>
      </c>
      <c r="N644" s="88"/>
      <c r="O644" s="84" t="s">
        <v>2340</v>
      </c>
    </row>
    <row r="645" ht="15.75" customHeight="1">
      <c r="A645" s="122" t="s">
        <v>54</v>
      </c>
      <c r="B645" s="84" t="s">
        <v>2358</v>
      </c>
      <c r="C645" s="84" t="s">
        <v>2359</v>
      </c>
      <c r="D645" s="84">
        <v>8.2176152981E10</v>
      </c>
      <c r="E645" s="84" t="s">
        <v>2360</v>
      </c>
      <c r="F645" s="85">
        <v>4.0</v>
      </c>
      <c r="G645" s="121">
        <v>722008.0</v>
      </c>
      <c r="H645" s="84" t="s">
        <v>41</v>
      </c>
      <c r="I645" s="85">
        <v>64000.0</v>
      </c>
      <c r="J645" s="84" t="s">
        <v>22</v>
      </c>
      <c r="K645" s="88"/>
      <c r="L645" s="89">
        <v>43555.0</v>
      </c>
      <c r="M645" s="97">
        <v>43556.0</v>
      </c>
      <c r="N645" s="88"/>
      <c r="O645" s="84" t="s">
        <v>2340</v>
      </c>
    </row>
    <row r="646" ht="15.75" customHeight="1">
      <c r="A646" s="122" t="s">
        <v>59</v>
      </c>
      <c r="B646" s="84" t="s">
        <v>2361</v>
      </c>
      <c r="C646" s="84" t="s">
        <v>2362</v>
      </c>
      <c r="D646" s="84">
        <v>8.7823692412E10</v>
      </c>
      <c r="E646" s="84" t="s">
        <v>2363</v>
      </c>
      <c r="F646" s="85">
        <v>1.0</v>
      </c>
      <c r="G646" s="121">
        <v>207008.0</v>
      </c>
      <c r="H646" s="84" t="s">
        <v>41</v>
      </c>
      <c r="I646" s="85">
        <v>12000.0</v>
      </c>
      <c r="J646" s="84" t="s">
        <v>22</v>
      </c>
      <c r="K646" s="88"/>
      <c r="L646" s="89">
        <v>43555.0</v>
      </c>
      <c r="M646" s="89">
        <v>43555.0</v>
      </c>
      <c r="N646" s="88"/>
      <c r="O646" s="84" t="s">
        <v>2340</v>
      </c>
    </row>
    <row r="647" ht="15.75" customHeight="1">
      <c r="A647" s="122" t="s">
        <v>65</v>
      </c>
      <c r="B647" s="84" t="s">
        <v>2364</v>
      </c>
      <c r="C647" s="84" t="s">
        <v>2365</v>
      </c>
      <c r="D647" s="84">
        <v>8.2136088612E10</v>
      </c>
      <c r="E647" s="84" t="s">
        <v>2366</v>
      </c>
      <c r="F647" s="85">
        <v>2.0</v>
      </c>
      <c r="G647" s="121">
        <v>299000.0</v>
      </c>
      <c r="H647" s="84" t="s">
        <v>41</v>
      </c>
      <c r="I647" s="85">
        <v>20000.0</v>
      </c>
      <c r="J647" s="84" t="s">
        <v>22</v>
      </c>
      <c r="K647" s="88"/>
      <c r="L647" s="89">
        <v>43555.0</v>
      </c>
      <c r="M647" s="89">
        <v>43555.0</v>
      </c>
      <c r="N647" s="88"/>
      <c r="O647" s="84" t="s">
        <v>2340</v>
      </c>
    </row>
    <row r="648" ht="15.75" customHeight="1">
      <c r="A648" s="122" t="s">
        <v>70</v>
      </c>
      <c r="B648" s="84" t="s">
        <v>2367</v>
      </c>
      <c r="C648" s="84" t="s">
        <v>2368</v>
      </c>
      <c r="D648" s="84">
        <v>8.5790444138E10</v>
      </c>
      <c r="E648" s="84" t="s">
        <v>2369</v>
      </c>
      <c r="F648" s="85">
        <v>2.0</v>
      </c>
      <c r="G648" s="121">
        <v>393008.0</v>
      </c>
      <c r="H648" s="84" t="s">
        <v>41</v>
      </c>
      <c r="I648" s="85">
        <v>24000.0</v>
      </c>
      <c r="J648" s="84" t="s">
        <v>22</v>
      </c>
      <c r="K648" s="88"/>
      <c r="L648" s="97">
        <v>43556.0</v>
      </c>
      <c r="M648" s="97">
        <v>43556.0</v>
      </c>
      <c r="N648" s="88"/>
      <c r="O648" s="84" t="s">
        <v>2340</v>
      </c>
    </row>
    <row r="649" ht="15.75" customHeight="1">
      <c r="A649" s="122" t="s">
        <v>75</v>
      </c>
      <c r="B649" s="84" t="s">
        <v>2370</v>
      </c>
      <c r="C649" s="84" t="s">
        <v>2371</v>
      </c>
      <c r="D649" s="84">
        <v>8.1234822871E10</v>
      </c>
      <c r="E649" s="84" t="s">
        <v>2372</v>
      </c>
      <c r="F649" s="85">
        <v>2.0</v>
      </c>
      <c r="G649" s="121">
        <v>331008.0</v>
      </c>
      <c r="H649" s="84" t="s">
        <v>41</v>
      </c>
      <c r="I649" s="85">
        <v>19000.0</v>
      </c>
      <c r="J649" s="84" t="s">
        <v>22</v>
      </c>
      <c r="K649" s="88"/>
      <c r="L649" s="97">
        <v>43556.0</v>
      </c>
      <c r="M649" s="97">
        <v>43556.0</v>
      </c>
      <c r="N649" s="88"/>
      <c r="O649" s="84" t="s">
        <v>2340</v>
      </c>
    </row>
    <row r="650" ht="15.75" customHeight="1">
      <c r="A650" s="122" t="s">
        <v>80</v>
      </c>
      <c r="B650" s="84" t="s">
        <v>2373</v>
      </c>
      <c r="C650" s="84" t="s">
        <v>2374</v>
      </c>
      <c r="D650" s="84">
        <v>8.5929075147E10</v>
      </c>
      <c r="E650" s="84" t="s">
        <v>2375</v>
      </c>
      <c r="F650" s="85">
        <v>2.0</v>
      </c>
      <c r="G650" s="121">
        <v>291008.0</v>
      </c>
      <c r="H650" s="84" t="s">
        <v>41</v>
      </c>
      <c r="I650" s="85">
        <v>12000.0</v>
      </c>
      <c r="J650" s="84" t="s">
        <v>22</v>
      </c>
      <c r="K650" s="88"/>
      <c r="L650" s="89">
        <v>43553.0</v>
      </c>
      <c r="M650" s="97">
        <v>43556.0</v>
      </c>
      <c r="N650" s="88"/>
      <c r="O650" s="84" t="s">
        <v>2340</v>
      </c>
    </row>
    <row r="651" ht="15.75" customHeight="1">
      <c r="A651" s="122" t="s">
        <v>85</v>
      </c>
      <c r="B651" s="84" t="s">
        <v>2376</v>
      </c>
      <c r="C651" s="84" t="s">
        <v>2377</v>
      </c>
      <c r="D651" s="84">
        <v>8.122507677E9</v>
      </c>
      <c r="E651" s="84" t="s">
        <v>2378</v>
      </c>
      <c r="F651" s="85">
        <v>1.0</v>
      </c>
      <c r="G651" s="121">
        <v>255008.0</v>
      </c>
      <c r="H651" s="84" t="s">
        <v>41</v>
      </c>
      <c r="I651" s="85">
        <v>24000.0</v>
      </c>
      <c r="J651" s="84" t="s">
        <v>22</v>
      </c>
      <c r="K651" s="88"/>
      <c r="L651" s="97">
        <v>43556.0</v>
      </c>
      <c r="M651" s="97">
        <v>43557.0</v>
      </c>
      <c r="N651" s="88"/>
      <c r="O651" s="84" t="s">
        <v>2340</v>
      </c>
    </row>
    <row r="652" ht="15.75" customHeight="1">
      <c r="A652" s="122" t="s">
        <v>164</v>
      </c>
      <c r="B652" s="84" t="s">
        <v>2379</v>
      </c>
      <c r="C652" s="84" t="s">
        <v>2380</v>
      </c>
      <c r="D652" s="84">
        <v>8.2311529664E10</v>
      </c>
      <c r="E652" s="84" t="s">
        <v>2381</v>
      </c>
      <c r="F652" s="85">
        <v>3.0</v>
      </c>
      <c r="G652" s="121">
        <v>418000.0</v>
      </c>
      <c r="H652" s="84" t="s">
        <v>41</v>
      </c>
      <c r="I652" s="85">
        <v>10000.0</v>
      </c>
      <c r="J652" s="84" t="s">
        <v>305</v>
      </c>
      <c r="K652" s="88"/>
      <c r="L652" s="89">
        <v>43555.0</v>
      </c>
      <c r="M652" s="97">
        <v>43558.0</v>
      </c>
      <c r="N652" s="88"/>
      <c r="O652" s="84" t="s">
        <v>2340</v>
      </c>
    </row>
    <row r="653" ht="15.75" customHeight="1">
      <c r="A653" s="122" t="s">
        <v>169</v>
      </c>
      <c r="B653" s="84" t="s">
        <v>2382</v>
      </c>
      <c r="C653" s="84" t="s">
        <v>2383</v>
      </c>
      <c r="D653" s="84">
        <v>8.128668475E10</v>
      </c>
      <c r="E653" s="84" t="s">
        <v>2384</v>
      </c>
      <c r="F653" s="85">
        <v>1.0</v>
      </c>
      <c r="G653" s="121">
        <v>101008.0</v>
      </c>
      <c r="H653" s="84" t="s">
        <v>1071</v>
      </c>
      <c r="I653" s="85">
        <v>12000.0</v>
      </c>
      <c r="J653" s="84" t="s">
        <v>22</v>
      </c>
      <c r="K653" s="88"/>
      <c r="L653" s="97">
        <v>43557.0</v>
      </c>
      <c r="M653" s="97">
        <v>43558.0</v>
      </c>
      <c r="N653" s="88"/>
      <c r="O653" s="84" t="s">
        <v>2340</v>
      </c>
    </row>
    <row r="654" ht="15.75" customHeight="1">
      <c r="A654" s="122" t="s">
        <v>174</v>
      </c>
      <c r="B654" s="84" t="s">
        <v>2385</v>
      </c>
      <c r="C654" s="84" t="s">
        <v>2386</v>
      </c>
      <c r="D654" s="84">
        <v>8.122711018E10</v>
      </c>
      <c r="E654" s="84" t="s">
        <v>2387</v>
      </c>
      <c r="F654" s="85">
        <v>1.0</v>
      </c>
      <c r="G654" s="121">
        <v>287008.0</v>
      </c>
      <c r="H654" s="84" t="s">
        <v>41</v>
      </c>
      <c r="I654" s="85">
        <v>12000.0</v>
      </c>
      <c r="J654" s="84" t="s">
        <v>22</v>
      </c>
      <c r="K654" s="88"/>
      <c r="L654" s="97">
        <v>43557.0</v>
      </c>
      <c r="M654" s="97">
        <v>43557.0</v>
      </c>
      <c r="N654" s="88"/>
      <c r="O654" s="84" t="s">
        <v>2340</v>
      </c>
    </row>
    <row r="655" ht="15.75" customHeight="1">
      <c r="A655" s="122" t="s">
        <v>178</v>
      </c>
      <c r="B655" s="84" t="s">
        <v>2388</v>
      </c>
      <c r="C655" s="84" t="s">
        <v>2389</v>
      </c>
      <c r="D655" s="84">
        <v>8.2335422891E10</v>
      </c>
      <c r="E655" s="84" t="s">
        <v>2351</v>
      </c>
      <c r="F655" s="85">
        <v>2.0</v>
      </c>
      <c r="G655" s="121">
        <v>304008.0</v>
      </c>
      <c r="H655" s="84" t="s">
        <v>41</v>
      </c>
      <c r="I655" s="85">
        <v>25000.0</v>
      </c>
      <c r="J655" s="84" t="s">
        <v>305</v>
      </c>
      <c r="K655" s="88"/>
      <c r="L655" s="97">
        <v>43558.0</v>
      </c>
      <c r="M655" s="97">
        <v>43558.0</v>
      </c>
      <c r="N655" s="88"/>
      <c r="O655" s="84" t="s">
        <v>2340</v>
      </c>
    </row>
    <row r="656" ht="15.75" customHeight="1">
      <c r="A656" s="122" t="s">
        <v>183</v>
      </c>
      <c r="B656" s="84" t="s">
        <v>2390</v>
      </c>
      <c r="C656" s="84" t="s">
        <v>2391</v>
      </c>
      <c r="D656" s="84">
        <v>8.534851458E10</v>
      </c>
      <c r="E656" s="84" t="s">
        <v>79</v>
      </c>
      <c r="F656" s="85">
        <v>2.0</v>
      </c>
      <c r="G656" s="121">
        <v>321008.0</v>
      </c>
      <c r="H656" s="84" t="s">
        <v>41</v>
      </c>
      <c r="I656" s="85">
        <v>42000.0</v>
      </c>
      <c r="J656" s="84" t="s">
        <v>22</v>
      </c>
      <c r="K656" s="88"/>
      <c r="L656" s="97">
        <v>43558.0</v>
      </c>
      <c r="M656" s="97">
        <v>43558.0</v>
      </c>
      <c r="N656" s="88"/>
      <c r="O656" s="84" t="s">
        <v>2340</v>
      </c>
    </row>
    <row r="657" ht="15.75" customHeight="1">
      <c r="A657" s="122" t="s">
        <v>188</v>
      </c>
      <c r="B657" s="84" t="s">
        <v>2392</v>
      </c>
      <c r="C657" s="84" t="s">
        <v>2393</v>
      </c>
      <c r="D657" s="84">
        <v>8.5231088586E10</v>
      </c>
      <c r="E657" s="84" t="s">
        <v>2394</v>
      </c>
      <c r="F657" s="85">
        <v>1.0</v>
      </c>
      <c r="G657" s="121">
        <v>214008.0</v>
      </c>
      <c r="H657" s="84" t="s">
        <v>21</v>
      </c>
      <c r="I657" s="85">
        <v>19000.0</v>
      </c>
      <c r="J657" s="84" t="s">
        <v>22</v>
      </c>
      <c r="K657" s="88"/>
      <c r="L657" s="84" t="s">
        <v>2395</v>
      </c>
      <c r="M657" s="97">
        <v>43558.0</v>
      </c>
      <c r="N657" s="88"/>
      <c r="O657" s="84" t="s">
        <v>2340</v>
      </c>
    </row>
    <row r="658" ht="15.75" customHeight="1">
      <c r="A658" s="122" t="s">
        <v>193</v>
      </c>
      <c r="B658" s="84" t="s">
        <v>2396</v>
      </c>
      <c r="C658" s="84" t="s">
        <v>2397</v>
      </c>
      <c r="D658" s="84">
        <v>8.1344370933E10</v>
      </c>
      <c r="E658" s="84" t="s">
        <v>2398</v>
      </c>
      <c r="F658" s="85">
        <v>5.0</v>
      </c>
      <c r="G658" s="121">
        <v>1121008.0</v>
      </c>
      <c r="H658" s="84" t="s">
        <v>41</v>
      </c>
      <c r="I658" s="85">
        <v>146000.0</v>
      </c>
      <c r="J658" s="84" t="s">
        <v>305</v>
      </c>
      <c r="K658" s="88"/>
      <c r="L658" s="97">
        <v>43558.0</v>
      </c>
      <c r="M658" s="97">
        <v>43558.0</v>
      </c>
      <c r="N658" s="88"/>
      <c r="O658" s="84" t="s">
        <v>2340</v>
      </c>
    </row>
    <row r="659" ht="15.75" customHeight="1">
      <c r="A659" s="122" t="s">
        <v>198</v>
      </c>
      <c r="B659" s="84" t="s">
        <v>2399</v>
      </c>
      <c r="C659" s="84" t="s">
        <v>2400</v>
      </c>
      <c r="D659" s="84">
        <v>8.1546403728E10</v>
      </c>
      <c r="E659" s="84" t="s">
        <v>2401</v>
      </c>
      <c r="F659" s="85">
        <v>1.0</v>
      </c>
      <c r="G659" s="121">
        <v>211008.0</v>
      </c>
      <c r="H659" s="84" t="s">
        <v>41</v>
      </c>
      <c r="I659" s="85">
        <v>16000.0</v>
      </c>
      <c r="J659" s="84" t="s">
        <v>22</v>
      </c>
      <c r="K659" s="88"/>
      <c r="L659" s="97">
        <v>43558.0</v>
      </c>
      <c r="M659" s="97">
        <v>43559.0</v>
      </c>
      <c r="N659" s="88"/>
      <c r="O659" s="84" t="s">
        <v>2340</v>
      </c>
    </row>
    <row r="660" ht="15.75" customHeight="1">
      <c r="A660" s="122" t="s">
        <v>203</v>
      </c>
      <c r="B660" s="84" t="s">
        <v>2402</v>
      </c>
      <c r="C660" s="84" t="s">
        <v>2403</v>
      </c>
      <c r="D660" s="84">
        <v>8.2233867933E10</v>
      </c>
      <c r="E660" s="84" t="s">
        <v>2404</v>
      </c>
      <c r="F660" s="85">
        <v>1.0</v>
      </c>
      <c r="G660" s="121">
        <v>224008.0</v>
      </c>
      <c r="H660" s="84" t="s">
        <v>41</v>
      </c>
      <c r="I660" s="85">
        <v>29000.0</v>
      </c>
      <c r="J660" s="84" t="s">
        <v>22</v>
      </c>
      <c r="K660" s="88"/>
      <c r="L660" s="97">
        <v>43558.0</v>
      </c>
      <c r="M660" s="97">
        <v>43558.0</v>
      </c>
      <c r="N660" s="88"/>
      <c r="O660" s="84" t="s">
        <v>2340</v>
      </c>
    </row>
    <row r="661" ht="15.75" customHeight="1">
      <c r="A661" s="122" t="s">
        <v>207</v>
      </c>
      <c r="B661" s="84" t="s">
        <v>2405</v>
      </c>
      <c r="C661" s="84" t="s">
        <v>2406</v>
      </c>
      <c r="D661" s="84">
        <v>8.5758033718E10</v>
      </c>
      <c r="E661" s="84" t="s">
        <v>2407</v>
      </c>
      <c r="F661" s="85">
        <v>2.0</v>
      </c>
      <c r="G661" s="121">
        <v>321008.0</v>
      </c>
      <c r="H661" s="84" t="s">
        <v>41</v>
      </c>
      <c r="I661" s="85">
        <v>42000.0</v>
      </c>
      <c r="J661" s="84" t="s">
        <v>305</v>
      </c>
      <c r="K661" s="88"/>
      <c r="L661" s="97">
        <v>43558.0</v>
      </c>
      <c r="M661" s="97">
        <v>43559.0</v>
      </c>
      <c r="N661" s="88"/>
      <c r="O661" s="84" t="s">
        <v>2340</v>
      </c>
    </row>
    <row r="662" ht="15.75" customHeight="1">
      <c r="A662" s="122" t="s">
        <v>1516</v>
      </c>
      <c r="B662" s="84" t="s">
        <v>2408</v>
      </c>
      <c r="C662" s="84" t="s">
        <v>2409</v>
      </c>
      <c r="D662" s="84">
        <v>8.7722246185E10</v>
      </c>
      <c r="E662" s="84" t="s">
        <v>2410</v>
      </c>
      <c r="F662" s="85">
        <v>2.0</v>
      </c>
      <c r="G662" s="121">
        <v>324008.0</v>
      </c>
      <c r="H662" s="84" t="s">
        <v>41</v>
      </c>
      <c r="I662" s="85">
        <v>12000.0</v>
      </c>
      <c r="J662" s="84" t="s">
        <v>22</v>
      </c>
      <c r="K662" s="88"/>
      <c r="L662" s="84" t="s">
        <v>2411</v>
      </c>
      <c r="M662" s="97">
        <v>43559.0</v>
      </c>
      <c r="N662" s="88"/>
      <c r="O662" s="84" t="s">
        <v>2340</v>
      </c>
    </row>
    <row r="663" ht="15.75" customHeight="1">
      <c r="A663" s="122" t="s">
        <v>2412</v>
      </c>
      <c r="B663" s="84" t="s">
        <v>2413</v>
      </c>
      <c r="C663" s="84" t="s">
        <v>2414</v>
      </c>
      <c r="D663" s="84">
        <v>8.777936517E10</v>
      </c>
      <c r="E663" s="84" t="s">
        <v>2415</v>
      </c>
      <c r="F663" s="85">
        <v>2.0</v>
      </c>
      <c r="G663" s="121">
        <v>387008.0</v>
      </c>
      <c r="H663" s="84" t="s">
        <v>21</v>
      </c>
      <c r="I663" s="85">
        <v>12000.0</v>
      </c>
      <c r="J663" s="84" t="s">
        <v>22</v>
      </c>
      <c r="K663" s="88"/>
      <c r="L663" s="97">
        <v>43559.0</v>
      </c>
      <c r="M663" s="97">
        <v>42464.0</v>
      </c>
      <c r="N663" s="88"/>
      <c r="O663" s="84" t="s">
        <v>2340</v>
      </c>
    </row>
    <row r="664" ht="15.75" customHeight="1">
      <c r="A664" s="122" t="s">
        <v>2416</v>
      </c>
      <c r="B664" s="84" t="s">
        <v>2417</v>
      </c>
      <c r="C664" s="84" t="s">
        <v>2418</v>
      </c>
      <c r="D664" s="84">
        <v>8.2173812962E10</v>
      </c>
      <c r="E664" s="84" t="s">
        <v>2419</v>
      </c>
      <c r="F664" s="85">
        <v>1.0</v>
      </c>
      <c r="G664" s="121">
        <v>230008.0</v>
      </c>
      <c r="H664" s="84" t="s">
        <v>1071</v>
      </c>
      <c r="I664" s="85">
        <v>35000.0</v>
      </c>
      <c r="J664" s="84" t="s">
        <v>22</v>
      </c>
      <c r="K664" s="88"/>
      <c r="L664" s="97">
        <v>43558.0</v>
      </c>
      <c r="M664" s="97">
        <v>43559.0</v>
      </c>
      <c r="N664" s="88"/>
      <c r="O664" s="84" t="s">
        <v>2340</v>
      </c>
    </row>
    <row r="665" ht="15.75" customHeight="1">
      <c r="A665" s="122" t="s">
        <v>2420</v>
      </c>
      <c r="B665" s="84" t="s">
        <v>2421</v>
      </c>
      <c r="C665" s="84" t="s">
        <v>2422</v>
      </c>
      <c r="D665" s="84">
        <v>8.2375824624E10</v>
      </c>
      <c r="E665" s="84" t="s">
        <v>2423</v>
      </c>
      <c r="F665" s="85">
        <v>4.0</v>
      </c>
      <c r="G665" s="121">
        <v>607008.0</v>
      </c>
      <c r="H665" s="84" t="s">
        <v>41</v>
      </c>
      <c r="I665" s="85">
        <v>39000.0</v>
      </c>
      <c r="J665" s="84" t="s">
        <v>305</v>
      </c>
      <c r="K665" s="88"/>
      <c r="L665" s="89">
        <v>43550.0</v>
      </c>
      <c r="M665" s="97">
        <v>43558.0</v>
      </c>
      <c r="N665" s="88"/>
      <c r="O665" s="84" t="s">
        <v>2340</v>
      </c>
    </row>
    <row r="666" ht="15.75" customHeight="1">
      <c r="A666" s="122" t="s">
        <v>212</v>
      </c>
      <c r="B666" s="84" t="s">
        <v>2424</v>
      </c>
      <c r="C666" s="84" t="s">
        <v>2425</v>
      </c>
      <c r="D666" s="84">
        <v>8.5691764564E10</v>
      </c>
      <c r="E666" s="84" t="s">
        <v>2426</v>
      </c>
      <c r="F666" s="85">
        <v>2.0</v>
      </c>
      <c r="G666" s="121">
        <v>293008.0</v>
      </c>
      <c r="H666" s="84" t="s">
        <v>21</v>
      </c>
      <c r="I666" s="85">
        <v>14000.0</v>
      </c>
      <c r="J666" s="84" t="s">
        <v>22</v>
      </c>
      <c r="K666" s="88"/>
      <c r="L666" s="97">
        <v>43558.0</v>
      </c>
      <c r="M666" s="97">
        <v>43559.0</v>
      </c>
      <c r="N666" s="88"/>
      <c r="O666" s="84" t="s">
        <v>2340</v>
      </c>
    </row>
    <row r="667" ht="15.75" customHeight="1">
      <c r="A667" s="122" t="s">
        <v>217</v>
      </c>
      <c r="B667" s="84" t="s">
        <v>2427</v>
      </c>
      <c r="C667" s="84" t="s">
        <v>2428</v>
      </c>
      <c r="D667" s="84">
        <v>8.551750875E9</v>
      </c>
      <c r="E667" s="84" t="s">
        <v>2429</v>
      </c>
      <c r="F667" s="85">
        <v>2.0</v>
      </c>
      <c r="G667" s="121">
        <v>291008.0</v>
      </c>
      <c r="H667" s="84" t="s">
        <v>1071</v>
      </c>
      <c r="I667" s="85">
        <v>12000.0</v>
      </c>
      <c r="J667" s="84" t="s">
        <v>22</v>
      </c>
      <c r="K667" s="88"/>
      <c r="L667" s="97">
        <v>43559.0</v>
      </c>
      <c r="M667" s="97">
        <v>43559.0</v>
      </c>
      <c r="N667" s="88"/>
      <c r="O667" s="84" t="s">
        <v>2340</v>
      </c>
    </row>
    <row r="668" ht="15.75" customHeight="1">
      <c r="A668" s="122" t="s">
        <v>222</v>
      </c>
      <c r="B668" s="84" t="s">
        <v>2430</v>
      </c>
      <c r="C668" s="84" t="s">
        <v>2431</v>
      </c>
      <c r="D668" s="84">
        <v>8.5258285123E10</v>
      </c>
      <c r="E668" s="84" t="s">
        <v>2432</v>
      </c>
      <c r="F668" s="85">
        <v>2.0</v>
      </c>
      <c r="G668" s="121">
        <v>331008.0</v>
      </c>
      <c r="H668" s="84" t="s">
        <v>1071</v>
      </c>
      <c r="I668" s="85">
        <v>52000.0</v>
      </c>
      <c r="J668" s="84" t="s">
        <v>305</v>
      </c>
      <c r="K668" s="88"/>
      <c r="L668" s="97">
        <v>43559.0</v>
      </c>
      <c r="M668" s="97">
        <v>43559.0</v>
      </c>
      <c r="N668" s="88"/>
      <c r="O668" s="84" t="s">
        <v>2340</v>
      </c>
    </row>
    <row r="669" ht="15.75" customHeight="1">
      <c r="A669" s="122" t="s">
        <v>227</v>
      </c>
      <c r="B669" s="84" t="s">
        <v>2433</v>
      </c>
      <c r="C669" s="84" t="s">
        <v>2434</v>
      </c>
      <c r="D669" s="84">
        <v>8.5817165855E10</v>
      </c>
      <c r="E669" s="84" t="s">
        <v>2435</v>
      </c>
      <c r="F669" s="85">
        <v>2.0</v>
      </c>
      <c r="G669" s="121">
        <v>291008.0</v>
      </c>
      <c r="H669" s="84" t="s">
        <v>21</v>
      </c>
      <c r="I669" s="85">
        <v>12000.0</v>
      </c>
      <c r="J669" s="84" t="s">
        <v>22</v>
      </c>
      <c r="K669" s="88"/>
      <c r="L669" s="97">
        <v>17992.0</v>
      </c>
      <c r="M669" s="97">
        <v>43559.0</v>
      </c>
      <c r="N669" s="88"/>
      <c r="O669" s="84" t="s">
        <v>2340</v>
      </c>
    </row>
    <row r="670" ht="15.75" customHeight="1">
      <c r="A670" s="122" t="s">
        <v>232</v>
      </c>
      <c r="B670" s="84" t="s">
        <v>2436</v>
      </c>
      <c r="C670" s="84" t="s">
        <v>2437</v>
      </c>
      <c r="D670" s="84">
        <v>8.1313215443E10</v>
      </c>
      <c r="E670" s="84" t="s">
        <v>2366</v>
      </c>
      <c r="F670" s="85">
        <v>2.0</v>
      </c>
      <c r="G670" s="121">
        <v>291000.0</v>
      </c>
      <c r="H670" s="84" t="s">
        <v>41</v>
      </c>
      <c r="I670" s="85">
        <v>12000.0</v>
      </c>
      <c r="J670" s="84" t="s">
        <v>22</v>
      </c>
      <c r="K670" s="88"/>
      <c r="L670" s="97">
        <v>43559.0</v>
      </c>
      <c r="M670" s="97">
        <v>43559.0</v>
      </c>
      <c r="N670" s="88"/>
      <c r="O670" s="84" t="s">
        <v>2340</v>
      </c>
    </row>
    <row r="671" ht="15.75" customHeight="1">
      <c r="A671" s="122" t="s">
        <v>240</v>
      </c>
      <c r="B671" s="84" t="s">
        <v>2438</v>
      </c>
      <c r="C671" s="84" t="s">
        <v>2439</v>
      </c>
      <c r="D671" s="84">
        <v>8.5283667848E10</v>
      </c>
      <c r="E671" s="84" t="s">
        <v>2440</v>
      </c>
      <c r="F671" s="85">
        <v>1.0</v>
      </c>
      <c r="G671" s="121">
        <v>207008.0</v>
      </c>
      <c r="H671" s="84" t="s">
        <v>1071</v>
      </c>
      <c r="I671" s="85">
        <v>12000.0</v>
      </c>
      <c r="J671" s="84" t="s">
        <v>22</v>
      </c>
      <c r="K671" s="88"/>
      <c r="L671" s="97">
        <v>43559.0</v>
      </c>
      <c r="M671" s="97">
        <v>43559.0</v>
      </c>
      <c r="N671" s="88"/>
      <c r="O671" s="84" t="s">
        <v>2340</v>
      </c>
    </row>
    <row r="672" ht="15.75" customHeight="1">
      <c r="A672" s="122" t="s">
        <v>2441</v>
      </c>
      <c r="B672" s="84" t="s">
        <v>2442</v>
      </c>
      <c r="C672" s="84" t="s">
        <v>2443</v>
      </c>
      <c r="D672" s="84">
        <v>8.1385930979E10</v>
      </c>
      <c r="E672" s="84" t="s">
        <v>2444</v>
      </c>
      <c r="F672" s="85">
        <v>2.0</v>
      </c>
      <c r="G672" s="121">
        <v>291008.0</v>
      </c>
      <c r="H672" s="84" t="s">
        <v>1071</v>
      </c>
      <c r="I672" s="85">
        <v>12000.0</v>
      </c>
      <c r="J672" s="84" t="s">
        <v>22</v>
      </c>
      <c r="K672" s="88"/>
      <c r="L672" s="97">
        <v>43559.0</v>
      </c>
      <c r="M672" s="97">
        <v>43559.0</v>
      </c>
      <c r="N672" s="88"/>
      <c r="O672" s="84" t="s">
        <v>2340</v>
      </c>
    </row>
    <row r="673" ht="15.75" customHeight="1">
      <c r="A673" s="122" t="s">
        <v>2445</v>
      </c>
      <c r="B673" s="84" t="s">
        <v>2446</v>
      </c>
      <c r="C673" s="84" t="s">
        <v>2447</v>
      </c>
      <c r="D673" s="84">
        <v>8.5745159055E10</v>
      </c>
      <c r="E673" s="84" t="s">
        <v>2448</v>
      </c>
      <c r="F673" s="85">
        <v>2.0</v>
      </c>
      <c r="G673" s="121">
        <v>308008.0</v>
      </c>
      <c r="H673" s="84" t="s">
        <v>41</v>
      </c>
      <c r="I673" s="85">
        <v>29000.0</v>
      </c>
      <c r="J673" s="84" t="s">
        <v>22</v>
      </c>
      <c r="K673" s="88"/>
      <c r="L673" s="97">
        <v>43560.0</v>
      </c>
      <c r="M673" s="97">
        <v>43560.0</v>
      </c>
      <c r="N673" s="88"/>
      <c r="O673" s="84" t="s">
        <v>2340</v>
      </c>
    </row>
    <row r="674" ht="15.75" customHeight="1">
      <c r="A674" s="122" t="s">
        <v>2449</v>
      </c>
      <c r="B674" s="84" t="s">
        <v>2450</v>
      </c>
      <c r="C674" s="84" t="s">
        <v>2451</v>
      </c>
      <c r="D674" s="84">
        <v>8.5810653245E10</v>
      </c>
      <c r="E674" s="84" t="s">
        <v>2452</v>
      </c>
      <c r="F674" s="85">
        <v>2.0</v>
      </c>
      <c r="G674" s="121">
        <v>290008.0</v>
      </c>
      <c r="H674" s="84" t="s">
        <v>21</v>
      </c>
      <c r="I674" s="85">
        <v>11000.0</v>
      </c>
      <c r="J674" s="84" t="s">
        <v>22</v>
      </c>
      <c r="K674" s="88"/>
      <c r="L674" s="97">
        <v>43560.0</v>
      </c>
      <c r="M674" s="84" t="s">
        <v>2453</v>
      </c>
      <c r="N674" s="88"/>
      <c r="O674" s="84" t="s">
        <v>2340</v>
      </c>
    </row>
    <row r="675" ht="15.75" customHeight="1">
      <c r="A675" s="122" t="s">
        <v>245</v>
      </c>
      <c r="B675" s="84" t="s">
        <v>2454</v>
      </c>
      <c r="C675" s="84" t="s">
        <v>2455</v>
      </c>
      <c r="D675" s="84">
        <v>8.9664077332E10</v>
      </c>
      <c r="E675" s="84" t="s">
        <v>468</v>
      </c>
      <c r="F675" s="85">
        <v>1.0</v>
      </c>
      <c r="G675" s="121">
        <v>207008.0</v>
      </c>
      <c r="H675" s="84" t="s">
        <v>21</v>
      </c>
      <c r="I675" s="85">
        <v>12000.0</v>
      </c>
      <c r="J675" s="84" t="s">
        <v>22</v>
      </c>
      <c r="K675" s="88"/>
      <c r="L675" s="97">
        <v>43559.0</v>
      </c>
      <c r="M675" s="97">
        <v>43560.0</v>
      </c>
      <c r="N675" s="88"/>
      <c r="O675" s="84" t="s">
        <v>2340</v>
      </c>
    </row>
    <row r="676" ht="15.75" customHeight="1">
      <c r="A676" s="122" t="s">
        <v>251</v>
      </c>
      <c r="B676" s="84" t="s">
        <v>2456</v>
      </c>
      <c r="C676" s="84" t="s">
        <v>2457</v>
      </c>
      <c r="D676" s="84">
        <v>8.1210111903E10</v>
      </c>
      <c r="E676" s="84" t="s">
        <v>2458</v>
      </c>
      <c r="F676" s="85">
        <v>2.0</v>
      </c>
      <c r="G676" s="121">
        <v>291008.0</v>
      </c>
      <c r="H676" s="84" t="s">
        <v>21</v>
      </c>
      <c r="I676" s="85">
        <v>12000.0</v>
      </c>
      <c r="J676" s="84" t="s">
        <v>22</v>
      </c>
      <c r="K676" s="88"/>
      <c r="L676" s="97">
        <v>43558.0</v>
      </c>
      <c r="M676" s="97">
        <v>43560.0</v>
      </c>
      <c r="N676" s="88"/>
      <c r="O676" s="84" t="s">
        <v>2340</v>
      </c>
    </row>
    <row r="677" ht="15.75" customHeight="1">
      <c r="A677" s="122" t="s">
        <v>257</v>
      </c>
      <c r="B677" s="84" t="s">
        <v>2459</v>
      </c>
      <c r="C677" s="84" t="s">
        <v>2460</v>
      </c>
      <c r="D677" s="84">
        <v>8.1905511453E10</v>
      </c>
      <c r="E677" s="84" t="s">
        <v>2461</v>
      </c>
      <c r="F677" s="85">
        <v>2.0</v>
      </c>
      <c r="G677" s="121">
        <v>291008.0</v>
      </c>
      <c r="H677" s="84" t="s">
        <v>21</v>
      </c>
      <c r="I677" s="85">
        <v>12000.0</v>
      </c>
      <c r="J677" s="84" t="s">
        <v>22</v>
      </c>
      <c r="K677" s="88"/>
      <c r="L677" s="97">
        <v>43560.0</v>
      </c>
      <c r="M677" s="97">
        <v>43560.0</v>
      </c>
      <c r="N677" s="88"/>
      <c r="O677" s="84" t="s">
        <v>2340</v>
      </c>
    </row>
    <row r="678" ht="15.75" customHeight="1">
      <c r="A678" s="122" t="s">
        <v>262</v>
      </c>
      <c r="B678" s="84" t="s">
        <v>2462</v>
      </c>
      <c r="C678" s="84" t="s">
        <v>2463</v>
      </c>
      <c r="D678" s="84">
        <v>8.2298978527E10</v>
      </c>
      <c r="E678" s="84" t="s">
        <v>2464</v>
      </c>
      <c r="F678" s="85">
        <v>2.0</v>
      </c>
      <c r="G678" s="121">
        <v>291008.0</v>
      </c>
      <c r="H678" s="84" t="s">
        <v>41</v>
      </c>
      <c r="I678" s="85">
        <v>12000.0</v>
      </c>
      <c r="J678" s="84" t="s">
        <v>22</v>
      </c>
      <c r="K678" s="88"/>
      <c r="L678" s="97">
        <v>43560.0</v>
      </c>
      <c r="M678" s="97">
        <v>43560.0</v>
      </c>
      <c r="N678" s="88"/>
      <c r="O678" s="84" t="s">
        <v>2340</v>
      </c>
    </row>
    <row r="679" ht="15.75" customHeight="1">
      <c r="A679" s="122" t="s">
        <v>278</v>
      </c>
      <c r="B679" s="84" t="s">
        <v>2465</v>
      </c>
      <c r="C679" s="84" t="s">
        <v>2466</v>
      </c>
      <c r="D679" s="84">
        <v>8.1213067661E10</v>
      </c>
      <c r="E679" s="84" t="s">
        <v>2467</v>
      </c>
      <c r="F679" s="85">
        <v>1.0</v>
      </c>
      <c r="G679" s="121">
        <v>270008.0</v>
      </c>
      <c r="H679" s="84" t="s">
        <v>1071</v>
      </c>
      <c r="I679" s="85">
        <v>11000.0</v>
      </c>
      <c r="J679" s="84" t="s">
        <v>22</v>
      </c>
      <c r="K679" s="88"/>
      <c r="L679" s="97">
        <v>43560.0</v>
      </c>
      <c r="M679" s="97">
        <v>43561.0</v>
      </c>
      <c r="N679" s="88"/>
      <c r="O679" s="84" t="s">
        <v>2340</v>
      </c>
    </row>
    <row r="680" ht="15.75" customHeight="1">
      <c r="A680" s="122" t="s">
        <v>284</v>
      </c>
      <c r="B680" s="84" t="s">
        <v>2468</v>
      </c>
      <c r="C680" s="84" t="s">
        <v>2469</v>
      </c>
      <c r="D680" s="84">
        <v>8.1380016464E10</v>
      </c>
      <c r="E680" s="84" t="s">
        <v>2470</v>
      </c>
      <c r="F680" s="85">
        <v>1.0</v>
      </c>
      <c r="G680" s="121">
        <v>287008.0</v>
      </c>
      <c r="H680" s="84" t="s">
        <v>21</v>
      </c>
      <c r="I680" s="85">
        <v>12000.0</v>
      </c>
      <c r="J680" s="84" t="s">
        <v>22</v>
      </c>
      <c r="K680" s="88"/>
      <c r="L680" s="97">
        <v>43561.0</v>
      </c>
      <c r="M680" s="97">
        <v>43561.0</v>
      </c>
      <c r="N680" s="88"/>
      <c r="O680" s="84" t="s">
        <v>2340</v>
      </c>
    </row>
    <row r="681" ht="15.75" customHeight="1">
      <c r="A681" s="122" t="s">
        <v>286</v>
      </c>
      <c r="B681" s="84" t="s">
        <v>2471</v>
      </c>
      <c r="C681" s="84" t="s">
        <v>2472</v>
      </c>
      <c r="D681" s="84">
        <v>8.5640872896E10</v>
      </c>
      <c r="E681" s="84" t="s">
        <v>2473</v>
      </c>
      <c r="F681" s="85">
        <v>1.0</v>
      </c>
      <c r="G681" s="121">
        <v>298008.0</v>
      </c>
      <c r="H681" s="84" t="s">
        <v>41</v>
      </c>
      <c r="I681" s="85">
        <v>23000.0</v>
      </c>
      <c r="J681" s="84" t="s">
        <v>22</v>
      </c>
      <c r="K681" s="88"/>
      <c r="L681" s="97">
        <v>43561.0</v>
      </c>
      <c r="M681" s="97">
        <v>43563.0</v>
      </c>
      <c r="N681" s="88"/>
      <c r="O681" s="84" t="s">
        <v>2340</v>
      </c>
    </row>
    <row r="682" ht="15.75" customHeight="1">
      <c r="A682" s="122" t="s">
        <v>291</v>
      </c>
      <c r="B682" s="84" t="s">
        <v>2474</v>
      </c>
      <c r="C682" s="84" t="s">
        <v>2475</v>
      </c>
      <c r="D682" s="84">
        <v>8.2329353495E10</v>
      </c>
      <c r="E682" s="84" t="s">
        <v>2476</v>
      </c>
      <c r="F682" s="85">
        <v>7.0</v>
      </c>
      <c r="G682" s="121">
        <v>336008.0</v>
      </c>
      <c r="H682" s="84" t="s">
        <v>41</v>
      </c>
      <c r="I682" s="85">
        <v>24000.0</v>
      </c>
      <c r="J682" s="84" t="s">
        <v>22</v>
      </c>
      <c r="K682" s="88"/>
      <c r="L682" s="97">
        <v>43562.0</v>
      </c>
      <c r="M682" s="97">
        <v>43562.0</v>
      </c>
      <c r="N682" s="88"/>
      <c r="O682" s="84" t="s">
        <v>2340</v>
      </c>
    </row>
    <row r="683" ht="15.75" customHeight="1">
      <c r="A683" s="122" t="s">
        <v>297</v>
      </c>
      <c r="B683" s="84" t="s">
        <v>2477</v>
      </c>
      <c r="C683" s="84" t="s">
        <v>2478</v>
      </c>
      <c r="D683" s="84">
        <v>8.5280366223E10</v>
      </c>
      <c r="E683" s="84" t="s">
        <v>2479</v>
      </c>
      <c r="F683" s="88"/>
      <c r="G683" s="128"/>
      <c r="H683" s="88"/>
      <c r="I683" s="85">
        <v>12000.0</v>
      </c>
      <c r="J683" s="84" t="s">
        <v>22</v>
      </c>
      <c r="K683" s="88"/>
      <c r="L683" s="84" t="s">
        <v>2480</v>
      </c>
      <c r="M683" s="97">
        <v>43563.0</v>
      </c>
      <c r="N683" s="88"/>
      <c r="O683" s="84" t="s">
        <v>2340</v>
      </c>
    </row>
    <row r="684" ht="15.75" customHeight="1">
      <c r="A684" s="122" t="s">
        <v>237</v>
      </c>
      <c r="B684" s="84" t="s">
        <v>2481</v>
      </c>
      <c r="C684" s="84" t="s">
        <v>2482</v>
      </c>
      <c r="D684" s="84">
        <v>8.3899003377E10</v>
      </c>
      <c r="E684" s="84" t="s">
        <v>2483</v>
      </c>
      <c r="F684" s="85">
        <v>1.0</v>
      </c>
      <c r="G684" s="121">
        <v>261008.0</v>
      </c>
      <c r="H684" s="84" t="s">
        <v>41</v>
      </c>
      <c r="I684" s="85">
        <v>12000.0</v>
      </c>
      <c r="J684" s="84" t="s">
        <v>22</v>
      </c>
      <c r="K684" s="88"/>
      <c r="L684" s="97">
        <v>43563.0</v>
      </c>
      <c r="M684" s="97">
        <v>43563.0</v>
      </c>
      <c r="N684" s="88"/>
      <c r="O684" s="84" t="s">
        <v>2340</v>
      </c>
    </row>
    <row r="685" ht="15.75" customHeight="1">
      <c r="A685" s="122" t="s">
        <v>321</v>
      </c>
      <c r="B685" s="84" t="s">
        <v>2484</v>
      </c>
      <c r="C685" s="84" t="s">
        <v>2485</v>
      </c>
      <c r="D685" s="84">
        <v>8.5779455575E10</v>
      </c>
      <c r="E685" s="84" t="s">
        <v>2486</v>
      </c>
      <c r="F685" s="85">
        <v>3.0</v>
      </c>
      <c r="G685" s="121">
        <v>642008.0</v>
      </c>
      <c r="H685" s="84" t="s">
        <v>41</v>
      </c>
      <c r="I685" s="85">
        <v>12000.0</v>
      </c>
      <c r="J685" s="84" t="s">
        <v>22</v>
      </c>
      <c r="K685" s="88"/>
      <c r="L685" s="97">
        <v>43563.0</v>
      </c>
      <c r="M685" s="97">
        <v>43563.0</v>
      </c>
      <c r="N685" s="88"/>
      <c r="O685" s="84" t="s">
        <v>2340</v>
      </c>
    </row>
    <row r="686" ht="15.75" customHeight="1">
      <c r="A686" s="122" t="s">
        <v>327</v>
      </c>
      <c r="B686" s="84" t="s">
        <v>2487</v>
      </c>
      <c r="C686" s="84" t="s">
        <v>2488</v>
      </c>
      <c r="D686" s="84">
        <v>8.5314214486E10</v>
      </c>
      <c r="E686" s="84" t="s">
        <v>2489</v>
      </c>
      <c r="F686" s="85">
        <v>1.0</v>
      </c>
      <c r="G686" s="121">
        <v>99308.0</v>
      </c>
      <c r="H686" s="84" t="s">
        <v>41</v>
      </c>
      <c r="I686" s="85">
        <v>16000.0</v>
      </c>
      <c r="J686" s="84" t="s">
        <v>22</v>
      </c>
      <c r="K686" s="88"/>
      <c r="L686" s="97">
        <v>43564.0</v>
      </c>
      <c r="M686" s="97">
        <v>43564.0</v>
      </c>
      <c r="N686" s="88"/>
      <c r="O686" s="84" t="s">
        <v>2340</v>
      </c>
    </row>
    <row r="687" ht="15.75" customHeight="1">
      <c r="A687" s="122" t="s">
        <v>334</v>
      </c>
      <c r="B687" s="84" t="s">
        <v>2490</v>
      </c>
      <c r="C687" s="84" t="s">
        <v>2491</v>
      </c>
      <c r="D687" s="84">
        <v>8.1316996926E10</v>
      </c>
      <c r="E687" s="84" t="s">
        <v>1676</v>
      </c>
      <c r="F687" s="85">
        <v>1.0</v>
      </c>
      <c r="G687" s="121">
        <v>127508.0</v>
      </c>
      <c r="H687" s="84" t="s">
        <v>1071</v>
      </c>
      <c r="I687" s="85">
        <v>12000.0</v>
      </c>
      <c r="J687" s="84" t="s">
        <v>22</v>
      </c>
      <c r="K687" s="88"/>
      <c r="L687" s="97">
        <v>43564.0</v>
      </c>
      <c r="M687" s="97">
        <v>43564.0</v>
      </c>
      <c r="N687" s="88"/>
      <c r="O687" s="84" t="s">
        <v>2340</v>
      </c>
    </row>
    <row r="688" ht="15.75" customHeight="1">
      <c r="A688" s="122" t="s">
        <v>339</v>
      </c>
      <c r="B688" s="84" t="s">
        <v>2492</v>
      </c>
      <c r="C688" s="84" t="s">
        <v>2493</v>
      </c>
      <c r="D688" s="84">
        <v>8.5729310994E10</v>
      </c>
      <c r="E688" s="84" t="s">
        <v>2494</v>
      </c>
      <c r="F688" s="85">
        <v>1.0</v>
      </c>
      <c r="G688" s="121">
        <v>299008.0</v>
      </c>
      <c r="H688" s="84" t="s">
        <v>41</v>
      </c>
      <c r="I688" s="85">
        <v>24000.0</v>
      </c>
      <c r="J688" s="84" t="s">
        <v>22</v>
      </c>
      <c r="K688" s="88"/>
      <c r="L688" s="97">
        <v>43563.0</v>
      </c>
      <c r="M688" s="97">
        <v>43563.0</v>
      </c>
      <c r="N688" s="88"/>
      <c r="O688" s="84" t="s">
        <v>2340</v>
      </c>
    </row>
    <row r="689" ht="15.75" customHeight="1">
      <c r="A689" s="122" t="s">
        <v>2125</v>
      </c>
      <c r="B689" s="84" t="s">
        <v>2495</v>
      </c>
      <c r="C689" s="84" t="s">
        <v>2496</v>
      </c>
      <c r="D689" s="84">
        <v>8.2234331439E10</v>
      </c>
      <c r="E689" s="84" t="s">
        <v>2497</v>
      </c>
      <c r="F689" s="85">
        <v>2.0</v>
      </c>
      <c r="G689" s="121">
        <v>258008.0</v>
      </c>
      <c r="H689" s="84" t="s">
        <v>41</v>
      </c>
      <c r="I689" s="85">
        <v>27000.0</v>
      </c>
      <c r="J689" s="84" t="s">
        <v>22</v>
      </c>
      <c r="K689" s="88"/>
      <c r="L689" s="97">
        <v>43563.0</v>
      </c>
      <c r="M689" s="97">
        <v>43563.0</v>
      </c>
      <c r="N689" s="88"/>
      <c r="O689" s="84" t="s">
        <v>2340</v>
      </c>
    </row>
    <row r="690" ht="15.75" customHeight="1">
      <c r="A690" s="122" t="s">
        <v>2129</v>
      </c>
      <c r="B690" s="84" t="s">
        <v>2498</v>
      </c>
      <c r="C690" s="84" t="s">
        <v>2499</v>
      </c>
      <c r="D690" s="84">
        <v>8.5695719398E10</v>
      </c>
      <c r="E690" s="84" t="s">
        <v>2500</v>
      </c>
      <c r="F690" s="85">
        <v>2.0</v>
      </c>
      <c r="G690" s="121">
        <v>546008.0</v>
      </c>
      <c r="H690" s="84" t="s">
        <v>21</v>
      </c>
      <c r="I690" s="85">
        <v>12000.0</v>
      </c>
      <c r="J690" s="84" t="s">
        <v>22</v>
      </c>
      <c r="K690" s="88"/>
      <c r="L690" s="97">
        <v>43564.0</v>
      </c>
      <c r="M690" s="97">
        <v>43564.0</v>
      </c>
      <c r="N690" s="88"/>
      <c r="O690" s="84" t="s">
        <v>2340</v>
      </c>
    </row>
    <row r="691" ht="15.75" customHeight="1">
      <c r="A691" s="122" t="s">
        <v>344</v>
      </c>
      <c r="B691" s="84" t="s">
        <v>2501</v>
      </c>
      <c r="C691" s="84" t="s">
        <v>2502</v>
      </c>
      <c r="D691" s="84" t="s">
        <v>2503</v>
      </c>
      <c r="E691" s="84" t="s">
        <v>2504</v>
      </c>
      <c r="F691" s="85">
        <v>2.0</v>
      </c>
      <c r="G691" s="121">
        <v>301008.0</v>
      </c>
      <c r="H691" s="84" t="s">
        <v>41</v>
      </c>
      <c r="I691" s="85">
        <v>22000.0</v>
      </c>
      <c r="J691" s="84" t="s">
        <v>22</v>
      </c>
      <c r="K691" s="88"/>
      <c r="L691" s="84" t="s">
        <v>2505</v>
      </c>
      <c r="M691" s="97">
        <v>43564.0</v>
      </c>
      <c r="N691" s="88"/>
      <c r="O691" s="84" t="s">
        <v>2340</v>
      </c>
    </row>
    <row r="692" ht="15.75" customHeight="1">
      <c r="A692" s="122" t="s">
        <v>346</v>
      </c>
      <c r="B692" s="84" t="s">
        <v>2506</v>
      </c>
      <c r="C692" s="84" t="s">
        <v>2507</v>
      </c>
      <c r="D692" s="84">
        <v>8.5331382646E10</v>
      </c>
      <c r="E692" s="84" t="s">
        <v>2508</v>
      </c>
      <c r="F692" s="85">
        <v>4.0</v>
      </c>
      <c r="G692" s="121">
        <v>620008.0</v>
      </c>
      <c r="H692" s="84" t="s">
        <v>41</v>
      </c>
      <c r="I692" s="85">
        <v>29000.0</v>
      </c>
      <c r="J692" s="84" t="s">
        <v>22</v>
      </c>
      <c r="K692" s="88"/>
      <c r="L692" s="97">
        <v>43564.0</v>
      </c>
      <c r="M692" s="97">
        <v>43564.0</v>
      </c>
      <c r="N692" s="88"/>
      <c r="O692" s="84" t="s">
        <v>2340</v>
      </c>
    </row>
    <row r="693" ht="15.75" customHeight="1">
      <c r="A693" s="122" t="s">
        <v>352</v>
      </c>
      <c r="B693" s="84" t="s">
        <v>2509</v>
      </c>
      <c r="C693" s="84" t="s">
        <v>2510</v>
      </c>
      <c r="D693" s="84">
        <v>8.966393303E10</v>
      </c>
      <c r="E693" s="84" t="s">
        <v>2511</v>
      </c>
      <c r="F693" s="85">
        <v>1.0</v>
      </c>
      <c r="G693" s="121">
        <v>131500.0</v>
      </c>
      <c r="H693" s="84" t="s">
        <v>21</v>
      </c>
      <c r="I693" s="85">
        <v>16000.0</v>
      </c>
      <c r="J693" s="84" t="s">
        <v>22</v>
      </c>
      <c r="K693" s="88"/>
      <c r="L693" s="97">
        <v>43564.0</v>
      </c>
      <c r="M693" s="97">
        <v>43564.0</v>
      </c>
      <c r="N693" s="88"/>
      <c r="O693" s="84" t="s">
        <v>2340</v>
      </c>
    </row>
    <row r="694" ht="15.75" customHeight="1">
      <c r="A694" s="122" t="s">
        <v>357</v>
      </c>
      <c r="B694" s="84" t="s">
        <v>2358</v>
      </c>
      <c r="C694" s="84" t="s">
        <v>2359</v>
      </c>
      <c r="D694" s="84">
        <v>8.2176152981E10</v>
      </c>
      <c r="E694" s="84" t="s">
        <v>2512</v>
      </c>
      <c r="F694" s="85">
        <v>3.0</v>
      </c>
      <c r="G694" s="121">
        <v>378508.0</v>
      </c>
      <c r="H694" s="84" t="s">
        <v>41</v>
      </c>
      <c r="I694" s="85">
        <v>32000.0</v>
      </c>
      <c r="J694" s="84" t="s">
        <v>22</v>
      </c>
      <c r="K694" s="88"/>
      <c r="L694" s="97">
        <v>43564.0</v>
      </c>
      <c r="M694" s="97">
        <v>43565.0</v>
      </c>
      <c r="N694" s="88"/>
      <c r="O694" s="84" t="s">
        <v>2340</v>
      </c>
    </row>
    <row r="695" ht="15.75" customHeight="1">
      <c r="A695" s="122" t="s">
        <v>1581</v>
      </c>
      <c r="B695" s="84" t="s">
        <v>2513</v>
      </c>
      <c r="C695" s="84" t="s">
        <v>2514</v>
      </c>
      <c r="D695" s="84">
        <v>8.5707471347E10</v>
      </c>
      <c r="E695" s="84" t="s">
        <v>2515</v>
      </c>
      <c r="F695" s="85">
        <v>1.0</v>
      </c>
      <c r="G695" s="121">
        <v>299008.0</v>
      </c>
      <c r="H695" s="84" t="s">
        <v>21</v>
      </c>
      <c r="I695" s="85">
        <v>24000.0</v>
      </c>
      <c r="J695" s="84" t="s">
        <v>22</v>
      </c>
      <c r="K695" s="88"/>
      <c r="L695" s="97">
        <v>43564.0</v>
      </c>
      <c r="M695" s="97">
        <v>43565.0</v>
      </c>
      <c r="N695" s="88"/>
      <c r="O695" s="84" t="s">
        <v>2340</v>
      </c>
    </row>
    <row r="696" ht="15.75" customHeight="1">
      <c r="A696" s="122" t="s">
        <v>1587</v>
      </c>
      <c r="B696" s="84" t="s">
        <v>2516</v>
      </c>
      <c r="C696" s="84" t="s">
        <v>2517</v>
      </c>
      <c r="D696" s="84">
        <v>8.5338446527E10</v>
      </c>
      <c r="E696" s="84" t="s">
        <v>2518</v>
      </c>
      <c r="F696" s="85">
        <v>2.0</v>
      </c>
      <c r="G696" s="121">
        <v>323008.0</v>
      </c>
      <c r="H696" s="84" t="s">
        <v>1071</v>
      </c>
      <c r="I696" s="85">
        <v>44000.0</v>
      </c>
      <c r="J696" s="84" t="s">
        <v>22</v>
      </c>
      <c r="K696" s="88"/>
      <c r="L696" s="97">
        <v>43564.0</v>
      </c>
      <c r="M696" s="97">
        <v>43565.0</v>
      </c>
      <c r="N696" s="88"/>
      <c r="O696" s="84" t="s">
        <v>2340</v>
      </c>
    </row>
    <row r="697" ht="15.75" customHeight="1">
      <c r="A697" s="122" t="s">
        <v>1591</v>
      </c>
      <c r="B697" s="84" t="s">
        <v>2519</v>
      </c>
      <c r="C697" s="84" t="s">
        <v>2520</v>
      </c>
      <c r="D697" s="84">
        <v>8.980154309E9</v>
      </c>
      <c r="E697" s="84" t="s">
        <v>2521</v>
      </c>
      <c r="F697" s="85">
        <v>1.0</v>
      </c>
      <c r="G697" s="121">
        <v>206008.0</v>
      </c>
      <c r="H697" s="84" t="s">
        <v>41</v>
      </c>
      <c r="I697" s="85">
        <v>11000.0</v>
      </c>
      <c r="J697" s="84" t="s">
        <v>22</v>
      </c>
      <c r="K697" s="88"/>
      <c r="L697" s="97">
        <v>43564.0</v>
      </c>
      <c r="M697" s="97">
        <v>43564.0</v>
      </c>
      <c r="N697" s="88"/>
      <c r="O697" s="84" t="s">
        <v>2340</v>
      </c>
    </row>
    <row r="698" ht="15.75" customHeight="1">
      <c r="A698" s="122" t="s">
        <v>1595</v>
      </c>
      <c r="B698" s="84" t="s">
        <v>2522</v>
      </c>
      <c r="C698" s="84" t="s">
        <v>2523</v>
      </c>
      <c r="D698" s="84">
        <v>8.5733785514E10</v>
      </c>
      <c r="E698" s="84" t="s">
        <v>2524</v>
      </c>
      <c r="F698" s="85">
        <v>5.0</v>
      </c>
      <c r="G698" s="121">
        <v>975385.0</v>
      </c>
      <c r="H698" s="84" t="s">
        <v>41</v>
      </c>
      <c r="I698" s="85">
        <v>58000.0</v>
      </c>
      <c r="J698" s="84" t="s">
        <v>22</v>
      </c>
      <c r="K698" s="88"/>
      <c r="L698" s="97">
        <v>43560.0</v>
      </c>
      <c r="M698" s="97">
        <v>43561.0</v>
      </c>
      <c r="N698" s="88"/>
      <c r="O698" s="84" t="s">
        <v>2340</v>
      </c>
    </row>
    <row r="699" ht="15.75" customHeight="1">
      <c r="A699" s="122" t="s">
        <v>1599</v>
      </c>
      <c r="B699" s="84" t="s">
        <v>2525</v>
      </c>
      <c r="C699" s="84" t="s">
        <v>2526</v>
      </c>
      <c r="D699" s="84">
        <v>8.2318105839E10</v>
      </c>
      <c r="E699" s="84" t="s">
        <v>2527</v>
      </c>
      <c r="F699" s="85">
        <v>2.0</v>
      </c>
      <c r="G699" s="121">
        <v>443008.0</v>
      </c>
      <c r="H699" s="84" t="s">
        <v>21</v>
      </c>
      <c r="I699" s="85">
        <v>12000.0</v>
      </c>
      <c r="J699" s="84" t="s">
        <v>22</v>
      </c>
      <c r="K699" s="88"/>
      <c r="L699" s="97">
        <v>43565.0</v>
      </c>
      <c r="M699" s="97">
        <v>43565.0</v>
      </c>
      <c r="N699" s="88"/>
      <c r="O699" s="84" t="s">
        <v>2340</v>
      </c>
    </row>
    <row r="700" ht="15.75" customHeight="1">
      <c r="A700" s="122" t="s">
        <v>362</v>
      </c>
      <c r="B700" s="84" t="s">
        <v>2528</v>
      </c>
      <c r="C700" s="84" t="s">
        <v>2529</v>
      </c>
      <c r="D700" s="84">
        <v>8.1372866463E10</v>
      </c>
      <c r="E700" s="84" t="s">
        <v>2530</v>
      </c>
      <c r="F700" s="85">
        <v>4.0</v>
      </c>
      <c r="G700" s="121">
        <v>937008.0</v>
      </c>
      <c r="H700" s="84" t="s">
        <v>41</v>
      </c>
      <c r="I700" s="85">
        <v>48000.0</v>
      </c>
      <c r="J700" s="84" t="s">
        <v>22</v>
      </c>
      <c r="K700" s="88"/>
      <c r="L700" s="97">
        <v>43565.0</v>
      </c>
      <c r="M700" s="97">
        <v>43565.0</v>
      </c>
      <c r="N700" s="88"/>
      <c r="O700" s="84" t="s">
        <v>2340</v>
      </c>
    </row>
    <row r="701" ht="15.75" customHeight="1">
      <c r="A701" s="122" t="s">
        <v>367</v>
      </c>
      <c r="B701" s="84" t="s">
        <v>2531</v>
      </c>
      <c r="C701" s="84" t="s">
        <v>2532</v>
      </c>
      <c r="D701" s="84">
        <v>8.1223098296E10</v>
      </c>
      <c r="E701" s="84" t="s">
        <v>2533</v>
      </c>
      <c r="F701" s="85">
        <v>4.0</v>
      </c>
      <c r="G701" s="121">
        <v>301008.0</v>
      </c>
      <c r="H701" s="84" t="s">
        <v>21</v>
      </c>
      <c r="I701" s="85">
        <v>12000.0</v>
      </c>
      <c r="J701" s="84" t="s">
        <v>22</v>
      </c>
      <c r="K701" s="88"/>
      <c r="L701" s="97">
        <v>43565.0</v>
      </c>
      <c r="M701" s="97">
        <v>43565.0</v>
      </c>
      <c r="N701" s="88"/>
      <c r="O701" s="84" t="s">
        <v>2340</v>
      </c>
    </row>
    <row r="702" ht="15.75" customHeight="1">
      <c r="A702" s="122" t="s">
        <v>373</v>
      </c>
      <c r="B702" s="84" t="s">
        <v>2534</v>
      </c>
      <c r="C702" s="84" t="s">
        <v>2535</v>
      </c>
      <c r="D702" s="84">
        <v>8.1320460111E10</v>
      </c>
      <c r="E702" s="84" t="s">
        <v>2536</v>
      </c>
      <c r="F702" s="85">
        <v>1.0</v>
      </c>
      <c r="G702" s="121">
        <v>287008.0</v>
      </c>
      <c r="H702" s="84" t="s">
        <v>41</v>
      </c>
      <c r="I702" s="85">
        <v>12000.0</v>
      </c>
      <c r="J702" s="84" t="s">
        <v>22</v>
      </c>
      <c r="K702" s="88"/>
      <c r="L702" s="84" t="s">
        <v>2537</v>
      </c>
      <c r="M702" s="97">
        <v>43565.0</v>
      </c>
      <c r="N702" s="88"/>
      <c r="O702" s="84" t="s">
        <v>2340</v>
      </c>
    </row>
    <row r="703" ht="15.75" customHeight="1">
      <c r="A703" s="122" t="s">
        <v>378</v>
      </c>
      <c r="B703" s="84" t="s">
        <v>2538</v>
      </c>
      <c r="C703" s="84" t="s">
        <v>2539</v>
      </c>
      <c r="D703" s="84">
        <v>8.522420107E10</v>
      </c>
      <c r="E703" s="84" t="s">
        <v>2540</v>
      </c>
      <c r="F703" s="85">
        <v>1.0</v>
      </c>
      <c r="G703" s="121">
        <v>207008.0</v>
      </c>
      <c r="H703" s="84" t="s">
        <v>21</v>
      </c>
      <c r="I703" s="85">
        <v>12000.0</v>
      </c>
      <c r="J703" s="84" t="s">
        <v>22</v>
      </c>
      <c r="K703" s="88"/>
      <c r="L703" s="97">
        <v>43565.0</v>
      </c>
      <c r="M703" s="97">
        <v>43565.0</v>
      </c>
      <c r="N703" s="88"/>
      <c r="O703" s="84" t="s">
        <v>2340</v>
      </c>
    </row>
    <row r="704" ht="15.75" customHeight="1">
      <c r="A704" s="122" t="s">
        <v>384</v>
      </c>
      <c r="B704" s="84" t="s">
        <v>2541</v>
      </c>
      <c r="C704" s="84" t="s">
        <v>2542</v>
      </c>
      <c r="D704" s="84">
        <v>8.5312944391E10</v>
      </c>
      <c r="E704" s="84" t="s">
        <v>1726</v>
      </c>
      <c r="F704" s="85">
        <v>1.0</v>
      </c>
      <c r="G704" s="121">
        <v>127508.0</v>
      </c>
      <c r="H704" s="84" t="s">
        <v>21</v>
      </c>
      <c r="I704" s="85">
        <v>12000.0</v>
      </c>
      <c r="J704" s="84" t="s">
        <v>22</v>
      </c>
      <c r="K704" s="88"/>
      <c r="L704" s="84" t="s">
        <v>2543</v>
      </c>
      <c r="M704" s="97">
        <v>43565.0</v>
      </c>
      <c r="N704" s="88"/>
      <c r="O704" s="84" t="s">
        <v>2340</v>
      </c>
    </row>
    <row r="705" ht="15.75" customHeight="1">
      <c r="A705" s="122" t="s">
        <v>389</v>
      </c>
      <c r="B705" s="84" t="s">
        <v>2544</v>
      </c>
      <c r="C705" s="84" t="s">
        <v>2545</v>
      </c>
      <c r="D705" s="84">
        <v>8.1347211581E10</v>
      </c>
      <c r="E705" s="84" t="s">
        <v>1676</v>
      </c>
      <c r="F705" s="85">
        <v>1.0</v>
      </c>
      <c r="G705" s="121">
        <v>144508.0</v>
      </c>
      <c r="H705" s="84" t="s">
        <v>1071</v>
      </c>
      <c r="I705" s="85">
        <v>29000.0</v>
      </c>
      <c r="J705" s="84" t="s">
        <v>22</v>
      </c>
      <c r="K705" s="88"/>
      <c r="L705" s="97">
        <v>43565.0</v>
      </c>
      <c r="M705" s="97">
        <v>43566.0</v>
      </c>
      <c r="N705" s="88"/>
      <c r="O705" s="84" t="s">
        <v>2340</v>
      </c>
    </row>
    <row r="706" ht="15.75" customHeight="1">
      <c r="A706" s="122" t="s">
        <v>395</v>
      </c>
      <c r="B706" s="84" t="s">
        <v>2546</v>
      </c>
      <c r="C706" s="84" t="s">
        <v>2547</v>
      </c>
      <c r="D706" s="84">
        <v>8.2323728542E10</v>
      </c>
      <c r="E706" s="84" t="s">
        <v>2548</v>
      </c>
      <c r="F706" s="85">
        <v>1.0</v>
      </c>
      <c r="G706" s="121">
        <v>109308.0</v>
      </c>
      <c r="H706" s="84" t="s">
        <v>41</v>
      </c>
      <c r="I706" s="85">
        <v>19000.0</v>
      </c>
      <c r="J706" s="84" t="s">
        <v>2549</v>
      </c>
      <c r="K706" s="88"/>
      <c r="L706" s="97">
        <v>43565.0</v>
      </c>
      <c r="M706" s="97">
        <v>43565.0</v>
      </c>
      <c r="N706" s="88"/>
      <c r="O706" s="84" t="s">
        <v>2340</v>
      </c>
    </row>
    <row r="707" ht="15.75" customHeight="1">
      <c r="A707" s="122" t="s">
        <v>400</v>
      </c>
      <c r="B707" s="84" t="s">
        <v>2550</v>
      </c>
      <c r="C707" s="84" t="s">
        <v>2551</v>
      </c>
      <c r="D707" s="84">
        <v>8.5814172577E10</v>
      </c>
      <c r="E707" s="84" t="s">
        <v>2552</v>
      </c>
      <c r="F707" s="85">
        <v>3.0</v>
      </c>
      <c r="G707" s="121">
        <v>479008.0</v>
      </c>
      <c r="H707" s="84" t="s">
        <v>1071</v>
      </c>
      <c r="I707" s="85">
        <v>11000.0</v>
      </c>
      <c r="J707" s="84" t="s">
        <v>22</v>
      </c>
      <c r="K707" s="88"/>
      <c r="L707" s="97">
        <v>43565.0</v>
      </c>
      <c r="M707" s="97">
        <v>43566.0</v>
      </c>
      <c r="N707" s="88"/>
      <c r="O707" s="84" t="s">
        <v>2340</v>
      </c>
    </row>
    <row r="708" ht="15.75" customHeight="1">
      <c r="A708" s="122" t="s">
        <v>405</v>
      </c>
      <c r="B708" s="84" t="s">
        <v>2553</v>
      </c>
      <c r="C708" s="84" t="s">
        <v>2554</v>
      </c>
      <c r="D708" s="84">
        <v>8.1248745155E10</v>
      </c>
      <c r="E708" s="84" t="s">
        <v>2555</v>
      </c>
      <c r="F708" s="85">
        <v>4.0</v>
      </c>
      <c r="G708" s="121">
        <v>984000.0</v>
      </c>
      <c r="H708" s="84" t="s">
        <v>1071</v>
      </c>
      <c r="I708" s="85">
        <v>105000.0</v>
      </c>
      <c r="J708" s="84" t="s">
        <v>305</v>
      </c>
      <c r="K708" s="88"/>
      <c r="L708" s="97">
        <v>43565.0</v>
      </c>
      <c r="M708" s="97">
        <v>43566.0</v>
      </c>
      <c r="N708" s="88"/>
      <c r="O708" s="84" t="s">
        <v>2340</v>
      </c>
    </row>
    <row r="709" ht="15.75" customHeight="1">
      <c r="A709" s="122" t="s">
        <v>410</v>
      </c>
      <c r="B709" s="84" t="s">
        <v>2556</v>
      </c>
      <c r="C709" s="84" t="s">
        <v>2557</v>
      </c>
      <c r="D709" s="84">
        <v>8.1936657784E10</v>
      </c>
      <c r="E709" s="84" t="s">
        <v>2558</v>
      </c>
      <c r="F709" s="85">
        <v>2.0</v>
      </c>
      <c r="G709" s="121">
        <v>203608.0</v>
      </c>
      <c r="H709" s="84" t="s">
        <v>41</v>
      </c>
      <c r="I709" s="85">
        <v>30000.0</v>
      </c>
      <c r="J709" s="84" t="s">
        <v>22</v>
      </c>
      <c r="K709" s="88"/>
      <c r="L709" s="97">
        <v>43565.0</v>
      </c>
      <c r="M709" s="97">
        <v>43566.0</v>
      </c>
      <c r="N709" s="88"/>
      <c r="O709" s="84" t="s">
        <v>2340</v>
      </c>
    </row>
    <row r="710" ht="15.75" customHeight="1">
      <c r="A710" s="122" t="s">
        <v>415</v>
      </c>
      <c r="B710" s="84" t="s">
        <v>2559</v>
      </c>
      <c r="C710" s="84" t="s">
        <v>2560</v>
      </c>
      <c r="D710" s="84">
        <v>8.1329238596E10</v>
      </c>
      <c r="E710" s="84" t="s">
        <v>2561</v>
      </c>
      <c r="F710" s="85">
        <v>1.0</v>
      </c>
      <c r="G710" s="121">
        <v>313008.0</v>
      </c>
      <c r="H710" s="84" t="s">
        <v>41</v>
      </c>
      <c r="I710" s="85">
        <v>24000.0</v>
      </c>
      <c r="J710" s="84" t="s">
        <v>22</v>
      </c>
      <c r="K710" s="88"/>
      <c r="L710" s="97">
        <v>43561.0</v>
      </c>
      <c r="M710" s="97">
        <v>43561.0</v>
      </c>
      <c r="N710" s="88"/>
      <c r="O710" s="84" t="s">
        <v>2340</v>
      </c>
    </row>
    <row r="711" ht="15.75" customHeight="1">
      <c r="A711" s="122" t="s">
        <v>419</v>
      </c>
      <c r="B711" s="84" t="s">
        <v>2562</v>
      </c>
      <c r="C711" s="84" t="s">
        <v>2563</v>
      </c>
      <c r="D711" s="84">
        <v>8.5946254114E10</v>
      </c>
      <c r="E711" s="84" t="s">
        <v>2564</v>
      </c>
      <c r="F711" s="85">
        <v>1.0</v>
      </c>
      <c r="G711" s="121">
        <v>127500.0</v>
      </c>
      <c r="H711" s="84" t="s">
        <v>21</v>
      </c>
      <c r="I711" s="85">
        <v>12000.0</v>
      </c>
      <c r="J711" s="84" t="s">
        <v>22</v>
      </c>
      <c r="K711" s="88"/>
      <c r="L711" s="97">
        <v>43564.0</v>
      </c>
      <c r="M711" s="97">
        <v>43566.0</v>
      </c>
      <c r="N711" s="88"/>
      <c r="O711" s="84" t="s">
        <v>2340</v>
      </c>
    </row>
    <row r="712" ht="15.75" customHeight="1">
      <c r="A712" s="122" t="s">
        <v>424</v>
      </c>
      <c r="B712" s="84" t="s">
        <v>2565</v>
      </c>
      <c r="C712" s="84" t="s">
        <v>2566</v>
      </c>
      <c r="D712" s="84">
        <v>8.121459624E10</v>
      </c>
      <c r="E712" s="84" t="s">
        <v>2567</v>
      </c>
      <c r="F712" s="85">
        <v>2.0</v>
      </c>
      <c r="G712" s="121">
        <v>221808.0</v>
      </c>
      <c r="H712" s="84" t="s">
        <v>41</v>
      </c>
      <c r="I712" s="85">
        <v>16000.0</v>
      </c>
      <c r="J712" s="84" t="s">
        <v>22</v>
      </c>
      <c r="K712" s="88"/>
      <c r="L712" s="129">
        <v>43739.0</v>
      </c>
      <c r="M712" s="97">
        <v>43566.0</v>
      </c>
      <c r="N712" s="88"/>
      <c r="O712" s="84" t="s">
        <v>2340</v>
      </c>
    </row>
    <row r="713" ht="15.75" customHeight="1">
      <c r="A713" s="122" t="s">
        <v>429</v>
      </c>
      <c r="B713" s="84" t="s">
        <v>2568</v>
      </c>
      <c r="C713" s="84" t="s">
        <v>2569</v>
      </c>
      <c r="D713" s="84" t="s">
        <v>2570</v>
      </c>
      <c r="E713" s="84" t="s">
        <v>2571</v>
      </c>
      <c r="F713" s="85">
        <v>1.0</v>
      </c>
      <c r="G713" s="121">
        <v>127508.0</v>
      </c>
      <c r="H713" s="84" t="s">
        <v>21</v>
      </c>
      <c r="I713" s="85">
        <v>12000.0</v>
      </c>
      <c r="J713" s="84" t="s">
        <v>22</v>
      </c>
      <c r="K713" s="88"/>
      <c r="L713" s="97">
        <v>43565.0</v>
      </c>
      <c r="M713" s="97">
        <v>43567.0</v>
      </c>
      <c r="N713" s="88"/>
      <c r="O713" s="84" t="s">
        <v>2340</v>
      </c>
    </row>
    <row r="714" ht="15.75" customHeight="1">
      <c r="A714" s="122" t="s">
        <v>434</v>
      </c>
      <c r="B714" s="84" t="s">
        <v>2572</v>
      </c>
      <c r="C714" s="84" t="s">
        <v>2573</v>
      </c>
      <c r="D714" s="84">
        <v>8.1915925747E10</v>
      </c>
      <c r="E714" s="84" t="s">
        <v>2574</v>
      </c>
      <c r="F714" s="85">
        <v>1.0</v>
      </c>
      <c r="G714" s="121">
        <v>153508.0</v>
      </c>
      <c r="H714" s="84" t="s">
        <v>1071</v>
      </c>
      <c r="I714" s="85">
        <v>38000.0</v>
      </c>
      <c r="J714" s="84" t="s">
        <v>22</v>
      </c>
      <c r="K714" s="88"/>
      <c r="L714" s="97">
        <v>43565.0</v>
      </c>
      <c r="M714" s="84" t="s">
        <v>2575</v>
      </c>
      <c r="N714" s="88"/>
      <c r="O714" s="84" t="s">
        <v>2340</v>
      </c>
    </row>
    <row r="715" ht="15.75" customHeight="1">
      <c r="A715" s="122" t="s">
        <v>1212</v>
      </c>
      <c r="B715" s="84" t="s">
        <v>2576</v>
      </c>
      <c r="C715" s="84" t="s">
        <v>2577</v>
      </c>
      <c r="D715" s="84">
        <v>8.572487821E10</v>
      </c>
      <c r="E715" s="84" t="s">
        <v>2578</v>
      </c>
      <c r="F715" s="85">
        <v>1.0</v>
      </c>
      <c r="G715" s="121">
        <v>275000.0</v>
      </c>
      <c r="H715" s="84" t="s">
        <v>41</v>
      </c>
      <c r="I715" s="85">
        <v>16000.0</v>
      </c>
      <c r="J715" s="84" t="s">
        <v>22</v>
      </c>
      <c r="K715" s="88"/>
      <c r="L715" s="97">
        <v>43565.0</v>
      </c>
      <c r="M715" s="97">
        <v>43566.0</v>
      </c>
      <c r="N715" s="88"/>
      <c r="O715" s="84" t="s">
        <v>2340</v>
      </c>
    </row>
    <row r="716" ht="15.75" customHeight="1">
      <c r="A716" s="122" t="s">
        <v>1215</v>
      </c>
      <c r="B716" s="84" t="s">
        <v>2579</v>
      </c>
      <c r="C716" s="84" t="s">
        <v>2580</v>
      </c>
      <c r="D716" s="84">
        <v>8.1215604534E10</v>
      </c>
      <c r="E716" s="84" t="s">
        <v>1726</v>
      </c>
      <c r="F716" s="85">
        <v>1.0</v>
      </c>
      <c r="G716" s="121">
        <v>134508.0</v>
      </c>
      <c r="H716" s="84" t="s">
        <v>41</v>
      </c>
      <c r="I716" s="85">
        <v>19000.0</v>
      </c>
      <c r="J716" s="84" t="s">
        <v>2549</v>
      </c>
      <c r="K716" s="88"/>
      <c r="L716" s="97">
        <v>43566.0</v>
      </c>
      <c r="M716" s="97">
        <v>43566.0</v>
      </c>
      <c r="N716" s="88"/>
      <c r="O716" s="84" t="s">
        <v>2340</v>
      </c>
    </row>
    <row r="717" ht="15.75" customHeight="1">
      <c r="A717" s="122" t="s">
        <v>1219</v>
      </c>
      <c r="B717" s="84" t="s">
        <v>2581</v>
      </c>
      <c r="C717" s="84" t="s">
        <v>2582</v>
      </c>
      <c r="D717" s="84">
        <v>8.1290622889E10</v>
      </c>
      <c r="E717" s="84" t="s">
        <v>2583</v>
      </c>
      <c r="F717" s="85">
        <v>2.0</v>
      </c>
      <c r="G717" s="121">
        <v>401508.0</v>
      </c>
      <c r="H717" s="84" t="s">
        <v>1071</v>
      </c>
      <c r="I717" s="85">
        <v>11000.0</v>
      </c>
      <c r="J717" s="84" t="s">
        <v>22</v>
      </c>
      <c r="K717" s="88"/>
      <c r="L717" s="97">
        <v>43566.0</v>
      </c>
      <c r="M717" s="97">
        <v>43567.0</v>
      </c>
      <c r="N717" s="88"/>
      <c r="O717" s="84" t="s">
        <v>2340</v>
      </c>
    </row>
    <row r="718" ht="15.75" customHeight="1">
      <c r="A718" s="122" t="s">
        <v>1222</v>
      </c>
      <c r="B718" s="84" t="s">
        <v>2584</v>
      </c>
      <c r="C718" s="84" t="s">
        <v>2585</v>
      </c>
      <c r="D718" s="84">
        <v>8.1220776671E10</v>
      </c>
      <c r="E718" s="84" t="s">
        <v>2586</v>
      </c>
      <c r="F718" s="85">
        <v>3.0</v>
      </c>
      <c r="G718" s="121">
        <v>676008.0</v>
      </c>
      <c r="H718" s="84" t="s">
        <v>21</v>
      </c>
      <c r="I718" s="85">
        <v>16000.0</v>
      </c>
      <c r="J718" s="84" t="s">
        <v>22</v>
      </c>
      <c r="K718" s="88"/>
      <c r="L718" s="97">
        <v>43566.0</v>
      </c>
      <c r="M718" s="97">
        <v>43567.0</v>
      </c>
      <c r="N718" s="88"/>
      <c r="O718" s="84" t="s">
        <v>2340</v>
      </c>
    </row>
    <row r="719" ht="15.75" customHeight="1">
      <c r="A719" s="122" t="s">
        <v>2587</v>
      </c>
      <c r="B719" s="84" t="s">
        <v>2588</v>
      </c>
      <c r="C719" s="84" t="s">
        <v>2589</v>
      </c>
      <c r="D719" s="84">
        <v>8.5826132753E10</v>
      </c>
      <c r="E719" s="84" t="s">
        <v>2590</v>
      </c>
      <c r="F719" s="85">
        <v>2.0</v>
      </c>
      <c r="G719" s="130">
        <v>460008.0</v>
      </c>
      <c r="H719" s="84" t="s">
        <v>21</v>
      </c>
      <c r="I719" s="85">
        <v>29000.0</v>
      </c>
      <c r="J719" s="84" t="s">
        <v>22</v>
      </c>
      <c r="K719" s="88"/>
      <c r="L719" s="97">
        <v>43567.0</v>
      </c>
      <c r="M719" s="97">
        <v>43567.0</v>
      </c>
      <c r="N719" s="88"/>
      <c r="O719" s="84" t="s">
        <v>2340</v>
      </c>
    </row>
    <row r="720" ht="15.75" customHeight="1">
      <c r="A720" s="122" t="s">
        <v>2591</v>
      </c>
      <c r="B720" s="84" t="s">
        <v>2592</v>
      </c>
      <c r="C720" s="84" t="s">
        <v>2593</v>
      </c>
      <c r="D720" s="84">
        <v>8.7839530636E10</v>
      </c>
      <c r="E720" s="84" t="s">
        <v>2594</v>
      </c>
      <c r="F720" s="85">
        <v>1.0</v>
      </c>
      <c r="G720" s="121">
        <v>102300.0</v>
      </c>
      <c r="H720" s="84" t="s">
        <v>41</v>
      </c>
      <c r="I720" s="85">
        <v>12000.0</v>
      </c>
      <c r="J720" s="84" t="s">
        <v>22</v>
      </c>
      <c r="K720" s="88"/>
      <c r="L720" s="97">
        <v>43566.0</v>
      </c>
      <c r="M720" s="97">
        <v>43566.0</v>
      </c>
      <c r="N720" s="88"/>
      <c r="O720" s="84" t="s">
        <v>2340</v>
      </c>
    </row>
    <row r="721" ht="15.75" customHeight="1">
      <c r="A721" s="122" t="s">
        <v>2595</v>
      </c>
      <c r="B721" s="84" t="s">
        <v>2596</v>
      </c>
      <c r="C721" s="84" t="s">
        <v>2597</v>
      </c>
      <c r="D721" s="84">
        <v>8.2391052014E10</v>
      </c>
      <c r="E721" s="84" t="s">
        <v>2598</v>
      </c>
      <c r="F721" s="85">
        <v>3.0</v>
      </c>
      <c r="G721" s="131" t="s">
        <v>2599</v>
      </c>
      <c r="H721" s="84" t="s">
        <v>41</v>
      </c>
      <c r="I721" s="85">
        <v>11000.0</v>
      </c>
      <c r="J721" s="84" t="s">
        <v>22</v>
      </c>
      <c r="K721" s="88"/>
      <c r="L721" s="97">
        <v>43533.0</v>
      </c>
      <c r="M721" s="97">
        <v>43533.0</v>
      </c>
      <c r="N721" s="88"/>
      <c r="O721" s="84" t="s">
        <v>2340</v>
      </c>
    </row>
    <row r="722" ht="15.75" customHeight="1">
      <c r="A722" s="122" t="s">
        <v>439</v>
      </c>
      <c r="B722" s="84" t="s">
        <v>2600</v>
      </c>
      <c r="C722" s="84" t="s">
        <v>2601</v>
      </c>
      <c r="D722" s="84">
        <v>8.7882336268E10</v>
      </c>
      <c r="E722" s="84" t="s">
        <v>2602</v>
      </c>
      <c r="F722" s="85">
        <v>3.0</v>
      </c>
      <c r="G722" s="121">
        <v>357008.0</v>
      </c>
      <c r="H722" s="84" t="s">
        <v>1071</v>
      </c>
      <c r="I722" s="85">
        <v>11000.0</v>
      </c>
      <c r="J722" s="84" t="s">
        <v>22</v>
      </c>
      <c r="K722" s="88"/>
      <c r="L722" s="97">
        <v>43567.0</v>
      </c>
      <c r="M722" s="97">
        <v>43567.0</v>
      </c>
      <c r="N722" s="88"/>
      <c r="O722" s="84" t="s">
        <v>2340</v>
      </c>
    </row>
    <row r="723" ht="15.75" customHeight="1">
      <c r="A723" s="122" t="s">
        <v>441</v>
      </c>
      <c r="B723" s="84" t="s">
        <v>2402</v>
      </c>
      <c r="C723" s="84" t="s">
        <v>2603</v>
      </c>
      <c r="D723" s="84">
        <v>8.2233867933E10</v>
      </c>
      <c r="E723" s="84" t="s">
        <v>2604</v>
      </c>
      <c r="F723" s="85">
        <v>9.0</v>
      </c>
      <c r="G723" s="121">
        <v>1095508.0</v>
      </c>
      <c r="H723" s="84" t="s">
        <v>1071</v>
      </c>
      <c r="I723" s="85">
        <v>58000.0</v>
      </c>
      <c r="J723" s="84" t="s">
        <v>22</v>
      </c>
      <c r="K723" s="88"/>
      <c r="L723" s="97">
        <v>43567.0</v>
      </c>
      <c r="M723" s="97">
        <v>43567.0</v>
      </c>
      <c r="N723" s="88"/>
      <c r="O723" s="84" t="s">
        <v>2340</v>
      </c>
    </row>
    <row r="724" ht="15.75" customHeight="1">
      <c r="A724" s="122" t="s">
        <v>524</v>
      </c>
      <c r="B724" s="84" t="s">
        <v>2605</v>
      </c>
      <c r="C724" s="84" t="s">
        <v>2606</v>
      </c>
      <c r="D724" s="84">
        <v>8.5268446759E10</v>
      </c>
      <c r="E724" s="84" t="s">
        <v>2607</v>
      </c>
      <c r="F724" s="85">
        <v>1.0</v>
      </c>
      <c r="G724" s="121">
        <v>147500.0</v>
      </c>
      <c r="H724" s="84" t="s">
        <v>41</v>
      </c>
      <c r="I724" s="85">
        <v>32000.0</v>
      </c>
      <c r="J724" s="84" t="s">
        <v>22</v>
      </c>
      <c r="K724" s="88"/>
      <c r="L724" s="97">
        <v>43567.0</v>
      </c>
      <c r="M724" s="89">
        <v>43568.0</v>
      </c>
      <c r="N724" s="88"/>
      <c r="O724" s="84" t="s">
        <v>2340</v>
      </c>
    </row>
    <row r="725" ht="15.75" customHeight="1">
      <c r="A725" s="122" t="s">
        <v>529</v>
      </c>
      <c r="B725" s="84" t="s">
        <v>2608</v>
      </c>
      <c r="C725" s="84" t="s">
        <v>2609</v>
      </c>
      <c r="D725" s="84">
        <v>8.5711354649E10</v>
      </c>
      <c r="E725" s="84" t="s">
        <v>2610</v>
      </c>
      <c r="F725" s="85">
        <v>1.0</v>
      </c>
      <c r="G725" s="121">
        <v>95308.0</v>
      </c>
      <c r="H725" s="84" t="s">
        <v>21</v>
      </c>
      <c r="I725" s="85">
        <v>12000.0</v>
      </c>
      <c r="J725" s="84" t="s">
        <v>22</v>
      </c>
      <c r="K725" s="88"/>
      <c r="L725" s="89">
        <v>43568.0</v>
      </c>
      <c r="M725" s="89">
        <v>43568.0</v>
      </c>
      <c r="N725" s="88"/>
      <c r="O725" s="84" t="s">
        <v>2340</v>
      </c>
    </row>
    <row r="726" ht="15.75" customHeight="1">
      <c r="A726" s="122" t="s">
        <v>534</v>
      </c>
      <c r="B726" s="84" t="s">
        <v>2611</v>
      </c>
      <c r="C726" s="84" t="s">
        <v>2612</v>
      </c>
      <c r="D726" s="84">
        <v>8.56183652E9</v>
      </c>
      <c r="E726" s="84" t="s">
        <v>2613</v>
      </c>
      <c r="F726" s="85">
        <v>2.0</v>
      </c>
      <c r="G726" s="121">
        <v>189808.0</v>
      </c>
      <c r="H726" s="84" t="s">
        <v>41</v>
      </c>
      <c r="I726" s="85">
        <v>12000.0</v>
      </c>
      <c r="J726" s="84" t="s">
        <v>22</v>
      </c>
      <c r="K726" s="88"/>
      <c r="L726" s="89">
        <v>43568.0</v>
      </c>
      <c r="M726" s="89">
        <v>43568.0</v>
      </c>
      <c r="N726" s="88"/>
      <c r="O726" s="84" t="s">
        <v>2340</v>
      </c>
    </row>
    <row r="727" ht="15.75" customHeight="1">
      <c r="A727" s="122" t="s">
        <v>539</v>
      </c>
      <c r="B727" s="84" t="s">
        <v>2614</v>
      </c>
      <c r="C727" s="84" t="s">
        <v>2615</v>
      </c>
      <c r="D727" s="84">
        <v>8.9631125374E10</v>
      </c>
      <c r="E727" s="84" t="s">
        <v>2616</v>
      </c>
      <c r="F727" s="85">
        <v>3.0</v>
      </c>
      <c r="G727" s="121">
        <v>190508.0</v>
      </c>
      <c r="H727" s="84" t="s">
        <v>41</v>
      </c>
      <c r="I727" s="85">
        <v>11000.0</v>
      </c>
      <c r="J727" s="84" t="s">
        <v>22</v>
      </c>
      <c r="K727" s="88"/>
      <c r="L727" s="89">
        <v>43568.0</v>
      </c>
      <c r="M727" s="89">
        <v>43568.0</v>
      </c>
      <c r="N727" s="88"/>
      <c r="O727" s="84" t="s">
        <v>2340</v>
      </c>
    </row>
    <row r="728" ht="15.75" customHeight="1">
      <c r="A728" s="122" t="s">
        <v>543</v>
      </c>
      <c r="B728" s="84" t="s">
        <v>2617</v>
      </c>
      <c r="C728" s="84" t="s">
        <v>2618</v>
      </c>
      <c r="D728" s="84">
        <v>8.5230737909E10</v>
      </c>
      <c r="E728" s="84" t="s">
        <v>2619</v>
      </c>
      <c r="F728" s="85">
        <v>3.0</v>
      </c>
      <c r="G728" s="121">
        <v>110000.0</v>
      </c>
      <c r="H728" s="84" t="s">
        <v>41</v>
      </c>
      <c r="I728" s="85">
        <v>23000.0</v>
      </c>
      <c r="J728" s="84" t="s">
        <v>22</v>
      </c>
      <c r="K728" s="88"/>
      <c r="L728" s="89">
        <v>43568.0</v>
      </c>
      <c r="M728" s="89">
        <v>43568.0</v>
      </c>
      <c r="N728" s="88"/>
      <c r="O728" s="84" t="s">
        <v>2340</v>
      </c>
    </row>
    <row r="729" ht="15.75" customHeight="1">
      <c r="A729" s="122" t="s">
        <v>549</v>
      </c>
      <c r="B729" s="84" t="s">
        <v>2620</v>
      </c>
      <c r="C729" s="84" t="s">
        <v>2621</v>
      </c>
      <c r="D729" s="84">
        <v>8.1376352853E10</v>
      </c>
      <c r="E729" s="84" t="s">
        <v>1726</v>
      </c>
      <c r="F729" s="85">
        <v>1.0</v>
      </c>
      <c r="G729" s="121">
        <v>120300.0</v>
      </c>
      <c r="H729" s="84" t="s">
        <v>1071</v>
      </c>
      <c r="I729" s="85">
        <v>16000.0</v>
      </c>
      <c r="J729" s="84" t="s">
        <v>22</v>
      </c>
      <c r="K729" s="88"/>
      <c r="L729" s="89">
        <v>43568.0</v>
      </c>
      <c r="M729" s="89">
        <v>43568.0</v>
      </c>
      <c r="N729" s="88"/>
      <c r="O729" s="84" t="s">
        <v>2340</v>
      </c>
    </row>
    <row r="730" ht="15.75" customHeight="1">
      <c r="A730" s="122" t="s">
        <v>554</v>
      </c>
      <c r="B730" s="84" t="s">
        <v>2622</v>
      </c>
      <c r="C730" s="84" t="s">
        <v>2623</v>
      </c>
      <c r="D730" s="84">
        <v>8.2219001234E10</v>
      </c>
      <c r="E730" s="84" t="s">
        <v>2624</v>
      </c>
      <c r="F730" s="85">
        <v>2.0</v>
      </c>
      <c r="G730" s="121">
        <v>215008.0</v>
      </c>
      <c r="H730" s="84" t="s">
        <v>21</v>
      </c>
      <c r="I730" s="85">
        <v>12000.0</v>
      </c>
      <c r="J730" s="84" t="s">
        <v>22</v>
      </c>
      <c r="K730" s="88"/>
      <c r="L730" s="89">
        <v>43568.0</v>
      </c>
      <c r="M730" s="89">
        <v>43568.0</v>
      </c>
      <c r="N730" s="88"/>
      <c r="O730" s="84" t="s">
        <v>2340</v>
      </c>
    </row>
    <row r="731" ht="15.75" customHeight="1">
      <c r="A731" s="122" t="s">
        <v>558</v>
      </c>
      <c r="B731" s="84" t="s">
        <v>2625</v>
      </c>
      <c r="C731" s="84" t="s">
        <v>2626</v>
      </c>
      <c r="D731" s="84">
        <v>8.3182166255E10</v>
      </c>
      <c r="E731" s="84" t="s">
        <v>2627</v>
      </c>
      <c r="F731" s="85">
        <v>1.0</v>
      </c>
      <c r="G731" s="121">
        <v>270008.0</v>
      </c>
      <c r="H731" s="84" t="s">
        <v>21</v>
      </c>
      <c r="I731" s="85">
        <v>11000.0</v>
      </c>
      <c r="J731" s="84" t="s">
        <v>22</v>
      </c>
      <c r="K731" s="88"/>
      <c r="L731" s="89">
        <v>43569.0</v>
      </c>
      <c r="M731" s="89">
        <v>43569.0</v>
      </c>
      <c r="N731" s="88"/>
      <c r="O731" s="84" t="s">
        <v>2340</v>
      </c>
    </row>
    <row r="732" ht="15.75" customHeight="1">
      <c r="A732" s="122" t="s">
        <v>563</v>
      </c>
      <c r="B732" s="84" t="s">
        <v>2628</v>
      </c>
      <c r="C732" s="84" t="s">
        <v>2629</v>
      </c>
      <c r="D732" s="84">
        <v>8.1272352964E10</v>
      </c>
      <c r="E732" s="84" t="s">
        <v>2630</v>
      </c>
      <c r="F732" s="85">
        <v>5.0</v>
      </c>
      <c r="G732" s="131" t="s">
        <v>2631</v>
      </c>
      <c r="H732" s="84" t="s">
        <v>1071</v>
      </c>
      <c r="I732" s="85">
        <v>87000.0</v>
      </c>
      <c r="J732" s="84" t="s">
        <v>22</v>
      </c>
      <c r="K732" s="88"/>
      <c r="L732" s="89">
        <v>43570.0</v>
      </c>
      <c r="M732" s="89">
        <v>43570.0</v>
      </c>
      <c r="N732" s="88"/>
      <c r="O732" s="84" t="s">
        <v>2340</v>
      </c>
    </row>
    <row r="733" ht="15.75" customHeight="1">
      <c r="A733" s="122" t="s">
        <v>567</v>
      </c>
      <c r="B733" s="84" t="s">
        <v>2498</v>
      </c>
      <c r="C733" s="84" t="s">
        <v>2499</v>
      </c>
      <c r="D733" s="84">
        <v>8.5695719398E10</v>
      </c>
      <c r="E733" s="84" t="s">
        <v>2632</v>
      </c>
      <c r="F733" s="85">
        <v>1.0</v>
      </c>
      <c r="G733" s="121">
        <v>0.0</v>
      </c>
      <c r="H733" s="88"/>
      <c r="I733" s="85">
        <v>12000.0</v>
      </c>
      <c r="J733" s="84" t="s">
        <v>22</v>
      </c>
      <c r="K733" s="88"/>
      <c r="L733" s="89">
        <v>43571.0</v>
      </c>
      <c r="M733" s="89">
        <v>43571.0</v>
      </c>
      <c r="N733" s="84" t="s">
        <v>2633</v>
      </c>
      <c r="O733" s="84" t="s">
        <v>2340</v>
      </c>
    </row>
    <row r="734" ht="15.75" customHeight="1">
      <c r="A734" s="122" t="s">
        <v>572</v>
      </c>
      <c r="B734" s="84" t="s">
        <v>2634</v>
      </c>
      <c r="C734" s="84" t="s">
        <v>2635</v>
      </c>
      <c r="D734" s="84">
        <v>8.5748179622E10</v>
      </c>
      <c r="E734" s="84" t="s">
        <v>2636</v>
      </c>
      <c r="F734" s="85">
        <v>4.0</v>
      </c>
      <c r="G734" s="121">
        <v>587000.0</v>
      </c>
      <c r="H734" s="84" t="s">
        <v>21</v>
      </c>
      <c r="I734" s="85">
        <v>29000.0</v>
      </c>
      <c r="J734" s="84" t="s">
        <v>22</v>
      </c>
      <c r="K734" s="88"/>
      <c r="L734" s="89">
        <v>43571.0</v>
      </c>
      <c r="M734" s="89">
        <v>43571.0</v>
      </c>
      <c r="N734" s="88"/>
      <c r="O734" s="84" t="s">
        <v>2340</v>
      </c>
    </row>
    <row r="735" ht="15.75" customHeight="1">
      <c r="A735" s="122" t="s">
        <v>594</v>
      </c>
      <c r="B735" s="84" t="s">
        <v>2637</v>
      </c>
      <c r="C735" s="84" t="s">
        <v>2638</v>
      </c>
      <c r="D735" s="84">
        <v>8.577357258E10</v>
      </c>
      <c r="E735" s="84" t="s">
        <v>2639</v>
      </c>
      <c r="F735" s="85">
        <v>1.0</v>
      </c>
      <c r="G735" s="121">
        <v>201000.0</v>
      </c>
      <c r="H735" s="84" t="s">
        <v>1071</v>
      </c>
      <c r="I735" s="85">
        <v>12000.0</v>
      </c>
      <c r="J735" s="84" t="s">
        <v>22</v>
      </c>
      <c r="K735" s="88"/>
      <c r="L735" s="89">
        <v>43571.0</v>
      </c>
      <c r="M735" s="89">
        <v>43571.0</v>
      </c>
      <c r="N735" s="88"/>
      <c r="O735" s="84" t="s">
        <v>2340</v>
      </c>
    </row>
    <row r="736" ht="15.75" customHeight="1">
      <c r="A736" s="122" t="s">
        <v>599</v>
      </c>
      <c r="B736" s="84" t="s">
        <v>2640</v>
      </c>
      <c r="C736" s="84" t="s">
        <v>2641</v>
      </c>
      <c r="D736" s="84">
        <v>8.95333313198E11</v>
      </c>
      <c r="E736" s="84" t="s">
        <v>2642</v>
      </c>
      <c r="F736" s="85">
        <v>2.0</v>
      </c>
      <c r="G736" s="121">
        <v>243008.0</v>
      </c>
      <c r="H736" s="84" t="s">
        <v>41</v>
      </c>
      <c r="I736" s="85">
        <v>12000.0</v>
      </c>
      <c r="J736" s="84" t="s">
        <v>22</v>
      </c>
      <c r="K736" s="88"/>
      <c r="L736" s="89">
        <v>43571.0</v>
      </c>
      <c r="M736" s="89">
        <v>43571.0</v>
      </c>
      <c r="N736" s="88"/>
      <c r="O736" s="84" t="s">
        <v>2340</v>
      </c>
    </row>
    <row r="737" ht="15.75" customHeight="1">
      <c r="A737" s="122" t="s">
        <v>615</v>
      </c>
      <c r="B737" s="84" t="s">
        <v>2643</v>
      </c>
      <c r="C737" s="84" t="s">
        <v>2644</v>
      </c>
      <c r="D737" s="84">
        <v>8.3819712681E10</v>
      </c>
      <c r="E737" s="84" t="s">
        <v>2645</v>
      </c>
      <c r="F737" s="85">
        <v>1.0</v>
      </c>
      <c r="G737" s="121">
        <v>281008.0</v>
      </c>
      <c r="H737" s="84" t="s">
        <v>41</v>
      </c>
      <c r="I737" s="85">
        <v>12000.0</v>
      </c>
      <c r="J737" s="84" t="s">
        <v>22</v>
      </c>
      <c r="K737" s="88"/>
      <c r="L737" s="89">
        <v>43569.0</v>
      </c>
      <c r="M737" s="89">
        <v>43572.0</v>
      </c>
      <c r="N737" s="88"/>
      <c r="O737" s="84" t="s">
        <v>2340</v>
      </c>
    </row>
    <row r="738" ht="15.75" customHeight="1">
      <c r="A738" s="122" t="s">
        <v>621</v>
      </c>
      <c r="B738" s="84" t="s">
        <v>2646</v>
      </c>
      <c r="C738" s="84" t="s">
        <v>2647</v>
      </c>
      <c r="D738" s="84">
        <v>8.2234923581E10</v>
      </c>
      <c r="E738" s="84" t="s">
        <v>2648</v>
      </c>
      <c r="F738" s="85">
        <v>2.0</v>
      </c>
      <c r="G738" s="121">
        <v>203608.0</v>
      </c>
      <c r="H738" s="84" t="s">
        <v>41</v>
      </c>
      <c r="I738" s="85">
        <v>23000.0</v>
      </c>
      <c r="J738" s="84" t="s">
        <v>22</v>
      </c>
      <c r="K738" s="88"/>
      <c r="L738" s="89">
        <v>43571.0</v>
      </c>
      <c r="M738" s="89">
        <v>43573.0</v>
      </c>
      <c r="N738" s="88"/>
      <c r="O738" s="84" t="s">
        <v>2340</v>
      </c>
    </row>
    <row r="739" ht="15.75" customHeight="1">
      <c r="A739" s="122" t="s">
        <v>626</v>
      </c>
      <c r="B739" s="84" t="s">
        <v>2649</v>
      </c>
      <c r="C739" s="84" t="s">
        <v>2650</v>
      </c>
      <c r="D739" s="84">
        <v>8.5640403354E10</v>
      </c>
      <c r="E739" s="84" t="s">
        <v>2651</v>
      </c>
      <c r="F739" s="85">
        <v>2.0</v>
      </c>
      <c r="G739" s="121">
        <v>219008.0</v>
      </c>
      <c r="H739" s="84" t="s">
        <v>1071</v>
      </c>
      <c r="I739" s="85">
        <v>16000.0</v>
      </c>
      <c r="J739" s="84" t="s">
        <v>22</v>
      </c>
      <c r="K739" s="88"/>
      <c r="L739" s="89">
        <v>43571.0</v>
      </c>
      <c r="M739" s="89">
        <v>43573.0</v>
      </c>
      <c r="N739" s="88"/>
      <c r="O739" s="84" t="s">
        <v>2340</v>
      </c>
    </row>
    <row r="740" ht="15.75" customHeight="1">
      <c r="A740" s="122" t="s">
        <v>631</v>
      </c>
      <c r="B740" s="84" t="s">
        <v>2652</v>
      </c>
      <c r="C740" s="84" t="s">
        <v>2653</v>
      </c>
      <c r="D740" s="84">
        <v>8.5289756799E10</v>
      </c>
      <c r="E740" s="84" t="s">
        <v>2351</v>
      </c>
      <c r="F740" s="85">
        <v>2.0</v>
      </c>
      <c r="G740" s="121">
        <v>297008.0</v>
      </c>
      <c r="H740" s="84" t="s">
        <v>41</v>
      </c>
      <c r="I740" s="85">
        <v>18000.0</v>
      </c>
      <c r="J740" s="84" t="s">
        <v>2654</v>
      </c>
      <c r="K740" s="88"/>
      <c r="L740" s="89">
        <v>43572.0</v>
      </c>
      <c r="M740" s="89">
        <v>43572.0</v>
      </c>
      <c r="N740" s="88"/>
      <c r="O740" s="84" t="s">
        <v>2340</v>
      </c>
    </row>
    <row r="741" ht="15.75" customHeight="1">
      <c r="A741" s="122" t="s">
        <v>645</v>
      </c>
      <c r="B741" s="84" t="s">
        <v>2655</v>
      </c>
      <c r="C741" s="84" t="s">
        <v>2656</v>
      </c>
      <c r="D741" s="84">
        <v>8.510067129E10</v>
      </c>
      <c r="E741" s="84" t="s">
        <v>2657</v>
      </c>
      <c r="F741" s="85">
        <v>12.0</v>
      </c>
      <c r="G741" s="121">
        <v>1283008.0</v>
      </c>
      <c r="H741" s="84" t="s">
        <v>41</v>
      </c>
      <c r="I741" s="85">
        <v>57000.0</v>
      </c>
      <c r="J741" s="84" t="s">
        <v>22</v>
      </c>
      <c r="K741" s="88"/>
      <c r="L741" s="89">
        <v>43571.0</v>
      </c>
      <c r="M741" s="89">
        <v>43573.0</v>
      </c>
      <c r="N741" s="88"/>
      <c r="O741" s="84" t="s">
        <v>2340</v>
      </c>
    </row>
    <row r="742" ht="15.75" customHeight="1">
      <c r="A742" s="122" t="s">
        <v>649</v>
      </c>
      <c r="B742" s="84" t="s">
        <v>2658</v>
      </c>
      <c r="C742" s="84" t="s">
        <v>2659</v>
      </c>
      <c r="D742" s="84">
        <v>8.5351474242E10</v>
      </c>
      <c r="E742" s="84" t="s">
        <v>2660</v>
      </c>
      <c r="F742" s="85">
        <v>3.0</v>
      </c>
      <c r="G742" s="121">
        <v>570008.0</v>
      </c>
      <c r="H742" s="84" t="s">
        <v>41</v>
      </c>
      <c r="I742" s="85">
        <v>12000.0</v>
      </c>
      <c r="J742" s="84" t="s">
        <v>22</v>
      </c>
      <c r="K742" s="88"/>
      <c r="L742" s="89">
        <v>43571.0</v>
      </c>
      <c r="M742" s="89">
        <v>43573.0</v>
      </c>
      <c r="N742" s="88"/>
      <c r="O742" s="84" t="s">
        <v>2340</v>
      </c>
    </row>
    <row r="743" ht="15.75" customHeight="1">
      <c r="A743" s="122" t="s">
        <v>654</v>
      </c>
      <c r="B743" s="84" t="s">
        <v>2661</v>
      </c>
      <c r="C743" s="84" t="s">
        <v>2662</v>
      </c>
      <c r="D743" s="84">
        <v>8.5746978731E10</v>
      </c>
      <c r="E743" s="84" t="s">
        <v>2663</v>
      </c>
      <c r="F743" s="85">
        <v>2.0</v>
      </c>
      <c r="G743" s="131">
        <f>220008+195000</f>
        <v>415008</v>
      </c>
      <c r="H743" s="84" t="s">
        <v>41</v>
      </c>
      <c r="I743" s="85">
        <v>25000.0</v>
      </c>
      <c r="J743" s="84" t="s">
        <v>305</v>
      </c>
      <c r="K743" s="88"/>
      <c r="L743" s="89">
        <v>43572.0</v>
      </c>
      <c r="M743" s="112" t="s">
        <v>2664</v>
      </c>
      <c r="N743" s="88"/>
      <c r="O743" s="84" t="s">
        <v>2340</v>
      </c>
    </row>
    <row r="744" ht="15.75" customHeight="1">
      <c r="A744" s="122" t="s">
        <v>659</v>
      </c>
      <c r="B744" s="84" t="s">
        <v>2665</v>
      </c>
      <c r="C744" s="84" t="s">
        <v>2666</v>
      </c>
      <c r="D744" s="84">
        <v>8.1387817935E10</v>
      </c>
      <c r="E744" s="84" t="s">
        <v>2426</v>
      </c>
      <c r="F744" s="85">
        <v>2.0</v>
      </c>
      <c r="G744" s="121">
        <v>291008.0</v>
      </c>
      <c r="H744" s="84" t="s">
        <v>1071</v>
      </c>
      <c r="I744" s="85">
        <v>12000.0</v>
      </c>
      <c r="J744" s="84" t="s">
        <v>22</v>
      </c>
      <c r="K744" s="88"/>
      <c r="L744" s="89">
        <v>43573.0</v>
      </c>
      <c r="M744" s="89">
        <v>43573.0</v>
      </c>
      <c r="N744" s="88"/>
      <c r="O744" s="84" t="s">
        <v>2340</v>
      </c>
    </row>
    <row r="745" ht="15.75" customHeight="1">
      <c r="A745" s="122" t="s">
        <v>665</v>
      </c>
      <c r="B745" s="84" t="s">
        <v>2667</v>
      </c>
      <c r="C745" s="84" t="s">
        <v>2668</v>
      </c>
      <c r="D745" s="84">
        <v>8.2143058069E10</v>
      </c>
      <c r="E745" s="84" t="s">
        <v>2669</v>
      </c>
      <c r="F745" s="85">
        <v>2.0</v>
      </c>
      <c r="G745" s="121">
        <v>308008.0</v>
      </c>
      <c r="H745" s="84" t="s">
        <v>41</v>
      </c>
      <c r="I745" s="85">
        <v>29000.0</v>
      </c>
      <c r="J745" s="84" t="s">
        <v>22</v>
      </c>
      <c r="K745" s="88"/>
      <c r="L745" s="89">
        <v>43573.0</v>
      </c>
      <c r="M745" s="89">
        <v>43574.0</v>
      </c>
      <c r="N745" s="88"/>
      <c r="O745" s="84" t="s">
        <v>2340</v>
      </c>
    </row>
    <row r="746" ht="15.75" customHeight="1">
      <c r="A746" s="122" t="s">
        <v>679</v>
      </c>
      <c r="B746" s="84" t="s">
        <v>1280</v>
      </c>
      <c r="C746" s="84" t="s">
        <v>2670</v>
      </c>
      <c r="D746" s="84">
        <v>8.5320646826E10</v>
      </c>
      <c r="E746" s="84" t="s">
        <v>2671</v>
      </c>
      <c r="F746" s="85">
        <v>3.0</v>
      </c>
      <c r="G746" s="121">
        <v>91008.0</v>
      </c>
      <c r="H746" s="84" t="s">
        <v>41</v>
      </c>
      <c r="I746" s="85">
        <v>12000.0</v>
      </c>
      <c r="J746" s="84" t="s">
        <v>22</v>
      </c>
      <c r="K746" s="88"/>
      <c r="L746" s="89">
        <v>43569.0</v>
      </c>
      <c r="M746" s="89">
        <v>43575.0</v>
      </c>
      <c r="N746" s="88"/>
      <c r="O746" s="84" t="s">
        <v>2340</v>
      </c>
    </row>
    <row r="747" ht="15.75" customHeight="1">
      <c r="A747" s="122" t="s">
        <v>685</v>
      </c>
      <c r="B747" s="84" t="s">
        <v>2672</v>
      </c>
      <c r="C747" s="84" t="s">
        <v>2673</v>
      </c>
      <c r="D747" s="84">
        <v>8.5780840133E10</v>
      </c>
      <c r="E747" s="84" t="s">
        <v>2674</v>
      </c>
      <c r="F747" s="85">
        <v>2.0</v>
      </c>
      <c r="G747" s="121">
        <v>291008.0</v>
      </c>
      <c r="H747" s="84" t="s">
        <v>41</v>
      </c>
      <c r="I747" s="85">
        <v>12000.0</v>
      </c>
      <c r="J747" s="84" t="s">
        <v>22</v>
      </c>
      <c r="K747" s="88"/>
      <c r="L747" s="89">
        <v>43573.0</v>
      </c>
      <c r="M747" s="84" t="s">
        <v>2675</v>
      </c>
      <c r="N747" s="88"/>
      <c r="O747" s="84" t="s">
        <v>2340</v>
      </c>
    </row>
    <row r="748" ht="15.75" customHeight="1">
      <c r="A748" s="122" t="s">
        <v>690</v>
      </c>
      <c r="B748" s="84" t="s">
        <v>2676</v>
      </c>
      <c r="C748" s="84" t="s">
        <v>2677</v>
      </c>
      <c r="D748" s="84">
        <v>8.7775056564E10</v>
      </c>
      <c r="E748" s="84" t="s">
        <v>2678</v>
      </c>
      <c r="F748" s="85">
        <v>1.0</v>
      </c>
      <c r="G748" s="121">
        <v>207008.0</v>
      </c>
      <c r="H748" s="84" t="s">
        <v>41</v>
      </c>
      <c r="I748" s="85">
        <v>12000.0</v>
      </c>
      <c r="J748" s="84" t="s">
        <v>22</v>
      </c>
      <c r="K748" s="88"/>
      <c r="L748" s="89">
        <v>43575.0</v>
      </c>
      <c r="M748" s="89">
        <v>43575.0</v>
      </c>
      <c r="N748" s="88"/>
      <c r="O748" s="84" t="s">
        <v>2340</v>
      </c>
    </row>
    <row r="749" ht="15.75" customHeight="1">
      <c r="A749" s="122" t="s">
        <v>696</v>
      </c>
      <c r="B749" s="84" t="s">
        <v>2679</v>
      </c>
      <c r="C749" s="84" t="s">
        <v>2680</v>
      </c>
      <c r="D749" s="84">
        <v>8.3841459599E10</v>
      </c>
      <c r="E749" s="84" t="s">
        <v>2681</v>
      </c>
      <c r="F749" s="85">
        <v>2.0</v>
      </c>
      <c r="G749" s="121">
        <v>445008.0</v>
      </c>
      <c r="H749" s="84" t="s">
        <v>21</v>
      </c>
      <c r="I749" s="85">
        <v>14000.0</v>
      </c>
      <c r="J749" s="84" t="s">
        <v>22</v>
      </c>
      <c r="K749" s="88"/>
      <c r="L749" s="89">
        <v>43575.0</v>
      </c>
      <c r="M749" s="89">
        <v>43575.0</v>
      </c>
      <c r="N749" s="88"/>
      <c r="O749" s="84" t="s">
        <v>2340</v>
      </c>
    </row>
    <row r="750" ht="15.75" customHeight="1">
      <c r="A750" s="122" t="s">
        <v>702</v>
      </c>
      <c r="B750" s="84" t="s">
        <v>2682</v>
      </c>
      <c r="C750" s="84" t="s">
        <v>2683</v>
      </c>
      <c r="D750" s="84">
        <v>8.1388867616E10</v>
      </c>
      <c r="E750" s="84" t="s">
        <v>2684</v>
      </c>
      <c r="F750" s="85">
        <v>1.0</v>
      </c>
      <c r="G750" s="121">
        <v>291008.0</v>
      </c>
      <c r="H750" s="84" t="s">
        <v>41</v>
      </c>
      <c r="I750" s="85">
        <v>16000.0</v>
      </c>
      <c r="J750" s="84" t="s">
        <v>22</v>
      </c>
      <c r="K750" s="88"/>
      <c r="L750" s="89">
        <v>43576.0</v>
      </c>
      <c r="M750" s="89">
        <v>43577.0</v>
      </c>
      <c r="N750" s="88"/>
      <c r="O750" s="84" t="s">
        <v>2340</v>
      </c>
    </row>
    <row r="751" ht="15.75" customHeight="1">
      <c r="A751" s="122" t="s">
        <v>721</v>
      </c>
      <c r="B751" s="84" t="s">
        <v>2685</v>
      </c>
      <c r="C751" s="84" t="s">
        <v>2686</v>
      </c>
      <c r="D751" s="84">
        <v>8.572958845E10</v>
      </c>
      <c r="E751" s="84" t="s">
        <v>2687</v>
      </c>
      <c r="F751" s="85">
        <v>2.0</v>
      </c>
      <c r="G751" s="121">
        <v>243008.0</v>
      </c>
      <c r="H751" s="84" t="s">
        <v>41</v>
      </c>
      <c r="I751" s="85">
        <v>24000.0</v>
      </c>
      <c r="J751" s="84" t="s">
        <v>22</v>
      </c>
      <c r="K751" s="88"/>
      <c r="L751" s="89">
        <v>43569.0</v>
      </c>
      <c r="M751" s="89">
        <v>43577.0</v>
      </c>
      <c r="N751" s="88"/>
      <c r="O751" s="84" t="s">
        <v>2340</v>
      </c>
    </row>
    <row r="752" ht="15.75" customHeight="1">
      <c r="A752" s="122" t="s">
        <v>726</v>
      </c>
      <c r="B752" s="84" t="s">
        <v>2688</v>
      </c>
      <c r="C752" s="84" t="s">
        <v>2689</v>
      </c>
      <c r="D752" s="84">
        <v>8.129470701E9</v>
      </c>
      <c r="E752" s="84" t="s">
        <v>2690</v>
      </c>
      <c r="F752" s="85">
        <v>6.0</v>
      </c>
      <c r="G752" s="121">
        <v>1113000.0</v>
      </c>
      <c r="H752" s="84" t="s">
        <v>21</v>
      </c>
      <c r="I752" s="85">
        <v>22000.0</v>
      </c>
      <c r="J752" s="84" t="s">
        <v>22</v>
      </c>
      <c r="K752" s="88"/>
      <c r="L752" s="89">
        <v>43577.0</v>
      </c>
      <c r="M752" s="89">
        <v>43577.0</v>
      </c>
      <c r="N752" s="88"/>
      <c r="O752" s="84" t="s">
        <v>2340</v>
      </c>
    </row>
    <row r="753" ht="15.75" customHeight="1">
      <c r="A753" s="122" t="s">
        <v>731</v>
      </c>
      <c r="B753" s="84" t="s">
        <v>2691</v>
      </c>
      <c r="C753" s="84" t="s">
        <v>2692</v>
      </c>
      <c r="D753" s="84">
        <v>8.119137999E9</v>
      </c>
      <c r="E753" s="84" t="s">
        <v>2693</v>
      </c>
      <c r="F753" s="85">
        <v>2.0</v>
      </c>
      <c r="G753" s="121">
        <v>519008.0</v>
      </c>
      <c r="H753" s="84" t="s">
        <v>21</v>
      </c>
      <c r="I753" s="85">
        <v>11000.0</v>
      </c>
      <c r="J753" s="84" t="s">
        <v>22</v>
      </c>
      <c r="K753" s="88"/>
      <c r="L753" s="89">
        <v>43578.0</v>
      </c>
      <c r="M753" s="89">
        <v>43578.0</v>
      </c>
      <c r="N753" s="88"/>
      <c r="O753" s="84" t="s">
        <v>2340</v>
      </c>
    </row>
    <row r="754" ht="15.75" customHeight="1">
      <c r="A754" s="122" t="s">
        <v>783</v>
      </c>
      <c r="B754" s="84" t="s">
        <v>2694</v>
      </c>
      <c r="C754" s="84" t="s">
        <v>2695</v>
      </c>
      <c r="D754" s="84">
        <v>8.7771373877E10</v>
      </c>
      <c r="E754" s="84" t="s">
        <v>2696</v>
      </c>
      <c r="F754" s="85">
        <v>2.0</v>
      </c>
      <c r="G754" s="121">
        <v>293008.0</v>
      </c>
      <c r="H754" s="84" t="s">
        <v>41</v>
      </c>
      <c r="I754" s="85">
        <v>14000.0</v>
      </c>
      <c r="J754" s="84" t="s">
        <v>22</v>
      </c>
      <c r="K754" s="88"/>
      <c r="L754" s="89">
        <v>43578.0</v>
      </c>
      <c r="M754" s="89">
        <v>43578.0</v>
      </c>
      <c r="N754" s="88"/>
      <c r="O754" s="84" t="s">
        <v>2340</v>
      </c>
    </row>
    <row r="755" ht="15.75" customHeight="1">
      <c r="A755" s="122" t="s">
        <v>788</v>
      </c>
      <c r="B755" s="84" t="s">
        <v>2697</v>
      </c>
      <c r="C755" s="84" t="s">
        <v>2698</v>
      </c>
      <c r="D755" s="84">
        <v>8.999246403E9</v>
      </c>
      <c r="E755" s="84" t="s">
        <v>2699</v>
      </c>
      <c r="F755" s="85">
        <v>1.0</v>
      </c>
      <c r="G755" s="121">
        <v>270008.0</v>
      </c>
      <c r="H755" s="84" t="s">
        <v>21</v>
      </c>
      <c r="I755" s="85">
        <v>11000.0</v>
      </c>
      <c r="J755" s="84" t="s">
        <v>22</v>
      </c>
      <c r="K755" s="88"/>
      <c r="L755" s="89">
        <v>43578.0</v>
      </c>
      <c r="M755" s="89">
        <v>43578.0</v>
      </c>
      <c r="N755" s="88"/>
      <c r="O755" s="84" t="s">
        <v>2340</v>
      </c>
    </row>
    <row r="756" ht="15.75" customHeight="1">
      <c r="A756" s="122" t="s">
        <v>793</v>
      </c>
      <c r="B756" s="84" t="s">
        <v>2661</v>
      </c>
      <c r="C756" s="84" t="s">
        <v>2700</v>
      </c>
      <c r="D756" s="84">
        <v>8.5746978731E10</v>
      </c>
      <c r="E756" s="84" t="s">
        <v>2701</v>
      </c>
      <c r="F756" s="85">
        <v>1.0</v>
      </c>
      <c r="G756" s="131" t="s">
        <v>2702</v>
      </c>
      <c r="H756" s="84" t="s">
        <v>21</v>
      </c>
      <c r="I756" s="85">
        <v>25000.0</v>
      </c>
      <c r="J756" s="84" t="s">
        <v>305</v>
      </c>
      <c r="K756" s="88"/>
      <c r="L756" s="89">
        <v>43577.0</v>
      </c>
      <c r="M756" s="112" t="s">
        <v>2703</v>
      </c>
      <c r="N756" s="88"/>
      <c r="O756" s="84" t="s">
        <v>2340</v>
      </c>
    </row>
    <row r="757" ht="15.75" customHeight="1">
      <c r="A757" s="122" t="s">
        <v>798</v>
      </c>
      <c r="B757" s="84" t="s">
        <v>2704</v>
      </c>
      <c r="C757" s="84" t="s">
        <v>2705</v>
      </c>
      <c r="D757" s="84">
        <v>8.5694394977E10</v>
      </c>
      <c r="E757" s="84" t="s">
        <v>2706</v>
      </c>
      <c r="F757" s="85">
        <v>4.0</v>
      </c>
      <c r="G757" s="121">
        <v>581008.0</v>
      </c>
      <c r="H757" s="84" t="s">
        <v>41</v>
      </c>
      <c r="I757" s="85">
        <v>12000.0</v>
      </c>
      <c r="J757" s="84" t="s">
        <v>22</v>
      </c>
      <c r="K757" s="88"/>
      <c r="L757" s="89">
        <v>43577.0</v>
      </c>
      <c r="M757" s="89">
        <v>43578.0</v>
      </c>
      <c r="N757" s="88"/>
      <c r="O757" s="84" t="s">
        <v>2340</v>
      </c>
    </row>
    <row r="758" ht="15.75" customHeight="1">
      <c r="A758" s="122" t="s">
        <v>803</v>
      </c>
      <c r="B758" s="84" t="s">
        <v>2707</v>
      </c>
      <c r="C758" s="84" t="s">
        <v>2708</v>
      </c>
      <c r="D758" s="84">
        <v>8.1901150455E10</v>
      </c>
      <c r="E758" s="84" t="s">
        <v>2709</v>
      </c>
      <c r="F758" s="85">
        <v>2.0</v>
      </c>
      <c r="G758" s="121">
        <v>534008.0</v>
      </c>
      <c r="H758" s="84" t="s">
        <v>1071</v>
      </c>
      <c r="I758" s="85">
        <v>16000.0</v>
      </c>
      <c r="J758" s="84" t="s">
        <v>22</v>
      </c>
      <c r="K758" s="88"/>
      <c r="L758" s="89">
        <v>43577.0</v>
      </c>
      <c r="M758" s="89">
        <v>43578.0</v>
      </c>
      <c r="N758" s="88"/>
      <c r="O758" s="84" t="s">
        <v>2340</v>
      </c>
    </row>
    <row r="759" ht="15.75" customHeight="1">
      <c r="A759" s="122" t="s">
        <v>829</v>
      </c>
      <c r="B759" s="84" t="s">
        <v>2710</v>
      </c>
      <c r="C759" s="84" t="s">
        <v>2711</v>
      </c>
      <c r="D759" s="84">
        <v>8.5601062542E10</v>
      </c>
      <c r="E759" s="84" t="s">
        <v>2712</v>
      </c>
      <c r="F759" s="85">
        <v>1.0</v>
      </c>
      <c r="G759" s="121">
        <v>280000.0</v>
      </c>
      <c r="H759" s="84" t="s">
        <v>1071</v>
      </c>
      <c r="I759" s="85">
        <v>24000.0</v>
      </c>
      <c r="J759" s="84" t="s">
        <v>22</v>
      </c>
      <c r="K759" s="88"/>
      <c r="L759" s="89">
        <v>43579.0</v>
      </c>
      <c r="M759" s="89">
        <v>43579.0</v>
      </c>
      <c r="N759" s="88"/>
      <c r="O759" s="84" t="s">
        <v>2340</v>
      </c>
    </row>
    <row r="760" ht="15.75" customHeight="1">
      <c r="A760" s="122" t="s">
        <v>833</v>
      </c>
      <c r="B760" s="84" t="s">
        <v>2713</v>
      </c>
      <c r="C760" s="84" t="s">
        <v>2714</v>
      </c>
      <c r="D760" s="84">
        <v>8.2310609249E10</v>
      </c>
      <c r="E760" s="84" t="s">
        <v>2715</v>
      </c>
      <c r="F760" s="85">
        <v>1.0</v>
      </c>
      <c r="G760" s="121">
        <v>243008.0</v>
      </c>
      <c r="H760" s="84" t="s">
        <v>41</v>
      </c>
      <c r="I760" s="85">
        <v>12000.0</v>
      </c>
      <c r="J760" s="84" t="s">
        <v>22</v>
      </c>
      <c r="K760" s="88"/>
      <c r="L760" s="89">
        <v>43579.0</v>
      </c>
      <c r="M760" s="89">
        <v>43579.0</v>
      </c>
      <c r="N760" s="88"/>
      <c r="O760" s="84" t="s">
        <v>2340</v>
      </c>
    </row>
    <row r="761" ht="15.75" customHeight="1">
      <c r="A761" s="122" t="s">
        <v>838</v>
      </c>
      <c r="B761" s="84" t="s">
        <v>2716</v>
      </c>
      <c r="C761" s="84" t="s">
        <v>2717</v>
      </c>
      <c r="D761" s="84">
        <v>8.1215028546E10</v>
      </c>
      <c r="E761" s="84" t="s">
        <v>2718</v>
      </c>
      <c r="F761" s="85">
        <v>2.0</v>
      </c>
      <c r="G761" s="121">
        <v>419008.0</v>
      </c>
      <c r="H761" s="84" t="s">
        <v>21</v>
      </c>
      <c r="I761" s="85">
        <v>24000.0</v>
      </c>
      <c r="J761" s="84" t="s">
        <v>2719</v>
      </c>
      <c r="K761" s="88"/>
      <c r="L761" s="84" t="s">
        <v>2720</v>
      </c>
      <c r="M761" s="89">
        <v>43580.0</v>
      </c>
      <c r="N761" s="88"/>
      <c r="O761" s="84" t="s">
        <v>2340</v>
      </c>
    </row>
    <row r="762" ht="15.75" customHeight="1">
      <c r="A762" s="122" t="s">
        <v>843</v>
      </c>
      <c r="B762" s="84" t="s">
        <v>2721</v>
      </c>
      <c r="C762" s="84" t="s">
        <v>2722</v>
      </c>
      <c r="D762" s="84">
        <v>8.7781287389E10</v>
      </c>
      <c r="E762" s="84" t="s">
        <v>2407</v>
      </c>
      <c r="F762" s="85">
        <v>2.0</v>
      </c>
      <c r="G762" s="121">
        <v>291008.0</v>
      </c>
      <c r="H762" s="84" t="s">
        <v>21</v>
      </c>
      <c r="I762" s="85">
        <v>12000.0</v>
      </c>
      <c r="J762" s="84" t="s">
        <v>22</v>
      </c>
      <c r="K762" s="88"/>
      <c r="L762" s="89">
        <v>43580.0</v>
      </c>
      <c r="M762" s="84" t="s">
        <v>2723</v>
      </c>
      <c r="N762" s="88"/>
      <c r="O762" s="84" t="s">
        <v>2340</v>
      </c>
    </row>
    <row r="763" ht="15.75" customHeight="1">
      <c r="A763" s="122" t="s">
        <v>847</v>
      </c>
      <c r="B763" s="84" t="s">
        <v>2724</v>
      </c>
      <c r="C763" s="84" t="s">
        <v>2725</v>
      </c>
      <c r="D763" s="84">
        <v>8.95389933527E11</v>
      </c>
      <c r="E763" s="84" t="s">
        <v>2726</v>
      </c>
      <c r="F763" s="85">
        <v>1.0</v>
      </c>
      <c r="G763" s="121">
        <v>207000.0</v>
      </c>
      <c r="H763" s="84" t="s">
        <v>41</v>
      </c>
      <c r="I763" s="85">
        <v>12000.0</v>
      </c>
      <c r="J763" s="84" t="s">
        <v>22</v>
      </c>
      <c r="K763" s="88"/>
      <c r="L763" s="89">
        <v>43577.0</v>
      </c>
      <c r="M763" s="89">
        <v>43580.0</v>
      </c>
      <c r="N763" s="88"/>
      <c r="O763" s="84" t="s">
        <v>2340</v>
      </c>
    </row>
    <row r="764" ht="15.75" customHeight="1">
      <c r="A764" s="122" t="s">
        <v>852</v>
      </c>
      <c r="B764" s="84" t="s">
        <v>2513</v>
      </c>
      <c r="C764" s="84" t="s">
        <v>2514</v>
      </c>
      <c r="D764" s="84">
        <v>8.5707471347E10</v>
      </c>
      <c r="E764" s="84" t="s">
        <v>2727</v>
      </c>
      <c r="F764" s="85">
        <v>1.0</v>
      </c>
      <c r="G764" s="121">
        <v>189008.0</v>
      </c>
      <c r="H764" s="84" t="s">
        <v>21</v>
      </c>
      <c r="I764" s="85">
        <v>24000.0</v>
      </c>
      <c r="J764" s="84" t="s">
        <v>22</v>
      </c>
      <c r="K764" s="88"/>
      <c r="L764" s="89">
        <v>43578.0</v>
      </c>
      <c r="M764" s="89">
        <v>43580.0</v>
      </c>
      <c r="N764" s="88"/>
      <c r="O764" s="84" t="s">
        <v>2340</v>
      </c>
    </row>
    <row r="765" ht="15.75" customHeight="1">
      <c r="A765" s="122" t="s">
        <v>857</v>
      </c>
      <c r="B765" s="84" t="s">
        <v>2728</v>
      </c>
      <c r="C765" s="84" t="s">
        <v>2729</v>
      </c>
      <c r="D765" s="84">
        <v>8.2116340496E10</v>
      </c>
      <c r="E765" s="84" t="s">
        <v>896</v>
      </c>
      <c r="F765" s="85">
        <v>1.0</v>
      </c>
      <c r="G765" s="121">
        <v>271008.0</v>
      </c>
      <c r="H765" s="84" t="s">
        <v>41</v>
      </c>
      <c r="I765" s="85">
        <v>12000.0</v>
      </c>
      <c r="J765" s="84" t="s">
        <v>22</v>
      </c>
      <c r="K765" s="88"/>
      <c r="L765" s="89">
        <v>43578.0</v>
      </c>
      <c r="M765" s="89">
        <v>43580.0</v>
      </c>
      <c r="N765" s="88"/>
      <c r="O765" s="84" t="s">
        <v>2340</v>
      </c>
    </row>
    <row r="766" ht="15.75" customHeight="1">
      <c r="A766" s="122" t="s">
        <v>862</v>
      </c>
      <c r="B766" s="84" t="s">
        <v>2730</v>
      </c>
      <c r="C766" s="84" t="s">
        <v>2731</v>
      </c>
      <c r="D766" s="84">
        <v>8.9664077332E10</v>
      </c>
      <c r="E766" s="84" t="s">
        <v>2732</v>
      </c>
      <c r="F766" s="85">
        <v>4.0</v>
      </c>
      <c r="G766" s="131">
        <f>371008+291008</f>
        <v>662016</v>
      </c>
      <c r="H766" s="84" t="s">
        <v>1071</v>
      </c>
      <c r="I766" s="85">
        <v>12000.0</v>
      </c>
      <c r="J766" s="84" t="s">
        <v>22</v>
      </c>
      <c r="K766" s="88"/>
      <c r="L766" s="89">
        <v>43579.0</v>
      </c>
      <c r="M766" s="112" t="s">
        <v>2733</v>
      </c>
      <c r="N766" s="88"/>
      <c r="O766" s="84" t="s">
        <v>2340</v>
      </c>
    </row>
    <row r="767" ht="15.75" customHeight="1">
      <c r="A767" s="122" t="s">
        <v>865</v>
      </c>
      <c r="B767" s="84" t="s">
        <v>2734</v>
      </c>
      <c r="C767" s="84" t="s">
        <v>2735</v>
      </c>
      <c r="D767" s="84">
        <v>8.382311147E10</v>
      </c>
      <c r="E767" s="84" t="s">
        <v>2736</v>
      </c>
      <c r="F767" s="85">
        <v>1.0</v>
      </c>
      <c r="G767" s="121">
        <v>211008.0</v>
      </c>
      <c r="H767" s="84" t="s">
        <v>41</v>
      </c>
      <c r="I767" s="85">
        <v>16000.0</v>
      </c>
      <c r="J767" s="84" t="s">
        <v>22</v>
      </c>
      <c r="K767" s="88"/>
      <c r="L767" s="89">
        <v>43579.0</v>
      </c>
      <c r="M767" s="89">
        <v>43580.0</v>
      </c>
      <c r="N767" s="88"/>
      <c r="O767" s="84" t="s">
        <v>2340</v>
      </c>
    </row>
    <row r="768" ht="15.75" customHeight="1">
      <c r="A768" s="122" t="s">
        <v>870</v>
      </c>
      <c r="B768" s="84" t="s">
        <v>2652</v>
      </c>
      <c r="C768" s="84" t="s">
        <v>2653</v>
      </c>
      <c r="D768" s="84">
        <v>8.5289756799E10</v>
      </c>
      <c r="E768" s="84" t="s">
        <v>2737</v>
      </c>
      <c r="F768" s="85">
        <v>1.0</v>
      </c>
      <c r="G768" s="121">
        <v>291008.0</v>
      </c>
      <c r="H768" s="84" t="s">
        <v>41</v>
      </c>
      <c r="I768" s="85">
        <v>12000.0</v>
      </c>
      <c r="J768" s="84" t="s">
        <v>22</v>
      </c>
      <c r="K768" s="88"/>
      <c r="L768" s="89">
        <v>43577.0</v>
      </c>
      <c r="M768" s="89">
        <v>43581.0</v>
      </c>
      <c r="N768" s="84" t="s">
        <v>2738</v>
      </c>
      <c r="O768" s="84" t="s">
        <v>2340</v>
      </c>
    </row>
    <row r="769" ht="15.75" customHeight="1">
      <c r="A769" s="122" t="s">
        <v>892</v>
      </c>
      <c r="B769" s="84" t="s">
        <v>2739</v>
      </c>
      <c r="C769" s="84" t="s">
        <v>2740</v>
      </c>
      <c r="D769" s="84">
        <v>8.2369555729E10</v>
      </c>
      <c r="E769" s="84" t="s">
        <v>2741</v>
      </c>
      <c r="F769" s="85">
        <v>2.0</v>
      </c>
      <c r="G769" s="121">
        <v>316008.0</v>
      </c>
      <c r="H769" s="84" t="s">
        <v>41</v>
      </c>
      <c r="I769" s="85">
        <v>37000.0</v>
      </c>
      <c r="J769" s="84" t="s">
        <v>22</v>
      </c>
      <c r="K769" s="88"/>
      <c r="L769" s="89">
        <v>43579.0</v>
      </c>
      <c r="M769" s="89">
        <v>43580.0</v>
      </c>
      <c r="N769" s="88"/>
      <c r="O769" s="84" t="s">
        <v>2340</v>
      </c>
    </row>
    <row r="770" ht="15.75" customHeight="1">
      <c r="A770" s="122" t="s">
        <v>897</v>
      </c>
      <c r="B770" s="84" t="s">
        <v>2742</v>
      </c>
      <c r="C770" s="84" t="s">
        <v>2743</v>
      </c>
      <c r="D770" s="84">
        <v>8.1399200804E10</v>
      </c>
      <c r="E770" s="84" t="s">
        <v>2744</v>
      </c>
      <c r="F770" s="85">
        <v>1.0</v>
      </c>
      <c r="G770" s="125">
        <v>287000.0</v>
      </c>
      <c r="H770" s="84" t="s">
        <v>1071</v>
      </c>
      <c r="I770" s="85">
        <v>12000.0</v>
      </c>
      <c r="J770" s="84" t="s">
        <v>22</v>
      </c>
      <c r="K770" s="88"/>
      <c r="L770" s="89">
        <v>43575.0</v>
      </c>
      <c r="M770" s="89">
        <v>43580.0</v>
      </c>
      <c r="N770" s="88"/>
      <c r="O770" s="84" t="s">
        <v>2340</v>
      </c>
    </row>
    <row r="771" ht="15.75" customHeight="1">
      <c r="A771" s="122" t="s">
        <v>902</v>
      </c>
      <c r="B771" s="84" t="s">
        <v>2745</v>
      </c>
      <c r="C771" s="84" t="s">
        <v>2746</v>
      </c>
      <c r="D771" s="84">
        <v>8.5320877901E10</v>
      </c>
      <c r="E771" s="84" t="s">
        <v>2747</v>
      </c>
      <c r="F771" s="85">
        <v>2.0</v>
      </c>
      <c r="G771" s="121">
        <v>371008.0</v>
      </c>
      <c r="H771" s="84" t="s">
        <v>41</v>
      </c>
      <c r="I771" s="85">
        <v>11000.0</v>
      </c>
      <c r="J771" s="84" t="s">
        <v>22</v>
      </c>
      <c r="K771" s="88"/>
      <c r="L771" s="89">
        <v>43580.0</v>
      </c>
      <c r="M771" s="89">
        <v>43580.0</v>
      </c>
      <c r="N771" s="88"/>
      <c r="O771" s="84" t="s">
        <v>2340</v>
      </c>
    </row>
    <row r="772" ht="15.75" customHeight="1">
      <c r="A772" s="122" t="s">
        <v>908</v>
      </c>
      <c r="B772" s="84" t="s">
        <v>2748</v>
      </c>
      <c r="C772" s="84" t="s">
        <v>2749</v>
      </c>
      <c r="D772" s="84">
        <v>8.2243372829E10</v>
      </c>
      <c r="E772" s="84" t="s">
        <v>2750</v>
      </c>
      <c r="F772" s="85">
        <v>2.0</v>
      </c>
      <c r="G772" s="121">
        <v>404008.0</v>
      </c>
      <c r="H772" s="84" t="s">
        <v>41</v>
      </c>
      <c r="I772" s="85">
        <v>29000.0</v>
      </c>
      <c r="J772" s="84" t="s">
        <v>22</v>
      </c>
      <c r="K772" s="88"/>
      <c r="L772" s="89">
        <v>43580.0</v>
      </c>
      <c r="M772" s="89">
        <v>43581.0</v>
      </c>
      <c r="N772" s="88"/>
      <c r="O772" s="84" t="s">
        <v>2340</v>
      </c>
    </row>
    <row r="773" ht="15.75" customHeight="1">
      <c r="A773" s="122" t="s">
        <v>913</v>
      </c>
      <c r="B773" s="84" t="s">
        <v>2751</v>
      </c>
      <c r="C773" s="84" t="s">
        <v>2752</v>
      </c>
      <c r="D773" s="84">
        <v>8.2133769321E10</v>
      </c>
      <c r="E773" s="84" t="s">
        <v>2753</v>
      </c>
      <c r="F773" s="85">
        <v>2.0</v>
      </c>
      <c r="G773" s="121">
        <v>457008.0</v>
      </c>
      <c r="H773" s="84" t="s">
        <v>41</v>
      </c>
      <c r="I773" s="85">
        <v>26000.0</v>
      </c>
      <c r="J773" s="84" t="s">
        <v>22</v>
      </c>
      <c r="K773" s="88"/>
      <c r="L773" s="89">
        <v>43580.0</v>
      </c>
      <c r="M773" s="89">
        <v>43581.0</v>
      </c>
      <c r="N773" s="88"/>
      <c r="O773" s="84" t="s">
        <v>2340</v>
      </c>
    </row>
    <row r="774" ht="15.75" customHeight="1">
      <c r="A774" s="122" t="s">
        <v>927</v>
      </c>
      <c r="B774" s="84" t="s">
        <v>2754</v>
      </c>
      <c r="C774" s="84" t="s">
        <v>2755</v>
      </c>
      <c r="D774" s="84">
        <v>8.5324378116E10</v>
      </c>
      <c r="E774" s="84" t="s">
        <v>2756</v>
      </c>
      <c r="F774" s="85">
        <v>1.0</v>
      </c>
      <c r="G774" s="121">
        <v>211000.0</v>
      </c>
      <c r="H774" s="84" t="s">
        <v>41</v>
      </c>
      <c r="I774" s="85">
        <v>16000.0</v>
      </c>
      <c r="J774" s="84" t="s">
        <v>22</v>
      </c>
      <c r="K774" s="88"/>
      <c r="L774" s="89">
        <v>43581.0</v>
      </c>
      <c r="M774" s="89">
        <v>43582.0</v>
      </c>
      <c r="N774" s="88"/>
      <c r="O774" s="84" t="s">
        <v>2340</v>
      </c>
    </row>
    <row r="775" ht="15.75" customHeight="1">
      <c r="A775" s="122" t="s">
        <v>932</v>
      </c>
      <c r="B775" s="84" t="s">
        <v>2682</v>
      </c>
      <c r="C775" s="84" t="s">
        <v>2683</v>
      </c>
      <c r="D775" s="84">
        <v>8.1388867616E10</v>
      </c>
      <c r="E775" s="84" t="s">
        <v>2757</v>
      </c>
      <c r="F775" s="85">
        <v>4.0</v>
      </c>
      <c r="G775" s="121">
        <v>676008.0</v>
      </c>
      <c r="H775" s="84" t="s">
        <v>21</v>
      </c>
      <c r="I775" s="85">
        <v>16000.0</v>
      </c>
      <c r="J775" s="84" t="s">
        <v>22</v>
      </c>
      <c r="K775" s="88"/>
      <c r="L775" s="89">
        <v>43582.0</v>
      </c>
      <c r="M775" s="89">
        <v>43582.0</v>
      </c>
      <c r="N775" s="88"/>
      <c r="O775" s="84" t="s">
        <v>2340</v>
      </c>
    </row>
    <row r="776" ht="15.75" customHeight="1">
      <c r="A776" s="122" t="s">
        <v>952</v>
      </c>
      <c r="B776" s="84" t="s">
        <v>2758</v>
      </c>
      <c r="C776" s="84" t="s">
        <v>2759</v>
      </c>
      <c r="D776" s="84">
        <v>8.9608591255E10</v>
      </c>
      <c r="E776" s="84" t="s">
        <v>2760</v>
      </c>
      <c r="F776" s="85">
        <v>1.0</v>
      </c>
      <c r="G776" s="121">
        <v>287008.0</v>
      </c>
      <c r="H776" s="84" t="s">
        <v>1071</v>
      </c>
      <c r="I776" s="85">
        <v>12000.0</v>
      </c>
      <c r="J776" s="84" t="s">
        <v>22</v>
      </c>
      <c r="K776" s="88"/>
      <c r="L776" s="89">
        <v>43577.0</v>
      </c>
      <c r="M776" s="89">
        <v>43584.0</v>
      </c>
      <c r="N776" s="88"/>
      <c r="O776" s="84" t="s">
        <v>2340</v>
      </c>
    </row>
    <row r="777" ht="15.75" customHeight="1">
      <c r="A777" s="122" t="s">
        <v>957</v>
      </c>
      <c r="B777" s="84" t="s">
        <v>2761</v>
      </c>
      <c r="C777" s="84" t="s">
        <v>2762</v>
      </c>
      <c r="D777" s="84">
        <v>8.3162248519E10</v>
      </c>
      <c r="E777" s="84" t="s">
        <v>2366</v>
      </c>
      <c r="F777" s="85">
        <v>2.0</v>
      </c>
      <c r="G777" s="121">
        <v>295008.0</v>
      </c>
      <c r="H777" s="84" t="s">
        <v>1071</v>
      </c>
      <c r="I777" s="85">
        <v>16000.0</v>
      </c>
      <c r="J777" s="84" t="s">
        <v>22</v>
      </c>
      <c r="K777" s="88"/>
      <c r="L777" s="89">
        <v>43580.0</v>
      </c>
      <c r="M777" s="89">
        <v>43583.0</v>
      </c>
      <c r="N777" s="88"/>
      <c r="O777" s="84" t="s">
        <v>2340</v>
      </c>
    </row>
    <row r="778" ht="15.75" customHeight="1">
      <c r="A778" s="122" t="s">
        <v>963</v>
      </c>
      <c r="B778" s="84" t="s">
        <v>2763</v>
      </c>
      <c r="C778" s="84" t="s">
        <v>2764</v>
      </c>
      <c r="D778" s="84">
        <v>8.156182536E9</v>
      </c>
      <c r="E778" s="84" t="s">
        <v>2765</v>
      </c>
      <c r="F778" s="85">
        <v>2.0</v>
      </c>
      <c r="G778" s="121">
        <v>443000.0</v>
      </c>
      <c r="H778" s="84" t="s">
        <v>1071</v>
      </c>
      <c r="I778" s="85">
        <v>12000.0</v>
      </c>
      <c r="J778" s="84" t="s">
        <v>22</v>
      </c>
      <c r="K778" s="88"/>
      <c r="L778" s="89">
        <v>43581.0</v>
      </c>
      <c r="M778" s="89">
        <v>43582.0</v>
      </c>
      <c r="N778" s="88"/>
      <c r="O778" s="84" t="s">
        <v>2340</v>
      </c>
    </row>
    <row r="779" ht="15.75" customHeight="1">
      <c r="A779" s="122" t="s">
        <v>967</v>
      </c>
      <c r="B779" s="84" t="s">
        <v>2766</v>
      </c>
      <c r="C779" s="84" t="s">
        <v>2767</v>
      </c>
      <c r="D779" s="84">
        <v>8.568054219E9</v>
      </c>
      <c r="E779" s="84" t="s">
        <v>2768</v>
      </c>
      <c r="F779" s="85">
        <v>1.0</v>
      </c>
      <c r="G779" s="121">
        <v>271008.0</v>
      </c>
      <c r="H779" s="84" t="s">
        <v>41</v>
      </c>
      <c r="I779" s="85">
        <v>12000.0</v>
      </c>
      <c r="J779" s="84" t="s">
        <v>22</v>
      </c>
      <c r="K779" s="88"/>
      <c r="L779" s="89">
        <v>43583.0</v>
      </c>
      <c r="M779" s="89">
        <v>43583.0</v>
      </c>
      <c r="N779" s="88"/>
      <c r="O779" s="84" t="s">
        <v>2340</v>
      </c>
    </row>
    <row r="780" ht="15.75" customHeight="1">
      <c r="A780" s="122" t="s">
        <v>971</v>
      </c>
      <c r="B780" s="84" t="s">
        <v>2769</v>
      </c>
      <c r="C780" s="84" t="s">
        <v>2770</v>
      </c>
      <c r="D780" s="84" t="s">
        <v>2771</v>
      </c>
      <c r="E780" s="84" t="s">
        <v>371</v>
      </c>
      <c r="F780" s="85">
        <v>2.0</v>
      </c>
      <c r="G780" s="121">
        <v>295008.0</v>
      </c>
      <c r="H780" s="84" t="s">
        <v>1071</v>
      </c>
      <c r="I780" s="85">
        <v>16000.0</v>
      </c>
      <c r="J780" s="84" t="s">
        <v>22</v>
      </c>
      <c r="K780" s="88"/>
      <c r="L780" s="89">
        <v>43583.0</v>
      </c>
      <c r="M780" s="89">
        <v>43584.0</v>
      </c>
      <c r="N780" s="88"/>
      <c r="O780" s="84" t="s">
        <v>2340</v>
      </c>
    </row>
    <row r="781" ht="15.75" customHeight="1">
      <c r="A781" s="122" t="s">
        <v>975</v>
      </c>
      <c r="B781" s="84" t="s">
        <v>2772</v>
      </c>
      <c r="C781" s="84" t="s">
        <v>2773</v>
      </c>
      <c r="D781" s="84">
        <v>8.1234554971E10</v>
      </c>
      <c r="E781" s="84" t="s">
        <v>2774</v>
      </c>
      <c r="F781" s="85">
        <v>2.0</v>
      </c>
      <c r="G781" s="121">
        <v>447000.0</v>
      </c>
      <c r="H781" s="84" t="s">
        <v>21</v>
      </c>
      <c r="I781" s="85">
        <v>19000.0</v>
      </c>
      <c r="J781" s="84" t="s">
        <v>22</v>
      </c>
      <c r="K781" s="88"/>
      <c r="L781" s="89">
        <v>43584.0</v>
      </c>
      <c r="M781" s="89">
        <v>43584.0</v>
      </c>
      <c r="N781" s="88"/>
      <c r="O781" s="84" t="s">
        <v>2340</v>
      </c>
    </row>
    <row r="782" ht="15.75" customHeight="1">
      <c r="A782" s="122" t="s">
        <v>998</v>
      </c>
      <c r="B782" s="84" t="s">
        <v>2775</v>
      </c>
      <c r="C782" s="84" t="s">
        <v>2776</v>
      </c>
      <c r="D782" s="84">
        <v>8.135739144E10</v>
      </c>
      <c r="E782" s="84" t="s">
        <v>2777</v>
      </c>
      <c r="F782" s="85">
        <v>4.0</v>
      </c>
      <c r="G782" s="121">
        <v>763008.0</v>
      </c>
      <c r="H782" s="84" t="s">
        <v>21</v>
      </c>
      <c r="I782" s="85">
        <v>19000.0</v>
      </c>
      <c r="J782" s="84" t="s">
        <v>22</v>
      </c>
      <c r="K782" s="88"/>
      <c r="L782" s="89">
        <v>43584.0</v>
      </c>
      <c r="M782" s="89">
        <v>43584.0</v>
      </c>
      <c r="N782" s="88"/>
      <c r="O782" s="84" t="s">
        <v>2340</v>
      </c>
    </row>
    <row r="783" ht="15.75" customHeight="1">
      <c r="A783" s="122" t="s">
        <v>1002</v>
      </c>
      <c r="B783" s="84" t="s">
        <v>2778</v>
      </c>
      <c r="C783" s="84" t="s">
        <v>2779</v>
      </c>
      <c r="D783" s="84">
        <v>8.3128104366E10</v>
      </c>
      <c r="E783" s="84" t="s">
        <v>2780</v>
      </c>
      <c r="F783" s="85">
        <v>2.0</v>
      </c>
      <c r="G783" s="121">
        <v>290008.0</v>
      </c>
      <c r="H783" s="84" t="s">
        <v>21</v>
      </c>
      <c r="I783" s="85">
        <v>11000.0</v>
      </c>
      <c r="J783" s="84" t="s">
        <v>22</v>
      </c>
      <c r="K783" s="88"/>
      <c r="L783" s="89">
        <v>43584.0</v>
      </c>
      <c r="M783" s="89">
        <v>43584.0</v>
      </c>
      <c r="N783" s="88"/>
      <c r="O783" s="84" t="s">
        <v>2340</v>
      </c>
    </row>
    <row r="784" ht="15.75" customHeight="1">
      <c r="A784" s="122" t="s">
        <v>1006</v>
      </c>
      <c r="B784" s="84" t="s">
        <v>2781</v>
      </c>
      <c r="C784" s="84" t="s">
        <v>2782</v>
      </c>
      <c r="D784" s="84">
        <v>8.3885889986E10</v>
      </c>
      <c r="E784" s="84" t="s">
        <v>2783</v>
      </c>
      <c r="F784" s="85">
        <v>3.0</v>
      </c>
      <c r="G784" s="121">
        <v>494008.0</v>
      </c>
      <c r="H784" s="84" t="s">
        <v>1071</v>
      </c>
      <c r="I784" s="85">
        <v>12000.0</v>
      </c>
      <c r="J784" s="84" t="s">
        <v>22</v>
      </c>
      <c r="K784" s="88"/>
      <c r="L784" s="132">
        <v>43583.0</v>
      </c>
      <c r="M784" s="89">
        <v>43584.0</v>
      </c>
      <c r="N784" s="88"/>
      <c r="O784" s="84" t="s">
        <v>2340</v>
      </c>
    </row>
    <row r="785" ht="15.75" customHeight="1">
      <c r="A785" s="122" t="s">
        <v>1011</v>
      </c>
      <c r="B785" s="84" t="s">
        <v>2784</v>
      </c>
      <c r="C785" s="84" t="s">
        <v>2785</v>
      </c>
      <c r="D785" s="84">
        <v>8.9693485739E10</v>
      </c>
      <c r="E785" s="84" t="s">
        <v>2786</v>
      </c>
      <c r="F785" s="85">
        <v>1.0</v>
      </c>
      <c r="G785" s="121">
        <v>272008.0</v>
      </c>
      <c r="H785" s="84" t="s">
        <v>41</v>
      </c>
      <c r="I785" s="85">
        <v>33000.0</v>
      </c>
      <c r="J785" s="84" t="s">
        <v>2549</v>
      </c>
      <c r="K785" s="88"/>
      <c r="L785" s="89">
        <v>43583.0</v>
      </c>
      <c r="M785" s="89">
        <v>43584.0</v>
      </c>
      <c r="N785" s="88"/>
      <c r="O785" s="84" t="s">
        <v>2340</v>
      </c>
    </row>
    <row r="786" ht="15.75" customHeight="1">
      <c r="A786" s="122" t="s">
        <v>1013</v>
      </c>
      <c r="B786" s="84" t="s">
        <v>2376</v>
      </c>
      <c r="C786" s="84" t="s">
        <v>2377</v>
      </c>
      <c r="D786" s="84">
        <v>8.122507677E9</v>
      </c>
      <c r="E786" s="84" t="s">
        <v>2787</v>
      </c>
      <c r="F786" s="85">
        <v>1.0</v>
      </c>
      <c r="G786" s="121">
        <v>283008.0</v>
      </c>
      <c r="H786" s="84" t="s">
        <v>41</v>
      </c>
      <c r="I786" s="85">
        <v>24000.0</v>
      </c>
      <c r="J786" s="84" t="s">
        <v>22</v>
      </c>
      <c r="K786" s="88"/>
      <c r="L786" s="89">
        <v>43582.0</v>
      </c>
      <c r="M786" s="89">
        <v>43584.0</v>
      </c>
      <c r="N786" s="88"/>
      <c r="O786" s="84" t="s">
        <v>2340</v>
      </c>
    </row>
    <row r="787" ht="15.75" customHeight="1">
      <c r="A787" s="122" t="s">
        <v>1017</v>
      </c>
      <c r="B787" s="84" t="s">
        <v>2788</v>
      </c>
      <c r="C787" s="84" t="s">
        <v>2789</v>
      </c>
      <c r="D787" s="84">
        <v>8.2232697192E10</v>
      </c>
      <c r="E787" s="84" t="s">
        <v>2790</v>
      </c>
      <c r="F787" s="85">
        <v>2.0</v>
      </c>
      <c r="G787" s="121">
        <v>390008.0</v>
      </c>
      <c r="H787" s="84" t="s">
        <v>41</v>
      </c>
      <c r="I787" s="85">
        <v>21000.0</v>
      </c>
      <c r="J787" s="84" t="s">
        <v>22</v>
      </c>
      <c r="K787" s="88"/>
      <c r="L787" s="89">
        <v>43581.0</v>
      </c>
      <c r="M787" s="89">
        <v>43584.0</v>
      </c>
      <c r="N787" s="88"/>
      <c r="O787" s="84" t="s">
        <v>2340</v>
      </c>
    </row>
    <row r="788" ht="15.75" customHeight="1">
      <c r="A788" s="122" t="s">
        <v>1019</v>
      </c>
      <c r="B788" s="84" t="s">
        <v>2791</v>
      </c>
      <c r="C788" s="84" t="s">
        <v>2792</v>
      </c>
      <c r="D788" s="84">
        <v>8.231827132E10</v>
      </c>
      <c r="E788" s="84" t="s">
        <v>2610</v>
      </c>
      <c r="F788" s="85">
        <v>1.0</v>
      </c>
      <c r="G788" s="121">
        <v>92308.0</v>
      </c>
      <c r="H788" s="84" t="s">
        <v>41</v>
      </c>
      <c r="I788" s="85">
        <v>12000.0</v>
      </c>
      <c r="J788" s="84" t="s">
        <v>22</v>
      </c>
      <c r="K788" s="88"/>
      <c r="L788" s="89">
        <v>43584.0</v>
      </c>
      <c r="M788" s="89">
        <v>43585.0</v>
      </c>
      <c r="N788" s="88"/>
      <c r="O788" s="84" t="s">
        <v>2340</v>
      </c>
    </row>
    <row r="789" ht="15.75" customHeight="1">
      <c r="A789" s="122" t="s">
        <v>1023</v>
      </c>
      <c r="B789" s="84" t="s">
        <v>2721</v>
      </c>
      <c r="C789" s="84" t="s">
        <v>2722</v>
      </c>
      <c r="D789" s="84">
        <v>8.7781287389E10</v>
      </c>
      <c r="E789" s="84" t="s">
        <v>2793</v>
      </c>
      <c r="F789" s="85">
        <v>1.0</v>
      </c>
      <c r="G789" s="128"/>
      <c r="H789" s="88"/>
      <c r="I789" s="85">
        <v>12000.0</v>
      </c>
      <c r="J789" s="84" t="s">
        <v>22</v>
      </c>
      <c r="K789" s="88"/>
      <c r="L789" s="89">
        <v>43584.0</v>
      </c>
      <c r="M789" s="89">
        <v>43585.0</v>
      </c>
      <c r="N789" s="84" t="s">
        <v>2794</v>
      </c>
      <c r="O789" s="84" t="s">
        <v>2340</v>
      </c>
    </row>
    <row r="790" ht="15.75" customHeight="1">
      <c r="A790" s="122" t="s">
        <v>1029</v>
      </c>
      <c r="B790" s="84" t="s">
        <v>2795</v>
      </c>
      <c r="C790" s="84" t="s">
        <v>2796</v>
      </c>
      <c r="D790" s="84">
        <v>8.5395850442E10</v>
      </c>
      <c r="E790" s="84" t="s">
        <v>2797</v>
      </c>
      <c r="F790" s="85">
        <v>2.0</v>
      </c>
      <c r="G790" s="131">
        <f>424008+3000</f>
        <v>427008</v>
      </c>
      <c r="H790" s="84" t="s">
        <v>41</v>
      </c>
      <c r="I790" s="85">
        <v>58000.0</v>
      </c>
      <c r="J790" s="84" t="s">
        <v>53</v>
      </c>
      <c r="K790" s="88"/>
      <c r="L790" s="89">
        <v>43584.0</v>
      </c>
      <c r="M790" s="89">
        <v>43585.0</v>
      </c>
      <c r="N790" s="88"/>
      <c r="O790" s="84" t="s">
        <v>2340</v>
      </c>
    </row>
    <row r="791" ht="15.75" customHeight="1">
      <c r="A791" s="122" t="s">
        <v>16</v>
      </c>
      <c r="B791" s="84" t="s">
        <v>2798</v>
      </c>
      <c r="C791" s="84" t="s">
        <v>2799</v>
      </c>
      <c r="D791" s="84">
        <v>8.5740262206E10</v>
      </c>
      <c r="E791" s="84" t="s">
        <v>2800</v>
      </c>
      <c r="F791" s="85">
        <v>3.0</v>
      </c>
      <c r="G791" s="121">
        <v>606012.0</v>
      </c>
      <c r="H791" s="84" t="s">
        <v>41</v>
      </c>
      <c r="I791" s="99">
        <v>21000.0</v>
      </c>
      <c r="J791" s="84" t="s">
        <v>1055</v>
      </c>
      <c r="K791" s="88"/>
      <c r="L791" s="88"/>
      <c r="M791" s="133">
        <v>43920.0</v>
      </c>
      <c r="N791" s="84" t="s">
        <v>2801</v>
      </c>
      <c r="O791" s="91" t="s">
        <v>2802</v>
      </c>
    </row>
    <row r="792" ht="15.75" customHeight="1">
      <c r="A792" s="122" t="s">
        <v>26</v>
      </c>
      <c r="B792" s="84" t="s">
        <v>2803</v>
      </c>
      <c r="C792" s="84" t="s">
        <v>2804</v>
      </c>
      <c r="D792" s="84">
        <v>8.5693330634E10</v>
      </c>
      <c r="E792" s="84" t="s">
        <v>2805</v>
      </c>
      <c r="F792" s="85">
        <v>2.0</v>
      </c>
      <c r="G792" s="124"/>
      <c r="H792" s="88"/>
      <c r="I792" s="99">
        <v>11000.0</v>
      </c>
      <c r="J792" s="84" t="s">
        <v>1055</v>
      </c>
      <c r="K792" s="88"/>
      <c r="L792" s="88"/>
      <c r="M792" s="97">
        <v>43469.0</v>
      </c>
      <c r="N792" s="84" t="s">
        <v>2806</v>
      </c>
      <c r="O792" s="91" t="s">
        <v>2807</v>
      </c>
    </row>
    <row r="793" ht="15.75" customHeight="1">
      <c r="A793" s="122" t="s">
        <v>31</v>
      </c>
      <c r="B793" s="84" t="s">
        <v>2808</v>
      </c>
      <c r="C793" s="84" t="s">
        <v>2809</v>
      </c>
      <c r="D793" s="84" t="s">
        <v>2810</v>
      </c>
      <c r="E793" s="84" t="s">
        <v>2811</v>
      </c>
      <c r="F793" s="85">
        <v>1.0</v>
      </c>
      <c r="G793" s="121">
        <v>243000.0</v>
      </c>
      <c r="H793" s="84" t="s">
        <v>1411</v>
      </c>
      <c r="I793" s="99">
        <v>12000.0</v>
      </c>
      <c r="J793" s="84" t="s">
        <v>1055</v>
      </c>
      <c r="K793" s="85">
        <v>78000.0</v>
      </c>
      <c r="L793" s="88"/>
      <c r="M793" s="133">
        <v>43921.0</v>
      </c>
      <c r="N793" s="84" t="s">
        <v>2812</v>
      </c>
      <c r="O793" s="91" t="s">
        <v>2813</v>
      </c>
    </row>
    <row r="794" ht="15.75" customHeight="1">
      <c r="A794" s="122" t="s">
        <v>36</v>
      </c>
      <c r="B794" s="84" t="s">
        <v>2814</v>
      </c>
      <c r="C794" s="84" t="s">
        <v>2815</v>
      </c>
      <c r="D794" s="84">
        <v>8.7771497235E10</v>
      </c>
      <c r="E794" s="84" t="s">
        <v>2816</v>
      </c>
      <c r="F794" s="85">
        <v>1.0</v>
      </c>
      <c r="G794" s="121">
        <v>293008.0</v>
      </c>
      <c r="H794" s="84" t="s">
        <v>1411</v>
      </c>
      <c r="I794" s="99">
        <v>14000.0</v>
      </c>
      <c r="J794" s="84" t="s">
        <v>1055</v>
      </c>
      <c r="K794" s="88"/>
      <c r="L794" s="88"/>
      <c r="M794" s="97">
        <v>43469.0</v>
      </c>
      <c r="N794" s="84" t="s">
        <v>2817</v>
      </c>
      <c r="O794" s="91" t="s">
        <v>2818</v>
      </c>
    </row>
    <row r="795" ht="15.75" customHeight="1">
      <c r="A795" s="122" t="s">
        <v>42</v>
      </c>
      <c r="B795" s="84" t="s">
        <v>2819</v>
      </c>
      <c r="C795" s="84" t="s">
        <v>2820</v>
      </c>
      <c r="D795" s="84">
        <v>8.78569552E10</v>
      </c>
      <c r="E795" s="84" t="s">
        <v>2821</v>
      </c>
      <c r="F795" s="85">
        <v>1.0</v>
      </c>
      <c r="G795" s="121">
        <v>300008.0</v>
      </c>
      <c r="H795" s="84" t="s">
        <v>1411</v>
      </c>
      <c r="I795" s="99">
        <v>21000.0</v>
      </c>
      <c r="J795" s="84" t="s">
        <v>1055</v>
      </c>
      <c r="K795" s="88"/>
      <c r="L795" s="88"/>
      <c r="M795" s="133">
        <v>43920.0</v>
      </c>
      <c r="N795" s="84" t="s">
        <v>2817</v>
      </c>
      <c r="O795" s="91" t="s">
        <v>2818</v>
      </c>
    </row>
    <row r="796" ht="15.75" customHeight="1">
      <c r="A796" s="122" t="s">
        <v>48</v>
      </c>
      <c r="B796" s="84" t="s">
        <v>2822</v>
      </c>
      <c r="C796" s="84" t="s">
        <v>2823</v>
      </c>
      <c r="D796" s="84">
        <v>8.562233678E9</v>
      </c>
      <c r="E796" s="84" t="s">
        <v>2824</v>
      </c>
      <c r="F796" s="85">
        <v>1.0</v>
      </c>
      <c r="G796" s="128"/>
      <c r="H796" s="88"/>
      <c r="I796" s="99">
        <v>12000.0</v>
      </c>
      <c r="J796" s="84" t="s">
        <v>1055</v>
      </c>
      <c r="K796" s="88"/>
      <c r="L796" s="88"/>
      <c r="M796" s="88"/>
      <c r="N796" s="84" t="s">
        <v>2825</v>
      </c>
      <c r="O796" s="91" t="s">
        <v>2802</v>
      </c>
    </row>
    <row r="797" ht="15.75" customHeight="1">
      <c r="A797" s="122" t="s">
        <v>54</v>
      </c>
      <c r="B797" s="84" t="s">
        <v>2826</v>
      </c>
      <c r="C797" s="84" t="s">
        <v>2827</v>
      </c>
      <c r="D797" s="84">
        <v>8.2137542381E10</v>
      </c>
      <c r="E797" s="84" t="s">
        <v>2828</v>
      </c>
      <c r="F797" s="85">
        <v>1.0</v>
      </c>
      <c r="G797" s="121">
        <v>219008.0</v>
      </c>
      <c r="H797" s="84" t="s">
        <v>21</v>
      </c>
      <c r="I797" s="99">
        <v>24000.0</v>
      </c>
      <c r="J797" s="84" t="s">
        <v>1055</v>
      </c>
      <c r="K797" s="88"/>
      <c r="L797" s="88"/>
      <c r="M797" s="97">
        <v>43469.0</v>
      </c>
      <c r="N797" s="84" t="s">
        <v>2812</v>
      </c>
      <c r="O797" s="91" t="s">
        <v>2813</v>
      </c>
    </row>
    <row r="798" ht="15.75" customHeight="1">
      <c r="A798" s="122" t="s">
        <v>59</v>
      </c>
      <c r="B798" s="91" t="s">
        <v>2829</v>
      </c>
      <c r="C798" s="91" t="s">
        <v>2830</v>
      </c>
      <c r="D798" s="91">
        <v>8.5850149056E10</v>
      </c>
      <c r="E798" s="91" t="s">
        <v>2831</v>
      </c>
      <c r="F798" s="92">
        <v>1.0</v>
      </c>
      <c r="G798" s="134"/>
      <c r="H798" s="88"/>
      <c r="I798" s="135">
        <v>19.0</v>
      </c>
      <c r="J798" s="91" t="s">
        <v>1055</v>
      </c>
      <c r="K798" s="136"/>
      <c r="L798" s="136"/>
      <c r="M798" s="137">
        <v>43920.0</v>
      </c>
      <c r="N798" s="91" t="s">
        <v>2832</v>
      </c>
      <c r="O798" s="91" t="s">
        <v>2833</v>
      </c>
    </row>
    <row r="799" ht="15.75" customHeight="1">
      <c r="A799" s="122" t="s">
        <v>65</v>
      </c>
      <c r="B799" s="91" t="s">
        <v>2834</v>
      </c>
      <c r="C799" s="91" t="s">
        <v>2835</v>
      </c>
      <c r="D799" s="91">
        <v>8.573060406E10</v>
      </c>
      <c r="E799" s="91" t="s">
        <v>2836</v>
      </c>
      <c r="F799" s="92">
        <v>1.0</v>
      </c>
      <c r="G799" s="134"/>
      <c r="H799" s="136"/>
      <c r="I799" s="138">
        <v>19000.0</v>
      </c>
      <c r="J799" s="91" t="s">
        <v>1055</v>
      </c>
      <c r="M799" s="139">
        <v>43469.0</v>
      </c>
      <c r="N799" s="91" t="s">
        <v>2832</v>
      </c>
      <c r="O799" s="91" t="s">
        <v>2833</v>
      </c>
    </row>
    <row r="800" ht="15.75" customHeight="1">
      <c r="A800" s="122" t="s">
        <v>80</v>
      </c>
      <c r="B800" s="84" t="s">
        <v>2837</v>
      </c>
      <c r="C800" s="84" t="s">
        <v>2838</v>
      </c>
      <c r="D800" s="84">
        <v>8.3816480946E10</v>
      </c>
      <c r="E800" s="84" t="s">
        <v>2839</v>
      </c>
      <c r="F800" s="85">
        <v>2.0</v>
      </c>
      <c r="G800" s="121">
        <v>302000.0</v>
      </c>
      <c r="H800" s="84" t="s">
        <v>41</v>
      </c>
      <c r="I800" s="99">
        <v>13000.0</v>
      </c>
      <c r="J800" s="84" t="s">
        <v>1055</v>
      </c>
      <c r="K800" s="88"/>
      <c r="L800" s="88"/>
      <c r="M800" s="97">
        <v>43469.0</v>
      </c>
      <c r="N800" s="91" t="s">
        <v>2840</v>
      </c>
      <c r="O800" s="91" t="s">
        <v>2841</v>
      </c>
    </row>
    <row r="801" ht="15.75" customHeight="1">
      <c r="A801" s="122" t="s">
        <v>85</v>
      </c>
      <c r="B801" s="84" t="s">
        <v>2842</v>
      </c>
      <c r="C801" s="84" t="s">
        <v>2843</v>
      </c>
      <c r="D801" s="84">
        <v>8.578613103E10</v>
      </c>
      <c r="E801" s="84" t="s">
        <v>2844</v>
      </c>
      <c r="F801" s="85">
        <v>1.0</v>
      </c>
      <c r="G801" s="121">
        <v>220009.0</v>
      </c>
      <c r="H801" s="84" t="s">
        <v>41</v>
      </c>
      <c r="I801" s="99">
        <v>25000.0</v>
      </c>
      <c r="J801" s="84" t="s">
        <v>2845</v>
      </c>
      <c r="K801" s="88"/>
      <c r="L801" s="88"/>
      <c r="M801" s="97">
        <v>43469.0</v>
      </c>
      <c r="N801" s="91" t="s">
        <v>2846</v>
      </c>
      <c r="O801" s="91" t="s">
        <v>2847</v>
      </c>
    </row>
    <row r="802" ht="15.75" customHeight="1">
      <c r="A802" s="122" t="s">
        <v>91</v>
      </c>
      <c r="B802" s="84" t="s">
        <v>2848</v>
      </c>
      <c r="C802" s="84" t="s">
        <v>2849</v>
      </c>
      <c r="D802" s="84">
        <v>8.3814528766E10</v>
      </c>
      <c r="E802" s="84" t="s">
        <v>2850</v>
      </c>
      <c r="F802" s="85">
        <v>2.0</v>
      </c>
      <c r="G802" s="124"/>
      <c r="H802" s="88"/>
      <c r="I802" s="99">
        <v>12000.0</v>
      </c>
      <c r="J802" s="84" t="s">
        <v>1055</v>
      </c>
      <c r="K802" s="88"/>
      <c r="L802" s="88"/>
      <c r="M802" s="97">
        <v>43469.0</v>
      </c>
      <c r="N802" s="91" t="s">
        <v>2832</v>
      </c>
      <c r="O802" s="91" t="s">
        <v>2833</v>
      </c>
    </row>
    <row r="803" ht="15.75" customHeight="1">
      <c r="A803" s="122" t="s">
        <v>93</v>
      </c>
      <c r="B803" s="84" t="s">
        <v>2851</v>
      </c>
      <c r="C803" s="84" t="s">
        <v>2852</v>
      </c>
      <c r="D803" s="84">
        <v>8.9699074412E10</v>
      </c>
      <c r="E803" s="84" t="s">
        <v>2853</v>
      </c>
      <c r="F803" s="85">
        <v>1.0</v>
      </c>
      <c r="G803" s="121">
        <v>207009.0</v>
      </c>
      <c r="H803" s="84" t="s">
        <v>21</v>
      </c>
      <c r="I803" s="99">
        <v>12000.0</v>
      </c>
      <c r="J803" s="84" t="s">
        <v>1055</v>
      </c>
      <c r="K803" s="88"/>
      <c r="L803" s="88"/>
      <c r="M803" s="97">
        <v>43469.0</v>
      </c>
      <c r="N803" s="91" t="s">
        <v>2846</v>
      </c>
      <c r="O803" s="91" t="s">
        <v>2847</v>
      </c>
    </row>
    <row r="804" ht="15.75" customHeight="1">
      <c r="A804" s="122" t="s">
        <v>98</v>
      </c>
      <c r="B804" s="91" t="s">
        <v>1280</v>
      </c>
      <c r="C804" s="91" t="s">
        <v>2854</v>
      </c>
      <c r="D804" s="92">
        <v>8.2261041316E11</v>
      </c>
      <c r="E804" s="84" t="s">
        <v>2855</v>
      </c>
      <c r="F804" s="85">
        <v>1.0</v>
      </c>
      <c r="G804" s="128"/>
      <c r="H804" s="88"/>
      <c r="I804" s="99">
        <v>11000.0</v>
      </c>
      <c r="J804" s="84" t="s">
        <v>1055</v>
      </c>
      <c r="K804" s="88"/>
      <c r="L804" s="88"/>
      <c r="M804" s="97">
        <v>43500.0</v>
      </c>
      <c r="N804" s="84" t="s">
        <v>2856</v>
      </c>
      <c r="O804" s="91" t="s">
        <v>2802</v>
      </c>
    </row>
    <row r="805" ht="15.75" customHeight="1">
      <c r="A805" s="122" t="s">
        <v>103</v>
      </c>
      <c r="B805" s="84" t="s">
        <v>2857</v>
      </c>
      <c r="C805" s="84" t="s">
        <v>2858</v>
      </c>
      <c r="D805" s="84">
        <v>8.1252404727E10</v>
      </c>
      <c r="E805" s="84" t="s">
        <v>2859</v>
      </c>
      <c r="F805" s="85">
        <v>1.0</v>
      </c>
      <c r="G805" s="124"/>
      <c r="H805" s="88"/>
      <c r="I805" s="99">
        <v>27000.0</v>
      </c>
      <c r="J805" s="84" t="s">
        <v>1055</v>
      </c>
      <c r="K805" s="88"/>
      <c r="L805" s="88"/>
      <c r="M805" s="133">
        <v>43916.0</v>
      </c>
      <c r="N805" s="140" t="s">
        <v>2860</v>
      </c>
      <c r="O805" s="91" t="s">
        <v>2861</v>
      </c>
    </row>
    <row r="806" ht="15.75" customHeight="1">
      <c r="A806" s="122" t="s">
        <v>108</v>
      </c>
      <c r="B806" s="84" t="s">
        <v>2862</v>
      </c>
      <c r="C806" s="84" t="s">
        <v>2863</v>
      </c>
      <c r="D806" s="84">
        <v>8.1703217094E10</v>
      </c>
      <c r="E806" s="84" t="s">
        <v>2864</v>
      </c>
      <c r="F806" s="85">
        <v>2.0</v>
      </c>
      <c r="G806" s="128"/>
      <c r="H806" s="88"/>
      <c r="I806" s="99">
        <v>19000.0</v>
      </c>
      <c r="J806" s="84" t="s">
        <v>1055</v>
      </c>
      <c r="K806" s="88"/>
      <c r="L806" s="88"/>
      <c r="M806" s="97">
        <v>43500.0</v>
      </c>
      <c r="N806" s="141" t="s">
        <v>2865</v>
      </c>
      <c r="O806" s="91" t="s">
        <v>2813</v>
      </c>
    </row>
    <row r="807" ht="15.75" customHeight="1">
      <c r="A807" s="122" t="s">
        <v>113</v>
      </c>
      <c r="B807" s="84" t="s">
        <v>2866</v>
      </c>
      <c r="C807" s="84" t="s">
        <v>2867</v>
      </c>
      <c r="D807" s="84">
        <v>8.7875261541E10</v>
      </c>
      <c r="E807" s="84" t="s">
        <v>2868</v>
      </c>
      <c r="F807" s="85">
        <v>2.0</v>
      </c>
      <c r="G807" s="121">
        <v>290000.0</v>
      </c>
      <c r="H807" s="84" t="s">
        <v>41</v>
      </c>
      <c r="I807" s="99">
        <v>11000.0</v>
      </c>
      <c r="J807" s="84" t="s">
        <v>1055</v>
      </c>
      <c r="K807" s="88"/>
      <c r="L807" s="88"/>
      <c r="M807" s="97">
        <v>43500.0</v>
      </c>
      <c r="N807" s="91" t="s">
        <v>2846</v>
      </c>
      <c r="O807" s="91" t="s">
        <v>2847</v>
      </c>
    </row>
    <row r="808" ht="15.75" customHeight="1">
      <c r="A808" s="122" t="s">
        <v>118</v>
      </c>
      <c r="B808" s="84" t="s">
        <v>2869</v>
      </c>
      <c r="C808" s="84" t="s">
        <v>2870</v>
      </c>
      <c r="D808" s="84">
        <v>8.3814366299E10</v>
      </c>
      <c r="E808" s="84" t="s">
        <v>2871</v>
      </c>
      <c r="F808" s="85">
        <v>2.0</v>
      </c>
      <c r="G808" s="124"/>
      <c r="H808" s="88"/>
      <c r="I808" s="99">
        <v>12000.0</v>
      </c>
      <c r="J808" s="84" t="s">
        <v>1055</v>
      </c>
      <c r="K808" s="88"/>
      <c r="L808" s="88"/>
      <c r="M808" s="97">
        <v>43500.0</v>
      </c>
      <c r="N808" s="91" t="s">
        <v>2832</v>
      </c>
      <c r="O808" s="91" t="s">
        <v>2833</v>
      </c>
    </row>
    <row r="809" ht="15.75" customHeight="1">
      <c r="A809" s="122" t="s">
        <v>123</v>
      </c>
      <c r="B809" s="84" t="s">
        <v>2872</v>
      </c>
      <c r="C809" s="84" t="s">
        <v>2873</v>
      </c>
      <c r="D809" s="84">
        <v>8.9660276727E10</v>
      </c>
      <c r="E809" s="84" t="s">
        <v>2874</v>
      </c>
      <c r="F809" s="85">
        <v>2.0</v>
      </c>
      <c r="G809" s="124"/>
      <c r="H809" s="88"/>
      <c r="I809" s="99">
        <v>12000.0</v>
      </c>
      <c r="J809" s="84" t="s">
        <v>1055</v>
      </c>
      <c r="K809" s="88"/>
      <c r="L809" s="88"/>
      <c r="M809" s="97">
        <v>43500.0</v>
      </c>
      <c r="N809" s="91" t="s">
        <v>2832</v>
      </c>
      <c r="O809" s="91" t="s">
        <v>2833</v>
      </c>
    </row>
    <row r="810" ht="15.75" customHeight="1">
      <c r="A810" s="122" t="s">
        <v>164</v>
      </c>
      <c r="B810" s="84" t="s">
        <v>2875</v>
      </c>
      <c r="C810" s="84" t="s">
        <v>2876</v>
      </c>
      <c r="D810" s="84">
        <v>8.2178700322E10</v>
      </c>
      <c r="E810" s="84" t="s">
        <v>371</v>
      </c>
      <c r="F810" s="85">
        <v>2.0</v>
      </c>
      <c r="G810" s="121">
        <v>300000.0</v>
      </c>
      <c r="H810" s="84" t="s">
        <v>41</v>
      </c>
      <c r="I810" s="99">
        <v>20000.0</v>
      </c>
      <c r="J810" s="84" t="s">
        <v>1055</v>
      </c>
      <c r="K810" s="88"/>
      <c r="L810" s="88"/>
      <c r="M810" s="97">
        <v>43528.0</v>
      </c>
      <c r="N810" s="84" t="s">
        <v>2812</v>
      </c>
      <c r="O810" s="91" t="s">
        <v>2813</v>
      </c>
    </row>
    <row r="811" ht="15.75" customHeight="1">
      <c r="A811" s="122" t="s">
        <v>169</v>
      </c>
      <c r="B811" s="84" t="s">
        <v>2877</v>
      </c>
      <c r="C811" s="84" t="s">
        <v>2878</v>
      </c>
      <c r="D811" s="84">
        <v>8.1572928029E10</v>
      </c>
      <c r="E811" s="84" t="s">
        <v>2879</v>
      </c>
      <c r="F811" s="85">
        <v>2.0</v>
      </c>
      <c r="G811" s="121">
        <v>291008.0</v>
      </c>
      <c r="H811" s="84" t="s">
        <v>41</v>
      </c>
      <c r="I811" s="99">
        <v>12000.0</v>
      </c>
      <c r="J811" s="84" t="s">
        <v>1055</v>
      </c>
      <c r="K811" s="88"/>
      <c r="L811" s="88"/>
      <c r="M811" s="97">
        <v>43528.0</v>
      </c>
      <c r="N811" s="84" t="s">
        <v>2817</v>
      </c>
      <c r="O811" s="91" t="s">
        <v>2818</v>
      </c>
    </row>
    <row r="812" ht="15.75" customHeight="1">
      <c r="A812" s="122" t="s">
        <v>174</v>
      </c>
      <c r="B812" s="84" t="s">
        <v>2880</v>
      </c>
      <c r="C812" s="84" t="s">
        <v>2881</v>
      </c>
      <c r="D812" s="84">
        <v>8.1230960699E10</v>
      </c>
      <c r="E812" s="84" t="s">
        <v>2882</v>
      </c>
      <c r="F812" s="85">
        <v>4.0</v>
      </c>
      <c r="G812" s="124"/>
      <c r="H812" s="88"/>
      <c r="I812" s="99">
        <v>19000.0</v>
      </c>
      <c r="J812" s="84" t="s">
        <v>1055</v>
      </c>
      <c r="K812" s="88"/>
      <c r="L812" s="88"/>
      <c r="M812" s="97">
        <v>43559.0</v>
      </c>
      <c r="N812" s="91" t="s">
        <v>2832</v>
      </c>
      <c r="O812" s="91" t="s">
        <v>2833</v>
      </c>
    </row>
    <row r="813" ht="15.75" customHeight="1">
      <c r="A813" s="142" t="s">
        <v>178</v>
      </c>
      <c r="B813" s="84" t="s">
        <v>2883</v>
      </c>
      <c r="C813" s="84" t="s">
        <v>2884</v>
      </c>
      <c r="D813" s="84">
        <v>8.1360093213E10</v>
      </c>
      <c r="E813" s="84" t="s">
        <v>2885</v>
      </c>
      <c r="F813" s="85">
        <v>6.0</v>
      </c>
      <c r="G813" s="124"/>
      <c r="H813" s="88"/>
      <c r="I813" s="99">
        <v>72000.0</v>
      </c>
      <c r="J813" s="84" t="s">
        <v>1055</v>
      </c>
      <c r="K813" s="88"/>
      <c r="L813" s="88"/>
      <c r="M813" s="97">
        <v>43528.0</v>
      </c>
      <c r="N813" s="140" t="s">
        <v>2860</v>
      </c>
      <c r="O813" s="91" t="s">
        <v>2861</v>
      </c>
    </row>
    <row r="814" ht="15.75" customHeight="1">
      <c r="A814" s="122" t="s">
        <v>183</v>
      </c>
      <c r="B814" s="84" t="s">
        <v>2886</v>
      </c>
      <c r="C814" s="84" t="s">
        <v>2887</v>
      </c>
      <c r="D814" s="84">
        <v>8.7780560242E10</v>
      </c>
      <c r="E814" s="84" t="s">
        <v>2888</v>
      </c>
      <c r="F814" s="85">
        <v>2.0</v>
      </c>
      <c r="G814" s="124"/>
      <c r="H814" s="88"/>
      <c r="I814" s="99">
        <v>11000.0</v>
      </c>
      <c r="J814" s="84" t="s">
        <v>1055</v>
      </c>
      <c r="K814" s="88"/>
      <c r="L814" s="88"/>
      <c r="M814" s="97">
        <v>43559.0</v>
      </c>
      <c r="N814" s="91" t="s">
        <v>2832</v>
      </c>
      <c r="O814" s="91" t="s">
        <v>2833</v>
      </c>
    </row>
    <row r="815" ht="15.75" customHeight="1">
      <c r="A815" s="122" t="s">
        <v>188</v>
      </c>
      <c r="B815" s="84" t="s">
        <v>2889</v>
      </c>
      <c r="C815" s="84" t="s">
        <v>2890</v>
      </c>
      <c r="D815" s="84">
        <v>8.5311966871E10</v>
      </c>
      <c r="E815" s="84" t="s">
        <v>2891</v>
      </c>
      <c r="F815" s="85">
        <v>1.0</v>
      </c>
      <c r="G815" s="124"/>
      <c r="H815" s="88"/>
      <c r="I815" s="99">
        <v>23000.0</v>
      </c>
      <c r="J815" s="84" t="s">
        <v>1055</v>
      </c>
      <c r="K815" s="88"/>
      <c r="L815" s="88"/>
      <c r="M815" s="97">
        <v>43559.0</v>
      </c>
      <c r="N815" s="91" t="s">
        <v>2832</v>
      </c>
      <c r="O815" s="91" t="s">
        <v>2833</v>
      </c>
    </row>
    <row r="816" ht="15.75" customHeight="1">
      <c r="A816" s="122" t="s">
        <v>193</v>
      </c>
      <c r="B816" s="84" t="s">
        <v>2892</v>
      </c>
      <c r="C816" s="84" t="s">
        <v>2893</v>
      </c>
      <c r="D816" s="84">
        <v>8.1230555337E10</v>
      </c>
      <c r="E816" s="84" t="s">
        <v>2894</v>
      </c>
      <c r="F816" s="85">
        <v>1.0</v>
      </c>
      <c r="G816" s="124"/>
      <c r="H816" s="88"/>
      <c r="I816" s="99">
        <v>11000.0</v>
      </c>
      <c r="J816" s="84" t="s">
        <v>1055</v>
      </c>
      <c r="K816" s="88"/>
      <c r="L816" s="88"/>
      <c r="M816" s="97">
        <v>43559.0</v>
      </c>
      <c r="N816" s="91" t="s">
        <v>2832</v>
      </c>
      <c r="O816" s="91" t="s">
        <v>2895</v>
      </c>
    </row>
    <row r="817" ht="15.75" customHeight="1">
      <c r="A817" s="122" t="s">
        <v>212</v>
      </c>
      <c r="B817" s="84" t="s">
        <v>2896</v>
      </c>
      <c r="C817" s="84" t="s">
        <v>2897</v>
      </c>
      <c r="D817" s="84">
        <v>8.2137352273E10</v>
      </c>
      <c r="E817" s="84" t="s">
        <v>2898</v>
      </c>
      <c r="F817" s="85">
        <v>1.0</v>
      </c>
      <c r="G817" s="124"/>
      <c r="H817" s="88"/>
      <c r="I817" s="99">
        <v>20000.0</v>
      </c>
      <c r="J817" s="84" t="s">
        <v>1055</v>
      </c>
      <c r="K817" s="88"/>
      <c r="L817" s="88"/>
      <c r="M817" s="97">
        <v>43559.0</v>
      </c>
      <c r="N817" s="91" t="s">
        <v>2832</v>
      </c>
      <c r="O817" s="91" t="s">
        <v>2895</v>
      </c>
    </row>
    <row r="818" ht="15.75" customHeight="1">
      <c r="A818" s="122" t="s">
        <v>217</v>
      </c>
      <c r="B818" s="84" t="s">
        <v>2899</v>
      </c>
      <c r="C818" s="84" t="s">
        <v>2900</v>
      </c>
      <c r="D818" s="84">
        <v>8.52163839E10</v>
      </c>
      <c r="E818" s="84" t="s">
        <v>2901</v>
      </c>
      <c r="F818" s="85">
        <v>2.0</v>
      </c>
      <c r="G818" s="121">
        <v>478009.0</v>
      </c>
      <c r="H818" s="84" t="s">
        <v>41</v>
      </c>
      <c r="I818" s="99">
        <v>24000.0</v>
      </c>
      <c r="J818" s="84" t="s">
        <v>1055</v>
      </c>
      <c r="K818" s="88"/>
      <c r="L818" s="88"/>
      <c r="M818" s="97">
        <v>43559.0</v>
      </c>
      <c r="N818" s="91" t="s">
        <v>2846</v>
      </c>
      <c r="O818" s="91" t="s">
        <v>2847</v>
      </c>
    </row>
    <row r="819" ht="15.75" customHeight="1">
      <c r="A819" s="122" t="s">
        <v>222</v>
      </c>
      <c r="B819" s="84" t="s">
        <v>2902</v>
      </c>
      <c r="C819" s="84" t="s">
        <v>2903</v>
      </c>
      <c r="D819" s="84">
        <v>8.1916350652E10</v>
      </c>
      <c r="E819" s="84" t="s">
        <v>2904</v>
      </c>
      <c r="F819" s="85">
        <v>1.0</v>
      </c>
      <c r="G819" s="121">
        <v>295009.0</v>
      </c>
      <c r="H819" s="84" t="s">
        <v>41</v>
      </c>
      <c r="I819" s="99">
        <v>36000.0</v>
      </c>
      <c r="J819" s="84" t="s">
        <v>1055</v>
      </c>
      <c r="K819" s="88"/>
      <c r="L819" s="88"/>
      <c r="M819" s="139">
        <v>43559.0</v>
      </c>
      <c r="N819" s="91" t="s">
        <v>2846</v>
      </c>
      <c r="O819" s="91" t="s">
        <v>2847</v>
      </c>
    </row>
    <row r="820" ht="15.75" customHeight="1">
      <c r="A820" s="122" t="s">
        <v>227</v>
      </c>
      <c r="B820" s="84" t="s">
        <v>2905</v>
      </c>
      <c r="C820" s="84" t="s">
        <v>2906</v>
      </c>
      <c r="D820" s="84">
        <v>8.1387877899E10</v>
      </c>
      <c r="E820" s="84" t="s">
        <v>2907</v>
      </c>
      <c r="F820" s="85">
        <v>1.0</v>
      </c>
      <c r="G820" s="124"/>
      <c r="H820" s="88"/>
      <c r="I820" s="99">
        <v>20000.0</v>
      </c>
      <c r="J820" s="84" t="s">
        <v>1055</v>
      </c>
      <c r="K820" s="88"/>
      <c r="L820" s="88"/>
      <c r="M820" s="97">
        <v>43559.0</v>
      </c>
      <c r="N820" s="91" t="s">
        <v>2832</v>
      </c>
      <c r="O820" s="91" t="s">
        <v>2833</v>
      </c>
    </row>
    <row r="821" ht="15.75" customHeight="1">
      <c r="A821" s="122" t="s">
        <v>232</v>
      </c>
      <c r="B821" s="84" t="s">
        <v>2908</v>
      </c>
      <c r="C821" s="84" t="s">
        <v>2909</v>
      </c>
      <c r="D821" s="84">
        <v>8.5216795677E10</v>
      </c>
      <c r="E821" s="84" t="s">
        <v>2910</v>
      </c>
      <c r="F821" s="85">
        <v>4.0</v>
      </c>
      <c r="G821" s="124"/>
      <c r="H821" s="88"/>
      <c r="I821" s="99">
        <v>18000.0</v>
      </c>
      <c r="J821" s="84" t="s">
        <v>1055</v>
      </c>
      <c r="K821" s="85">
        <v>107000.0</v>
      </c>
      <c r="L821" s="88"/>
      <c r="M821" s="97">
        <v>43559.0</v>
      </c>
      <c r="N821" s="91" t="s">
        <v>2832</v>
      </c>
      <c r="O821" s="91" t="s">
        <v>2833</v>
      </c>
    </row>
    <row r="822" ht="15.75" customHeight="1">
      <c r="A822" s="122" t="s">
        <v>240</v>
      </c>
      <c r="B822" s="84" t="s">
        <v>2911</v>
      </c>
      <c r="C822" s="84" t="s">
        <v>2912</v>
      </c>
      <c r="D822" s="84">
        <v>8.1282472551E10</v>
      </c>
      <c r="E822" s="84" t="s">
        <v>2913</v>
      </c>
      <c r="F822" s="85">
        <v>2.0</v>
      </c>
      <c r="G822" s="121">
        <v>299006.0</v>
      </c>
      <c r="H822" s="84" t="s">
        <v>41</v>
      </c>
      <c r="I822" s="99">
        <v>10000.0</v>
      </c>
      <c r="J822" s="84" t="s">
        <v>1055</v>
      </c>
      <c r="K822" s="88"/>
      <c r="L822" s="88"/>
      <c r="M822" s="88"/>
      <c r="N822" s="84" t="s">
        <v>2840</v>
      </c>
      <c r="O822" s="143" t="s">
        <v>2841</v>
      </c>
    </row>
    <row r="823" ht="15.75" customHeight="1">
      <c r="A823" s="122" t="s">
        <v>2441</v>
      </c>
      <c r="B823" s="84" t="s">
        <v>2914</v>
      </c>
      <c r="C823" s="84" t="s">
        <v>2915</v>
      </c>
      <c r="D823" s="84" t="s">
        <v>2916</v>
      </c>
      <c r="E823" s="84" t="s">
        <v>2917</v>
      </c>
      <c r="F823" s="85">
        <v>1.0</v>
      </c>
      <c r="G823" s="124"/>
      <c r="H823" s="88"/>
      <c r="I823" s="99">
        <v>12000.0</v>
      </c>
      <c r="J823" s="84" t="s">
        <v>1055</v>
      </c>
      <c r="K823" s="88"/>
      <c r="L823" s="88"/>
      <c r="M823" s="97">
        <v>43589.0</v>
      </c>
      <c r="N823" s="140" t="s">
        <v>2860</v>
      </c>
      <c r="O823" s="91" t="s">
        <v>2861</v>
      </c>
    </row>
    <row r="824" ht="15.75" customHeight="1">
      <c r="A824" s="122" t="s">
        <v>2445</v>
      </c>
      <c r="B824" s="84" t="s">
        <v>2918</v>
      </c>
      <c r="C824" s="84" t="s">
        <v>2919</v>
      </c>
      <c r="D824" s="143">
        <v>8.5200604984E10</v>
      </c>
      <c r="E824" s="84" t="s">
        <v>2920</v>
      </c>
      <c r="F824" s="85">
        <v>2.0</v>
      </c>
      <c r="G824" s="124"/>
      <c r="H824" s="88"/>
      <c r="I824" s="99">
        <v>12000.0</v>
      </c>
      <c r="J824" s="84" t="s">
        <v>1055</v>
      </c>
      <c r="K824" s="88"/>
      <c r="L824" s="88"/>
      <c r="M824" s="97">
        <v>43589.0</v>
      </c>
      <c r="N824" s="140" t="s">
        <v>2860</v>
      </c>
      <c r="O824" s="91" t="s">
        <v>2861</v>
      </c>
    </row>
    <row r="825" ht="15.75" customHeight="1">
      <c r="A825" s="122" t="s">
        <v>2449</v>
      </c>
      <c r="B825" s="84" t="s">
        <v>2921</v>
      </c>
      <c r="C825" s="84" t="s">
        <v>2922</v>
      </c>
      <c r="D825" s="84">
        <v>8.88550095E9</v>
      </c>
      <c r="E825" s="84" t="s">
        <v>2923</v>
      </c>
      <c r="F825" s="85">
        <v>2.0</v>
      </c>
      <c r="G825" s="124"/>
      <c r="H825" s="88"/>
      <c r="I825" s="99">
        <v>21000.0</v>
      </c>
      <c r="J825" s="84" t="s">
        <v>1055</v>
      </c>
      <c r="K825" s="88"/>
      <c r="L825" s="88"/>
      <c r="M825" s="97">
        <v>43589.0</v>
      </c>
      <c r="N825" s="91" t="s">
        <v>2832</v>
      </c>
      <c r="O825" s="91" t="s">
        <v>2833</v>
      </c>
    </row>
    <row r="826" ht="15.75" customHeight="1">
      <c r="A826" s="122" t="s">
        <v>2924</v>
      </c>
      <c r="B826" s="84" t="s">
        <v>2925</v>
      </c>
      <c r="C826" s="84" t="s">
        <v>2926</v>
      </c>
      <c r="D826" s="84">
        <v>8.2322709789E10</v>
      </c>
      <c r="E826" s="84" t="s">
        <v>2927</v>
      </c>
      <c r="F826" s="85">
        <v>1.0</v>
      </c>
      <c r="G826" s="121">
        <v>205000.0</v>
      </c>
      <c r="H826" s="84" t="s">
        <v>21</v>
      </c>
      <c r="I826" s="99">
        <v>10000.0</v>
      </c>
      <c r="J826" s="84" t="s">
        <v>305</v>
      </c>
      <c r="K826" s="88"/>
      <c r="L826" s="88"/>
      <c r="M826" s="97">
        <v>43589.0</v>
      </c>
      <c r="N826" s="91" t="s">
        <v>2846</v>
      </c>
      <c r="O826" s="91" t="s">
        <v>2847</v>
      </c>
    </row>
    <row r="827" ht="15.75" customHeight="1">
      <c r="A827" s="122" t="s">
        <v>2928</v>
      </c>
      <c r="B827" s="84" t="s">
        <v>2929</v>
      </c>
      <c r="C827" s="84" t="s">
        <v>2930</v>
      </c>
      <c r="D827" s="84">
        <v>8.5228694494E10</v>
      </c>
      <c r="E827" s="84" t="s">
        <v>2931</v>
      </c>
      <c r="F827" s="85">
        <v>2.0</v>
      </c>
      <c r="G827" s="121">
        <v>293012.0</v>
      </c>
      <c r="H827" s="84" t="s">
        <v>21</v>
      </c>
      <c r="I827" s="99">
        <v>14000.0</v>
      </c>
      <c r="J827" s="84" t="s">
        <v>22</v>
      </c>
      <c r="K827" s="88"/>
      <c r="L827" s="88"/>
      <c r="M827" s="97">
        <v>43559.0</v>
      </c>
      <c r="N827" s="84" t="s">
        <v>2801</v>
      </c>
      <c r="O827" s="91" t="s">
        <v>2802</v>
      </c>
    </row>
    <row r="828" ht="15.75" customHeight="1">
      <c r="A828" s="122" t="s">
        <v>245</v>
      </c>
      <c r="B828" s="84" t="s">
        <v>2932</v>
      </c>
      <c r="C828" s="84" t="s">
        <v>2933</v>
      </c>
      <c r="D828" s="84">
        <v>8.5777435885E10</v>
      </c>
      <c r="E828" s="84" t="s">
        <v>2934</v>
      </c>
      <c r="F828" s="85">
        <v>2.0</v>
      </c>
      <c r="G828" s="124"/>
      <c r="H828" s="88"/>
      <c r="I828" s="99">
        <v>12000.0</v>
      </c>
      <c r="J828" s="84" t="s">
        <v>1055</v>
      </c>
      <c r="K828" s="88"/>
      <c r="L828" s="88"/>
      <c r="M828" s="97">
        <v>43589.0</v>
      </c>
      <c r="N828" s="140" t="s">
        <v>2860</v>
      </c>
      <c r="O828" s="91" t="s">
        <v>2861</v>
      </c>
    </row>
    <row r="829" ht="15.75" customHeight="1">
      <c r="A829" s="122" t="s">
        <v>251</v>
      </c>
      <c r="B829" s="84" t="s">
        <v>2935</v>
      </c>
      <c r="C829" s="84" t="s">
        <v>2936</v>
      </c>
      <c r="D829" s="84">
        <v>8.5624148469E10</v>
      </c>
      <c r="E829" s="84" t="s">
        <v>2937</v>
      </c>
      <c r="F829" s="85">
        <v>2.0</v>
      </c>
      <c r="G829" s="121">
        <v>412006.0</v>
      </c>
      <c r="H829" s="84" t="s">
        <v>21</v>
      </c>
      <c r="I829" s="99">
        <v>22000.0</v>
      </c>
      <c r="J829" s="84" t="s">
        <v>1055</v>
      </c>
      <c r="K829" s="88"/>
      <c r="L829" s="88"/>
      <c r="M829" s="97">
        <v>43589.0</v>
      </c>
      <c r="N829" s="84" t="s">
        <v>2840</v>
      </c>
      <c r="O829" s="143" t="s">
        <v>2841</v>
      </c>
    </row>
    <row r="830" ht="15.75" customHeight="1">
      <c r="A830" s="122" t="s">
        <v>257</v>
      </c>
      <c r="B830" s="84" t="s">
        <v>2938</v>
      </c>
      <c r="C830" s="84" t="s">
        <v>2939</v>
      </c>
      <c r="D830" s="84">
        <v>8.5298307073E10</v>
      </c>
      <c r="E830" s="144" t="s">
        <v>2940</v>
      </c>
      <c r="F830" s="85">
        <v>1.0</v>
      </c>
      <c r="G830" s="121">
        <v>254000.0</v>
      </c>
      <c r="H830" s="84" t="s">
        <v>41</v>
      </c>
      <c r="I830" s="99">
        <v>59000.0</v>
      </c>
      <c r="J830" s="84" t="s">
        <v>1055</v>
      </c>
      <c r="K830" s="88"/>
      <c r="L830" s="88"/>
      <c r="M830" s="97">
        <v>43589.0</v>
      </c>
      <c r="N830" s="84" t="s">
        <v>2801</v>
      </c>
      <c r="O830" s="91" t="s">
        <v>2802</v>
      </c>
    </row>
    <row r="831" ht="15.75" customHeight="1">
      <c r="A831" s="122" t="s">
        <v>262</v>
      </c>
      <c r="B831" s="84" t="s">
        <v>2941</v>
      </c>
      <c r="C831" s="84" t="s">
        <v>2942</v>
      </c>
      <c r="D831" s="84">
        <v>8.2226095518E10</v>
      </c>
      <c r="E831" s="84" t="s">
        <v>2943</v>
      </c>
      <c r="F831" s="85">
        <v>1.0</v>
      </c>
      <c r="G831" s="121">
        <v>293000.0</v>
      </c>
      <c r="H831" s="84" t="s">
        <v>21</v>
      </c>
      <c r="I831" s="99">
        <v>14000.0</v>
      </c>
      <c r="J831" s="84" t="s">
        <v>1055</v>
      </c>
      <c r="K831" s="88"/>
      <c r="L831" s="88"/>
      <c r="M831" s="97">
        <v>43589.0</v>
      </c>
      <c r="N831" s="84" t="s">
        <v>2801</v>
      </c>
      <c r="O831" s="91" t="s">
        <v>2802</v>
      </c>
    </row>
    <row r="832" ht="15.75" customHeight="1">
      <c r="A832" s="122" t="s">
        <v>271</v>
      </c>
      <c r="B832" s="84" t="s">
        <v>2944</v>
      </c>
      <c r="C832" s="84" t="s">
        <v>2945</v>
      </c>
      <c r="D832" s="84">
        <v>8.5741168374E10</v>
      </c>
      <c r="E832" s="84" t="s">
        <v>2946</v>
      </c>
      <c r="F832" s="85">
        <v>2.0</v>
      </c>
      <c r="G832" s="121">
        <v>295008.0</v>
      </c>
      <c r="H832" s="84" t="s">
        <v>41</v>
      </c>
      <c r="I832" s="99">
        <v>16000.0</v>
      </c>
      <c r="J832" s="84" t="s">
        <v>1055</v>
      </c>
      <c r="K832" s="88"/>
      <c r="L832" s="88"/>
      <c r="M832" s="97">
        <v>43589.0</v>
      </c>
      <c r="N832" s="84" t="s">
        <v>2817</v>
      </c>
      <c r="O832" s="91" t="s">
        <v>2818</v>
      </c>
    </row>
    <row r="833" ht="15.75" customHeight="1">
      <c r="A833" s="122" t="s">
        <v>2947</v>
      </c>
      <c r="B833" s="84" t="s">
        <v>2948</v>
      </c>
      <c r="C833" s="84" t="s">
        <v>2949</v>
      </c>
      <c r="D833" s="84">
        <v>8.387966348E10</v>
      </c>
      <c r="E833" s="84" t="s">
        <v>2950</v>
      </c>
      <c r="F833" s="85">
        <v>2.0</v>
      </c>
      <c r="G833" s="121">
        <v>293012.0</v>
      </c>
      <c r="H833" s="84" t="s">
        <v>41</v>
      </c>
      <c r="I833" s="99">
        <v>14000.0</v>
      </c>
      <c r="J833" s="84" t="s">
        <v>1055</v>
      </c>
      <c r="K833" s="88"/>
      <c r="L833" s="88"/>
      <c r="M833" s="97">
        <v>43620.0</v>
      </c>
      <c r="N833" s="84" t="s">
        <v>2801</v>
      </c>
      <c r="O833" s="91" t="s">
        <v>2802</v>
      </c>
    </row>
    <row r="834" ht="15.75" customHeight="1">
      <c r="A834" s="122" t="s">
        <v>2951</v>
      </c>
      <c r="B834" s="84" t="s">
        <v>2952</v>
      </c>
      <c r="C834" s="84" t="s">
        <v>2953</v>
      </c>
      <c r="D834" s="84">
        <v>8.3894619235E10</v>
      </c>
      <c r="E834" s="144" t="s">
        <v>2940</v>
      </c>
      <c r="F834" s="85">
        <v>1.0</v>
      </c>
      <c r="G834" s="121">
        <v>207000.0</v>
      </c>
      <c r="H834" s="84" t="s">
        <v>41</v>
      </c>
      <c r="I834" s="99">
        <v>12000.0</v>
      </c>
      <c r="J834" s="84" t="s">
        <v>1055</v>
      </c>
      <c r="K834" s="88"/>
      <c r="L834" s="88"/>
      <c r="M834" s="97">
        <v>43589.0</v>
      </c>
      <c r="N834" s="84" t="s">
        <v>2801</v>
      </c>
      <c r="O834" s="91" t="s">
        <v>2802</v>
      </c>
    </row>
    <row r="835" ht="15.75" customHeight="1">
      <c r="A835" s="122" t="s">
        <v>2954</v>
      </c>
      <c r="B835" s="84" t="s">
        <v>2955</v>
      </c>
      <c r="C835" s="84" t="s">
        <v>2956</v>
      </c>
      <c r="D835" s="84">
        <v>8.1222012456E10</v>
      </c>
      <c r="E835" s="84" t="s">
        <v>2957</v>
      </c>
      <c r="F835" s="85">
        <v>2.0</v>
      </c>
      <c r="G835" s="121">
        <v>340016.0</v>
      </c>
      <c r="H835" s="84" t="s">
        <v>2958</v>
      </c>
      <c r="I835" s="99">
        <v>32000.0</v>
      </c>
      <c r="J835" s="84" t="s">
        <v>1055</v>
      </c>
      <c r="K835" s="88"/>
      <c r="L835" s="88"/>
      <c r="M835" s="97">
        <v>43589.0</v>
      </c>
      <c r="N835" s="84" t="s">
        <v>2801</v>
      </c>
      <c r="O835" s="91" t="s">
        <v>2802</v>
      </c>
    </row>
    <row r="836" ht="15.75" customHeight="1">
      <c r="A836" s="122" t="s">
        <v>2959</v>
      </c>
      <c r="B836" s="84" t="s">
        <v>2819</v>
      </c>
      <c r="C836" s="84" t="s">
        <v>2820</v>
      </c>
      <c r="D836" s="84">
        <v>8.78569552E10</v>
      </c>
      <c r="E836" s="84" t="s">
        <v>2960</v>
      </c>
      <c r="F836" s="85">
        <v>1.0</v>
      </c>
      <c r="G836" s="128"/>
      <c r="H836" s="88"/>
      <c r="I836" s="99">
        <v>21000.0</v>
      </c>
      <c r="J836" s="84" t="s">
        <v>2961</v>
      </c>
      <c r="K836" s="88"/>
      <c r="L836" s="88"/>
      <c r="M836" s="97">
        <v>43620.0</v>
      </c>
      <c r="N836" s="84" t="s">
        <v>2962</v>
      </c>
      <c r="O836" s="91" t="s">
        <v>2818</v>
      </c>
    </row>
    <row r="837" ht="15.75" customHeight="1">
      <c r="A837" s="122" t="s">
        <v>278</v>
      </c>
      <c r="B837" s="84" t="s">
        <v>2963</v>
      </c>
      <c r="C837" s="84" t="s">
        <v>2964</v>
      </c>
      <c r="D837" s="84">
        <v>8.526851038E10</v>
      </c>
      <c r="E837" s="84" t="s">
        <v>2965</v>
      </c>
      <c r="F837" s="85">
        <v>2.0</v>
      </c>
      <c r="G837" s="121">
        <v>317008.0</v>
      </c>
      <c r="H837" s="84" t="s">
        <v>41</v>
      </c>
      <c r="I837" s="99">
        <v>38000.0</v>
      </c>
      <c r="J837" s="84" t="s">
        <v>1055</v>
      </c>
      <c r="K837" s="88"/>
      <c r="L837" s="88"/>
      <c r="M837" s="97">
        <v>43620.0</v>
      </c>
      <c r="N837" s="84" t="s">
        <v>2817</v>
      </c>
      <c r="O837" s="91" t="s">
        <v>2818</v>
      </c>
    </row>
    <row r="838" ht="15.75" customHeight="1">
      <c r="A838" s="122" t="s">
        <v>284</v>
      </c>
      <c r="B838" s="84" t="s">
        <v>2966</v>
      </c>
      <c r="C838" s="84" t="s">
        <v>2967</v>
      </c>
      <c r="D838" s="84">
        <v>8.7764932426E10</v>
      </c>
      <c r="E838" s="84" t="s">
        <v>2968</v>
      </c>
      <c r="F838" s="85">
        <v>1.0</v>
      </c>
      <c r="G838" s="121">
        <v>269009.0</v>
      </c>
      <c r="H838" s="84" t="s">
        <v>41</v>
      </c>
      <c r="I838" s="99">
        <v>10000.0</v>
      </c>
      <c r="J838" s="84" t="s">
        <v>1046</v>
      </c>
      <c r="K838" s="88"/>
      <c r="L838" s="88"/>
      <c r="M838" s="97">
        <v>43620.0</v>
      </c>
      <c r="N838" s="91" t="s">
        <v>2846</v>
      </c>
      <c r="O838" s="91" t="s">
        <v>2847</v>
      </c>
    </row>
    <row r="839" ht="15.75" customHeight="1">
      <c r="A839" s="122" t="s">
        <v>286</v>
      </c>
      <c r="B839" s="84" t="s">
        <v>2969</v>
      </c>
      <c r="C839" s="84" t="s">
        <v>2970</v>
      </c>
      <c r="D839" s="84">
        <v>8.1357622693E10</v>
      </c>
      <c r="E839" s="84" t="s">
        <v>2971</v>
      </c>
      <c r="F839" s="85">
        <v>2.0</v>
      </c>
      <c r="G839" s="121">
        <v>376009.0</v>
      </c>
      <c r="H839" s="84" t="s">
        <v>21</v>
      </c>
      <c r="I839" s="99">
        <v>17000.0</v>
      </c>
      <c r="J839" s="84" t="s">
        <v>1046</v>
      </c>
      <c r="K839" s="88"/>
      <c r="L839" s="88"/>
      <c r="M839" s="145">
        <v>43928.0</v>
      </c>
      <c r="N839" s="91" t="s">
        <v>2846</v>
      </c>
      <c r="O839" s="91" t="s">
        <v>2847</v>
      </c>
    </row>
    <row r="840" ht="15.75" customHeight="1">
      <c r="A840" s="122" t="s">
        <v>291</v>
      </c>
      <c r="B840" s="84" t="s">
        <v>2972</v>
      </c>
      <c r="C840" s="84" t="s">
        <v>2973</v>
      </c>
      <c r="D840" s="84">
        <v>8.7888654279E10</v>
      </c>
      <c r="E840" s="84" t="s">
        <v>2974</v>
      </c>
      <c r="F840" s="85">
        <v>4.0</v>
      </c>
      <c r="G840" s="121">
        <v>578009.0</v>
      </c>
      <c r="H840" s="84" t="s">
        <v>41</v>
      </c>
      <c r="I840" s="99">
        <v>10000.0</v>
      </c>
      <c r="J840" s="84" t="s">
        <v>1046</v>
      </c>
      <c r="K840" s="88"/>
      <c r="L840" s="88"/>
      <c r="M840" s="145">
        <v>43928.0</v>
      </c>
      <c r="N840" s="91" t="s">
        <v>2846</v>
      </c>
      <c r="O840" s="91" t="s">
        <v>2847</v>
      </c>
    </row>
    <row r="841" ht="15.75" customHeight="1">
      <c r="A841" s="122" t="s">
        <v>297</v>
      </c>
      <c r="B841" s="84" t="s">
        <v>2975</v>
      </c>
      <c r="C841" s="84" t="s">
        <v>2976</v>
      </c>
      <c r="D841" s="84">
        <v>8.2313548413E10</v>
      </c>
      <c r="E841" s="84" t="s">
        <v>2977</v>
      </c>
      <c r="F841" s="85">
        <v>1.0</v>
      </c>
      <c r="G841" s="121">
        <v>218008.0</v>
      </c>
      <c r="H841" s="84" t="s">
        <v>2978</v>
      </c>
      <c r="I841" s="99">
        <v>23000.0</v>
      </c>
      <c r="J841" s="84" t="s">
        <v>1055</v>
      </c>
      <c r="K841" s="88"/>
      <c r="L841" s="88"/>
      <c r="M841" s="145">
        <v>43928.0</v>
      </c>
      <c r="N841" s="84" t="s">
        <v>2812</v>
      </c>
      <c r="O841" s="91" t="s">
        <v>2813</v>
      </c>
    </row>
    <row r="842" ht="15.75" customHeight="1">
      <c r="A842" s="122" t="s">
        <v>303</v>
      </c>
      <c r="B842" s="84" t="s">
        <v>2979</v>
      </c>
      <c r="C842" s="84" t="s">
        <v>2980</v>
      </c>
      <c r="D842" s="84">
        <v>8.7781711231E10</v>
      </c>
      <c r="E842" s="84" t="s">
        <v>2981</v>
      </c>
      <c r="F842" s="85">
        <v>2.0</v>
      </c>
      <c r="G842" s="124"/>
      <c r="H842" s="88"/>
      <c r="I842" s="99">
        <v>16000.0</v>
      </c>
      <c r="J842" s="84" t="s">
        <v>1055</v>
      </c>
      <c r="K842" s="88"/>
      <c r="L842" s="88"/>
      <c r="M842" s="145">
        <v>43928.0</v>
      </c>
      <c r="N842" s="91" t="s">
        <v>2832</v>
      </c>
      <c r="O842" s="91" t="s">
        <v>2833</v>
      </c>
    </row>
    <row r="843" ht="15.75" customHeight="1">
      <c r="A843" s="122" t="s">
        <v>308</v>
      </c>
      <c r="B843" s="84" t="s">
        <v>2982</v>
      </c>
      <c r="C843" s="84" t="s">
        <v>2983</v>
      </c>
      <c r="D843" s="84">
        <v>8.228150842E10</v>
      </c>
      <c r="E843" s="84" t="s">
        <v>2984</v>
      </c>
      <c r="F843" s="85">
        <v>6.0</v>
      </c>
      <c r="G843" s="121">
        <v>1332008.0</v>
      </c>
      <c r="H843" s="84" t="s">
        <v>41</v>
      </c>
      <c r="I843" s="99">
        <v>96000.0</v>
      </c>
      <c r="J843" s="84" t="s">
        <v>1055</v>
      </c>
      <c r="K843" s="88"/>
      <c r="L843" s="88"/>
      <c r="M843" s="145">
        <v>43928.0</v>
      </c>
      <c r="N843" s="84" t="s">
        <v>2812</v>
      </c>
      <c r="O843" s="91" t="s">
        <v>2813</v>
      </c>
    </row>
    <row r="844" ht="15.75" customHeight="1">
      <c r="A844" s="122" t="s">
        <v>313</v>
      </c>
      <c r="B844" s="84" t="s">
        <v>2985</v>
      </c>
      <c r="C844" s="84" t="s">
        <v>2986</v>
      </c>
      <c r="D844" s="84">
        <v>8.5708989427E10</v>
      </c>
      <c r="E844" s="84" t="s">
        <v>1119</v>
      </c>
      <c r="F844" s="85">
        <v>2.0</v>
      </c>
      <c r="G844" s="121">
        <v>294000.0</v>
      </c>
      <c r="H844" s="84" t="s">
        <v>21</v>
      </c>
      <c r="I844" s="99">
        <v>42000.0</v>
      </c>
      <c r="J844" s="84" t="s">
        <v>1046</v>
      </c>
      <c r="K844" s="88"/>
      <c r="L844" s="88"/>
      <c r="M844" s="145">
        <v>43928.0</v>
      </c>
      <c r="N844" s="91" t="s">
        <v>2846</v>
      </c>
      <c r="O844" s="91" t="s">
        <v>2847</v>
      </c>
    </row>
    <row r="845" ht="15.75" customHeight="1">
      <c r="A845" s="142" t="s">
        <v>2987</v>
      </c>
      <c r="B845" s="84" t="s">
        <v>2988</v>
      </c>
      <c r="C845" s="84" t="s">
        <v>2989</v>
      </c>
      <c r="D845" s="84">
        <v>1.059591332E9</v>
      </c>
      <c r="E845" s="84" t="s">
        <v>2990</v>
      </c>
      <c r="F845" s="85">
        <v>4.0</v>
      </c>
      <c r="G845" s="121">
        <v>1400000.0</v>
      </c>
      <c r="H845" s="84" t="s">
        <v>21</v>
      </c>
      <c r="I845" s="99">
        <v>610000.0</v>
      </c>
      <c r="J845" s="84" t="s">
        <v>53</v>
      </c>
      <c r="K845" s="88"/>
      <c r="L845" s="88"/>
      <c r="M845" s="97">
        <v>43681.0</v>
      </c>
      <c r="N845" s="91" t="s">
        <v>2846</v>
      </c>
      <c r="O845" s="91" t="s">
        <v>2847</v>
      </c>
    </row>
    <row r="846" ht="15.75" customHeight="1">
      <c r="A846" s="122" t="s">
        <v>2991</v>
      </c>
      <c r="B846" s="84" t="s">
        <v>2992</v>
      </c>
      <c r="C846" s="84" t="s">
        <v>2993</v>
      </c>
      <c r="D846" s="84" t="s">
        <v>2994</v>
      </c>
      <c r="E846" s="84" t="s">
        <v>2995</v>
      </c>
      <c r="F846" s="85">
        <v>1.0</v>
      </c>
      <c r="G846" s="124"/>
      <c r="H846" s="88"/>
      <c r="I846" s="99">
        <v>16000.0</v>
      </c>
      <c r="J846" s="84" t="s">
        <v>1055</v>
      </c>
      <c r="K846" s="88"/>
      <c r="L846" s="88"/>
      <c r="M846" s="145">
        <v>43929.0</v>
      </c>
      <c r="N846" s="140" t="s">
        <v>2860</v>
      </c>
      <c r="O846" s="91" t="s">
        <v>2861</v>
      </c>
    </row>
    <row r="847" ht="15.75" customHeight="1">
      <c r="A847" s="122" t="s">
        <v>2996</v>
      </c>
      <c r="B847" s="84" t="s">
        <v>2997</v>
      </c>
      <c r="C847" s="84" t="s">
        <v>2998</v>
      </c>
      <c r="D847" s="84">
        <v>8.1413545771E10</v>
      </c>
      <c r="E847" s="84" t="s">
        <v>2999</v>
      </c>
      <c r="F847" s="85">
        <v>1.0</v>
      </c>
      <c r="G847" s="124"/>
      <c r="H847" s="88"/>
      <c r="I847" s="99">
        <v>12000.0</v>
      </c>
      <c r="J847" s="84" t="s">
        <v>1055</v>
      </c>
      <c r="K847" s="88"/>
      <c r="L847" s="88"/>
      <c r="M847" s="145">
        <v>43929.0</v>
      </c>
      <c r="N847" s="140" t="s">
        <v>2860</v>
      </c>
      <c r="O847" s="91" t="s">
        <v>3000</v>
      </c>
    </row>
    <row r="848" ht="15.75" customHeight="1">
      <c r="A848" s="122" t="s">
        <v>3001</v>
      </c>
      <c r="B848" s="84" t="s">
        <v>3002</v>
      </c>
      <c r="C848" s="84" t="s">
        <v>3003</v>
      </c>
      <c r="D848" s="84">
        <v>8.524449472E10</v>
      </c>
      <c r="E848" s="84" t="s">
        <v>3004</v>
      </c>
      <c r="F848" s="85">
        <v>2.0</v>
      </c>
      <c r="G848" s="124"/>
      <c r="H848" s="88"/>
      <c r="I848" s="99">
        <v>81000.0</v>
      </c>
      <c r="J848" s="84" t="s">
        <v>1055</v>
      </c>
      <c r="K848" s="88"/>
      <c r="L848" s="88"/>
      <c r="M848" s="145">
        <v>43929.0</v>
      </c>
      <c r="N848" s="91" t="s">
        <v>2832</v>
      </c>
      <c r="O848" s="91" t="s">
        <v>2833</v>
      </c>
    </row>
    <row r="849" ht="15.75" customHeight="1">
      <c r="A849" s="122" t="s">
        <v>3005</v>
      </c>
      <c r="B849" s="84" t="s">
        <v>3006</v>
      </c>
      <c r="C849" s="84" t="s">
        <v>3007</v>
      </c>
      <c r="D849" s="84">
        <v>8.7783043836E10</v>
      </c>
      <c r="E849" s="84" t="s">
        <v>3008</v>
      </c>
      <c r="F849" s="85">
        <v>3.0</v>
      </c>
      <c r="G849" s="121">
        <v>628008.0</v>
      </c>
      <c r="H849" s="84" t="s">
        <v>21</v>
      </c>
      <c r="I849" s="99">
        <v>24000.0</v>
      </c>
      <c r="J849" s="84" t="s">
        <v>1055</v>
      </c>
      <c r="K849" s="88"/>
      <c r="L849" s="88"/>
      <c r="M849" s="97">
        <v>43681.0</v>
      </c>
      <c r="N849" s="84" t="s">
        <v>2812</v>
      </c>
      <c r="O849" s="91" t="s">
        <v>2813</v>
      </c>
    </row>
    <row r="850" ht="15.75" customHeight="1">
      <c r="A850" s="122" t="s">
        <v>3009</v>
      </c>
      <c r="B850" s="84" t="s">
        <v>3010</v>
      </c>
      <c r="C850" s="84" t="s">
        <v>3011</v>
      </c>
      <c r="D850" s="84">
        <v>8.999482612E9</v>
      </c>
      <c r="E850" s="84" t="s">
        <v>1638</v>
      </c>
      <c r="F850" s="85">
        <v>2.0</v>
      </c>
      <c r="G850" s="121">
        <v>371009.0</v>
      </c>
      <c r="H850" s="84" t="s">
        <v>21</v>
      </c>
      <c r="I850" s="99">
        <v>12000.0</v>
      </c>
      <c r="J850" s="84" t="s">
        <v>1055</v>
      </c>
      <c r="K850" s="88"/>
      <c r="L850" s="88"/>
      <c r="M850" s="145">
        <v>43929.0</v>
      </c>
      <c r="N850" s="91" t="s">
        <v>2846</v>
      </c>
      <c r="O850" s="91" t="s">
        <v>2847</v>
      </c>
    </row>
    <row r="851" ht="15.75" customHeight="1">
      <c r="A851" s="122" t="s">
        <v>3012</v>
      </c>
      <c r="B851" s="84" t="s">
        <v>3013</v>
      </c>
      <c r="C851" s="84" t="s">
        <v>3014</v>
      </c>
      <c r="D851" s="84">
        <v>8.5703554299E10</v>
      </c>
      <c r="E851" s="84" t="s">
        <v>3015</v>
      </c>
      <c r="F851" s="85">
        <v>2.0</v>
      </c>
      <c r="G851" s="124"/>
      <c r="H851" s="88"/>
      <c r="I851" s="99">
        <v>12000.0</v>
      </c>
      <c r="J851" s="84" t="s">
        <v>53</v>
      </c>
      <c r="K851" s="88"/>
      <c r="L851" s="88"/>
      <c r="M851" s="145">
        <v>43929.0</v>
      </c>
      <c r="N851" s="91" t="s">
        <v>2832</v>
      </c>
      <c r="O851" s="91" t="s">
        <v>2833</v>
      </c>
    </row>
    <row r="852" ht="15.75" customHeight="1">
      <c r="A852" s="122" t="s">
        <v>3016</v>
      </c>
      <c r="B852" s="84" t="s">
        <v>3017</v>
      </c>
      <c r="C852" s="84" t="s">
        <v>3018</v>
      </c>
      <c r="D852" s="84">
        <v>8.2234875005E10</v>
      </c>
      <c r="E852" s="84" t="s">
        <v>3019</v>
      </c>
      <c r="F852" s="85">
        <v>2.0</v>
      </c>
      <c r="G852" s="124"/>
      <c r="H852" s="88"/>
      <c r="I852" s="99">
        <v>21000.0</v>
      </c>
      <c r="J852" s="84" t="s">
        <v>1055</v>
      </c>
      <c r="K852" s="88"/>
      <c r="L852" s="88"/>
      <c r="M852" s="145">
        <v>43929.0</v>
      </c>
      <c r="N852" s="91" t="s">
        <v>2832</v>
      </c>
      <c r="O852" s="91" t="s">
        <v>2833</v>
      </c>
    </row>
    <row r="853" ht="15.75" customHeight="1">
      <c r="A853" s="122" t="s">
        <v>3020</v>
      </c>
      <c r="B853" s="84" t="s">
        <v>3021</v>
      </c>
      <c r="C853" s="84" t="s">
        <v>3022</v>
      </c>
      <c r="D853" s="84">
        <v>8.9630747803E10</v>
      </c>
      <c r="E853" s="84" t="s">
        <v>2712</v>
      </c>
      <c r="F853" s="85">
        <v>1.0</v>
      </c>
      <c r="G853" s="121">
        <v>272009.0</v>
      </c>
      <c r="H853" s="84" t="s">
        <v>41</v>
      </c>
      <c r="I853" s="99">
        <v>13000.0</v>
      </c>
      <c r="J853" s="84" t="s">
        <v>305</v>
      </c>
      <c r="K853" s="88"/>
      <c r="L853" s="88"/>
      <c r="M853" s="145">
        <v>43929.0</v>
      </c>
      <c r="N853" s="91" t="s">
        <v>2846</v>
      </c>
      <c r="O853" s="91" t="s">
        <v>2847</v>
      </c>
    </row>
    <row r="854" ht="15.75" customHeight="1">
      <c r="A854" s="122" t="s">
        <v>3023</v>
      </c>
      <c r="B854" s="84" t="s">
        <v>3024</v>
      </c>
      <c r="C854" s="84" t="s">
        <v>3025</v>
      </c>
      <c r="D854" s="84">
        <v>8.5640127005E10</v>
      </c>
      <c r="E854" s="84" t="s">
        <v>3026</v>
      </c>
      <c r="F854" s="85">
        <v>10.0</v>
      </c>
      <c r="G854" s="124"/>
      <c r="H854" s="88"/>
      <c r="I854" s="99">
        <v>72000.0</v>
      </c>
      <c r="J854" s="84" t="s">
        <v>1055</v>
      </c>
      <c r="K854" s="88"/>
      <c r="L854" s="88"/>
      <c r="M854" s="97">
        <v>43681.0</v>
      </c>
      <c r="N854" s="140" t="s">
        <v>2860</v>
      </c>
      <c r="O854" s="91" t="s">
        <v>2861</v>
      </c>
    </row>
    <row r="855" ht="15.75" customHeight="1">
      <c r="A855" s="122" t="s">
        <v>3027</v>
      </c>
      <c r="B855" s="84" t="s">
        <v>2941</v>
      </c>
      <c r="C855" s="84" t="s">
        <v>2942</v>
      </c>
      <c r="D855" s="84">
        <v>8.2226095518E10</v>
      </c>
      <c r="E855" s="84" t="s">
        <v>3028</v>
      </c>
      <c r="F855" s="85">
        <v>1.0</v>
      </c>
      <c r="G855" s="124"/>
      <c r="H855" s="88"/>
      <c r="I855" s="99">
        <v>14000.0</v>
      </c>
      <c r="J855" s="84" t="s">
        <v>1055</v>
      </c>
      <c r="K855" s="88"/>
      <c r="L855" s="88"/>
      <c r="M855" s="97">
        <v>43681.0</v>
      </c>
      <c r="N855" s="84" t="s">
        <v>2801</v>
      </c>
      <c r="O855" s="91" t="s">
        <v>2802</v>
      </c>
    </row>
    <row r="856" ht="15.75" customHeight="1">
      <c r="A856" s="122" t="s">
        <v>3029</v>
      </c>
      <c r="B856" s="84" t="s">
        <v>3030</v>
      </c>
      <c r="C856" s="84" t="s">
        <v>3031</v>
      </c>
      <c r="D856" s="84">
        <v>8.7882323398E10</v>
      </c>
      <c r="E856" s="84" t="s">
        <v>3032</v>
      </c>
      <c r="F856" s="85">
        <v>2.0</v>
      </c>
      <c r="G856" s="124"/>
      <c r="H856" s="88"/>
      <c r="I856" s="99">
        <v>11000.0</v>
      </c>
      <c r="J856" s="84" t="s">
        <v>1055</v>
      </c>
      <c r="K856" s="88"/>
      <c r="L856" s="88"/>
      <c r="M856" s="97">
        <v>43681.0</v>
      </c>
      <c r="N856" s="91" t="s">
        <v>2832</v>
      </c>
      <c r="O856" s="91" t="s">
        <v>2833</v>
      </c>
    </row>
    <row r="857" ht="15.75" customHeight="1">
      <c r="A857" s="122" t="s">
        <v>237</v>
      </c>
      <c r="B857" s="84" t="s">
        <v>3033</v>
      </c>
      <c r="C857" s="84" t="s">
        <v>3034</v>
      </c>
      <c r="D857" s="84">
        <v>8.2364625853E10</v>
      </c>
      <c r="E857" s="84" t="s">
        <v>3035</v>
      </c>
      <c r="F857" s="85">
        <v>2.0</v>
      </c>
      <c r="G857" s="124"/>
      <c r="H857" s="88"/>
      <c r="I857" s="99">
        <v>49000.0</v>
      </c>
      <c r="J857" s="84" t="s">
        <v>1055</v>
      </c>
      <c r="K857" s="88"/>
      <c r="L857" s="88"/>
      <c r="M857" s="145">
        <v>43929.0</v>
      </c>
      <c r="N857" s="140" t="s">
        <v>2860</v>
      </c>
      <c r="O857" s="91" t="s">
        <v>2861</v>
      </c>
    </row>
    <row r="858" ht="15.75" customHeight="1">
      <c r="A858" s="122" t="s">
        <v>321</v>
      </c>
      <c r="B858" s="84" t="s">
        <v>3036</v>
      </c>
      <c r="C858" s="84" t="s">
        <v>3037</v>
      </c>
      <c r="D858" s="84" t="s">
        <v>3038</v>
      </c>
      <c r="E858" s="84" t="s">
        <v>3039</v>
      </c>
      <c r="F858" s="85">
        <v>1.0</v>
      </c>
      <c r="G858" s="121">
        <v>272009.0</v>
      </c>
      <c r="H858" s="84" t="s">
        <v>41</v>
      </c>
      <c r="I858" s="99">
        <v>13000.0</v>
      </c>
      <c r="J858" s="84" t="s">
        <v>1046</v>
      </c>
      <c r="K858" s="88"/>
      <c r="L858" s="88"/>
      <c r="M858" s="97">
        <v>43681.0</v>
      </c>
      <c r="N858" s="91" t="s">
        <v>2846</v>
      </c>
      <c r="O858" s="91" t="s">
        <v>2847</v>
      </c>
    </row>
    <row r="859" ht="15.75" customHeight="1">
      <c r="A859" s="122" t="s">
        <v>327</v>
      </c>
      <c r="B859" s="84" t="s">
        <v>3040</v>
      </c>
      <c r="C859" s="84" t="s">
        <v>3041</v>
      </c>
      <c r="D859" s="84">
        <v>8.5210875035E10</v>
      </c>
      <c r="E859" s="84" t="s">
        <v>3042</v>
      </c>
      <c r="F859" s="85">
        <v>1.0</v>
      </c>
      <c r="G859" s="121">
        <v>270009.0</v>
      </c>
      <c r="H859" s="84" t="s">
        <v>41</v>
      </c>
      <c r="I859" s="99">
        <v>11000.0</v>
      </c>
      <c r="J859" s="84" t="s">
        <v>1055</v>
      </c>
      <c r="K859" s="88"/>
      <c r="L859" s="88"/>
      <c r="M859" s="97">
        <v>43681.0</v>
      </c>
      <c r="N859" s="91" t="s">
        <v>2846</v>
      </c>
      <c r="O859" s="91" t="s">
        <v>2847</v>
      </c>
    </row>
    <row r="860" ht="15.75" customHeight="1">
      <c r="A860" s="122" t="s">
        <v>334</v>
      </c>
      <c r="B860" s="84" t="s">
        <v>3043</v>
      </c>
      <c r="C860" s="84" t="s">
        <v>3044</v>
      </c>
      <c r="D860" s="84">
        <v>8.2244801809E10</v>
      </c>
      <c r="E860" s="84" t="s">
        <v>3045</v>
      </c>
      <c r="F860" s="85">
        <v>1.0</v>
      </c>
      <c r="G860" s="121">
        <v>281009.0</v>
      </c>
      <c r="H860" s="84" t="s">
        <v>21</v>
      </c>
      <c r="I860" s="99">
        <v>22000.0</v>
      </c>
      <c r="J860" s="84" t="s">
        <v>1046</v>
      </c>
      <c r="K860" s="88"/>
      <c r="L860" s="88"/>
      <c r="M860" s="97">
        <v>43712.0</v>
      </c>
      <c r="N860" s="91" t="s">
        <v>2846</v>
      </c>
      <c r="O860" s="91" t="s">
        <v>2847</v>
      </c>
    </row>
    <row r="861" ht="15.75" customHeight="1">
      <c r="A861" s="122" t="s">
        <v>339</v>
      </c>
      <c r="B861" s="84" t="s">
        <v>3046</v>
      </c>
      <c r="C861" s="84" t="s">
        <v>3047</v>
      </c>
      <c r="D861" s="84" t="s">
        <v>3048</v>
      </c>
      <c r="E861" s="84" t="s">
        <v>3049</v>
      </c>
      <c r="F861" s="85">
        <v>4.0</v>
      </c>
      <c r="G861" s="121">
        <v>744009.0</v>
      </c>
      <c r="H861" s="84" t="s">
        <v>21</v>
      </c>
      <c r="I861" s="99">
        <v>42000.0</v>
      </c>
      <c r="J861" s="84" t="s">
        <v>1046</v>
      </c>
      <c r="K861" s="88"/>
      <c r="L861" s="88"/>
      <c r="M861" s="97">
        <v>43712.0</v>
      </c>
      <c r="N861" s="91" t="s">
        <v>2846</v>
      </c>
      <c r="O861" s="91" t="s">
        <v>3050</v>
      </c>
    </row>
    <row r="862" ht="15.75" customHeight="1">
      <c r="A862" s="122" t="s">
        <v>2125</v>
      </c>
      <c r="B862" s="84" t="s">
        <v>3051</v>
      </c>
      <c r="C862" s="84" t="s">
        <v>3052</v>
      </c>
      <c r="D862" s="84">
        <v>8.1284195529E10</v>
      </c>
      <c r="E862" s="84" t="s">
        <v>3053</v>
      </c>
      <c r="F862" s="85">
        <v>2.0</v>
      </c>
      <c r="G862" s="124"/>
      <c r="H862" s="88"/>
      <c r="I862" s="99">
        <v>12000.0</v>
      </c>
      <c r="J862" s="84" t="s">
        <v>1055</v>
      </c>
      <c r="K862" s="88"/>
      <c r="L862" s="88"/>
      <c r="M862" s="97">
        <v>43712.0</v>
      </c>
      <c r="N862" s="140" t="s">
        <v>2860</v>
      </c>
      <c r="O862" s="91" t="s">
        <v>2861</v>
      </c>
    </row>
    <row r="863" ht="15.75" customHeight="1">
      <c r="A863" s="122" t="s">
        <v>2129</v>
      </c>
      <c r="B863" s="84" t="s">
        <v>3054</v>
      </c>
      <c r="C863" s="84" t="s">
        <v>3055</v>
      </c>
      <c r="D863" s="84">
        <v>8.5711204056E10</v>
      </c>
      <c r="E863" s="84" t="s">
        <v>3056</v>
      </c>
      <c r="F863" s="85">
        <v>1.0</v>
      </c>
      <c r="G863" s="121">
        <v>101308.0</v>
      </c>
      <c r="H863" s="84" t="s">
        <v>21</v>
      </c>
      <c r="I863" s="99">
        <v>11000.0</v>
      </c>
      <c r="J863" s="84" t="s">
        <v>1055</v>
      </c>
      <c r="K863" s="99">
        <v>38700.0</v>
      </c>
      <c r="L863" s="88"/>
      <c r="M863" s="145">
        <v>43930.0</v>
      </c>
      <c r="N863" s="84" t="s">
        <v>2812</v>
      </c>
      <c r="O863" s="91" t="s">
        <v>2813</v>
      </c>
    </row>
    <row r="864" ht="15.75" customHeight="1">
      <c r="A864" s="122" t="s">
        <v>344</v>
      </c>
      <c r="B864" s="84" t="s">
        <v>3057</v>
      </c>
      <c r="C864" s="84" t="s">
        <v>3058</v>
      </c>
      <c r="D864" s="84">
        <v>8.95414839134E11</v>
      </c>
      <c r="E864" s="84" t="s">
        <v>3059</v>
      </c>
      <c r="F864" s="85">
        <v>2.0</v>
      </c>
      <c r="G864" s="121">
        <v>372009.0</v>
      </c>
      <c r="H864" s="84" t="s">
        <v>41</v>
      </c>
      <c r="I864" s="99">
        <v>13000.0</v>
      </c>
      <c r="J864" s="84" t="s">
        <v>1046</v>
      </c>
      <c r="K864" s="88"/>
      <c r="L864" s="88"/>
      <c r="M864" s="145">
        <v>43930.0</v>
      </c>
      <c r="N864" s="91" t="s">
        <v>2846</v>
      </c>
      <c r="O864" s="91" t="s">
        <v>2847</v>
      </c>
    </row>
    <row r="865" ht="15.75" customHeight="1">
      <c r="A865" s="122" t="s">
        <v>346</v>
      </c>
      <c r="B865" s="84" t="s">
        <v>3060</v>
      </c>
      <c r="C865" s="84" t="s">
        <v>3061</v>
      </c>
      <c r="D865" s="85">
        <v>8.5868993949E10</v>
      </c>
      <c r="E865" s="84" t="s">
        <v>3062</v>
      </c>
      <c r="F865" s="85">
        <v>2.0</v>
      </c>
      <c r="G865" s="124"/>
      <c r="H865" s="88"/>
      <c r="I865" s="99">
        <v>12000.0</v>
      </c>
      <c r="J865" s="84" t="s">
        <v>1055</v>
      </c>
      <c r="K865" s="88"/>
      <c r="L865" s="88"/>
      <c r="M865" s="145">
        <v>43930.0</v>
      </c>
      <c r="N865" s="91" t="s">
        <v>2832</v>
      </c>
      <c r="O865" s="91" t="s">
        <v>2833</v>
      </c>
    </row>
    <row r="866" ht="15.75" customHeight="1">
      <c r="A866" s="122" t="s">
        <v>352</v>
      </c>
      <c r="B866" s="84" t="s">
        <v>3063</v>
      </c>
      <c r="C866" s="84" t="s">
        <v>3064</v>
      </c>
      <c r="D866" s="84" t="s">
        <v>3065</v>
      </c>
      <c r="E866" s="84" t="s">
        <v>3066</v>
      </c>
      <c r="F866" s="85">
        <v>2.0</v>
      </c>
      <c r="G866" s="121">
        <v>371009.0</v>
      </c>
      <c r="H866" s="84" t="s">
        <v>41</v>
      </c>
      <c r="I866" s="99">
        <v>12000.0</v>
      </c>
      <c r="J866" s="84" t="s">
        <v>1055</v>
      </c>
      <c r="K866" s="88"/>
      <c r="L866" s="88"/>
      <c r="M866" s="145">
        <v>43930.0</v>
      </c>
      <c r="N866" s="91" t="s">
        <v>2846</v>
      </c>
      <c r="O866" s="91" t="s">
        <v>2847</v>
      </c>
    </row>
    <row r="867" ht="15.75" customHeight="1">
      <c r="A867" s="122" t="s">
        <v>357</v>
      </c>
      <c r="B867" s="84" t="s">
        <v>3067</v>
      </c>
      <c r="C867" s="84" t="s">
        <v>3068</v>
      </c>
      <c r="D867" s="84">
        <v>8.817680026E9</v>
      </c>
      <c r="E867" s="84" t="s">
        <v>3069</v>
      </c>
      <c r="F867" s="85">
        <v>1.0</v>
      </c>
      <c r="G867" s="124"/>
      <c r="H867" s="88"/>
      <c r="I867" s="99">
        <v>23000.0</v>
      </c>
      <c r="J867" s="84" t="s">
        <v>1055</v>
      </c>
      <c r="K867" s="88"/>
      <c r="L867" s="88"/>
      <c r="M867" s="145">
        <v>43931.0</v>
      </c>
      <c r="N867" s="140" t="s">
        <v>2860</v>
      </c>
      <c r="O867" s="91" t="s">
        <v>2861</v>
      </c>
    </row>
    <row r="868" ht="15.75" customHeight="1">
      <c r="A868" s="122" t="s">
        <v>1581</v>
      </c>
      <c r="B868" s="84" t="s">
        <v>3070</v>
      </c>
      <c r="C868" s="84" t="s">
        <v>3071</v>
      </c>
      <c r="D868" s="84">
        <v>8.538467168E10</v>
      </c>
      <c r="E868" s="84" t="s">
        <v>3072</v>
      </c>
      <c r="F868" s="85">
        <v>2.0</v>
      </c>
      <c r="G868" s="124"/>
      <c r="H868" s="88"/>
      <c r="I868" s="99">
        <v>41000.0</v>
      </c>
      <c r="J868" s="84" t="s">
        <v>1055</v>
      </c>
      <c r="K868" s="88"/>
      <c r="L868" s="88"/>
      <c r="M868" s="145">
        <v>43931.0</v>
      </c>
      <c r="N868" s="91" t="s">
        <v>2832</v>
      </c>
      <c r="O868" s="91" t="s">
        <v>2833</v>
      </c>
    </row>
    <row r="869" ht="15.75" customHeight="1">
      <c r="A869" s="122" t="s">
        <v>362</v>
      </c>
      <c r="B869" s="84" t="s">
        <v>3073</v>
      </c>
      <c r="C869" s="84" t="s">
        <v>3074</v>
      </c>
      <c r="D869" s="84">
        <v>8.2280392338E10</v>
      </c>
      <c r="E869" s="84" t="s">
        <v>3075</v>
      </c>
      <c r="F869" s="85">
        <v>2.0</v>
      </c>
      <c r="G869" s="121">
        <v>391008.0</v>
      </c>
      <c r="H869" s="84" t="s">
        <v>41</v>
      </c>
      <c r="I869" s="99">
        <v>32000.0</v>
      </c>
      <c r="J869" s="84" t="s">
        <v>1055</v>
      </c>
      <c r="K869" s="88"/>
      <c r="L869" s="88"/>
      <c r="M869" s="145">
        <v>43931.0</v>
      </c>
      <c r="N869" s="84" t="s">
        <v>2812</v>
      </c>
      <c r="O869" s="91" t="s">
        <v>2813</v>
      </c>
    </row>
    <row r="870" ht="15.75" customHeight="1">
      <c r="A870" s="122" t="s">
        <v>367</v>
      </c>
      <c r="B870" s="84" t="s">
        <v>2979</v>
      </c>
      <c r="C870" s="84" t="s">
        <v>2980</v>
      </c>
      <c r="D870" s="84">
        <v>8.7781711231E10</v>
      </c>
      <c r="E870" s="84" t="s">
        <v>3076</v>
      </c>
      <c r="F870" s="85">
        <v>2.0</v>
      </c>
      <c r="G870" s="124"/>
      <c r="H870" s="88"/>
      <c r="I870" s="99">
        <v>16000.0</v>
      </c>
      <c r="J870" s="84" t="s">
        <v>1055</v>
      </c>
      <c r="K870" s="88"/>
      <c r="L870" s="88"/>
      <c r="M870" s="145">
        <v>43931.0</v>
      </c>
      <c r="N870" s="91" t="s">
        <v>2832</v>
      </c>
      <c r="O870" s="91" t="s">
        <v>2833</v>
      </c>
    </row>
    <row r="871" ht="15.75" customHeight="1">
      <c r="A871" s="122" t="s">
        <v>373</v>
      </c>
      <c r="B871" s="84" t="s">
        <v>3063</v>
      </c>
      <c r="C871" s="84" t="s">
        <v>3064</v>
      </c>
      <c r="D871" s="84" t="s">
        <v>3065</v>
      </c>
      <c r="E871" s="84" t="s">
        <v>3077</v>
      </c>
      <c r="F871" s="85">
        <v>2.0</v>
      </c>
      <c r="G871" s="121">
        <v>371000.0</v>
      </c>
      <c r="H871" s="84" t="s">
        <v>41</v>
      </c>
      <c r="I871" s="99">
        <v>12000.0</v>
      </c>
      <c r="J871" s="84" t="s">
        <v>1055</v>
      </c>
      <c r="K871" s="88"/>
      <c r="L871" s="88"/>
      <c r="M871" s="145">
        <v>43932.0</v>
      </c>
      <c r="N871" s="91" t="s">
        <v>2846</v>
      </c>
      <c r="O871" s="91" t="s">
        <v>2847</v>
      </c>
    </row>
    <row r="872" ht="15.75" customHeight="1">
      <c r="A872" s="122" t="s">
        <v>378</v>
      </c>
      <c r="B872" s="84" t="s">
        <v>3078</v>
      </c>
      <c r="C872" s="84" t="s">
        <v>3079</v>
      </c>
      <c r="D872" s="84">
        <v>8.577786813E10</v>
      </c>
      <c r="E872" s="84" t="s">
        <v>3080</v>
      </c>
      <c r="F872" s="85">
        <v>2.0</v>
      </c>
      <c r="G872" s="121">
        <v>528000.0</v>
      </c>
      <c r="H872" s="84" t="s">
        <v>41</v>
      </c>
      <c r="I872" s="99">
        <v>10000.0</v>
      </c>
      <c r="J872" s="84" t="s">
        <v>1046</v>
      </c>
      <c r="K872" s="88"/>
      <c r="L872" s="88"/>
      <c r="M872" s="145">
        <v>43932.0</v>
      </c>
      <c r="N872" s="91" t="s">
        <v>2846</v>
      </c>
      <c r="O872" s="91" t="s">
        <v>2847</v>
      </c>
    </row>
    <row r="873" ht="15.75" customHeight="1">
      <c r="A873" s="122" t="s">
        <v>419</v>
      </c>
      <c r="B873" s="84" t="s">
        <v>3081</v>
      </c>
      <c r="C873" s="84" t="s">
        <v>3082</v>
      </c>
      <c r="D873" s="84">
        <v>8.1320460111E10</v>
      </c>
      <c r="E873" s="84" t="s">
        <v>3083</v>
      </c>
      <c r="F873" s="85">
        <v>2.0</v>
      </c>
      <c r="G873" s="121">
        <v>532006.0</v>
      </c>
      <c r="H873" s="84" t="s">
        <v>41</v>
      </c>
      <c r="I873" s="99">
        <v>12000.0</v>
      </c>
      <c r="J873" s="84" t="s">
        <v>1055</v>
      </c>
      <c r="K873" s="88"/>
      <c r="L873" s="88"/>
      <c r="M873" s="145">
        <v>43932.0</v>
      </c>
      <c r="N873" s="84" t="s">
        <v>2840</v>
      </c>
      <c r="O873" s="143" t="s">
        <v>2841</v>
      </c>
    </row>
    <row r="874" ht="15.75" customHeight="1">
      <c r="A874" s="122" t="s">
        <v>424</v>
      </c>
      <c r="B874" s="84" t="s">
        <v>3084</v>
      </c>
      <c r="C874" s="84" t="s">
        <v>3085</v>
      </c>
      <c r="D874" s="84">
        <v>8.1223411781E10</v>
      </c>
      <c r="E874" s="84" t="s">
        <v>3086</v>
      </c>
      <c r="F874" s="85">
        <v>2.0</v>
      </c>
      <c r="G874" s="124"/>
      <c r="H874" s="88"/>
      <c r="I874" s="99">
        <v>12000.0</v>
      </c>
      <c r="J874" s="84" t="s">
        <v>1055</v>
      </c>
      <c r="K874" s="88"/>
      <c r="L874" s="88"/>
      <c r="M874" s="145">
        <v>43932.0</v>
      </c>
      <c r="N874" s="91" t="s">
        <v>2832</v>
      </c>
      <c r="O874" s="91" t="s">
        <v>2833</v>
      </c>
    </row>
    <row r="875" ht="15.75" customHeight="1">
      <c r="A875" s="122" t="s">
        <v>429</v>
      </c>
      <c r="B875" s="84" t="s">
        <v>3087</v>
      </c>
      <c r="C875" s="84" t="s">
        <v>3088</v>
      </c>
      <c r="D875" s="84">
        <v>8.5856933425E10</v>
      </c>
      <c r="E875" s="84" t="s">
        <v>3089</v>
      </c>
      <c r="F875" s="85">
        <v>2.0</v>
      </c>
      <c r="G875" s="124"/>
      <c r="H875" s="88"/>
      <c r="I875" s="99">
        <v>21000.0</v>
      </c>
      <c r="J875" s="84" t="s">
        <v>1055</v>
      </c>
      <c r="K875" s="88"/>
      <c r="L875" s="88"/>
      <c r="M875" s="145">
        <v>43932.0</v>
      </c>
      <c r="N875" s="91" t="s">
        <v>2832</v>
      </c>
      <c r="O875" s="91" t="s">
        <v>2833</v>
      </c>
    </row>
    <row r="876" ht="15.75" customHeight="1">
      <c r="A876" s="122" t="s">
        <v>434</v>
      </c>
      <c r="B876" s="84" t="s">
        <v>3090</v>
      </c>
      <c r="C876" s="84" t="s">
        <v>3091</v>
      </c>
      <c r="D876" s="84">
        <v>8.1328899277E10</v>
      </c>
      <c r="E876" s="84" t="s">
        <v>3092</v>
      </c>
      <c r="F876" s="85">
        <v>1.0</v>
      </c>
      <c r="G876" s="124"/>
      <c r="H876" s="88"/>
      <c r="I876" s="99">
        <v>20000.0</v>
      </c>
      <c r="J876" s="84" t="s">
        <v>1055</v>
      </c>
      <c r="K876" s="88"/>
      <c r="L876" s="88"/>
      <c r="M876" s="145">
        <v>43932.0</v>
      </c>
      <c r="N876" s="91" t="s">
        <v>2832</v>
      </c>
      <c r="O876" s="91" t="s">
        <v>2833</v>
      </c>
    </row>
    <row r="877" ht="15.75" customHeight="1">
      <c r="A877" s="122" t="s">
        <v>1212</v>
      </c>
      <c r="B877" s="84" t="s">
        <v>3093</v>
      </c>
      <c r="C877" s="84" t="s">
        <v>3094</v>
      </c>
      <c r="D877" s="84">
        <v>8.1225284799E10</v>
      </c>
      <c r="E877" s="84" t="s">
        <v>3095</v>
      </c>
      <c r="F877" s="85">
        <v>1.0</v>
      </c>
      <c r="G877" s="124"/>
      <c r="H877" s="88"/>
      <c r="I877" s="99">
        <v>24000.0</v>
      </c>
      <c r="J877" s="84" t="s">
        <v>1055</v>
      </c>
      <c r="K877" s="88"/>
      <c r="L877" s="88"/>
      <c r="M877" s="145">
        <v>43933.0</v>
      </c>
      <c r="N877" s="91" t="s">
        <v>2832</v>
      </c>
      <c r="O877" s="91" t="s">
        <v>2833</v>
      </c>
    </row>
    <row r="878" ht="15.75" customHeight="1">
      <c r="A878" s="122" t="s">
        <v>1215</v>
      </c>
      <c r="B878" s="84" t="s">
        <v>3096</v>
      </c>
      <c r="C878" s="84" t="s">
        <v>3097</v>
      </c>
      <c r="D878" s="84">
        <v>8.1217185572E10</v>
      </c>
      <c r="E878" s="84" t="s">
        <v>3098</v>
      </c>
      <c r="F878" s="85">
        <v>2.0</v>
      </c>
      <c r="G878" s="121">
        <v>371000.0</v>
      </c>
      <c r="H878" s="84" t="s">
        <v>41</v>
      </c>
      <c r="I878" s="99">
        <v>25000.0</v>
      </c>
      <c r="J878" s="84" t="s">
        <v>1055</v>
      </c>
      <c r="K878" s="88"/>
      <c r="L878" s="88"/>
      <c r="M878" s="145">
        <v>43933.0</v>
      </c>
      <c r="N878" s="84" t="s">
        <v>2817</v>
      </c>
      <c r="O878" s="91" t="s">
        <v>2818</v>
      </c>
    </row>
    <row r="879" ht="15.75" customHeight="1">
      <c r="A879" s="122" t="s">
        <v>1219</v>
      </c>
      <c r="B879" s="84" t="s">
        <v>3099</v>
      </c>
      <c r="C879" s="84" t="s">
        <v>3100</v>
      </c>
      <c r="D879" s="84">
        <v>8.5295115433E10</v>
      </c>
      <c r="E879" s="84" t="s">
        <v>3101</v>
      </c>
      <c r="F879" s="85">
        <v>1.0</v>
      </c>
      <c r="G879" s="124"/>
      <c r="H879" s="88"/>
      <c r="I879" s="99">
        <v>12000.0</v>
      </c>
      <c r="J879" s="84" t="s">
        <v>1055</v>
      </c>
      <c r="K879" s="88"/>
      <c r="L879" s="88"/>
      <c r="M879" s="145">
        <v>43933.0</v>
      </c>
      <c r="N879" s="91" t="s">
        <v>2832</v>
      </c>
      <c r="O879" s="91" t="s">
        <v>2833</v>
      </c>
    </row>
    <row r="880" ht="15.75" customHeight="1">
      <c r="A880" s="122" t="s">
        <v>439</v>
      </c>
      <c r="B880" s="84" t="s">
        <v>3102</v>
      </c>
      <c r="C880" s="84" t="s">
        <v>3103</v>
      </c>
      <c r="D880" s="84" t="s">
        <v>3104</v>
      </c>
      <c r="E880" s="84" t="s">
        <v>3105</v>
      </c>
      <c r="F880" s="85">
        <v>1.0</v>
      </c>
      <c r="G880" s="121">
        <v>205009.0</v>
      </c>
      <c r="H880" s="84" t="s">
        <v>21</v>
      </c>
      <c r="I880" s="99">
        <v>10000.0</v>
      </c>
      <c r="J880" s="84" t="s">
        <v>1046</v>
      </c>
      <c r="K880" s="88"/>
      <c r="L880" s="88"/>
      <c r="M880" s="145">
        <v>43933.0</v>
      </c>
      <c r="N880" s="91" t="s">
        <v>2846</v>
      </c>
      <c r="O880" s="91" t="s">
        <v>2847</v>
      </c>
    </row>
    <row r="881" ht="15.75" customHeight="1">
      <c r="A881" s="122" t="s">
        <v>441</v>
      </c>
      <c r="B881" s="84" t="s">
        <v>3106</v>
      </c>
      <c r="C881" s="84" t="s">
        <v>3107</v>
      </c>
      <c r="D881" s="84">
        <v>8.1281153149E10</v>
      </c>
      <c r="E881" s="84" t="s">
        <v>2981</v>
      </c>
      <c r="F881" s="85">
        <v>2.0</v>
      </c>
      <c r="G881" s="124"/>
      <c r="H881" s="88"/>
      <c r="I881" s="99">
        <v>11000.0</v>
      </c>
      <c r="J881" s="84" t="s">
        <v>1055</v>
      </c>
      <c r="K881" s="88"/>
      <c r="L881" s="88"/>
      <c r="M881" s="145">
        <v>43933.0</v>
      </c>
      <c r="N881" s="91" t="s">
        <v>2832</v>
      </c>
      <c r="O881" s="91" t="s">
        <v>2833</v>
      </c>
    </row>
    <row r="882" ht="15.75" customHeight="1">
      <c r="A882" s="122" t="s">
        <v>446</v>
      </c>
      <c r="B882" s="84" t="s">
        <v>3108</v>
      </c>
      <c r="C882" s="84" t="s">
        <v>3109</v>
      </c>
      <c r="D882" s="84">
        <v>8.2218977049E10</v>
      </c>
      <c r="E882" s="84" t="s">
        <v>3110</v>
      </c>
      <c r="F882" s="85">
        <v>2.0</v>
      </c>
      <c r="G882" s="121">
        <v>334250.0</v>
      </c>
      <c r="H882" s="84" t="s">
        <v>1071</v>
      </c>
      <c r="I882" s="99">
        <v>20000.0</v>
      </c>
      <c r="J882" s="84" t="s">
        <v>53</v>
      </c>
      <c r="K882" s="88"/>
      <c r="L882" s="88"/>
      <c r="M882" s="145">
        <v>43933.0</v>
      </c>
      <c r="N882" s="84" t="s">
        <v>2817</v>
      </c>
      <c r="O882" s="91" t="s">
        <v>2818</v>
      </c>
    </row>
    <row r="883" ht="15.75" customHeight="1">
      <c r="A883" s="122" t="s">
        <v>451</v>
      </c>
      <c r="B883" s="84" t="s">
        <v>3111</v>
      </c>
      <c r="C883" s="84" t="s">
        <v>3112</v>
      </c>
      <c r="D883" s="84">
        <v>8.1281733793E10</v>
      </c>
      <c r="E883" s="84" t="s">
        <v>3113</v>
      </c>
      <c r="F883" s="85">
        <v>1.0</v>
      </c>
      <c r="G883" s="121">
        <v>301008.0</v>
      </c>
      <c r="H883" s="84" t="s">
        <v>21</v>
      </c>
      <c r="I883" s="99">
        <v>42000.0</v>
      </c>
      <c r="J883" s="84" t="s">
        <v>1055</v>
      </c>
      <c r="K883" s="88"/>
      <c r="L883" s="88"/>
      <c r="M883" s="145">
        <v>43933.0</v>
      </c>
      <c r="N883" s="84" t="s">
        <v>2812</v>
      </c>
      <c r="O883" s="91" t="s">
        <v>2813</v>
      </c>
    </row>
    <row r="884" ht="15.75" customHeight="1">
      <c r="A884" s="122" t="s">
        <v>456</v>
      </c>
      <c r="B884" s="84" t="s">
        <v>3114</v>
      </c>
      <c r="C884" s="84" t="s">
        <v>3115</v>
      </c>
      <c r="D884" s="84">
        <v>8.1219807075E10</v>
      </c>
      <c r="E884" s="84" t="s">
        <v>1362</v>
      </c>
      <c r="F884" s="85">
        <v>1.0</v>
      </c>
      <c r="G884" s="121">
        <v>205009.0</v>
      </c>
      <c r="H884" s="84" t="s">
        <v>21</v>
      </c>
      <c r="I884" s="99">
        <v>10000.0</v>
      </c>
      <c r="J884" s="84" t="s">
        <v>1046</v>
      </c>
      <c r="K884" s="88"/>
      <c r="L884" s="88"/>
      <c r="M884" s="145">
        <v>43933.0</v>
      </c>
      <c r="N884" s="91" t="s">
        <v>2846</v>
      </c>
      <c r="O884" s="91" t="s">
        <v>2847</v>
      </c>
    </row>
    <row r="885" ht="15.75" customHeight="1">
      <c r="A885" s="122" t="s">
        <v>463</v>
      </c>
      <c r="B885" s="84" t="s">
        <v>3116</v>
      </c>
      <c r="C885" s="84" t="s">
        <v>3117</v>
      </c>
      <c r="D885" s="84">
        <v>8.5736802101E10</v>
      </c>
      <c r="E885" s="84" t="s">
        <v>3118</v>
      </c>
      <c r="F885" s="85">
        <v>1.0</v>
      </c>
      <c r="G885" s="121">
        <v>281009.0</v>
      </c>
      <c r="H885" s="84" t="s">
        <v>41</v>
      </c>
      <c r="I885" s="99">
        <v>22000.0</v>
      </c>
      <c r="J885" s="84" t="s">
        <v>1046</v>
      </c>
      <c r="K885" s="88"/>
      <c r="L885" s="88"/>
      <c r="M885" s="133">
        <v>43934.0</v>
      </c>
      <c r="N885" s="91" t="s">
        <v>2846</v>
      </c>
      <c r="O885" s="91" t="s">
        <v>2847</v>
      </c>
    </row>
    <row r="886" ht="15.75" customHeight="1">
      <c r="A886" s="122" t="s">
        <v>470</v>
      </c>
      <c r="B886" s="84" t="s">
        <v>3119</v>
      </c>
      <c r="C886" s="84" t="s">
        <v>3120</v>
      </c>
      <c r="D886" s="84" t="s">
        <v>3121</v>
      </c>
      <c r="E886" s="84" t="s">
        <v>3122</v>
      </c>
      <c r="F886" s="85">
        <v>1.0</v>
      </c>
      <c r="G886" s="124"/>
      <c r="H886" s="88"/>
      <c r="I886" s="99">
        <v>11000.0</v>
      </c>
      <c r="J886" s="84" t="s">
        <v>1055</v>
      </c>
      <c r="K886" s="88"/>
      <c r="L886" s="88"/>
      <c r="M886" s="133">
        <v>43934.0</v>
      </c>
      <c r="N886" s="140" t="s">
        <v>2860</v>
      </c>
      <c r="O886" s="91" t="s">
        <v>2861</v>
      </c>
    </row>
    <row r="887" ht="15.75" customHeight="1">
      <c r="A887" s="122" t="s">
        <v>277</v>
      </c>
      <c r="B887" s="84" t="s">
        <v>2982</v>
      </c>
      <c r="C887" s="84" t="s">
        <v>3123</v>
      </c>
      <c r="D887" s="84">
        <v>8.228150842E10</v>
      </c>
      <c r="E887" s="84" t="s">
        <v>3124</v>
      </c>
      <c r="F887" s="85">
        <v>2.0</v>
      </c>
      <c r="G887" s="121">
        <v>229108.0</v>
      </c>
      <c r="H887" s="84" t="s">
        <v>41</v>
      </c>
      <c r="I887" s="99">
        <v>32000.0</v>
      </c>
      <c r="J887" s="84" t="s">
        <v>1055</v>
      </c>
      <c r="K887" s="88"/>
      <c r="L887" s="88"/>
      <c r="M887" s="133">
        <v>43934.0</v>
      </c>
      <c r="N887" s="84" t="s">
        <v>2812</v>
      </c>
      <c r="O887" s="91" t="s">
        <v>2813</v>
      </c>
    </row>
    <row r="888" ht="15.75" customHeight="1">
      <c r="A888" s="122" t="s">
        <v>503</v>
      </c>
      <c r="B888" s="84" t="s">
        <v>3125</v>
      </c>
      <c r="C888" s="84" t="s">
        <v>3126</v>
      </c>
      <c r="D888" s="84">
        <v>8.7786026196E10</v>
      </c>
      <c r="E888" s="84" t="s">
        <v>3127</v>
      </c>
      <c r="F888" s="85">
        <v>2.0</v>
      </c>
      <c r="G888" s="121">
        <v>379008.0</v>
      </c>
      <c r="H888" s="84" t="s">
        <v>21</v>
      </c>
      <c r="I888" s="99">
        <v>20000.0</v>
      </c>
      <c r="J888" s="84" t="s">
        <v>1055</v>
      </c>
      <c r="K888" s="88"/>
      <c r="L888" s="88"/>
      <c r="M888" s="133">
        <v>43934.0</v>
      </c>
      <c r="N888" s="84" t="s">
        <v>2812</v>
      </c>
      <c r="O888" s="91" t="s">
        <v>2813</v>
      </c>
    </row>
    <row r="889" ht="15.75" customHeight="1">
      <c r="A889" s="122" t="s">
        <v>508</v>
      </c>
      <c r="B889" s="84" t="s">
        <v>3128</v>
      </c>
      <c r="C889" s="84" t="s">
        <v>3129</v>
      </c>
      <c r="D889" s="84">
        <v>8.95336898307E11</v>
      </c>
      <c r="E889" s="84" t="s">
        <v>3130</v>
      </c>
      <c r="F889" s="85">
        <v>2.0</v>
      </c>
      <c r="G889" s="121">
        <v>371008.0</v>
      </c>
      <c r="H889" s="84" t="s">
        <v>21</v>
      </c>
      <c r="I889" s="99">
        <v>12000.0</v>
      </c>
      <c r="J889" s="84" t="s">
        <v>1055</v>
      </c>
      <c r="K889" s="88"/>
      <c r="L889" s="88"/>
      <c r="M889" s="133">
        <v>43934.0</v>
      </c>
      <c r="N889" s="84" t="s">
        <v>2812</v>
      </c>
      <c r="O889" s="91" t="s">
        <v>2813</v>
      </c>
    </row>
    <row r="890" ht="15.75" customHeight="1">
      <c r="A890" s="122" t="s">
        <v>514</v>
      </c>
      <c r="B890" s="84" t="s">
        <v>3131</v>
      </c>
      <c r="C890" s="84" t="s">
        <v>3132</v>
      </c>
      <c r="D890" s="84">
        <v>8.13296961E10</v>
      </c>
      <c r="E890" s="84" t="s">
        <v>3133</v>
      </c>
      <c r="F890" s="85">
        <v>1.0</v>
      </c>
      <c r="G890" s="121">
        <v>218000.0</v>
      </c>
      <c r="H890" s="84" t="s">
        <v>41</v>
      </c>
      <c r="I890" s="99">
        <v>23000.0</v>
      </c>
      <c r="J890" s="84" t="s">
        <v>1055</v>
      </c>
      <c r="K890" s="88"/>
      <c r="L890" s="88"/>
      <c r="M890" s="133">
        <v>43935.0</v>
      </c>
      <c r="N890" s="91" t="s">
        <v>2846</v>
      </c>
      <c r="O890" s="91" t="s">
        <v>2847</v>
      </c>
    </row>
    <row r="891" ht="15.75" customHeight="1">
      <c r="A891" s="122" t="s">
        <v>520</v>
      </c>
      <c r="B891" s="84" t="s">
        <v>3134</v>
      </c>
      <c r="C891" s="84" t="s">
        <v>3135</v>
      </c>
      <c r="D891" s="84">
        <v>8.5787849506E10</v>
      </c>
      <c r="E891" s="84" t="s">
        <v>3136</v>
      </c>
      <c r="F891" s="85">
        <v>4.0</v>
      </c>
      <c r="G891" s="121">
        <v>707509.0</v>
      </c>
      <c r="H891" s="84" t="s">
        <v>41</v>
      </c>
      <c r="I891" s="99">
        <v>47500.0</v>
      </c>
      <c r="J891" s="84" t="s">
        <v>53</v>
      </c>
      <c r="K891" s="88"/>
      <c r="L891" s="88"/>
      <c r="M891" s="133">
        <v>43935.0</v>
      </c>
      <c r="N891" s="91" t="s">
        <v>2846</v>
      </c>
      <c r="O891" s="91" t="s">
        <v>2847</v>
      </c>
    </row>
    <row r="892" ht="15.75" customHeight="1">
      <c r="A892" s="122" t="s">
        <v>1721</v>
      </c>
      <c r="B892" s="84" t="s">
        <v>3137</v>
      </c>
      <c r="C892" s="84" t="s">
        <v>3138</v>
      </c>
      <c r="D892" s="140" t="s">
        <v>3139</v>
      </c>
      <c r="E892" s="84" t="s">
        <v>3140</v>
      </c>
      <c r="F892" s="85">
        <v>1.0</v>
      </c>
      <c r="G892" s="124"/>
      <c r="H892" s="88"/>
      <c r="I892" s="99">
        <v>13000.0</v>
      </c>
      <c r="J892" s="84" t="s">
        <v>1055</v>
      </c>
      <c r="K892" s="88"/>
      <c r="L892" s="88"/>
      <c r="M892" s="133">
        <v>43935.0</v>
      </c>
      <c r="N892" s="140" t="s">
        <v>2860</v>
      </c>
      <c r="O892" s="91" t="s">
        <v>2861</v>
      </c>
    </row>
    <row r="893" ht="15.75" customHeight="1">
      <c r="A893" s="122" t="s">
        <v>1725</v>
      </c>
      <c r="B893" s="84" t="s">
        <v>3141</v>
      </c>
      <c r="C893" s="84" t="s">
        <v>3142</v>
      </c>
      <c r="D893" s="84">
        <v>8.5731744569E10</v>
      </c>
      <c r="E893" s="84" t="s">
        <v>3143</v>
      </c>
      <c r="F893" s="85">
        <v>1.0</v>
      </c>
      <c r="G893" s="124"/>
      <c r="H893" s="88"/>
      <c r="I893" s="99">
        <v>19000.0</v>
      </c>
      <c r="J893" s="84" t="s">
        <v>1055</v>
      </c>
      <c r="K893" s="88"/>
      <c r="L893" s="88"/>
      <c r="M893" s="133">
        <v>43935.0</v>
      </c>
      <c r="N893" s="140" t="s">
        <v>2860</v>
      </c>
      <c r="O893" s="91" t="s">
        <v>2861</v>
      </c>
    </row>
    <row r="894" ht="15.75" customHeight="1">
      <c r="A894" s="122" t="s">
        <v>1728</v>
      </c>
      <c r="B894" s="84" t="s">
        <v>3144</v>
      </c>
      <c r="C894" s="84" t="s">
        <v>3145</v>
      </c>
      <c r="D894" s="84">
        <v>8.1358435034E10</v>
      </c>
      <c r="E894" s="84" t="s">
        <v>3146</v>
      </c>
      <c r="F894" s="85">
        <v>3.0</v>
      </c>
      <c r="G894" s="124"/>
      <c r="H894" s="88"/>
      <c r="I894" s="99">
        <v>19000.0</v>
      </c>
      <c r="J894" s="84" t="s">
        <v>1055</v>
      </c>
      <c r="K894" s="88"/>
      <c r="L894" s="88"/>
      <c r="M894" s="133">
        <v>43935.0</v>
      </c>
      <c r="N894" s="91" t="s">
        <v>2832</v>
      </c>
      <c r="O894" s="91" t="s">
        <v>2833</v>
      </c>
    </row>
    <row r="895" ht="15.75" customHeight="1">
      <c r="A895" s="122" t="s">
        <v>3147</v>
      </c>
      <c r="B895" s="84" t="s">
        <v>3148</v>
      </c>
      <c r="C895" s="84" t="s">
        <v>3149</v>
      </c>
      <c r="D895" s="84">
        <v>8.1238911157E10</v>
      </c>
      <c r="E895" s="84" t="s">
        <v>1327</v>
      </c>
      <c r="F895" s="85">
        <v>1.0</v>
      </c>
      <c r="G895" s="121">
        <v>215000.0</v>
      </c>
      <c r="H895" s="84" t="s">
        <v>41</v>
      </c>
      <c r="I895" s="99">
        <v>20000.0</v>
      </c>
      <c r="J895" s="84" t="s">
        <v>1055</v>
      </c>
      <c r="K895" s="88"/>
      <c r="L895" s="88"/>
      <c r="M895" s="133">
        <v>43935.0</v>
      </c>
      <c r="N895" s="91" t="s">
        <v>2846</v>
      </c>
      <c r="O895" s="91" t="s">
        <v>2847</v>
      </c>
    </row>
    <row r="896" ht="15.75" customHeight="1">
      <c r="A896" s="122" t="s">
        <v>3150</v>
      </c>
      <c r="B896" s="84" t="s">
        <v>3151</v>
      </c>
      <c r="C896" s="84" t="s">
        <v>3152</v>
      </c>
      <c r="D896" s="84" t="s">
        <v>3153</v>
      </c>
      <c r="E896" s="84" t="s">
        <v>3154</v>
      </c>
      <c r="F896" s="85">
        <v>5.0</v>
      </c>
      <c r="G896" s="121">
        <v>1020009.0</v>
      </c>
      <c r="H896" s="84" t="s">
        <v>41</v>
      </c>
      <c r="I896" s="99">
        <v>24000.0</v>
      </c>
      <c r="J896" s="84" t="s">
        <v>1055</v>
      </c>
      <c r="K896" s="88"/>
      <c r="L896" s="88"/>
      <c r="M896" s="133">
        <v>43936.0</v>
      </c>
      <c r="N896" s="91" t="s">
        <v>2846</v>
      </c>
      <c r="O896" s="91" t="s">
        <v>2847</v>
      </c>
    </row>
    <row r="897" ht="15.75" customHeight="1">
      <c r="A897" s="122" t="s">
        <v>3155</v>
      </c>
      <c r="B897" s="84" t="s">
        <v>3156</v>
      </c>
      <c r="C897" s="84" t="s">
        <v>3157</v>
      </c>
      <c r="D897" s="84">
        <v>8.3811434018E10</v>
      </c>
      <c r="E897" s="84" t="s">
        <v>1105</v>
      </c>
      <c r="F897" s="85">
        <v>2.0</v>
      </c>
      <c r="G897" s="121">
        <v>291009.0</v>
      </c>
      <c r="H897" s="84" t="s">
        <v>21</v>
      </c>
      <c r="I897" s="99">
        <v>12000.0</v>
      </c>
      <c r="J897" s="84" t="s">
        <v>1055</v>
      </c>
      <c r="K897" s="88"/>
      <c r="L897" s="88"/>
      <c r="M897" s="133">
        <v>43936.0</v>
      </c>
      <c r="N897" s="91" t="s">
        <v>2846</v>
      </c>
      <c r="O897" s="91" t="s">
        <v>2847</v>
      </c>
    </row>
    <row r="898" ht="15.75" customHeight="1">
      <c r="A898" s="122" t="s">
        <v>524</v>
      </c>
      <c r="B898" s="84" t="s">
        <v>3102</v>
      </c>
      <c r="C898" s="84" t="s">
        <v>3103</v>
      </c>
      <c r="D898" s="84" t="s">
        <v>3104</v>
      </c>
      <c r="E898" s="84" t="s">
        <v>3158</v>
      </c>
      <c r="F898" s="85">
        <v>1.0</v>
      </c>
      <c r="G898" s="121">
        <v>101009.0</v>
      </c>
      <c r="H898" s="84" t="s">
        <v>21</v>
      </c>
      <c r="I898" s="99">
        <v>12000.0</v>
      </c>
      <c r="J898" s="84" t="s">
        <v>1055</v>
      </c>
      <c r="K898" s="88"/>
      <c r="L898" s="88"/>
      <c r="M898" s="133">
        <v>43936.0</v>
      </c>
      <c r="N898" s="91" t="s">
        <v>2846</v>
      </c>
      <c r="O898" s="91" t="s">
        <v>2847</v>
      </c>
    </row>
    <row r="899" ht="15.75" customHeight="1">
      <c r="A899" s="122" t="s">
        <v>529</v>
      </c>
      <c r="B899" s="84" t="s">
        <v>3159</v>
      </c>
      <c r="C899" s="84" t="s">
        <v>3160</v>
      </c>
      <c r="D899" s="84">
        <v>8.2111646561E10</v>
      </c>
      <c r="E899" s="84" t="s">
        <v>3161</v>
      </c>
      <c r="F899" s="85">
        <v>2.0</v>
      </c>
      <c r="G899" s="121">
        <v>373000.0</v>
      </c>
      <c r="H899" s="84" t="s">
        <v>21</v>
      </c>
      <c r="I899" s="99">
        <v>14000.0</v>
      </c>
      <c r="J899" s="84" t="s">
        <v>1055</v>
      </c>
      <c r="K899" s="88"/>
      <c r="L899" s="88"/>
      <c r="M899" s="133">
        <v>43936.0</v>
      </c>
      <c r="N899" s="84" t="s">
        <v>2801</v>
      </c>
      <c r="O899" s="91" t="s">
        <v>2802</v>
      </c>
    </row>
    <row r="900" ht="15.75" customHeight="1">
      <c r="A900" s="122" t="s">
        <v>534</v>
      </c>
      <c r="B900" s="84" t="s">
        <v>3162</v>
      </c>
      <c r="C900" s="84" t="s">
        <v>3163</v>
      </c>
      <c r="D900" s="84">
        <v>8.9637795727E10</v>
      </c>
      <c r="E900" s="84" t="s">
        <v>3164</v>
      </c>
      <c r="F900" s="85">
        <v>4.0</v>
      </c>
      <c r="G900" s="121">
        <v>678000.0</v>
      </c>
      <c r="H900" s="84" t="s">
        <v>1071</v>
      </c>
      <c r="I900" s="99">
        <v>40000.0</v>
      </c>
      <c r="J900" s="84" t="s">
        <v>1055</v>
      </c>
      <c r="K900" s="88"/>
      <c r="L900" s="88"/>
      <c r="M900" s="133">
        <v>43936.0</v>
      </c>
      <c r="N900" s="84" t="s">
        <v>3165</v>
      </c>
      <c r="O900" s="91" t="s">
        <v>3166</v>
      </c>
    </row>
    <row r="901" ht="15.75" customHeight="1">
      <c r="A901" s="122" t="s">
        <v>539</v>
      </c>
      <c r="B901" s="84" t="s">
        <v>3167</v>
      </c>
      <c r="C901" s="84" t="s">
        <v>3168</v>
      </c>
      <c r="D901" s="84">
        <v>8.523494239E10</v>
      </c>
      <c r="E901" s="84" t="s">
        <v>2898</v>
      </c>
      <c r="F901" s="85">
        <v>1.0</v>
      </c>
      <c r="G901" s="124"/>
      <c r="H901" s="88"/>
      <c r="I901" s="99">
        <v>19000.0</v>
      </c>
      <c r="J901" s="84" t="s">
        <v>1055</v>
      </c>
      <c r="K901" s="88"/>
      <c r="L901" s="88"/>
      <c r="M901" s="133">
        <v>43936.0</v>
      </c>
      <c r="N901" s="91" t="s">
        <v>2832</v>
      </c>
      <c r="O901" s="91" t="s">
        <v>2833</v>
      </c>
    </row>
    <row r="902" ht="15.75" customHeight="1">
      <c r="A902" s="122" t="s">
        <v>543</v>
      </c>
      <c r="B902" s="84" t="s">
        <v>3169</v>
      </c>
      <c r="C902" s="84" t="s">
        <v>3170</v>
      </c>
      <c r="D902" s="84">
        <v>8.1326106012E10</v>
      </c>
      <c r="E902" s="84" t="s">
        <v>3171</v>
      </c>
      <c r="F902" s="85">
        <v>2.0</v>
      </c>
      <c r="G902" s="124"/>
      <c r="H902" s="88"/>
      <c r="I902" s="99">
        <v>24000.0</v>
      </c>
      <c r="J902" s="84" t="s">
        <v>1055</v>
      </c>
      <c r="K902" s="88"/>
      <c r="L902" s="88"/>
      <c r="M902" s="133">
        <v>43937.0</v>
      </c>
      <c r="N902" s="91" t="s">
        <v>2832</v>
      </c>
      <c r="O902" s="91" t="s">
        <v>2833</v>
      </c>
    </row>
    <row r="903" ht="15.75" customHeight="1">
      <c r="A903" s="122" t="s">
        <v>549</v>
      </c>
      <c r="B903" s="84" t="s">
        <v>3078</v>
      </c>
      <c r="C903" s="84" t="s">
        <v>3172</v>
      </c>
      <c r="D903" s="84">
        <v>8.577786813E10</v>
      </c>
      <c r="E903" s="84" t="s">
        <v>3173</v>
      </c>
      <c r="F903" s="85">
        <v>2.0</v>
      </c>
      <c r="G903" s="121">
        <v>544000.0</v>
      </c>
      <c r="H903" s="84" t="s">
        <v>41</v>
      </c>
      <c r="I903" s="99">
        <v>10000.0</v>
      </c>
      <c r="J903" s="84" t="s">
        <v>1046</v>
      </c>
      <c r="K903" s="88"/>
      <c r="L903" s="88"/>
      <c r="M903" s="146">
        <v>43571.0</v>
      </c>
      <c r="N903" s="84" t="s">
        <v>3165</v>
      </c>
      <c r="O903" s="91" t="s">
        <v>3166</v>
      </c>
    </row>
    <row r="904" ht="15.75" customHeight="1">
      <c r="A904" s="122" t="s">
        <v>554</v>
      </c>
      <c r="B904" s="84" t="s">
        <v>3174</v>
      </c>
      <c r="C904" s="84" t="s">
        <v>3175</v>
      </c>
      <c r="D904" s="84">
        <v>8.95327729003E11</v>
      </c>
      <c r="E904" s="84" t="s">
        <v>2898</v>
      </c>
      <c r="F904" s="85">
        <v>1.0</v>
      </c>
      <c r="G904" s="124"/>
      <c r="H904" s="88"/>
      <c r="I904" s="99">
        <v>21000.0</v>
      </c>
      <c r="J904" s="84" t="s">
        <v>1055</v>
      </c>
      <c r="K904" s="88"/>
      <c r="L904" s="88"/>
      <c r="M904" s="133">
        <v>43937.0</v>
      </c>
      <c r="N904" s="140" t="s">
        <v>2860</v>
      </c>
      <c r="O904" s="91" t="s">
        <v>2861</v>
      </c>
    </row>
    <row r="905" ht="15.75" customHeight="1">
      <c r="A905" s="122" t="s">
        <v>558</v>
      </c>
      <c r="B905" s="84" t="s">
        <v>3176</v>
      </c>
      <c r="C905" s="84" t="s">
        <v>3177</v>
      </c>
      <c r="D905" s="84">
        <v>8.5705632388E10</v>
      </c>
      <c r="E905" s="84" t="s">
        <v>3178</v>
      </c>
      <c r="F905" s="85">
        <v>2.0</v>
      </c>
      <c r="G905" s="121">
        <v>337009.0</v>
      </c>
      <c r="H905" s="84" t="s">
        <v>1071</v>
      </c>
      <c r="I905" s="99">
        <v>58000.0</v>
      </c>
      <c r="J905" s="84" t="s">
        <v>1055</v>
      </c>
      <c r="K905" s="88"/>
      <c r="L905" s="88"/>
      <c r="M905" s="146">
        <v>43571.0</v>
      </c>
      <c r="N905" s="84" t="s">
        <v>3165</v>
      </c>
      <c r="O905" s="91" t="s">
        <v>3166</v>
      </c>
    </row>
    <row r="906" ht="15.75" customHeight="1">
      <c r="A906" s="122" t="s">
        <v>563</v>
      </c>
      <c r="B906" s="84" t="s">
        <v>2969</v>
      </c>
      <c r="C906" s="84" t="s">
        <v>2970</v>
      </c>
      <c r="D906" s="84">
        <v>8.1357622693E10</v>
      </c>
      <c r="E906" s="84" t="s">
        <v>2971</v>
      </c>
      <c r="F906" s="85">
        <v>2.0</v>
      </c>
      <c r="G906" s="124"/>
      <c r="H906" s="84" t="s">
        <v>21</v>
      </c>
      <c r="I906" s="99">
        <v>17000.0</v>
      </c>
      <c r="J906" s="84" t="s">
        <v>1046</v>
      </c>
      <c r="K906" s="88"/>
      <c r="L906" s="88"/>
      <c r="M906" s="145">
        <v>43928.0</v>
      </c>
      <c r="N906" s="91" t="s">
        <v>2846</v>
      </c>
      <c r="O906" s="91" t="s">
        <v>3166</v>
      </c>
    </row>
    <row r="907" ht="15.75" customHeight="1">
      <c r="A907" s="122" t="s">
        <v>567</v>
      </c>
      <c r="B907" s="84" t="s">
        <v>3179</v>
      </c>
      <c r="C907" s="84" t="s">
        <v>3180</v>
      </c>
      <c r="D907" s="84">
        <v>8.3834390463E10</v>
      </c>
      <c r="E907" s="84" t="s">
        <v>3181</v>
      </c>
      <c r="F907" s="85">
        <v>1.0</v>
      </c>
      <c r="G907" s="121">
        <v>570000.0</v>
      </c>
      <c r="H907" s="84" t="s">
        <v>41</v>
      </c>
      <c r="I907" s="99">
        <v>25000.0</v>
      </c>
      <c r="J907" s="84" t="s">
        <v>1055</v>
      </c>
      <c r="K907" s="88"/>
      <c r="L907" s="88"/>
      <c r="M907" s="146">
        <v>43571.0</v>
      </c>
      <c r="N907" s="84" t="s">
        <v>2801</v>
      </c>
      <c r="O907" s="91" t="s">
        <v>2802</v>
      </c>
    </row>
    <row r="908" ht="15.75" customHeight="1">
      <c r="A908" s="122" t="s">
        <v>572</v>
      </c>
      <c r="B908" s="84" t="s">
        <v>3182</v>
      </c>
      <c r="C908" s="84" t="s">
        <v>3183</v>
      </c>
      <c r="D908" s="84">
        <v>8.5885362933E10</v>
      </c>
      <c r="E908" s="84" t="s">
        <v>3184</v>
      </c>
      <c r="F908" s="85">
        <v>1.0</v>
      </c>
      <c r="G908" s="124"/>
      <c r="H908" s="88"/>
      <c r="I908" s="99">
        <v>27000.0</v>
      </c>
      <c r="J908" s="84" t="s">
        <v>1055</v>
      </c>
      <c r="K908" s="88"/>
      <c r="L908" s="88"/>
      <c r="M908" s="146">
        <v>43571.0</v>
      </c>
      <c r="N908" s="84" t="s">
        <v>2801</v>
      </c>
      <c r="O908" s="91" t="s">
        <v>2802</v>
      </c>
    </row>
    <row r="909" ht="15.75" customHeight="1">
      <c r="A909" s="122" t="s">
        <v>577</v>
      </c>
      <c r="B909" s="84" t="s">
        <v>3185</v>
      </c>
      <c r="C909" s="84" t="s">
        <v>3186</v>
      </c>
      <c r="D909" s="84" t="s">
        <v>3187</v>
      </c>
      <c r="E909" s="84" t="s">
        <v>1362</v>
      </c>
      <c r="F909" s="85">
        <v>1.0</v>
      </c>
      <c r="G909" s="147">
        <v>253000.0</v>
      </c>
      <c r="H909" s="84" t="s">
        <v>1071</v>
      </c>
      <c r="I909" s="99">
        <v>23000.0</v>
      </c>
      <c r="J909" s="84" t="s">
        <v>1055</v>
      </c>
      <c r="K909" s="88"/>
      <c r="L909" s="88"/>
      <c r="M909" s="146">
        <v>43571.0</v>
      </c>
      <c r="N909" s="84" t="s">
        <v>2817</v>
      </c>
      <c r="O909" s="148" t="s">
        <v>2818</v>
      </c>
    </row>
    <row r="910" ht="15.75" customHeight="1">
      <c r="A910" s="122" t="s">
        <v>582</v>
      </c>
      <c r="B910" s="84" t="s">
        <v>3188</v>
      </c>
      <c r="C910" s="84" t="s">
        <v>3189</v>
      </c>
      <c r="D910" s="84">
        <v>8.5891561097E10</v>
      </c>
      <c r="E910" s="84" t="s">
        <v>3190</v>
      </c>
      <c r="F910" s="85">
        <v>4.0</v>
      </c>
      <c r="G910" s="124"/>
      <c r="H910" s="88"/>
      <c r="I910" s="99">
        <v>12000.0</v>
      </c>
      <c r="J910" s="84" t="s">
        <v>1055</v>
      </c>
      <c r="K910" s="88"/>
      <c r="L910" s="88"/>
      <c r="M910" s="146">
        <v>43571.0</v>
      </c>
      <c r="N910" s="140" t="s">
        <v>2860</v>
      </c>
      <c r="O910" s="91" t="s">
        <v>2861</v>
      </c>
    </row>
    <row r="911" ht="15.75" customHeight="1">
      <c r="A911" s="122" t="s">
        <v>587</v>
      </c>
      <c r="B911" s="84" t="s">
        <v>3191</v>
      </c>
      <c r="C911" s="84" t="s">
        <v>3192</v>
      </c>
      <c r="D911" s="84">
        <v>8.1227227115E10</v>
      </c>
      <c r="E911" s="84" t="s">
        <v>3193</v>
      </c>
      <c r="F911" s="85">
        <v>1.0</v>
      </c>
      <c r="G911" s="121">
        <v>283009.0</v>
      </c>
      <c r="H911" s="84" t="s">
        <v>41</v>
      </c>
      <c r="I911" s="99">
        <v>24000.0</v>
      </c>
      <c r="J911" s="84" t="s">
        <v>1055</v>
      </c>
      <c r="K911" s="88"/>
      <c r="L911" s="88"/>
      <c r="M911" s="146">
        <v>43571.0</v>
      </c>
      <c r="N911" s="84" t="s">
        <v>3165</v>
      </c>
      <c r="O911" s="91" t="s">
        <v>3166</v>
      </c>
    </row>
    <row r="912" ht="15.75" customHeight="1">
      <c r="A912" s="122" t="s">
        <v>3194</v>
      </c>
      <c r="B912" s="84" t="s">
        <v>3195</v>
      </c>
      <c r="C912" s="84" t="s">
        <v>3196</v>
      </c>
      <c r="D912" s="84">
        <v>8.5314458984E10</v>
      </c>
      <c r="E912" s="84" t="s">
        <v>3197</v>
      </c>
      <c r="F912" s="85">
        <v>2.0</v>
      </c>
      <c r="G912" s="121">
        <v>371008.0</v>
      </c>
      <c r="H912" s="84" t="s">
        <v>21</v>
      </c>
      <c r="I912" s="99">
        <v>12000.0</v>
      </c>
      <c r="J912" s="84" t="s">
        <v>1055</v>
      </c>
      <c r="K912" s="88"/>
      <c r="L912" s="88"/>
      <c r="M912" s="146">
        <v>43571.0</v>
      </c>
      <c r="N912" s="84" t="s">
        <v>2812</v>
      </c>
      <c r="O912" s="91" t="s">
        <v>2813</v>
      </c>
    </row>
    <row r="913" ht="15.75" customHeight="1">
      <c r="A913" s="122" t="s">
        <v>594</v>
      </c>
      <c r="B913" s="84" t="s">
        <v>3198</v>
      </c>
      <c r="C913" s="84" t="s">
        <v>3199</v>
      </c>
      <c r="D913" s="84">
        <v>8.3841497888E10</v>
      </c>
      <c r="E913" s="84" t="s">
        <v>3200</v>
      </c>
      <c r="F913" s="85">
        <v>1.0</v>
      </c>
      <c r="G913" s="124"/>
      <c r="H913" s="88"/>
      <c r="I913" s="99">
        <v>18000.0</v>
      </c>
      <c r="J913" s="84" t="s">
        <v>1055</v>
      </c>
      <c r="K913" s="88"/>
      <c r="L913" s="88"/>
      <c r="M913" s="146">
        <v>43571.0</v>
      </c>
      <c r="N913" s="140" t="s">
        <v>2860</v>
      </c>
      <c r="O913" s="91" t="s">
        <v>2861</v>
      </c>
    </row>
    <row r="914" ht="15.75" customHeight="1">
      <c r="A914" s="122" t="s">
        <v>599</v>
      </c>
      <c r="B914" s="84" t="s">
        <v>3201</v>
      </c>
      <c r="C914" s="84" t="s">
        <v>3202</v>
      </c>
      <c r="D914" s="84">
        <v>8.1369442833E10</v>
      </c>
      <c r="E914" s="84" t="s">
        <v>3203</v>
      </c>
      <c r="F914" s="85">
        <v>1.0</v>
      </c>
      <c r="G914" s="121">
        <v>143008.0</v>
      </c>
      <c r="H914" s="84" t="s">
        <v>21</v>
      </c>
      <c r="I914" s="99">
        <v>34000.0</v>
      </c>
      <c r="J914" s="84" t="s">
        <v>1055</v>
      </c>
      <c r="K914" s="88"/>
      <c r="L914" s="88"/>
      <c r="M914" s="146">
        <v>43571.0</v>
      </c>
      <c r="N914" s="84" t="s">
        <v>2812</v>
      </c>
      <c r="O914" s="91" t="s">
        <v>2813</v>
      </c>
    </row>
    <row r="915" ht="15.75" customHeight="1">
      <c r="A915" s="122" t="s">
        <v>604</v>
      </c>
      <c r="B915" s="84" t="s">
        <v>3204</v>
      </c>
      <c r="C915" s="84" t="s">
        <v>3205</v>
      </c>
      <c r="D915" s="84">
        <v>8.1219333605E10</v>
      </c>
      <c r="E915" s="84" t="s">
        <v>3206</v>
      </c>
      <c r="F915" s="85">
        <v>2.0</v>
      </c>
      <c r="G915" s="124"/>
      <c r="H915" s="88"/>
      <c r="I915" s="99">
        <v>10000.0</v>
      </c>
      <c r="J915" s="84" t="s">
        <v>1055</v>
      </c>
      <c r="K915" s="88"/>
      <c r="L915" s="88"/>
      <c r="M915" s="146">
        <v>43571.0</v>
      </c>
      <c r="N915" s="140" t="s">
        <v>2860</v>
      </c>
      <c r="O915" s="91" t="s">
        <v>2861</v>
      </c>
    </row>
    <row r="916" ht="15.75" customHeight="1">
      <c r="A916" s="122" t="s">
        <v>610</v>
      </c>
      <c r="B916" s="84" t="s">
        <v>3207</v>
      </c>
      <c r="C916" s="84" t="s">
        <v>3208</v>
      </c>
      <c r="D916" s="84">
        <v>8.5891174197E10</v>
      </c>
      <c r="E916" s="84" t="s">
        <v>3209</v>
      </c>
      <c r="F916" s="85">
        <v>2.0</v>
      </c>
      <c r="G916" s="124"/>
      <c r="H916" s="88"/>
      <c r="I916" s="99">
        <v>11000.0</v>
      </c>
      <c r="J916" s="84" t="s">
        <v>1055</v>
      </c>
      <c r="K916" s="88"/>
      <c r="L916" s="88"/>
      <c r="M916" s="146">
        <v>43571.0</v>
      </c>
      <c r="N916" s="140" t="s">
        <v>2860</v>
      </c>
      <c r="O916" s="91" t="s">
        <v>2861</v>
      </c>
    </row>
    <row r="917" ht="15.75" customHeight="1">
      <c r="A917" s="122" t="s">
        <v>1768</v>
      </c>
      <c r="B917" s="84" t="s">
        <v>3210</v>
      </c>
      <c r="C917" s="84" t="s">
        <v>3211</v>
      </c>
      <c r="D917" s="84">
        <v>8.2254040131E10</v>
      </c>
      <c r="E917" s="84" t="s">
        <v>2294</v>
      </c>
      <c r="F917" s="85">
        <v>2.0</v>
      </c>
      <c r="G917" s="121">
        <v>337000.0</v>
      </c>
      <c r="H917" s="84" t="s">
        <v>41</v>
      </c>
      <c r="I917" s="99">
        <v>58000.0</v>
      </c>
      <c r="J917" s="84" t="s">
        <v>1055</v>
      </c>
      <c r="K917" s="88"/>
      <c r="L917" s="88"/>
      <c r="M917" s="146">
        <v>43571.0</v>
      </c>
      <c r="N917" s="84" t="s">
        <v>3165</v>
      </c>
      <c r="O917" s="91" t="s">
        <v>3166</v>
      </c>
    </row>
    <row r="918" ht="15.75" customHeight="1">
      <c r="A918" s="122" t="s">
        <v>1771</v>
      </c>
      <c r="B918" s="84" t="s">
        <v>3212</v>
      </c>
      <c r="C918" s="84" t="s">
        <v>3213</v>
      </c>
      <c r="D918" s="84">
        <v>8.2179714629E10</v>
      </c>
      <c r="E918" s="84" t="s">
        <v>3214</v>
      </c>
      <c r="F918" s="85">
        <v>2.0</v>
      </c>
      <c r="G918" s="121">
        <v>237000.0</v>
      </c>
      <c r="H918" s="84" t="s">
        <v>41</v>
      </c>
      <c r="I918" s="99">
        <v>38000.0</v>
      </c>
      <c r="J918" s="84" t="s">
        <v>1055</v>
      </c>
      <c r="K918" s="88"/>
      <c r="L918" s="88"/>
      <c r="M918" s="146">
        <v>43571.0</v>
      </c>
      <c r="N918" s="84" t="s">
        <v>2817</v>
      </c>
      <c r="O918" s="91" t="s">
        <v>2818</v>
      </c>
    </row>
    <row r="919" ht="15.75" customHeight="1">
      <c r="A919" s="122" t="s">
        <v>1774</v>
      </c>
      <c r="B919" s="84" t="s">
        <v>3215</v>
      </c>
      <c r="C919" s="84" t="s">
        <v>3216</v>
      </c>
      <c r="D919" s="84">
        <v>8.2271088009E10</v>
      </c>
      <c r="E919" s="84" t="s">
        <v>3217</v>
      </c>
      <c r="F919" s="85">
        <v>6.0</v>
      </c>
      <c r="G919" s="121">
        <v>1551350.0</v>
      </c>
      <c r="H919" s="84" t="s">
        <v>1071</v>
      </c>
      <c r="I919" s="99">
        <v>148000.0</v>
      </c>
      <c r="J919" s="84" t="s">
        <v>1055</v>
      </c>
      <c r="K919" s="88"/>
      <c r="L919" s="88"/>
      <c r="M919" s="146">
        <v>43571.0</v>
      </c>
      <c r="N919" s="84" t="s">
        <v>2801</v>
      </c>
      <c r="O919" s="91" t="s">
        <v>2802</v>
      </c>
    </row>
    <row r="920" ht="15.75" customHeight="1">
      <c r="A920" s="122" t="s">
        <v>3218</v>
      </c>
      <c r="B920" s="84" t="s">
        <v>3219</v>
      </c>
      <c r="C920" s="84" t="s">
        <v>3220</v>
      </c>
      <c r="D920" s="84">
        <v>8.5711488342E10</v>
      </c>
      <c r="E920" s="84" t="s">
        <v>3221</v>
      </c>
      <c r="F920" s="85">
        <v>2.0</v>
      </c>
      <c r="G920" s="121">
        <v>303006.0</v>
      </c>
      <c r="H920" s="84" t="s">
        <v>21</v>
      </c>
      <c r="I920" s="99">
        <v>12000.0</v>
      </c>
      <c r="J920" s="84" t="s">
        <v>1055</v>
      </c>
      <c r="K920" s="88"/>
      <c r="L920" s="88"/>
      <c r="M920" s="146">
        <v>43571.0</v>
      </c>
      <c r="N920" s="84" t="s">
        <v>2840</v>
      </c>
      <c r="O920" s="143" t="s">
        <v>2841</v>
      </c>
    </row>
    <row r="921" ht="15.75" customHeight="1">
      <c r="A921" s="122" t="s">
        <v>3222</v>
      </c>
      <c r="B921" s="84" t="s">
        <v>3223</v>
      </c>
      <c r="C921" s="84" t="s">
        <v>3224</v>
      </c>
      <c r="D921" s="84">
        <v>8.9680402781E10</v>
      </c>
      <c r="E921" s="84" t="s">
        <v>3225</v>
      </c>
      <c r="F921" s="85">
        <v>1.0</v>
      </c>
      <c r="G921" s="124"/>
      <c r="H921" s="88"/>
      <c r="I921" s="99">
        <v>13000.0</v>
      </c>
      <c r="J921" s="84" t="s">
        <v>1055</v>
      </c>
      <c r="K921" s="88"/>
      <c r="L921" s="88"/>
      <c r="M921" s="146">
        <v>43571.0</v>
      </c>
      <c r="N921" s="140" t="s">
        <v>2860</v>
      </c>
      <c r="O921" s="91" t="s">
        <v>2861</v>
      </c>
    </row>
    <row r="922" ht="15.75" customHeight="1">
      <c r="A922" s="122" t="s">
        <v>3226</v>
      </c>
      <c r="B922" s="84" t="s">
        <v>3227</v>
      </c>
      <c r="C922" s="84" t="s">
        <v>3228</v>
      </c>
      <c r="D922" s="84">
        <v>8.2255364672E10</v>
      </c>
      <c r="E922" s="84" t="s">
        <v>3229</v>
      </c>
      <c r="F922" s="85">
        <v>2.0</v>
      </c>
      <c r="G922" s="124"/>
      <c r="H922" s="88"/>
      <c r="I922" s="99">
        <v>61000.0</v>
      </c>
      <c r="J922" s="84" t="s">
        <v>1055</v>
      </c>
      <c r="K922" s="88"/>
      <c r="L922" s="88"/>
      <c r="M922" s="146">
        <v>43571.0</v>
      </c>
      <c r="N922" s="140" t="s">
        <v>2860</v>
      </c>
      <c r="O922" s="91" t="s">
        <v>2861</v>
      </c>
    </row>
    <row r="923" ht="15.75" customHeight="1">
      <c r="A923" s="122" t="s">
        <v>3230</v>
      </c>
      <c r="B923" s="84" t="s">
        <v>3231</v>
      </c>
      <c r="C923" s="84" t="s">
        <v>3232</v>
      </c>
      <c r="D923" s="84">
        <v>8.1273065498E10</v>
      </c>
      <c r="E923" s="84" t="s">
        <v>3233</v>
      </c>
      <c r="F923" s="85">
        <v>2.0</v>
      </c>
      <c r="G923" s="121">
        <v>388008.0</v>
      </c>
      <c r="H923" s="84" t="s">
        <v>21</v>
      </c>
      <c r="I923" s="99">
        <v>29000.0</v>
      </c>
      <c r="J923" s="84" t="s">
        <v>1055</v>
      </c>
      <c r="K923" s="88"/>
      <c r="L923" s="88"/>
      <c r="M923" s="146">
        <v>43571.0</v>
      </c>
      <c r="N923" s="84" t="s">
        <v>2812</v>
      </c>
      <c r="O923" s="91" t="s">
        <v>2813</v>
      </c>
    </row>
    <row r="924" ht="15.75" customHeight="1">
      <c r="A924" s="122" t="s">
        <v>3234</v>
      </c>
      <c r="B924" s="84" t="s">
        <v>3235</v>
      </c>
      <c r="C924" s="84" t="s">
        <v>3236</v>
      </c>
      <c r="D924" s="84">
        <v>8.7738517826E10</v>
      </c>
      <c r="E924" s="84" t="s">
        <v>3237</v>
      </c>
      <c r="F924" s="85">
        <v>2.0</v>
      </c>
      <c r="G924" s="121">
        <v>470009.0</v>
      </c>
      <c r="H924" s="84" t="s">
        <v>41</v>
      </c>
      <c r="I924" s="99">
        <v>16000.0</v>
      </c>
      <c r="J924" s="84" t="s">
        <v>1055</v>
      </c>
      <c r="K924" s="88"/>
      <c r="L924" s="88"/>
      <c r="M924" s="146">
        <v>43571.0</v>
      </c>
      <c r="N924" s="84" t="s">
        <v>3165</v>
      </c>
      <c r="O924" s="91" t="s">
        <v>3166</v>
      </c>
    </row>
    <row r="925" ht="15.75" customHeight="1">
      <c r="A925" s="122" t="s">
        <v>3238</v>
      </c>
      <c r="B925" s="84" t="s">
        <v>3239</v>
      </c>
      <c r="C925" s="84" t="s">
        <v>3240</v>
      </c>
      <c r="D925" s="84" t="s">
        <v>3241</v>
      </c>
      <c r="E925" s="84" t="s">
        <v>1362</v>
      </c>
      <c r="F925" s="85">
        <v>2.0</v>
      </c>
      <c r="G925" s="121">
        <v>207009.0</v>
      </c>
      <c r="H925" s="84" t="s">
        <v>21</v>
      </c>
      <c r="I925" s="99">
        <v>12000.0</v>
      </c>
      <c r="J925" s="84" t="s">
        <v>1055</v>
      </c>
      <c r="K925" s="88"/>
      <c r="L925" s="88"/>
      <c r="M925" s="133">
        <v>43938.0</v>
      </c>
      <c r="N925" s="84" t="s">
        <v>3165</v>
      </c>
      <c r="O925" s="91" t="s">
        <v>3166</v>
      </c>
    </row>
    <row r="926" ht="15.75" customHeight="1">
      <c r="A926" s="122" t="s">
        <v>3242</v>
      </c>
      <c r="B926" s="84" t="s">
        <v>3243</v>
      </c>
      <c r="C926" s="84" t="s">
        <v>3244</v>
      </c>
      <c r="D926" s="84" t="s">
        <v>3245</v>
      </c>
      <c r="E926" s="84" t="s">
        <v>3246</v>
      </c>
      <c r="F926" s="85">
        <v>1.0</v>
      </c>
      <c r="G926" s="124"/>
      <c r="H926" s="88"/>
      <c r="I926" s="99">
        <v>17000.0</v>
      </c>
      <c r="J926" s="84" t="s">
        <v>1055</v>
      </c>
      <c r="K926" s="88"/>
      <c r="L926" s="88"/>
      <c r="M926" s="133">
        <v>43938.0</v>
      </c>
      <c r="N926" s="140" t="s">
        <v>2860</v>
      </c>
      <c r="O926" s="91" t="s">
        <v>2861</v>
      </c>
    </row>
    <row r="927" ht="15.75" customHeight="1">
      <c r="A927" s="149" t="s">
        <v>615</v>
      </c>
      <c r="B927" s="84" t="s">
        <v>3247</v>
      </c>
      <c r="C927" s="84" t="s">
        <v>3248</v>
      </c>
      <c r="D927" s="84" t="s">
        <v>3249</v>
      </c>
      <c r="E927" s="84" t="s">
        <v>3250</v>
      </c>
      <c r="F927" s="85">
        <v>1.0</v>
      </c>
      <c r="G927" s="124"/>
      <c r="H927" s="88"/>
      <c r="I927" s="99">
        <v>12000.0</v>
      </c>
      <c r="J927" s="84" t="s">
        <v>1055</v>
      </c>
      <c r="K927" s="88"/>
      <c r="L927" s="88"/>
      <c r="M927" s="133">
        <v>43938.0</v>
      </c>
      <c r="N927" s="91" t="s">
        <v>2832</v>
      </c>
      <c r="O927" s="91" t="s">
        <v>2833</v>
      </c>
    </row>
    <row r="928" ht="15.75" customHeight="1">
      <c r="A928" s="149" t="s">
        <v>621</v>
      </c>
      <c r="B928" s="84" t="s">
        <v>3251</v>
      </c>
      <c r="C928" s="84" t="s">
        <v>3252</v>
      </c>
      <c r="D928" s="84">
        <v>8.1215267456E10</v>
      </c>
      <c r="E928" s="84" t="s">
        <v>3253</v>
      </c>
      <c r="F928" s="85">
        <v>2.0</v>
      </c>
      <c r="G928" s="124"/>
      <c r="H928" s="88"/>
      <c r="I928" s="99">
        <v>16000.0</v>
      </c>
      <c r="J928" s="84" t="s">
        <v>1055</v>
      </c>
      <c r="K928" s="88"/>
      <c r="L928" s="88"/>
      <c r="M928" s="133">
        <v>43939.0</v>
      </c>
      <c r="N928" s="91" t="s">
        <v>2832</v>
      </c>
      <c r="O928" s="91" t="s">
        <v>2833</v>
      </c>
    </row>
    <row r="929" ht="15.75" customHeight="1">
      <c r="A929" s="149" t="s">
        <v>626</v>
      </c>
      <c r="B929" s="84" t="s">
        <v>3254</v>
      </c>
      <c r="C929" s="84" t="s">
        <v>3255</v>
      </c>
      <c r="D929" s="84">
        <v>8.2279719536E10</v>
      </c>
      <c r="E929" s="84" t="s">
        <v>3256</v>
      </c>
      <c r="F929" s="85">
        <v>2.0</v>
      </c>
      <c r="G929" s="121">
        <v>388008.0</v>
      </c>
      <c r="H929" s="84" t="s">
        <v>41</v>
      </c>
      <c r="I929" s="99">
        <v>29000.0</v>
      </c>
      <c r="J929" s="84" t="s">
        <v>1046</v>
      </c>
      <c r="K929" s="88"/>
      <c r="L929" s="88"/>
      <c r="M929" s="133">
        <v>43939.0</v>
      </c>
      <c r="N929" s="84" t="s">
        <v>2817</v>
      </c>
      <c r="O929" s="91" t="s">
        <v>2818</v>
      </c>
    </row>
    <row r="930" ht="15.75" customHeight="1">
      <c r="A930" s="149" t="s">
        <v>631</v>
      </c>
      <c r="B930" s="84" t="s">
        <v>3257</v>
      </c>
      <c r="C930" s="84" t="s">
        <v>3258</v>
      </c>
      <c r="D930" s="84">
        <v>8.5791333005E10</v>
      </c>
      <c r="E930" s="84" t="s">
        <v>3072</v>
      </c>
      <c r="F930" s="85">
        <v>2.0</v>
      </c>
      <c r="G930" s="124"/>
      <c r="H930" s="88"/>
      <c r="I930" s="99">
        <v>29000.0</v>
      </c>
      <c r="J930" s="84" t="s">
        <v>1055</v>
      </c>
      <c r="K930" s="88"/>
      <c r="L930" s="88"/>
      <c r="M930" s="133">
        <v>43939.0</v>
      </c>
      <c r="N930" s="91" t="s">
        <v>2832</v>
      </c>
      <c r="O930" s="148" t="s">
        <v>2833</v>
      </c>
    </row>
    <row r="931" ht="15.75" customHeight="1">
      <c r="A931" s="149" t="s">
        <v>636</v>
      </c>
      <c r="B931" s="84" t="s">
        <v>3259</v>
      </c>
      <c r="C931" s="84" t="s">
        <v>3260</v>
      </c>
      <c r="D931" s="84">
        <v>8.2228892755E10</v>
      </c>
      <c r="E931" s="84" t="s">
        <v>3261</v>
      </c>
      <c r="F931" s="85">
        <v>1.0</v>
      </c>
      <c r="G931" s="124"/>
      <c r="H931" s="88"/>
      <c r="I931" s="99">
        <v>25000.0</v>
      </c>
      <c r="J931" s="84" t="s">
        <v>1055</v>
      </c>
      <c r="K931" s="88"/>
      <c r="L931" s="88"/>
      <c r="M931" s="133">
        <v>43939.0</v>
      </c>
      <c r="N931" s="91" t="s">
        <v>2832</v>
      </c>
      <c r="O931" s="91" t="s">
        <v>2833</v>
      </c>
    </row>
    <row r="932" ht="15.75" customHeight="1">
      <c r="A932" s="149" t="s">
        <v>640</v>
      </c>
      <c r="B932" s="84" t="s">
        <v>3262</v>
      </c>
      <c r="C932" s="84" t="s">
        <v>3263</v>
      </c>
      <c r="D932" s="84">
        <v>8.3878350335E10</v>
      </c>
      <c r="E932" s="84" t="s">
        <v>3264</v>
      </c>
      <c r="F932" s="85">
        <v>1.0</v>
      </c>
      <c r="G932" s="124"/>
      <c r="H932" s="88"/>
      <c r="I932" s="99">
        <v>23000.0</v>
      </c>
      <c r="J932" s="84" t="s">
        <v>1055</v>
      </c>
      <c r="K932" s="88"/>
      <c r="L932" s="88"/>
      <c r="M932" s="133">
        <v>43939.0</v>
      </c>
      <c r="N932" s="91" t="s">
        <v>2832</v>
      </c>
      <c r="O932" s="91" t="s">
        <v>2833</v>
      </c>
    </row>
    <row r="933" ht="15.75" customHeight="1">
      <c r="A933" s="149" t="s">
        <v>1796</v>
      </c>
      <c r="B933" s="84" t="s">
        <v>3265</v>
      </c>
      <c r="C933" s="84" t="s">
        <v>3266</v>
      </c>
      <c r="D933" s="84">
        <v>8.1585884567E10</v>
      </c>
      <c r="E933" s="84" t="s">
        <v>3267</v>
      </c>
      <c r="F933" s="85">
        <v>1.0</v>
      </c>
      <c r="G933" s="147">
        <v>94308.0</v>
      </c>
      <c r="H933" s="84" t="s">
        <v>3268</v>
      </c>
      <c r="I933" s="99">
        <v>11000.0</v>
      </c>
      <c r="J933" s="84" t="s">
        <v>1055</v>
      </c>
      <c r="K933" s="84" t="s">
        <v>3269</v>
      </c>
      <c r="L933" s="88"/>
      <c r="M933" s="133">
        <v>43939.0</v>
      </c>
      <c r="N933" s="84" t="s">
        <v>2812</v>
      </c>
      <c r="O933" s="91" t="s">
        <v>2813</v>
      </c>
    </row>
    <row r="934" ht="15.75" customHeight="1">
      <c r="A934" s="149" t="s">
        <v>645</v>
      </c>
      <c r="B934" s="84" t="s">
        <v>3270</v>
      </c>
      <c r="C934" s="84" t="s">
        <v>3271</v>
      </c>
      <c r="D934" s="84">
        <v>8.2328383119E10</v>
      </c>
      <c r="E934" s="84" t="s">
        <v>3272</v>
      </c>
      <c r="F934" s="85">
        <v>1.0</v>
      </c>
      <c r="G934" s="124"/>
      <c r="H934" s="88"/>
      <c r="I934" s="99">
        <v>58000.0</v>
      </c>
      <c r="J934" s="84" t="s">
        <v>1055</v>
      </c>
      <c r="K934" s="88"/>
      <c r="L934" s="88"/>
      <c r="M934" s="133">
        <v>43939.0</v>
      </c>
      <c r="N934" s="91" t="s">
        <v>2832</v>
      </c>
      <c r="O934" s="91" t="s">
        <v>2833</v>
      </c>
    </row>
    <row r="935" ht="15.75" customHeight="1">
      <c r="A935" s="149" t="s">
        <v>649</v>
      </c>
      <c r="B935" s="84" t="s">
        <v>3273</v>
      </c>
      <c r="C935" s="84" t="s">
        <v>3274</v>
      </c>
      <c r="D935" s="84">
        <v>8.5254335991E10</v>
      </c>
      <c r="E935" s="84" t="s">
        <v>3275</v>
      </c>
      <c r="F935" s="85">
        <v>2.0</v>
      </c>
      <c r="G935" s="121">
        <v>464000.0</v>
      </c>
      <c r="H935" s="84" t="s">
        <v>41</v>
      </c>
      <c r="I935" s="99">
        <v>105000.0</v>
      </c>
      <c r="J935" s="84" t="s">
        <v>1046</v>
      </c>
      <c r="K935" s="88"/>
      <c r="L935" s="88"/>
      <c r="M935" s="133">
        <v>43939.0</v>
      </c>
      <c r="N935" s="84" t="s">
        <v>2812</v>
      </c>
      <c r="O935" s="91" t="s">
        <v>2807</v>
      </c>
    </row>
    <row r="936" ht="15.75" customHeight="1">
      <c r="A936" s="149" t="s">
        <v>654</v>
      </c>
      <c r="B936" s="84" t="s">
        <v>3276</v>
      </c>
      <c r="C936" s="84" t="s">
        <v>3277</v>
      </c>
      <c r="D936" s="84">
        <v>8.972553967E9</v>
      </c>
      <c r="E936" s="84" t="s">
        <v>3278</v>
      </c>
      <c r="F936" s="85">
        <v>1.0</v>
      </c>
      <c r="G936" s="121">
        <v>269000.0</v>
      </c>
      <c r="H936" s="84" t="s">
        <v>1071</v>
      </c>
      <c r="I936" s="99">
        <v>15000.0</v>
      </c>
      <c r="J936" s="84" t="s">
        <v>1055</v>
      </c>
      <c r="K936" s="88"/>
      <c r="L936" s="88"/>
      <c r="M936" s="133">
        <v>43939.0</v>
      </c>
      <c r="N936" s="84" t="s">
        <v>2840</v>
      </c>
      <c r="O936" s="143" t="s">
        <v>2841</v>
      </c>
    </row>
    <row r="937" ht="15.75" customHeight="1">
      <c r="A937" s="150" t="s">
        <v>659</v>
      </c>
      <c r="B937" s="84" t="s">
        <v>3279</v>
      </c>
      <c r="C937" s="84" t="s">
        <v>3280</v>
      </c>
      <c r="D937" s="84">
        <v>8.5299136335E10</v>
      </c>
      <c r="E937" s="84" t="s">
        <v>3281</v>
      </c>
      <c r="F937" s="85">
        <v>2.0</v>
      </c>
      <c r="G937" s="124"/>
      <c r="H937" s="88"/>
      <c r="I937" s="99">
        <v>16000.0</v>
      </c>
      <c r="J937" s="84" t="s">
        <v>1055</v>
      </c>
      <c r="K937" s="88"/>
      <c r="L937" s="88"/>
      <c r="M937" s="133">
        <v>43939.0</v>
      </c>
      <c r="N937" s="91" t="s">
        <v>2832</v>
      </c>
      <c r="O937" s="91" t="s">
        <v>2833</v>
      </c>
    </row>
    <row r="938" ht="15.75" customHeight="1">
      <c r="A938" s="149" t="s">
        <v>665</v>
      </c>
      <c r="B938" s="84" t="s">
        <v>3282</v>
      </c>
      <c r="C938" s="84" t="s">
        <v>3283</v>
      </c>
      <c r="D938" s="84">
        <v>8.5389389614E10</v>
      </c>
      <c r="E938" s="84" t="s">
        <v>3284</v>
      </c>
      <c r="F938" s="85">
        <v>3.0</v>
      </c>
      <c r="G938" s="121">
        <v>599099.0</v>
      </c>
      <c r="H938" s="84" t="s">
        <v>41</v>
      </c>
      <c r="I938" s="99">
        <v>65000.0</v>
      </c>
      <c r="J938" s="84" t="s">
        <v>1055</v>
      </c>
      <c r="K938" s="88"/>
      <c r="L938" s="88"/>
      <c r="M938" s="133">
        <v>43940.0</v>
      </c>
      <c r="N938" s="84" t="s">
        <v>3165</v>
      </c>
      <c r="O938" s="91" t="s">
        <v>3166</v>
      </c>
    </row>
    <row r="939" ht="15.75" customHeight="1">
      <c r="A939" s="149" t="s">
        <v>670</v>
      </c>
      <c r="B939" s="84" t="s">
        <v>3285</v>
      </c>
      <c r="C939" s="84" t="s">
        <v>3286</v>
      </c>
      <c r="D939" s="84">
        <v>8.5774298992E10</v>
      </c>
      <c r="E939" s="84" t="s">
        <v>3287</v>
      </c>
      <c r="F939" s="85">
        <v>2.0</v>
      </c>
      <c r="G939" s="121">
        <v>375000.0</v>
      </c>
      <c r="H939" s="84" t="s">
        <v>21</v>
      </c>
      <c r="I939" s="99">
        <v>16000.0</v>
      </c>
      <c r="J939" s="84" t="s">
        <v>1055</v>
      </c>
      <c r="K939" s="88"/>
      <c r="L939" s="88"/>
      <c r="M939" s="133">
        <v>43940.0</v>
      </c>
      <c r="N939" s="84" t="s">
        <v>3165</v>
      </c>
      <c r="O939" s="91" t="s">
        <v>3166</v>
      </c>
    </row>
    <row r="940" ht="15.75" customHeight="1">
      <c r="A940" s="149" t="s">
        <v>674</v>
      </c>
      <c r="B940" s="84" t="s">
        <v>3251</v>
      </c>
      <c r="C940" s="84" t="s">
        <v>3252</v>
      </c>
      <c r="D940" s="84">
        <v>8.1215267456E10</v>
      </c>
      <c r="E940" s="84" t="s">
        <v>3095</v>
      </c>
      <c r="F940" s="85">
        <v>1.0</v>
      </c>
      <c r="G940" s="124"/>
      <c r="H940" s="88"/>
      <c r="I940" s="99">
        <v>16000.0</v>
      </c>
      <c r="J940" s="84" t="s">
        <v>1055</v>
      </c>
      <c r="K940" s="88"/>
      <c r="L940" s="88"/>
      <c r="M940" s="133">
        <v>43940.0</v>
      </c>
      <c r="N940" s="91" t="s">
        <v>2832</v>
      </c>
      <c r="O940" s="91" t="s">
        <v>2833</v>
      </c>
    </row>
    <row r="941" ht="15.75" customHeight="1">
      <c r="A941" s="149" t="s">
        <v>1823</v>
      </c>
      <c r="B941" s="84" t="s">
        <v>3046</v>
      </c>
      <c r="C941" s="84" t="s">
        <v>3288</v>
      </c>
      <c r="D941" s="84">
        <v>8.1243840767E10</v>
      </c>
      <c r="E941" s="84" t="s">
        <v>3289</v>
      </c>
      <c r="F941" s="85">
        <v>1.0</v>
      </c>
      <c r="G941" s="124"/>
      <c r="H941" s="88"/>
      <c r="I941" s="99">
        <v>47000.0</v>
      </c>
      <c r="J941" s="84" t="s">
        <v>1055</v>
      </c>
      <c r="K941" s="88"/>
      <c r="L941" s="88"/>
      <c r="M941" s="133">
        <v>43940.0</v>
      </c>
      <c r="N941" s="91" t="s">
        <v>2832</v>
      </c>
      <c r="O941" s="91" t="s">
        <v>2833</v>
      </c>
    </row>
    <row r="942" ht="15.75" customHeight="1">
      <c r="A942" s="149" t="s">
        <v>1827</v>
      </c>
      <c r="B942" s="84" t="s">
        <v>3290</v>
      </c>
      <c r="C942" s="84" t="s">
        <v>3291</v>
      </c>
      <c r="D942" s="84" t="s">
        <v>3292</v>
      </c>
      <c r="E942" s="84" t="s">
        <v>3293</v>
      </c>
      <c r="F942" s="85">
        <v>4.0</v>
      </c>
      <c r="G942" s="121">
        <v>710009.0</v>
      </c>
      <c r="H942" s="84" t="s">
        <v>41</v>
      </c>
      <c r="I942" s="99">
        <v>48000.0</v>
      </c>
      <c r="J942" s="84" t="s">
        <v>1055</v>
      </c>
      <c r="K942" s="88"/>
      <c r="L942" s="88"/>
      <c r="M942" s="133">
        <v>43940.0</v>
      </c>
      <c r="N942" s="84" t="s">
        <v>3165</v>
      </c>
      <c r="O942" s="91" t="s">
        <v>3166</v>
      </c>
    </row>
    <row r="943" ht="15.75" customHeight="1">
      <c r="A943" s="149" t="s">
        <v>679</v>
      </c>
      <c r="B943" s="84" t="s">
        <v>3191</v>
      </c>
      <c r="C943" s="84" t="s">
        <v>3192</v>
      </c>
      <c r="D943" s="84">
        <v>8.1227227115E10</v>
      </c>
      <c r="E943" s="84" t="s">
        <v>3294</v>
      </c>
      <c r="F943" s="85">
        <v>1.0</v>
      </c>
      <c r="G943" s="121">
        <v>283009.0</v>
      </c>
      <c r="H943" s="84" t="s">
        <v>41</v>
      </c>
      <c r="I943" s="99">
        <v>24000.0</v>
      </c>
      <c r="J943" s="84" t="s">
        <v>1055</v>
      </c>
      <c r="K943" s="88"/>
      <c r="L943" s="88"/>
      <c r="M943" s="133">
        <v>43941.0</v>
      </c>
      <c r="N943" s="84" t="s">
        <v>3165</v>
      </c>
      <c r="O943" s="91" t="s">
        <v>3166</v>
      </c>
    </row>
    <row r="944" ht="15.75" customHeight="1">
      <c r="A944" s="149" t="s">
        <v>685</v>
      </c>
      <c r="B944" s="84" t="s">
        <v>3295</v>
      </c>
      <c r="C944" s="84" t="s">
        <v>3296</v>
      </c>
      <c r="D944" s="84">
        <v>8.5726209993E10</v>
      </c>
      <c r="E944" s="84" t="s">
        <v>3297</v>
      </c>
      <c r="F944" s="85">
        <v>3.0</v>
      </c>
      <c r="G944" s="121">
        <v>780009.0</v>
      </c>
      <c r="H944" s="84" t="s">
        <v>41</v>
      </c>
      <c r="I944" s="99">
        <v>48000.0</v>
      </c>
      <c r="J944" s="84" t="s">
        <v>1055</v>
      </c>
      <c r="K944" s="88"/>
      <c r="L944" s="88"/>
      <c r="M944" s="133">
        <v>43941.0</v>
      </c>
      <c r="N944" s="84" t="s">
        <v>3165</v>
      </c>
      <c r="O944" s="91" t="s">
        <v>3166</v>
      </c>
    </row>
    <row r="945" ht="15.75" customHeight="1">
      <c r="A945" s="149" t="s">
        <v>690</v>
      </c>
      <c r="B945" s="84" t="s">
        <v>2982</v>
      </c>
      <c r="C945" s="84" t="s">
        <v>3298</v>
      </c>
      <c r="D945" s="84">
        <v>8.228150842E10</v>
      </c>
      <c r="E945" s="84" t="s">
        <v>3299</v>
      </c>
      <c r="F945" s="85">
        <v>5.0</v>
      </c>
      <c r="G945" s="121">
        <v>1043468.0</v>
      </c>
      <c r="H945" s="84" t="s">
        <v>1071</v>
      </c>
      <c r="I945" s="99">
        <v>96000.0</v>
      </c>
      <c r="J945" s="84" t="s">
        <v>1055</v>
      </c>
      <c r="K945" s="88"/>
      <c r="L945" s="88"/>
      <c r="M945" s="133">
        <v>43941.0</v>
      </c>
      <c r="N945" s="84" t="s">
        <v>2812</v>
      </c>
      <c r="O945" s="91" t="s">
        <v>2813</v>
      </c>
    </row>
    <row r="946" ht="15.75" customHeight="1">
      <c r="A946" s="149" t="s">
        <v>696</v>
      </c>
      <c r="B946" s="84" t="s">
        <v>3212</v>
      </c>
      <c r="C946" s="112" t="s">
        <v>3213</v>
      </c>
      <c r="D946" s="88"/>
      <c r="E946" s="84" t="s">
        <v>3300</v>
      </c>
      <c r="F946" s="85">
        <v>2.0</v>
      </c>
      <c r="G946" s="121">
        <v>397000.0</v>
      </c>
      <c r="H946" s="84" t="s">
        <v>41</v>
      </c>
      <c r="I946" s="99">
        <v>38000.0</v>
      </c>
      <c r="J946" s="84" t="s">
        <v>1055</v>
      </c>
      <c r="K946" s="88"/>
      <c r="L946" s="88"/>
      <c r="M946" s="133">
        <v>43941.0</v>
      </c>
      <c r="N946" s="84" t="s">
        <v>2817</v>
      </c>
      <c r="O946" s="91" t="s">
        <v>2818</v>
      </c>
    </row>
    <row r="947" ht="15.75" customHeight="1">
      <c r="A947" s="149" t="s">
        <v>702</v>
      </c>
      <c r="B947" s="84" t="s">
        <v>3301</v>
      </c>
      <c r="C947" s="84" t="s">
        <v>3302</v>
      </c>
      <c r="D947" s="84">
        <v>8.1342323617E10</v>
      </c>
      <c r="E947" s="84" t="s">
        <v>3303</v>
      </c>
      <c r="F947" s="85">
        <v>1.0</v>
      </c>
      <c r="G947" s="121">
        <v>291008.0</v>
      </c>
      <c r="H947" s="84" t="s">
        <v>21</v>
      </c>
      <c r="I947" s="99">
        <v>16000.0</v>
      </c>
      <c r="J947" s="84" t="s">
        <v>1055</v>
      </c>
      <c r="K947" s="88"/>
      <c r="L947" s="88"/>
      <c r="M947" s="133">
        <v>43942.0</v>
      </c>
      <c r="N947" s="84" t="s">
        <v>2812</v>
      </c>
      <c r="O947" s="91" t="s">
        <v>2813</v>
      </c>
    </row>
    <row r="948" ht="15.75" customHeight="1">
      <c r="A948" s="149" t="s">
        <v>707</v>
      </c>
      <c r="B948" s="84" t="s">
        <v>3304</v>
      </c>
      <c r="C948" s="84" t="s">
        <v>3305</v>
      </c>
      <c r="D948" s="84">
        <v>8.3824905945E10</v>
      </c>
      <c r="E948" s="84" t="s">
        <v>3306</v>
      </c>
      <c r="F948" s="88"/>
      <c r="G948" s="124"/>
      <c r="H948" s="88"/>
      <c r="I948" s="99">
        <v>16000.0</v>
      </c>
      <c r="J948" s="84" t="s">
        <v>1055</v>
      </c>
      <c r="K948" s="88"/>
      <c r="L948" s="88"/>
      <c r="M948" s="133">
        <v>43943.0</v>
      </c>
      <c r="N948" s="140" t="s">
        <v>2860</v>
      </c>
      <c r="O948" s="91" t="s">
        <v>2861</v>
      </c>
    </row>
    <row r="949" ht="15.75" customHeight="1">
      <c r="A949" s="149" t="s">
        <v>712</v>
      </c>
      <c r="B949" s="84" t="s">
        <v>3307</v>
      </c>
      <c r="C949" s="84" t="s">
        <v>3308</v>
      </c>
      <c r="D949" s="84" t="s">
        <v>3309</v>
      </c>
      <c r="E949" s="84" t="s">
        <v>3095</v>
      </c>
      <c r="F949" s="85">
        <v>1.0</v>
      </c>
      <c r="G949" s="124"/>
      <c r="H949" s="88"/>
      <c r="I949" s="99">
        <v>11000.0</v>
      </c>
      <c r="J949" s="84" t="s">
        <v>1055</v>
      </c>
      <c r="K949" s="88"/>
      <c r="L949" s="88"/>
      <c r="M949" s="133">
        <v>43943.0</v>
      </c>
      <c r="N949" s="91" t="s">
        <v>2832</v>
      </c>
      <c r="O949" s="91" t="s">
        <v>2833</v>
      </c>
    </row>
    <row r="950" ht="15.75" customHeight="1">
      <c r="A950" s="149" t="s">
        <v>717</v>
      </c>
      <c r="B950" s="84" t="s">
        <v>3310</v>
      </c>
      <c r="C950" s="84" t="s">
        <v>3311</v>
      </c>
      <c r="D950" s="84">
        <v>8.5750238038E10</v>
      </c>
      <c r="E950" s="84" t="s">
        <v>3312</v>
      </c>
      <c r="F950" s="85">
        <v>1.0</v>
      </c>
      <c r="G950" s="121">
        <v>245000.0</v>
      </c>
      <c r="H950" s="84" t="s">
        <v>41</v>
      </c>
      <c r="I950" s="99">
        <v>50000.0</v>
      </c>
      <c r="J950" s="84" t="s">
        <v>1055</v>
      </c>
      <c r="K950" s="88"/>
      <c r="L950" s="88"/>
      <c r="M950" s="133">
        <v>43943.0</v>
      </c>
      <c r="N950" s="84" t="s">
        <v>3165</v>
      </c>
      <c r="O950" s="91" t="s">
        <v>3166</v>
      </c>
    </row>
    <row r="951" ht="15.75" customHeight="1">
      <c r="A951" s="122" t="s">
        <v>721</v>
      </c>
      <c r="B951" s="84" t="s">
        <v>3313</v>
      </c>
      <c r="C951" s="84" t="s">
        <v>3314</v>
      </c>
      <c r="D951" s="84">
        <v>8.592509325E10</v>
      </c>
      <c r="E951" s="84" t="s">
        <v>3315</v>
      </c>
      <c r="F951" s="85">
        <v>2.0</v>
      </c>
      <c r="G951" s="121">
        <v>290000.0</v>
      </c>
      <c r="H951" s="84" t="s">
        <v>41</v>
      </c>
      <c r="I951" s="99">
        <v>11000.0</v>
      </c>
      <c r="J951" s="84" t="s">
        <v>1055</v>
      </c>
      <c r="K951" s="88"/>
      <c r="L951" s="88"/>
      <c r="M951" s="133">
        <v>43943.0</v>
      </c>
      <c r="N951" s="84" t="s">
        <v>3165</v>
      </c>
      <c r="O951" s="91" t="s">
        <v>3166</v>
      </c>
    </row>
    <row r="952" ht="15.75" customHeight="1">
      <c r="A952" s="122" t="s">
        <v>726</v>
      </c>
      <c r="B952" s="84" t="s">
        <v>3316</v>
      </c>
      <c r="C952" s="84" t="s">
        <v>3317</v>
      </c>
      <c r="D952" s="84">
        <v>8.1328673397E10</v>
      </c>
      <c r="E952" s="84" t="s">
        <v>3318</v>
      </c>
      <c r="F952" s="85">
        <v>2.0</v>
      </c>
      <c r="G952" s="121">
        <v>303009.0</v>
      </c>
      <c r="H952" s="84" t="s">
        <v>1071</v>
      </c>
      <c r="I952" s="99">
        <v>24000.0</v>
      </c>
      <c r="J952" s="84" t="s">
        <v>1055</v>
      </c>
      <c r="K952" s="88"/>
      <c r="L952" s="88"/>
      <c r="M952" s="133">
        <v>43943.0</v>
      </c>
      <c r="N952" s="84" t="s">
        <v>3165</v>
      </c>
      <c r="O952" s="91" t="s">
        <v>3166</v>
      </c>
    </row>
    <row r="953" ht="15.75" customHeight="1">
      <c r="A953" s="122" t="s">
        <v>731</v>
      </c>
      <c r="B953" s="84" t="s">
        <v>3319</v>
      </c>
      <c r="C953" s="84" t="s">
        <v>3320</v>
      </c>
      <c r="D953" s="84">
        <v>8.2373736213E10</v>
      </c>
      <c r="E953" s="84" t="s">
        <v>2321</v>
      </c>
      <c r="F953" s="85">
        <v>1.0</v>
      </c>
      <c r="G953" s="121">
        <v>290009.0</v>
      </c>
      <c r="H953" s="84" t="s">
        <v>41</v>
      </c>
      <c r="I953" s="99">
        <v>31000.0</v>
      </c>
      <c r="J953" s="84" t="s">
        <v>53</v>
      </c>
      <c r="K953" s="88"/>
      <c r="L953" s="88"/>
      <c r="M953" s="133">
        <v>43943.0</v>
      </c>
      <c r="N953" s="84" t="s">
        <v>3165</v>
      </c>
      <c r="O953" s="91" t="s">
        <v>3166</v>
      </c>
    </row>
    <row r="954" ht="15.75" customHeight="1">
      <c r="A954" s="122" t="s">
        <v>736</v>
      </c>
      <c r="B954" s="84" t="s">
        <v>3321</v>
      </c>
      <c r="C954" s="84" t="s">
        <v>3322</v>
      </c>
      <c r="D954" s="84">
        <v>8.59110157641E11</v>
      </c>
      <c r="E954" s="84" t="s">
        <v>3323</v>
      </c>
      <c r="F954" s="85">
        <v>1.0</v>
      </c>
      <c r="G954" s="124"/>
      <c r="H954" s="88"/>
      <c r="I954" s="99">
        <v>16000.0</v>
      </c>
      <c r="J954" s="84" t="s">
        <v>1055</v>
      </c>
      <c r="K954" s="88"/>
      <c r="L954" s="88"/>
      <c r="M954" s="133">
        <v>43943.0</v>
      </c>
      <c r="N954" s="91" t="s">
        <v>2832</v>
      </c>
      <c r="O954" s="91" t="s">
        <v>2833</v>
      </c>
    </row>
    <row r="955" ht="15.75" customHeight="1">
      <c r="A955" s="122" t="s">
        <v>740</v>
      </c>
      <c r="B955" s="84" t="s">
        <v>3324</v>
      </c>
      <c r="C955" s="84" t="s">
        <v>3325</v>
      </c>
      <c r="D955" s="84">
        <v>8.139485289E10</v>
      </c>
      <c r="E955" s="84" t="s">
        <v>3326</v>
      </c>
      <c r="F955" s="85">
        <v>2.0</v>
      </c>
      <c r="G955" s="124"/>
      <c r="H955" s="88"/>
      <c r="I955" s="99">
        <v>21000.0</v>
      </c>
      <c r="J955" s="84" t="s">
        <v>1055</v>
      </c>
      <c r="K955" s="88"/>
      <c r="L955" s="88"/>
      <c r="M955" s="133">
        <v>43943.0</v>
      </c>
      <c r="N955" s="91" t="s">
        <v>2832</v>
      </c>
      <c r="O955" s="91" t="s">
        <v>2833</v>
      </c>
    </row>
    <row r="956" ht="15.75" customHeight="1">
      <c r="A956" s="122" t="s">
        <v>746</v>
      </c>
      <c r="B956" s="84" t="s">
        <v>3327</v>
      </c>
      <c r="C956" s="84" t="s">
        <v>3328</v>
      </c>
      <c r="D956" s="84" t="s">
        <v>3329</v>
      </c>
      <c r="E956" s="84" t="s">
        <v>3330</v>
      </c>
      <c r="F956" s="85">
        <v>2.0</v>
      </c>
      <c r="G956" s="121">
        <v>379009.0</v>
      </c>
      <c r="H956" s="84" t="s">
        <v>41</v>
      </c>
      <c r="I956" s="99">
        <v>21000.0</v>
      </c>
      <c r="J956" s="84" t="s">
        <v>53</v>
      </c>
      <c r="K956" s="88"/>
      <c r="L956" s="88"/>
      <c r="M956" s="133">
        <v>43943.0</v>
      </c>
      <c r="N956" s="84" t="s">
        <v>3165</v>
      </c>
      <c r="O956" s="91" t="s">
        <v>3166</v>
      </c>
    </row>
    <row r="957" ht="15.75" customHeight="1">
      <c r="A957" s="122" t="s">
        <v>751</v>
      </c>
      <c r="B957" s="84" t="s">
        <v>3331</v>
      </c>
      <c r="C957" s="84" t="s">
        <v>3332</v>
      </c>
      <c r="D957" s="84">
        <v>8.587589916E10</v>
      </c>
      <c r="E957" s="84" t="s">
        <v>3333</v>
      </c>
      <c r="F957" s="85">
        <v>6.0</v>
      </c>
      <c r="G957" s="124"/>
      <c r="H957" s="88"/>
      <c r="I957" s="99">
        <v>24000.0</v>
      </c>
      <c r="J957" s="84" t="s">
        <v>1055</v>
      </c>
      <c r="K957" s="88"/>
      <c r="L957" s="88"/>
      <c r="M957" s="133">
        <v>43944.0</v>
      </c>
      <c r="N957" s="91" t="s">
        <v>2832</v>
      </c>
      <c r="O957" s="91" t="s">
        <v>2833</v>
      </c>
    </row>
    <row r="958" ht="15.75" customHeight="1">
      <c r="A958" s="122" t="s">
        <v>755</v>
      </c>
      <c r="B958" s="84" t="s">
        <v>3334</v>
      </c>
      <c r="C958" s="84" t="s">
        <v>3335</v>
      </c>
      <c r="D958" s="84">
        <v>8.1226411456E10</v>
      </c>
      <c r="E958" s="84" t="s">
        <v>3336</v>
      </c>
      <c r="F958" s="85">
        <v>1.0</v>
      </c>
      <c r="G958" s="121">
        <v>283009.0</v>
      </c>
      <c r="H958" s="84" t="s">
        <v>41</v>
      </c>
      <c r="I958" s="99">
        <v>24000.0</v>
      </c>
      <c r="J958" s="84" t="s">
        <v>1055</v>
      </c>
      <c r="K958" s="88"/>
      <c r="L958" s="88"/>
      <c r="M958" s="133">
        <v>43944.0</v>
      </c>
      <c r="N958" s="84" t="s">
        <v>3165</v>
      </c>
      <c r="O958" s="91" t="s">
        <v>3166</v>
      </c>
    </row>
    <row r="959" ht="15.75" customHeight="1">
      <c r="A959" s="122" t="s">
        <v>760</v>
      </c>
      <c r="B959" s="84" t="s">
        <v>3337</v>
      </c>
      <c r="C959" s="84" t="s">
        <v>3338</v>
      </c>
      <c r="D959" s="84" t="s">
        <v>3339</v>
      </c>
      <c r="E959" s="84" t="s">
        <v>3340</v>
      </c>
      <c r="F959" s="85">
        <v>4.0</v>
      </c>
      <c r="G959" s="121">
        <v>600009.0</v>
      </c>
      <c r="H959" s="84" t="s">
        <v>21</v>
      </c>
      <c r="I959" s="99">
        <v>42000.0</v>
      </c>
      <c r="J959" s="84" t="s">
        <v>1055</v>
      </c>
      <c r="K959" s="88"/>
      <c r="L959" s="88"/>
      <c r="M959" s="133">
        <v>43944.0</v>
      </c>
      <c r="N959" s="84" t="s">
        <v>3165</v>
      </c>
      <c r="O959" s="91" t="s">
        <v>3166</v>
      </c>
    </row>
    <row r="960" ht="15.75" customHeight="1">
      <c r="A960" s="122" t="s">
        <v>765</v>
      </c>
      <c r="B960" s="84" t="s">
        <v>3341</v>
      </c>
      <c r="C960" s="84" t="s">
        <v>3342</v>
      </c>
      <c r="D960" s="84">
        <v>8.1251198434E10</v>
      </c>
      <c r="E960" s="84" t="s">
        <v>3343</v>
      </c>
      <c r="F960" s="85">
        <v>1.0</v>
      </c>
      <c r="G960" s="124"/>
      <c r="H960" s="88"/>
      <c r="I960" s="99">
        <v>41000.0</v>
      </c>
      <c r="J960" s="84" t="s">
        <v>1055</v>
      </c>
      <c r="K960" s="88"/>
      <c r="L960" s="88"/>
      <c r="M960" s="133">
        <v>43944.0</v>
      </c>
      <c r="N960" s="140" t="s">
        <v>2860</v>
      </c>
      <c r="O960" s="91" t="s">
        <v>2861</v>
      </c>
    </row>
    <row r="961" ht="15.75" customHeight="1">
      <c r="A961" s="122" t="s">
        <v>783</v>
      </c>
      <c r="B961" s="84" t="s">
        <v>3344</v>
      </c>
      <c r="C961" s="84" t="s">
        <v>3345</v>
      </c>
      <c r="D961" s="84">
        <v>8.78125544E10</v>
      </c>
      <c r="E961" s="84" t="s">
        <v>2429</v>
      </c>
      <c r="F961" s="85">
        <v>2.0</v>
      </c>
      <c r="G961" s="147">
        <v>327000.0</v>
      </c>
      <c r="H961" s="84" t="s">
        <v>41</v>
      </c>
      <c r="I961" s="99">
        <v>48000.0</v>
      </c>
      <c r="J961" s="84" t="s">
        <v>1055</v>
      </c>
      <c r="K961" s="88"/>
      <c r="L961" s="88"/>
      <c r="M961" s="133">
        <v>43944.0</v>
      </c>
      <c r="N961" s="84" t="s">
        <v>3165</v>
      </c>
      <c r="O961" s="148" t="s">
        <v>3166</v>
      </c>
    </row>
    <row r="962" ht="15.75" customHeight="1">
      <c r="A962" s="122" t="s">
        <v>788</v>
      </c>
      <c r="B962" s="84" t="s">
        <v>3346</v>
      </c>
      <c r="C962" s="84" t="s">
        <v>3347</v>
      </c>
      <c r="D962" s="84">
        <v>8.1214774558E10</v>
      </c>
      <c r="E962" s="84" t="s">
        <v>3336</v>
      </c>
      <c r="F962" s="85">
        <v>1.0</v>
      </c>
      <c r="G962" s="121">
        <v>296000.0</v>
      </c>
      <c r="H962" s="84" t="s">
        <v>41</v>
      </c>
      <c r="I962" s="99">
        <v>37000.0</v>
      </c>
      <c r="J962" s="84" t="s">
        <v>53</v>
      </c>
      <c r="K962" s="88"/>
      <c r="L962" s="88"/>
      <c r="M962" s="133">
        <v>43944.0</v>
      </c>
      <c r="N962" s="84" t="s">
        <v>3165</v>
      </c>
      <c r="O962" s="91" t="s">
        <v>3166</v>
      </c>
    </row>
    <row r="963" ht="15.75" customHeight="1">
      <c r="A963" s="122" t="s">
        <v>793</v>
      </c>
      <c r="B963" s="84" t="s">
        <v>3348</v>
      </c>
      <c r="C963" s="84" t="s">
        <v>3349</v>
      </c>
      <c r="D963" s="84" t="s">
        <v>3350</v>
      </c>
      <c r="E963" s="84" t="s">
        <v>1282</v>
      </c>
      <c r="F963" s="85">
        <v>1.0</v>
      </c>
      <c r="G963" s="121">
        <v>215009.0</v>
      </c>
      <c r="H963" s="84" t="s">
        <v>41</v>
      </c>
      <c r="I963" s="99">
        <v>20000.0</v>
      </c>
      <c r="J963" s="84" t="s">
        <v>53</v>
      </c>
      <c r="K963" s="88"/>
      <c r="L963" s="88"/>
      <c r="M963" s="133">
        <v>43944.0</v>
      </c>
      <c r="N963" s="84" t="s">
        <v>3165</v>
      </c>
      <c r="O963" s="91" t="s">
        <v>3166</v>
      </c>
    </row>
    <row r="964" ht="15.75" customHeight="1">
      <c r="A964" s="122" t="s">
        <v>798</v>
      </c>
      <c r="B964" s="84" t="s">
        <v>3351</v>
      </c>
      <c r="C964" s="84" t="s">
        <v>3352</v>
      </c>
      <c r="D964" s="84">
        <v>8.11707377E8</v>
      </c>
      <c r="E964" s="84" t="s">
        <v>3353</v>
      </c>
      <c r="F964" s="85">
        <v>2.0</v>
      </c>
      <c r="G964" s="124"/>
      <c r="H964" s="88"/>
      <c r="I964" s="99">
        <v>48000.0</v>
      </c>
      <c r="J964" s="84" t="s">
        <v>1055</v>
      </c>
      <c r="K964" s="88"/>
      <c r="L964" s="88"/>
      <c r="M964" s="133">
        <v>43944.0</v>
      </c>
      <c r="N964" s="91" t="s">
        <v>2832</v>
      </c>
      <c r="O964" s="91" t="s">
        <v>2833</v>
      </c>
    </row>
    <row r="965" ht="15.75" customHeight="1">
      <c r="A965" s="122" t="s">
        <v>803</v>
      </c>
      <c r="B965" s="84" t="s">
        <v>3354</v>
      </c>
      <c r="C965" s="84" t="s">
        <v>3355</v>
      </c>
      <c r="D965" s="84">
        <v>8.1324714603E10</v>
      </c>
      <c r="E965" s="84" t="s">
        <v>1362</v>
      </c>
      <c r="F965" s="85">
        <v>1.0</v>
      </c>
      <c r="G965" s="121">
        <v>215009.0</v>
      </c>
      <c r="H965" s="84" t="s">
        <v>41</v>
      </c>
      <c r="I965" s="99">
        <v>20000.0</v>
      </c>
      <c r="J965" s="84" t="s">
        <v>1055</v>
      </c>
      <c r="K965" s="88"/>
      <c r="L965" s="88"/>
      <c r="M965" s="133">
        <v>43945.0</v>
      </c>
      <c r="N965" s="84" t="s">
        <v>3165</v>
      </c>
      <c r="O965" s="91" t="s">
        <v>3166</v>
      </c>
    </row>
    <row r="966" ht="15.75" customHeight="1">
      <c r="A966" s="122" t="s">
        <v>809</v>
      </c>
      <c r="B966" s="84" t="s">
        <v>3356</v>
      </c>
      <c r="C966" s="84" t="s">
        <v>3357</v>
      </c>
      <c r="D966" s="84">
        <v>8.5759653916E10</v>
      </c>
      <c r="E966" s="84" t="s">
        <v>3358</v>
      </c>
      <c r="F966" s="85">
        <v>1.0</v>
      </c>
      <c r="G966" s="124"/>
      <c r="H966" s="88"/>
      <c r="I966" s="99">
        <v>8000.0</v>
      </c>
      <c r="J966" s="84" t="s">
        <v>1055</v>
      </c>
      <c r="K966" s="88"/>
      <c r="L966" s="88"/>
      <c r="M966" s="133">
        <v>43945.0</v>
      </c>
      <c r="N966" s="91" t="s">
        <v>2832</v>
      </c>
      <c r="O966" s="91" t="s">
        <v>2833</v>
      </c>
    </row>
    <row r="967" ht="15.75" customHeight="1">
      <c r="A967" s="122" t="s">
        <v>810</v>
      </c>
      <c r="B967" s="84" t="s">
        <v>3359</v>
      </c>
      <c r="C967" s="84" t="s">
        <v>3360</v>
      </c>
      <c r="D967" s="84">
        <v>8.2111063212E10</v>
      </c>
      <c r="E967" s="84" t="s">
        <v>2898</v>
      </c>
      <c r="F967" s="85">
        <v>1.0</v>
      </c>
      <c r="G967" s="124"/>
      <c r="H967" s="88"/>
      <c r="I967" s="99">
        <v>11000.0</v>
      </c>
      <c r="J967" s="84" t="s">
        <v>1055</v>
      </c>
      <c r="K967" s="88"/>
      <c r="L967" s="88"/>
      <c r="M967" s="133">
        <v>43945.0</v>
      </c>
      <c r="N967" s="91" t="s">
        <v>2832</v>
      </c>
      <c r="O967" s="84" t="s">
        <v>3361</v>
      </c>
    </row>
    <row r="968" ht="15.75" customHeight="1">
      <c r="A968" s="122" t="s">
        <v>815</v>
      </c>
      <c r="B968" s="84" t="s">
        <v>3099</v>
      </c>
      <c r="C968" s="84" t="s">
        <v>3362</v>
      </c>
      <c r="D968" s="84">
        <v>8.9681243027E10</v>
      </c>
      <c r="E968" s="84" t="s">
        <v>3363</v>
      </c>
      <c r="F968" s="85">
        <v>1.0</v>
      </c>
      <c r="G968" s="124"/>
      <c r="H968" s="88"/>
      <c r="I968" s="99">
        <v>12000.0</v>
      </c>
      <c r="J968" s="84" t="s">
        <v>1055</v>
      </c>
      <c r="K968" s="88"/>
      <c r="L968" s="88"/>
      <c r="M968" s="133">
        <v>43945.0</v>
      </c>
      <c r="N968" s="91" t="s">
        <v>2832</v>
      </c>
      <c r="O968" s="91" t="s">
        <v>2833</v>
      </c>
    </row>
    <row r="969" ht="15.75" customHeight="1">
      <c r="A969" s="122" t="s">
        <v>819</v>
      </c>
      <c r="B969" s="84" t="s">
        <v>3364</v>
      </c>
      <c r="C969" s="84" t="s">
        <v>3365</v>
      </c>
      <c r="D969" s="84">
        <v>8.2321154536E10</v>
      </c>
      <c r="E969" s="84" t="s">
        <v>3366</v>
      </c>
      <c r="F969" s="85">
        <v>1.0</v>
      </c>
      <c r="G969" s="124"/>
      <c r="H969" s="88"/>
      <c r="I969" s="99">
        <v>23000.0</v>
      </c>
      <c r="J969" s="84" t="s">
        <v>1055</v>
      </c>
      <c r="K969" s="88"/>
      <c r="L969" s="88"/>
      <c r="M969" s="133">
        <v>43945.0</v>
      </c>
      <c r="N969" s="91" t="s">
        <v>2832</v>
      </c>
      <c r="O969" s="91" t="s">
        <v>2833</v>
      </c>
    </row>
    <row r="970" ht="15.75" customHeight="1">
      <c r="A970" s="122" t="s">
        <v>824</v>
      </c>
      <c r="B970" s="84" t="s">
        <v>3367</v>
      </c>
      <c r="C970" s="84" t="s">
        <v>3368</v>
      </c>
      <c r="D970" s="84" t="s">
        <v>3369</v>
      </c>
      <c r="E970" s="84" t="s">
        <v>3370</v>
      </c>
      <c r="F970" s="85">
        <v>4.0</v>
      </c>
      <c r="G970" s="124"/>
      <c r="H970" s="88"/>
      <c r="I970" s="99">
        <v>24000.0</v>
      </c>
      <c r="J970" s="84" t="s">
        <v>1055</v>
      </c>
      <c r="K970" s="88"/>
      <c r="L970" s="88"/>
      <c r="M970" s="133">
        <v>43945.0</v>
      </c>
      <c r="N970" s="91" t="s">
        <v>2832</v>
      </c>
      <c r="O970" s="91" t="s">
        <v>2833</v>
      </c>
    </row>
    <row r="971" ht="15.75" customHeight="1">
      <c r="A971" s="122" t="s">
        <v>1951</v>
      </c>
      <c r="B971" s="84" t="s">
        <v>3033</v>
      </c>
      <c r="C971" s="84" t="s">
        <v>3034</v>
      </c>
      <c r="D971" s="84">
        <v>8.2364625853E10</v>
      </c>
      <c r="E971" s="84" t="s">
        <v>3371</v>
      </c>
      <c r="F971" s="85">
        <v>1.0</v>
      </c>
      <c r="G971" s="124"/>
      <c r="H971" s="88"/>
      <c r="I971" s="99">
        <v>45000.0</v>
      </c>
      <c r="J971" s="84" t="s">
        <v>1055</v>
      </c>
      <c r="K971" s="88"/>
      <c r="L971" s="88"/>
      <c r="M971" s="133">
        <v>43945.0</v>
      </c>
      <c r="N971" s="140" t="s">
        <v>2860</v>
      </c>
      <c r="O971" s="91" t="s">
        <v>2861</v>
      </c>
    </row>
    <row r="972" ht="15.75" customHeight="1">
      <c r="A972" s="122" t="s">
        <v>829</v>
      </c>
      <c r="B972" s="84" t="s">
        <v>3372</v>
      </c>
      <c r="C972" s="84" t="s">
        <v>3373</v>
      </c>
      <c r="D972" s="84" t="s">
        <v>3374</v>
      </c>
      <c r="E972" s="84" t="s">
        <v>1327</v>
      </c>
      <c r="F972" s="85">
        <v>1.0</v>
      </c>
      <c r="G972" s="121">
        <v>224009.0</v>
      </c>
      <c r="H972" s="84" t="s">
        <v>1071</v>
      </c>
      <c r="I972" s="99">
        <v>24000.0</v>
      </c>
      <c r="J972" s="84" t="s">
        <v>1055</v>
      </c>
      <c r="K972" s="88"/>
      <c r="L972" s="88"/>
      <c r="M972" s="133">
        <v>43945.0</v>
      </c>
      <c r="N972" s="84" t="s">
        <v>3165</v>
      </c>
      <c r="O972" s="91" t="s">
        <v>3166</v>
      </c>
    </row>
    <row r="973" ht="15.75" customHeight="1">
      <c r="A973" s="122" t="s">
        <v>833</v>
      </c>
      <c r="B973" s="84" t="s">
        <v>3375</v>
      </c>
      <c r="C973" s="84" t="s">
        <v>3376</v>
      </c>
      <c r="D973" s="84">
        <v>8.1911070809E10</v>
      </c>
      <c r="E973" s="84" t="s">
        <v>3377</v>
      </c>
      <c r="F973" s="85">
        <v>1.0</v>
      </c>
      <c r="G973" s="124"/>
      <c r="H973" s="88"/>
      <c r="I973" s="99">
        <v>22000.0</v>
      </c>
      <c r="J973" s="84" t="s">
        <v>1055</v>
      </c>
      <c r="K973" s="88"/>
      <c r="L973" s="88"/>
      <c r="M973" s="133">
        <v>43946.0</v>
      </c>
      <c r="N973" s="91" t="s">
        <v>2832</v>
      </c>
      <c r="O973" s="91" t="s">
        <v>2833</v>
      </c>
    </row>
    <row r="974" ht="15.75" customHeight="1">
      <c r="A974" s="122" t="s">
        <v>838</v>
      </c>
      <c r="B974" s="84" t="s">
        <v>3378</v>
      </c>
      <c r="C974" s="84" t="s">
        <v>3379</v>
      </c>
      <c r="D974" s="84">
        <v>8.1385005272E10</v>
      </c>
      <c r="E974" s="84" t="s">
        <v>3380</v>
      </c>
      <c r="F974" s="85">
        <v>2.0</v>
      </c>
      <c r="G974" s="121">
        <v>295009.0</v>
      </c>
      <c r="H974" s="84" t="s">
        <v>41</v>
      </c>
      <c r="I974" s="99">
        <v>16000.0</v>
      </c>
      <c r="J974" s="84" t="s">
        <v>1055</v>
      </c>
      <c r="K974" s="88"/>
      <c r="L974" s="88"/>
      <c r="M974" s="133">
        <v>43946.0</v>
      </c>
      <c r="N974" s="84" t="s">
        <v>3165</v>
      </c>
      <c r="O974" s="91" t="s">
        <v>3166</v>
      </c>
    </row>
    <row r="975" ht="15.75" customHeight="1">
      <c r="A975" s="122" t="s">
        <v>843</v>
      </c>
      <c r="B975" s="84" t="s">
        <v>3381</v>
      </c>
      <c r="C975" s="84" t="s">
        <v>3382</v>
      </c>
      <c r="D975" s="84">
        <v>8.1517769541E10</v>
      </c>
      <c r="E975" s="84" t="s">
        <v>3383</v>
      </c>
      <c r="F975" s="85">
        <v>1.0</v>
      </c>
      <c r="G975" s="121">
        <v>291008.0</v>
      </c>
      <c r="H975" s="84" t="s">
        <v>41</v>
      </c>
      <c r="I975" s="99">
        <v>16000.0</v>
      </c>
      <c r="J975" s="84" t="s">
        <v>1055</v>
      </c>
      <c r="K975" s="88"/>
      <c r="L975" s="88"/>
      <c r="M975" s="133">
        <v>43946.0</v>
      </c>
      <c r="N975" s="84" t="s">
        <v>2812</v>
      </c>
      <c r="O975" s="91" t="s">
        <v>2813</v>
      </c>
    </row>
    <row r="976" ht="15.75" customHeight="1">
      <c r="A976" s="122" t="s">
        <v>847</v>
      </c>
      <c r="B976" s="84" t="s">
        <v>3384</v>
      </c>
      <c r="C976" s="84" t="s">
        <v>3385</v>
      </c>
      <c r="D976" s="84" t="s">
        <v>3386</v>
      </c>
      <c r="E976" s="84" t="s">
        <v>3387</v>
      </c>
      <c r="F976" s="85">
        <v>2.0</v>
      </c>
      <c r="G976" s="124"/>
      <c r="H976" s="88"/>
      <c r="I976" s="84" t="s">
        <v>3388</v>
      </c>
      <c r="J976" s="88"/>
      <c r="K976" s="88"/>
      <c r="L976" s="88"/>
      <c r="M976" s="133">
        <v>43976.0</v>
      </c>
      <c r="N976" s="140" t="s">
        <v>2860</v>
      </c>
      <c r="O976" s="91" t="s">
        <v>2861</v>
      </c>
    </row>
    <row r="977" ht="15.75" customHeight="1">
      <c r="A977" s="122" t="s">
        <v>852</v>
      </c>
      <c r="B977" s="84" t="s">
        <v>3389</v>
      </c>
      <c r="C977" s="84" t="s">
        <v>3390</v>
      </c>
      <c r="D977" s="85">
        <v>8.5317757472E10</v>
      </c>
      <c r="E977" s="84" t="s">
        <v>3391</v>
      </c>
      <c r="F977" s="85">
        <v>4.0</v>
      </c>
      <c r="G977" s="124"/>
      <c r="H977" s="88"/>
      <c r="I977" s="99">
        <v>56700.0</v>
      </c>
      <c r="J977" s="84" t="s">
        <v>3392</v>
      </c>
      <c r="K977" s="88"/>
      <c r="L977" s="88"/>
      <c r="M977" s="88"/>
      <c r="N977" s="140" t="s">
        <v>2860</v>
      </c>
      <c r="O977" s="91" t="s">
        <v>2861</v>
      </c>
    </row>
    <row r="978" ht="15.75" customHeight="1">
      <c r="A978" s="122" t="s">
        <v>857</v>
      </c>
      <c r="B978" s="84" t="s">
        <v>3393</v>
      </c>
      <c r="C978" s="84" t="s">
        <v>3394</v>
      </c>
      <c r="D978" s="85">
        <v>8.1226286486E10</v>
      </c>
      <c r="E978" s="84" t="s">
        <v>3395</v>
      </c>
      <c r="F978" s="85">
        <v>1.0</v>
      </c>
      <c r="G978" s="124"/>
      <c r="H978" s="88"/>
      <c r="I978" s="99">
        <v>16000.0</v>
      </c>
      <c r="J978" s="84" t="s">
        <v>1055</v>
      </c>
      <c r="K978" s="88"/>
      <c r="L978" s="88"/>
      <c r="M978" s="88"/>
      <c r="N978" s="91" t="s">
        <v>2832</v>
      </c>
      <c r="O978" s="91" t="s">
        <v>2833</v>
      </c>
    </row>
    <row r="979" ht="15.75" customHeight="1">
      <c r="A979" s="122" t="s">
        <v>862</v>
      </c>
      <c r="B979" s="84" t="s">
        <v>3396</v>
      </c>
      <c r="C979" s="84" t="s">
        <v>3397</v>
      </c>
      <c r="D979" s="85">
        <v>8.5959254455E10</v>
      </c>
      <c r="E979" s="84" t="s">
        <v>3398</v>
      </c>
      <c r="F979" s="85">
        <v>2.0</v>
      </c>
      <c r="G979" s="124"/>
      <c r="H979" s="88"/>
      <c r="I979" s="99">
        <v>14000.0</v>
      </c>
      <c r="J979" s="84" t="s">
        <v>1055</v>
      </c>
      <c r="K979" s="88"/>
      <c r="L979" s="88"/>
      <c r="M979" s="88"/>
      <c r="N979" s="91" t="s">
        <v>2832</v>
      </c>
      <c r="O979" s="91" t="s">
        <v>2833</v>
      </c>
    </row>
    <row r="980" ht="15.75" customHeight="1">
      <c r="A980" s="122" t="s">
        <v>865</v>
      </c>
      <c r="B980" s="84" t="s">
        <v>3285</v>
      </c>
      <c r="C980" s="84" t="s">
        <v>3399</v>
      </c>
      <c r="D980" s="85">
        <v>8.5774298992E10</v>
      </c>
      <c r="E980" s="84" t="s">
        <v>3400</v>
      </c>
      <c r="F980" s="85">
        <v>1.0</v>
      </c>
      <c r="G980" s="121">
        <v>225000.0</v>
      </c>
      <c r="H980" s="84" t="s">
        <v>21</v>
      </c>
      <c r="I980" s="99">
        <v>16000.0</v>
      </c>
      <c r="J980" s="84" t="s">
        <v>2961</v>
      </c>
      <c r="K980" s="88"/>
      <c r="L980" s="88"/>
      <c r="M980" s="88"/>
      <c r="N980" s="84" t="s">
        <v>3165</v>
      </c>
      <c r="O980" s="91" t="s">
        <v>3166</v>
      </c>
    </row>
    <row r="981" ht="15.75" customHeight="1">
      <c r="A981" s="122" t="s">
        <v>892</v>
      </c>
      <c r="B981" s="84" t="s">
        <v>3401</v>
      </c>
      <c r="C981" s="84" t="s">
        <v>3402</v>
      </c>
      <c r="D981" s="85">
        <v>8.5244408559E10</v>
      </c>
      <c r="E981" s="84" t="s">
        <v>3403</v>
      </c>
      <c r="F981" s="85">
        <v>2.0</v>
      </c>
      <c r="G981" s="147">
        <v>475000.0</v>
      </c>
      <c r="H981" s="84" t="s">
        <v>1887</v>
      </c>
      <c r="I981" s="99">
        <v>76000.0</v>
      </c>
      <c r="J981" s="84" t="s">
        <v>3404</v>
      </c>
      <c r="K981" s="88"/>
      <c r="L981" s="88"/>
      <c r="M981" s="88"/>
      <c r="N981" s="84" t="s">
        <v>3405</v>
      </c>
      <c r="O981" s="88"/>
    </row>
    <row r="982" ht="15.75" customHeight="1">
      <c r="A982" s="122" t="s">
        <v>897</v>
      </c>
      <c r="B982" s="84" t="s">
        <v>3406</v>
      </c>
      <c r="C982" s="84" t="s">
        <v>3407</v>
      </c>
      <c r="D982" s="84">
        <v>8.57408012E10</v>
      </c>
      <c r="E982" s="84" t="s">
        <v>3408</v>
      </c>
      <c r="F982" s="85">
        <v>1.0</v>
      </c>
      <c r="G982" s="121">
        <v>283012.0</v>
      </c>
      <c r="H982" s="84" t="s">
        <v>41</v>
      </c>
      <c r="I982" s="85">
        <v>24000.0</v>
      </c>
      <c r="J982" s="84" t="s">
        <v>1055</v>
      </c>
      <c r="K982" s="88"/>
      <c r="L982" s="88"/>
      <c r="M982" s="133">
        <v>43945.0</v>
      </c>
      <c r="N982" s="84" t="s">
        <v>3409</v>
      </c>
      <c r="O982" s="91" t="s">
        <v>3410</v>
      </c>
    </row>
    <row r="983" ht="15.75" customHeight="1">
      <c r="A983" s="122" t="s">
        <v>902</v>
      </c>
      <c r="B983" s="84" t="s">
        <v>3411</v>
      </c>
      <c r="C983" s="84" t="s">
        <v>3412</v>
      </c>
      <c r="D983" s="84">
        <v>8.5601624742E10</v>
      </c>
      <c r="E983" s="84" t="s">
        <v>3413</v>
      </c>
      <c r="F983" s="85">
        <v>1.0</v>
      </c>
      <c r="G983" s="124"/>
      <c r="H983" s="88"/>
      <c r="I983" s="99">
        <v>13000.0</v>
      </c>
      <c r="J983" s="84" t="s">
        <v>1055</v>
      </c>
      <c r="K983" s="88"/>
      <c r="L983" s="88"/>
      <c r="M983" s="133">
        <v>43945.0</v>
      </c>
      <c r="N983" s="140" t="s">
        <v>2860</v>
      </c>
      <c r="O983" s="91" t="s">
        <v>2861</v>
      </c>
    </row>
    <row r="984" ht="15.75" customHeight="1">
      <c r="A984" s="122" t="s">
        <v>908</v>
      </c>
      <c r="B984" s="84" t="s">
        <v>3414</v>
      </c>
      <c r="C984" s="84" t="s">
        <v>3415</v>
      </c>
      <c r="D984" s="84" t="s">
        <v>3416</v>
      </c>
      <c r="E984" s="84" t="s">
        <v>3417</v>
      </c>
      <c r="F984" s="85">
        <v>2.0</v>
      </c>
      <c r="G984" s="124"/>
      <c r="H984" s="88"/>
      <c r="I984" s="99">
        <v>12000.0</v>
      </c>
      <c r="J984" s="84" t="s">
        <v>1055</v>
      </c>
      <c r="K984" s="88"/>
      <c r="L984" s="88"/>
      <c r="M984" s="133">
        <v>43945.0</v>
      </c>
      <c r="N984" s="140" t="s">
        <v>2860</v>
      </c>
      <c r="O984" s="91" t="s">
        <v>2861</v>
      </c>
    </row>
    <row r="985" ht="15.75" customHeight="1">
      <c r="A985" s="122" t="s">
        <v>913</v>
      </c>
      <c r="B985" s="84" t="s">
        <v>3418</v>
      </c>
      <c r="C985" s="84" t="s">
        <v>3419</v>
      </c>
      <c r="D985" s="84">
        <v>8.1315027873E10</v>
      </c>
      <c r="E985" s="84" t="s">
        <v>3420</v>
      </c>
      <c r="F985" s="85">
        <v>1.0</v>
      </c>
      <c r="G985" s="121">
        <v>275009.0</v>
      </c>
      <c r="H985" s="84" t="s">
        <v>21</v>
      </c>
      <c r="I985" s="99">
        <v>16000.0</v>
      </c>
      <c r="J985" s="84" t="s">
        <v>1055</v>
      </c>
      <c r="K985" s="88"/>
      <c r="L985" s="88"/>
      <c r="M985" s="133">
        <v>43946.0</v>
      </c>
      <c r="N985" s="84" t="s">
        <v>3165</v>
      </c>
      <c r="O985" s="91" t="s">
        <v>3166</v>
      </c>
    </row>
    <row r="986" ht="15.75" customHeight="1">
      <c r="A986" s="122" t="s">
        <v>918</v>
      </c>
      <c r="B986" s="84" t="s">
        <v>3421</v>
      </c>
      <c r="C986" s="84" t="s">
        <v>3422</v>
      </c>
      <c r="D986" s="84">
        <v>8.5815766381E10</v>
      </c>
      <c r="E986" s="84" t="s">
        <v>1357</v>
      </c>
      <c r="F986" s="85">
        <v>2.0</v>
      </c>
      <c r="G986" s="121">
        <v>298009.0</v>
      </c>
      <c r="H986" s="84" t="s">
        <v>41</v>
      </c>
      <c r="I986" s="99">
        <v>19000.0</v>
      </c>
      <c r="J986" s="84" t="s">
        <v>1055</v>
      </c>
      <c r="K986" s="88"/>
      <c r="L986" s="88"/>
      <c r="M986" s="133">
        <v>43946.0</v>
      </c>
      <c r="N986" s="84" t="s">
        <v>3165</v>
      </c>
      <c r="O986" s="91" t="s">
        <v>3166</v>
      </c>
    </row>
    <row r="987" ht="15.75" customHeight="1">
      <c r="A987" s="122" t="s">
        <v>922</v>
      </c>
      <c r="B987" s="84" t="s">
        <v>3423</v>
      </c>
      <c r="C987" s="84" t="s">
        <v>3424</v>
      </c>
      <c r="D987" s="84">
        <v>8.1210000057E10</v>
      </c>
      <c r="E987" s="84" t="s">
        <v>1061</v>
      </c>
      <c r="F987" s="85">
        <v>2.0</v>
      </c>
      <c r="G987" s="121">
        <v>308009.0</v>
      </c>
      <c r="H987" s="84" t="s">
        <v>1071</v>
      </c>
      <c r="I987" s="99">
        <v>29000.0</v>
      </c>
      <c r="J987" s="84" t="s">
        <v>1055</v>
      </c>
      <c r="K987" s="88"/>
      <c r="L987" s="88"/>
      <c r="M987" s="133">
        <v>43946.0</v>
      </c>
      <c r="N987" s="84" t="s">
        <v>3165</v>
      </c>
      <c r="O987" s="91" t="s">
        <v>3166</v>
      </c>
    </row>
    <row r="988" ht="15.75" customHeight="1">
      <c r="A988" s="122" t="s">
        <v>1372</v>
      </c>
      <c r="B988" s="84" t="s">
        <v>3195</v>
      </c>
      <c r="C988" s="84" t="s">
        <v>3425</v>
      </c>
      <c r="D988" s="84">
        <v>8.5314458984E10</v>
      </c>
      <c r="E988" s="84" t="s">
        <v>3426</v>
      </c>
      <c r="F988" s="85">
        <v>2.0</v>
      </c>
      <c r="G988" s="121">
        <v>221008.0</v>
      </c>
      <c r="H988" s="84" t="s">
        <v>21</v>
      </c>
      <c r="I988" s="99">
        <v>12000.0</v>
      </c>
      <c r="J988" s="84" t="s">
        <v>1055</v>
      </c>
      <c r="K988" s="88"/>
      <c r="L988" s="88"/>
      <c r="M988" s="133">
        <v>43946.0</v>
      </c>
      <c r="N988" s="84" t="s">
        <v>2812</v>
      </c>
      <c r="O988" s="91" t="s">
        <v>2813</v>
      </c>
    </row>
    <row r="989" ht="15.75" customHeight="1">
      <c r="A989" s="122" t="s">
        <v>1376</v>
      </c>
      <c r="B989" s="84" t="s">
        <v>3427</v>
      </c>
      <c r="C989" s="84" t="s">
        <v>3428</v>
      </c>
      <c r="D989" s="84">
        <v>8.5295561391E10</v>
      </c>
      <c r="E989" s="84" t="s">
        <v>3429</v>
      </c>
      <c r="F989" s="85">
        <v>1.0</v>
      </c>
      <c r="G989" s="121">
        <v>271009.0</v>
      </c>
      <c r="H989" s="84" t="s">
        <v>1071</v>
      </c>
      <c r="I989" s="99">
        <v>12000.0</v>
      </c>
      <c r="J989" s="84" t="s">
        <v>1055</v>
      </c>
      <c r="K989" s="88"/>
      <c r="L989" s="88"/>
      <c r="M989" s="133">
        <v>43947.0</v>
      </c>
      <c r="N989" s="84" t="s">
        <v>3165</v>
      </c>
      <c r="O989" s="91" t="s">
        <v>3166</v>
      </c>
    </row>
    <row r="990" ht="15.75" customHeight="1">
      <c r="A990" s="122" t="s">
        <v>3430</v>
      </c>
      <c r="B990" s="84" t="s">
        <v>3431</v>
      </c>
      <c r="C990" s="84" t="s">
        <v>3432</v>
      </c>
      <c r="D990" s="84">
        <v>8.2260132625E10</v>
      </c>
      <c r="E990" s="84" t="s">
        <v>1084</v>
      </c>
      <c r="F990" s="85">
        <v>1.0</v>
      </c>
      <c r="G990" s="121">
        <v>207009.0</v>
      </c>
      <c r="H990" s="84" t="s">
        <v>1071</v>
      </c>
      <c r="I990" s="99">
        <v>12000.0</v>
      </c>
      <c r="J990" s="84" t="s">
        <v>1055</v>
      </c>
      <c r="K990" s="88"/>
      <c r="L990" s="88"/>
      <c r="M990" s="133">
        <v>43947.0</v>
      </c>
      <c r="N990" s="84" t="s">
        <v>3165</v>
      </c>
      <c r="O990" s="91" t="s">
        <v>3166</v>
      </c>
    </row>
    <row r="991" ht="15.75" customHeight="1">
      <c r="A991" s="122" t="s">
        <v>3433</v>
      </c>
      <c r="B991" s="84" t="s">
        <v>3434</v>
      </c>
      <c r="C991" s="84" t="s">
        <v>3435</v>
      </c>
      <c r="D991" s="84">
        <v>8.5249968784E10</v>
      </c>
      <c r="E991" s="84" t="s">
        <v>3436</v>
      </c>
      <c r="F991" s="85">
        <v>1.0</v>
      </c>
      <c r="G991" s="121">
        <v>249000.0</v>
      </c>
      <c r="H991" s="84" t="s">
        <v>3437</v>
      </c>
      <c r="I991" s="99">
        <v>50000.0</v>
      </c>
      <c r="J991" s="84" t="s">
        <v>1055</v>
      </c>
      <c r="K991" s="88"/>
      <c r="L991" s="88"/>
      <c r="M991" s="133">
        <v>43947.0</v>
      </c>
      <c r="N991" s="84" t="s">
        <v>2812</v>
      </c>
      <c r="O991" s="91" t="s">
        <v>3438</v>
      </c>
    </row>
    <row r="992" ht="15.75" customHeight="1">
      <c r="A992" s="122" t="s">
        <v>3439</v>
      </c>
      <c r="B992" s="84" t="s">
        <v>3440</v>
      </c>
      <c r="C992" s="84" t="s">
        <v>3441</v>
      </c>
      <c r="D992" s="84" t="s">
        <v>3442</v>
      </c>
      <c r="E992" s="84" t="s">
        <v>3443</v>
      </c>
      <c r="F992" s="85">
        <v>1.0</v>
      </c>
      <c r="G992" s="121">
        <v>275012.0</v>
      </c>
      <c r="H992" s="84" t="s">
        <v>41</v>
      </c>
      <c r="I992" s="99">
        <v>16000.0</v>
      </c>
      <c r="J992" s="84" t="s">
        <v>1055</v>
      </c>
      <c r="K992" s="88"/>
      <c r="L992" s="88"/>
      <c r="M992" s="133">
        <v>43947.0</v>
      </c>
      <c r="N992" s="84" t="s">
        <v>3409</v>
      </c>
      <c r="O992" s="91" t="s">
        <v>3410</v>
      </c>
    </row>
    <row r="993" ht="15.75" customHeight="1">
      <c r="A993" s="122" t="s">
        <v>3444</v>
      </c>
      <c r="B993" s="84" t="s">
        <v>3445</v>
      </c>
      <c r="C993" s="84" t="s">
        <v>3446</v>
      </c>
      <c r="D993" s="84" t="s">
        <v>3447</v>
      </c>
      <c r="E993" s="84" t="s">
        <v>3448</v>
      </c>
      <c r="F993" s="85">
        <v>2.0</v>
      </c>
      <c r="G993" s="124"/>
      <c r="H993" s="88"/>
      <c r="I993" s="99">
        <v>59000.0</v>
      </c>
      <c r="J993" s="84" t="s">
        <v>1055</v>
      </c>
      <c r="K993" s="88"/>
      <c r="L993" s="88"/>
      <c r="M993" s="133">
        <v>43947.0</v>
      </c>
      <c r="N993" s="91" t="s">
        <v>2832</v>
      </c>
      <c r="O993" s="91" t="s">
        <v>2833</v>
      </c>
    </row>
    <row r="994" ht="15.75" customHeight="1">
      <c r="A994" s="122" t="s">
        <v>3449</v>
      </c>
      <c r="B994" s="84" t="s">
        <v>3450</v>
      </c>
      <c r="C994" s="84" t="s">
        <v>3451</v>
      </c>
      <c r="D994" s="84">
        <v>8.5643141692E10</v>
      </c>
      <c r="E994" s="84" t="s">
        <v>3452</v>
      </c>
      <c r="F994" s="85">
        <v>1.0</v>
      </c>
      <c r="G994" s="124"/>
      <c r="H994" s="88"/>
      <c r="I994" s="99">
        <v>24000.0</v>
      </c>
      <c r="J994" s="84" t="s">
        <v>1055</v>
      </c>
      <c r="K994" s="88"/>
      <c r="L994" s="88"/>
      <c r="M994" s="133">
        <v>43947.0</v>
      </c>
      <c r="N994" s="140" t="s">
        <v>2860</v>
      </c>
      <c r="O994" s="91" t="s">
        <v>2861</v>
      </c>
    </row>
    <row r="995" ht="15.75" customHeight="1">
      <c r="A995" s="122" t="s">
        <v>3453</v>
      </c>
      <c r="B995" s="84" t="s">
        <v>3454</v>
      </c>
      <c r="C995" s="84" t="s">
        <v>3455</v>
      </c>
      <c r="D995" s="85">
        <v>8.1367057081E10</v>
      </c>
      <c r="E995" s="84" t="s">
        <v>3456</v>
      </c>
      <c r="F995" s="85">
        <v>2.0</v>
      </c>
      <c r="G995" s="124"/>
      <c r="H995" s="88"/>
      <c r="I995" s="99">
        <v>26000.0</v>
      </c>
      <c r="J995" s="84" t="s">
        <v>1055</v>
      </c>
      <c r="K995" s="88"/>
      <c r="L995" s="88"/>
      <c r="M995" s="133">
        <v>43947.0</v>
      </c>
      <c r="N995" s="91" t="s">
        <v>2832</v>
      </c>
      <c r="O995" s="91" t="s">
        <v>2833</v>
      </c>
    </row>
    <row r="996" ht="15.75" customHeight="1">
      <c r="A996" s="122" t="s">
        <v>3457</v>
      </c>
      <c r="B996" s="84" t="s">
        <v>3458</v>
      </c>
      <c r="C996" s="84" t="s">
        <v>3459</v>
      </c>
      <c r="D996" s="84">
        <v>8.7819428884E10</v>
      </c>
      <c r="E996" s="84" t="s">
        <v>3460</v>
      </c>
      <c r="F996" s="85">
        <v>2.0</v>
      </c>
      <c r="G996" s="124"/>
      <c r="H996" s="88"/>
      <c r="I996" s="99">
        <v>11000.0</v>
      </c>
      <c r="J996" s="84" t="s">
        <v>1055</v>
      </c>
      <c r="K996" s="88"/>
      <c r="L996" s="88"/>
      <c r="M996" s="133">
        <v>43947.0</v>
      </c>
      <c r="N996" s="140" t="s">
        <v>2860</v>
      </c>
      <c r="O996" s="91" t="s">
        <v>2861</v>
      </c>
    </row>
    <row r="997" ht="15.75" customHeight="1">
      <c r="A997" s="122" t="s">
        <v>3461</v>
      </c>
      <c r="B997" s="84" t="s">
        <v>3307</v>
      </c>
      <c r="C997" s="84" t="s">
        <v>3462</v>
      </c>
      <c r="D997" s="84" t="s">
        <v>3309</v>
      </c>
      <c r="E997" s="84" t="s">
        <v>3463</v>
      </c>
      <c r="F997" s="85">
        <v>1.0</v>
      </c>
      <c r="G997" s="124"/>
      <c r="H997" s="88"/>
      <c r="I997" s="99">
        <v>14000.0</v>
      </c>
      <c r="J997" s="84" t="s">
        <v>1055</v>
      </c>
      <c r="K997" s="88"/>
      <c r="L997" s="88"/>
      <c r="M997" s="133">
        <v>43947.0</v>
      </c>
      <c r="N997" s="91" t="s">
        <v>2832</v>
      </c>
      <c r="O997" s="91" t="s">
        <v>2833</v>
      </c>
    </row>
    <row r="998" ht="15.75" customHeight="1">
      <c r="A998" s="122" t="s">
        <v>927</v>
      </c>
      <c r="B998" s="84" t="s">
        <v>3381</v>
      </c>
      <c r="C998" s="84" t="s">
        <v>3382</v>
      </c>
      <c r="D998" s="84">
        <v>8.1517769541E10</v>
      </c>
      <c r="E998" s="84" t="s">
        <v>3383</v>
      </c>
      <c r="F998" s="85">
        <v>1.0</v>
      </c>
      <c r="G998" s="121">
        <v>291008.0</v>
      </c>
      <c r="H998" s="84" t="s">
        <v>41</v>
      </c>
      <c r="I998" s="99">
        <v>16000.0</v>
      </c>
      <c r="J998" s="84" t="s">
        <v>1055</v>
      </c>
      <c r="K998" s="88"/>
      <c r="L998" s="88"/>
      <c r="M998" s="133">
        <v>43946.0</v>
      </c>
      <c r="N998" s="84" t="s">
        <v>2812</v>
      </c>
      <c r="O998" s="91" t="s">
        <v>2813</v>
      </c>
    </row>
    <row r="999" ht="15.75" customHeight="1">
      <c r="A999" s="122" t="s">
        <v>932</v>
      </c>
      <c r="B999" s="84" t="s">
        <v>3464</v>
      </c>
      <c r="C999" s="84" t="s">
        <v>3465</v>
      </c>
      <c r="D999" s="84">
        <v>8.7736666944E10</v>
      </c>
      <c r="E999" s="84" t="s">
        <v>3466</v>
      </c>
      <c r="F999" s="85">
        <v>1.0</v>
      </c>
      <c r="G999" s="124"/>
      <c r="H999" s="88"/>
      <c r="I999" s="99">
        <v>23000.0</v>
      </c>
      <c r="J999" s="84" t="s">
        <v>1055</v>
      </c>
      <c r="K999" s="88"/>
      <c r="L999" s="88"/>
      <c r="M999" s="133">
        <v>43947.0</v>
      </c>
      <c r="N999" s="140" t="s">
        <v>2860</v>
      </c>
      <c r="O999" s="91" t="s">
        <v>2861</v>
      </c>
    </row>
    <row r="1000" ht="15.75" customHeight="1">
      <c r="A1000" s="122" t="s">
        <v>937</v>
      </c>
      <c r="B1000" s="84" t="s">
        <v>3467</v>
      </c>
      <c r="C1000" s="84" t="s">
        <v>3468</v>
      </c>
      <c r="D1000" s="84">
        <v>8.9632584815E10</v>
      </c>
      <c r="E1000" s="84" t="s">
        <v>3469</v>
      </c>
      <c r="F1000" s="85">
        <v>4.0</v>
      </c>
      <c r="G1000" s="121">
        <v>1036000.0</v>
      </c>
      <c r="H1000" s="84" t="s">
        <v>41</v>
      </c>
      <c r="I1000" s="99">
        <v>48000.0</v>
      </c>
      <c r="J1000" s="84" t="s">
        <v>1055</v>
      </c>
      <c r="K1000" s="88"/>
      <c r="L1000" s="88"/>
      <c r="M1000" s="133">
        <v>43948.0</v>
      </c>
      <c r="N1000" s="84" t="s">
        <v>3165</v>
      </c>
      <c r="O1000" s="91" t="s">
        <v>3166</v>
      </c>
    </row>
    <row r="1001" ht="15.75" customHeight="1">
      <c r="A1001" s="122" t="s">
        <v>942</v>
      </c>
      <c r="B1001" s="84" t="s">
        <v>3470</v>
      </c>
      <c r="C1001" s="84" t="s">
        <v>3471</v>
      </c>
      <c r="D1001" s="84">
        <v>8.952432913E10</v>
      </c>
      <c r="E1001" s="84" t="s">
        <v>1084</v>
      </c>
      <c r="F1001" s="85">
        <v>1.0</v>
      </c>
      <c r="G1001" s="121">
        <v>208009.0</v>
      </c>
      <c r="H1001" s="84" t="s">
        <v>41</v>
      </c>
      <c r="I1001" s="99">
        <v>13000.0</v>
      </c>
      <c r="J1001" s="84" t="s">
        <v>1055</v>
      </c>
      <c r="K1001" s="88"/>
      <c r="L1001" s="88"/>
      <c r="M1001" s="133">
        <v>43948.0</v>
      </c>
      <c r="N1001" s="84" t="s">
        <v>3165</v>
      </c>
      <c r="O1001" s="91" t="s">
        <v>3166</v>
      </c>
    </row>
    <row r="1002" ht="15.75" customHeight="1">
      <c r="A1002" s="122" t="s">
        <v>952</v>
      </c>
      <c r="B1002" s="84" t="s">
        <v>3295</v>
      </c>
      <c r="C1002" s="84" t="s">
        <v>3296</v>
      </c>
      <c r="D1002" s="84">
        <v>8.5726209993E10</v>
      </c>
      <c r="E1002" s="84" t="s">
        <v>3472</v>
      </c>
      <c r="F1002" s="85">
        <v>1.0</v>
      </c>
      <c r="G1002" s="121">
        <v>283009.0</v>
      </c>
      <c r="H1002" s="84" t="s">
        <v>41</v>
      </c>
      <c r="I1002" s="99">
        <v>24000.0</v>
      </c>
      <c r="J1002" s="84" t="s">
        <v>1055</v>
      </c>
      <c r="K1002" s="88"/>
      <c r="L1002" s="88"/>
      <c r="M1002" s="133">
        <v>43948.0</v>
      </c>
      <c r="N1002" s="84" t="s">
        <v>3165</v>
      </c>
      <c r="O1002" s="91" t="s">
        <v>3166</v>
      </c>
    </row>
    <row r="1003" ht="15.75" customHeight="1">
      <c r="A1003" s="122" t="s">
        <v>957</v>
      </c>
      <c r="B1003" s="84" t="s">
        <v>3473</v>
      </c>
      <c r="C1003" s="84" t="s">
        <v>3474</v>
      </c>
      <c r="D1003" s="84">
        <v>8.992530279E9</v>
      </c>
      <c r="E1003" s="84" t="s">
        <v>3326</v>
      </c>
      <c r="F1003" s="85">
        <v>2.0</v>
      </c>
      <c r="G1003" s="121">
        <v>291009.0</v>
      </c>
      <c r="H1003" s="84" t="s">
        <v>41</v>
      </c>
      <c r="I1003" s="99">
        <v>12000.0</v>
      </c>
      <c r="J1003" s="84" t="s">
        <v>1055</v>
      </c>
      <c r="K1003" s="88"/>
      <c r="L1003" s="88"/>
      <c r="M1003" s="133">
        <v>43948.0</v>
      </c>
      <c r="N1003" s="84" t="s">
        <v>3165</v>
      </c>
      <c r="O1003" s="91" t="s">
        <v>3166</v>
      </c>
    </row>
    <row r="1004" ht="15.75" customHeight="1">
      <c r="A1004" s="122" t="s">
        <v>963</v>
      </c>
      <c r="B1004" s="84" t="s">
        <v>3475</v>
      </c>
      <c r="C1004" s="84" t="s">
        <v>3476</v>
      </c>
      <c r="D1004" s="84">
        <v>8.5269044082E10</v>
      </c>
      <c r="E1004" s="84" t="s">
        <v>3318</v>
      </c>
      <c r="F1004" s="85">
        <v>1.0</v>
      </c>
      <c r="G1004" s="121">
        <v>306009.0</v>
      </c>
      <c r="H1004" s="84" t="s">
        <v>41</v>
      </c>
      <c r="I1004" s="99">
        <v>32000.0</v>
      </c>
      <c r="J1004" s="84" t="s">
        <v>1055</v>
      </c>
      <c r="K1004" s="88"/>
      <c r="L1004" s="88"/>
      <c r="M1004" s="133">
        <v>43949.0</v>
      </c>
      <c r="N1004" s="84" t="s">
        <v>3165</v>
      </c>
      <c r="O1004" s="91" t="s">
        <v>3166</v>
      </c>
    </row>
    <row r="1005" ht="15.75" customHeight="1">
      <c r="A1005" s="122" t="s">
        <v>967</v>
      </c>
      <c r="B1005" s="84" t="s">
        <v>3477</v>
      </c>
      <c r="C1005" s="84" t="s">
        <v>3478</v>
      </c>
      <c r="D1005" s="84" t="s">
        <v>3479</v>
      </c>
      <c r="E1005" s="84" t="s">
        <v>3480</v>
      </c>
      <c r="F1005" s="85">
        <v>1.0</v>
      </c>
      <c r="G1005" s="121">
        <v>276008.0</v>
      </c>
      <c r="H1005" s="84" t="s">
        <v>1071</v>
      </c>
      <c r="I1005" s="99">
        <v>17000.0</v>
      </c>
      <c r="J1005" s="84" t="s">
        <v>1046</v>
      </c>
      <c r="K1005" s="88"/>
      <c r="L1005" s="88"/>
      <c r="M1005" s="133">
        <v>43949.0</v>
      </c>
      <c r="N1005" s="84" t="s">
        <v>2817</v>
      </c>
      <c r="O1005" s="91" t="s">
        <v>2818</v>
      </c>
    </row>
    <row r="1006" ht="15.75" customHeight="1">
      <c r="A1006" s="122" t="s">
        <v>971</v>
      </c>
      <c r="B1006" s="84" t="s">
        <v>3481</v>
      </c>
      <c r="C1006" s="84" t="s">
        <v>3482</v>
      </c>
      <c r="D1006" s="84">
        <v>8.12550028E9</v>
      </c>
      <c r="E1006" s="84" t="s">
        <v>3483</v>
      </c>
      <c r="F1006" s="85">
        <v>4.0</v>
      </c>
      <c r="G1006" s="124"/>
      <c r="H1006" s="88"/>
      <c r="I1006" s="99">
        <v>55000.0</v>
      </c>
      <c r="J1006" s="84" t="s">
        <v>1055</v>
      </c>
      <c r="K1006" s="88"/>
      <c r="L1006" s="88"/>
      <c r="M1006" s="133">
        <v>43949.0</v>
      </c>
      <c r="N1006" s="91" t="s">
        <v>2832</v>
      </c>
      <c r="O1006" s="91" t="s">
        <v>2833</v>
      </c>
    </row>
    <row r="1007" ht="15.75" customHeight="1">
      <c r="A1007" s="122" t="s">
        <v>975</v>
      </c>
      <c r="B1007" s="84" t="s">
        <v>3484</v>
      </c>
      <c r="C1007" s="84" t="s">
        <v>3485</v>
      </c>
      <c r="D1007" s="84">
        <v>8.5268765858E10</v>
      </c>
      <c r="E1007" s="84" t="s">
        <v>3486</v>
      </c>
      <c r="F1007" s="85">
        <v>1.0</v>
      </c>
      <c r="G1007" s="121">
        <v>226009.0</v>
      </c>
      <c r="H1007" s="84" t="s">
        <v>41</v>
      </c>
      <c r="I1007" s="99">
        <v>31000.0</v>
      </c>
      <c r="J1007" s="84" t="s">
        <v>53</v>
      </c>
      <c r="K1007" s="88"/>
      <c r="L1007" s="88"/>
      <c r="M1007" s="133">
        <v>43949.0</v>
      </c>
      <c r="N1007" s="84" t="s">
        <v>3165</v>
      </c>
      <c r="O1007" s="91" t="s">
        <v>3166</v>
      </c>
    </row>
    <row r="1008" ht="15.75" customHeight="1">
      <c r="A1008" s="122" t="s">
        <v>980</v>
      </c>
      <c r="B1008" s="84" t="s">
        <v>3487</v>
      </c>
      <c r="C1008" s="84" t="s">
        <v>3488</v>
      </c>
      <c r="D1008" s="84">
        <v>8.227329817E10</v>
      </c>
      <c r="E1008" s="84" t="s">
        <v>3489</v>
      </c>
      <c r="F1008" s="85">
        <v>1.0</v>
      </c>
      <c r="G1008" s="121">
        <v>236000.0</v>
      </c>
      <c r="H1008" s="84" t="s">
        <v>3490</v>
      </c>
      <c r="I1008" s="99">
        <v>37000.0</v>
      </c>
      <c r="J1008" s="84" t="s">
        <v>1055</v>
      </c>
      <c r="K1008" s="88"/>
      <c r="L1008" s="88"/>
      <c r="M1008" s="133">
        <v>43950.0</v>
      </c>
      <c r="N1008" s="91" t="s">
        <v>3491</v>
      </c>
      <c r="O1008" s="91" t="s">
        <v>3492</v>
      </c>
    </row>
    <row r="1009" ht="15.75" customHeight="1">
      <c r="A1009" s="122" t="s">
        <v>985</v>
      </c>
      <c r="B1009" s="84" t="s">
        <v>3493</v>
      </c>
      <c r="C1009" s="84" t="s">
        <v>3494</v>
      </c>
      <c r="D1009" s="84">
        <v>8.1383155141E10</v>
      </c>
      <c r="E1009" s="84" t="s">
        <v>3486</v>
      </c>
      <c r="F1009" s="85">
        <v>1.0</v>
      </c>
      <c r="G1009" s="121">
        <v>207009.0</v>
      </c>
      <c r="H1009" s="84" t="s">
        <v>1071</v>
      </c>
      <c r="I1009" s="99">
        <v>12000.0</v>
      </c>
      <c r="J1009" s="84" t="s">
        <v>1055</v>
      </c>
      <c r="K1009" s="88"/>
      <c r="L1009" s="88"/>
      <c r="M1009" s="133">
        <v>43950.0</v>
      </c>
      <c r="N1009" s="84" t="s">
        <v>3165</v>
      </c>
      <c r="O1009" s="91" t="s">
        <v>3166</v>
      </c>
    </row>
    <row r="1010" ht="15.75" customHeight="1">
      <c r="A1010" s="122" t="s">
        <v>998</v>
      </c>
      <c r="B1010" s="84" t="s">
        <v>3495</v>
      </c>
      <c r="C1010" s="84" t="s">
        <v>3496</v>
      </c>
      <c r="D1010" s="84">
        <v>8.9686346602E10</v>
      </c>
      <c r="E1010" s="84" t="s">
        <v>3486</v>
      </c>
      <c r="F1010" s="85">
        <v>1.0</v>
      </c>
      <c r="G1010" s="121">
        <v>208009.0</v>
      </c>
      <c r="H1010" s="84" t="s">
        <v>41</v>
      </c>
      <c r="I1010" s="99">
        <v>13000.0</v>
      </c>
      <c r="J1010" s="84" t="s">
        <v>1055</v>
      </c>
      <c r="K1010" s="88"/>
      <c r="L1010" s="88"/>
      <c r="M1010" s="133">
        <v>43950.0</v>
      </c>
      <c r="N1010" s="84" t="s">
        <v>3165</v>
      </c>
      <c r="O1010" s="91" t="s">
        <v>3166</v>
      </c>
    </row>
    <row r="1011" ht="15.75" customHeight="1">
      <c r="A1011" s="122" t="s">
        <v>1002</v>
      </c>
      <c r="B1011" s="84" t="s">
        <v>3497</v>
      </c>
      <c r="C1011" s="84" t="s">
        <v>3498</v>
      </c>
      <c r="D1011" s="84">
        <v>8.7828624035E10</v>
      </c>
      <c r="E1011" s="84" t="s">
        <v>1348</v>
      </c>
      <c r="F1011" s="85">
        <v>2.0</v>
      </c>
      <c r="G1011" s="121">
        <v>295000.0</v>
      </c>
      <c r="H1011" s="84" t="s">
        <v>1071</v>
      </c>
      <c r="I1011" s="99">
        <v>16000.0</v>
      </c>
      <c r="J1011" s="84" t="s">
        <v>1055</v>
      </c>
      <c r="K1011" s="88"/>
      <c r="L1011" s="88"/>
      <c r="M1011" s="133">
        <v>43950.0</v>
      </c>
      <c r="N1011" s="84" t="s">
        <v>3165</v>
      </c>
      <c r="O1011" s="91" t="s">
        <v>3166</v>
      </c>
    </row>
    <row r="1012" ht="15.75" customHeight="1">
      <c r="A1012" s="122" t="s">
        <v>1006</v>
      </c>
      <c r="B1012" s="84" t="s">
        <v>3499</v>
      </c>
      <c r="C1012" s="84" t="s">
        <v>3500</v>
      </c>
      <c r="D1012" s="84">
        <v>8.1298289437E10</v>
      </c>
      <c r="E1012" s="84" t="s">
        <v>1207</v>
      </c>
      <c r="F1012" s="85">
        <v>2.0</v>
      </c>
      <c r="G1012" s="121">
        <v>370009.0</v>
      </c>
      <c r="H1012" s="84" t="s">
        <v>41</v>
      </c>
      <c r="I1012" s="99">
        <v>11000.0</v>
      </c>
      <c r="J1012" s="84" t="s">
        <v>1055</v>
      </c>
      <c r="K1012" s="88"/>
      <c r="L1012" s="88"/>
      <c r="M1012" s="133">
        <v>43950.0</v>
      </c>
      <c r="N1012" s="84" t="s">
        <v>3165</v>
      </c>
      <c r="O1012" s="91" t="s">
        <v>3166</v>
      </c>
    </row>
    <row r="1013" ht="15.75" customHeight="1">
      <c r="A1013" s="122" t="s">
        <v>1011</v>
      </c>
      <c r="B1013" s="84" t="s">
        <v>3501</v>
      </c>
      <c r="C1013" s="84" t="s">
        <v>3502</v>
      </c>
      <c r="D1013" s="84">
        <v>8.5272441659E10</v>
      </c>
      <c r="E1013" s="84" t="s">
        <v>1362</v>
      </c>
      <c r="F1013" s="85">
        <v>1.0</v>
      </c>
      <c r="G1013" s="124"/>
      <c r="H1013" s="88"/>
      <c r="I1013" s="99">
        <v>12000.0</v>
      </c>
      <c r="J1013" s="84" t="s">
        <v>1055</v>
      </c>
      <c r="K1013" s="88"/>
      <c r="L1013" s="88"/>
      <c r="M1013" s="133">
        <v>43951.0</v>
      </c>
      <c r="N1013" s="91" t="s">
        <v>2832</v>
      </c>
      <c r="O1013" s="91" t="s">
        <v>2833</v>
      </c>
    </row>
    <row r="1014" ht="15.75" customHeight="1">
      <c r="A1014" s="122" t="s">
        <v>1013</v>
      </c>
      <c r="B1014" s="84" t="s">
        <v>3307</v>
      </c>
      <c r="C1014" s="84" t="s">
        <v>3503</v>
      </c>
      <c r="D1014" s="84" t="s">
        <v>3309</v>
      </c>
      <c r="E1014" s="84" t="s">
        <v>3504</v>
      </c>
      <c r="F1014" s="85">
        <v>2.0</v>
      </c>
      <c r="G1014" s="124"/>
      <c r="H1014" s="88"/>
      <c r="I1014" s="99">
        <v>14000.0</v>
      </c>
      <c r="J1014" s="84" t="s">
        <v>1055</v>
      </c>
      <c r="K1014" s="88"/>
      <c r="L1014" s="88"/>
      <c r="M1014" s="133">
        <v>43951.0</v>
      </c>
      <c r="N1014" s="91" t="s">
        <v>2832</v>
      </c>
      <c r="O1014" s="91" t="s">
        <v>2833</v>
      </c>
    </row>
    <row r="1015" ht="15.75" customHeight="1">
      <c r="A1015" s="122" t="s">
        <v>1017</v>
      </c>
      <c r="B1015" s="84" t="s">
        <v>3505</v>
      </c>
      <c r="C1015" s="84" t="s">
        <v>3506</v>
      </c>
      <c r="D1015" s="84" t="s">
        <v>3507</v>
      </c>
      <c r="E1015" s="84" t="s">
        <v>3508</v>
      </c>
      <c r="F1015" s="85">
        <v>1.0</v>
      </c>
      <c r="G1015" s="124"/>
      <c r="H1015" s="88"/>
      <c r="I1015" s="99">
        <v>20000.0</v>
      </c>
      <c r="J1015" s="84" t="s">
        <v>1055</v>
      </c>
      <c r="K1015" s="88"/>
      <c r="L1015" s="88"/>
      <c r="M1015" s="133">
        <v>43951.0</v>
      </c>
      <c r="N1015" s="91" t="s">
        <v>2832</v>
      </c>
      <c r="O1015" s="91" t="s">
        <v>2833</v>
      </c>
    </row>
    <row r="1016" ht="15.75" customHeight="1">
      <c r="A1016" s="83" t="s">
        <v>16</v>
      </c>
      <c r="B1016" s="90" t="s">
        <v>3509</v>
      </c>
      <c r="C1016" s="90" t="s">
        <v>3510</v>
      </c>
      <c r="D1016" s="90">
        <v>8.11433436E8</v>
      </c>
      <c r="E1016" s="90" t="s">
        <v>3511</v>
      </c>
      <c r="F1016" s="118">
        <v>1.0</v>
      </c>
      <c r="G1016" s="104">
        <v>206012.0</v>
      </c>
      <c r="H1016" s="90" t="s">
        <v>41</v>
      </c>
      <c r="I1016" s="151">
        <v>11000.0</v>
      </c>
      <c r="J1016" s="90" t="s">
        <v>22</v>
      </c>
      <c r="K1016" s="152"/>
      <c r="L1016" s="106">
        <v>43551.0</v>
      </c>
      <c r="M1016" s="153">
        <v>43555.0</v>
      </c>
      <c r="N1016" s="154"/>
      <c r="O1016" s="90" t="s">
        <v>3512</v>
      </c>
    </row>
    <row r="1017" ht="15.75" customHeight="1">
      <c r="A1017" s="83" t="s">
        <v>26</v>
      </c>
      <c r="B1017" s="90" t="s">
        <v>3513</v>
      </c>
      <c r="C1017" s="90" t="s">
        <v>3514</v>
      </c>
      <c r="D1017" s="90">
        <v>8.5219798371E10</v>
      </c>
      <c r="E1017" s="90" t="s">
        <v>3515</v>
      </c>
      <c r="F1017" s="118">
        <v>2.0</v>
      </c>
      <c r="G1017" s="124"/>
      <c r="H1017" s="152"/>
      <c r="I1017" s="151">
        <v>11000.0</v>
      </c>
      <c r="J1017" s="90" t="s">
        <v>22</v>
      </c>
      <c r="K1017" s="152"/>
      <c r="L1017" s="152"/>
      <c r="M1017" s="155"/>
      <c r="N1017" s="90" t="s">
        <v>3516</v>
      </c>
      <c r="O1017" s="90" t="s">
        <v>3512</v>
      </c>
    </row>
    <row r="1018" ht="15.75" customHeight="1">
      <c r="A1018" s="83" t="s">
        <v>31</v>
      </c>
      <c r="B1018" s="90" t="s">
        <v>3517</v>
      </c>
      <c r="C1018" s="90" t="s">
        <v>3518</v>
      </c>
      <c r="D1018" s="90">
        <v>8.3824631172E10</v>
      </c>
      <c r="E1018" s="90" t="s">
        <v>3519</v>
      </c>
      <c r="F1018" s="118">
        <v>1.0</v>
      </c>
      <c r="G1018" s="104">
        <v>247012.0</v>
      </c>
      <c r="H1018" s="90" t="s">
        <v>41</v>
      </c>
      <c r="I1018" s="151">
        <v>16000.0</v>
      </c>
      <c r="J1018" s="90" t="s">
        <v>22</v>
      </c>
      <c r="K1018" s="152"/>
      <c r="L1018" s="102">
        <v>43556.0</v>
      </c>
      <c r="M1018" s="156">
        <v>43556.0</v>
      </c>
      <c r="N1018" s="154"/>
      <c r="O1018" s="90" t="s">
        <v>3512</v>
      </c>
    </row>
    <row r="1019" ht="15.75" customHeight="1">
      <c r="A1019" s="83" t="s">
        <v>36</v>
      </c>
      <c r="B1019" s="90" t="s">
        <v>3046</v>
      </c>
      <c r="C1019" s="90" t="s">
        <v>3520</v>
      </c>
      <c r="D1019" s="90">
        <v>8.1385705414E10</v>
      </c>
      <c r="E1019" s="90" t="s">
        <v>3521</v>
      </c>
      <c r="F1019" s="118">
        <v>1.0</v>
      </c>
      <c r="G1019" s="104">
        <v>242012.0</v>
      </c>
      <c r="H1019" s="90" t="s">
        <v>21</v>
      </c>
      <c r="I1019" s="151">
        <v>11000.0</v>
      </c>
      <c r="J1019" s="90" t="s">
        <v>22</v>
      </c>
      <c r="K1019" s="152"/>
      <c r="L1019" s="106">
        <v>43553.0</v>
      </c>
      <c r="M1019" s="156">
        <v>43556.0</v>
      </c>
      <c r="N1019" s="154"/>
      <c r="O1019" s="90" t="s">
        <v>3512</v>
      </c>
    </row>
    <row r="1020" ht="15.75" customHeight="1">
      <c r="A1020" s="83" t="s">
        <v>80</v>
      </c>
      <c r="B1020" s="90" t="s">
        <v>3522</v>
      </c>
      <c r="C1020" s="90" t="s">
        <v>3523</v>
      </c>
      <c r="D1020" s="90">
        <v>8.5693341015E10</v>
      </c>
      <c r="E1020" s="90" t="s">
        <v>3524</v>
      </c>
      <c r="F1020" s="118">
        <v>2.0</v>
      </c>
      <c r="G1020" s="104">
        <v>545000.0</v>
      </c>
      <c r="H1020" s="90" t="s">
        <v>21</v>
      </c>
      <c r="I1020" s="151">
        <v>11000.0</v>
      </c>
      <c r="J1020" s="90" t="s">
        <v>22</v>
      </c>
      <c r="K1020" s="152"/>
      <c r="L1020" s="102">
        <v>43556.0</v>
      </c>
      <c r="M1020" s="156">
        <v>43557.0</v>
      </c>
      <c r="N1020" s="154"/>
      <c r="O1020" s="90" t="s">
        <v>3512</v>
      </c>
    </row>
    <row r="1021" ht="15.75" customHeight="1">
      <c r="A1021" s="83" t="s">
        <v>85</v>
      </c>
      <c r="B1021" s="90" t="s">
        <v>3525</v>
      </c>
      <c r="C1021" s="90" t="s">
        <v>3526</v>
      </c>
      <c r="D1021" s="90">
        <v>8.2214803724E10</v>
      </c>
      <c r="E1021" s="90" t="s">
        <v>3521</v>
      </c>
      <c r="F1021" s="118">
        <v>1.0</v>
      </c>
      <c r="G1021" s="104">
        <v>242012.0</v>
      </c>
      <c r="H1021" s="90" t="s">
        <v>21</v>
      </c>
      <c r="I1021" s="151">
        <v>11000.0</v>
      </c>
      <c r="J1021" s="90" t="s">
        <v>22</v>
      </c>
      <c r="K1021" s="152"/>
      <c r="L1021" s="102">
        <v>43556.0</v>
      </c>
      <c r="M1021" s="156">
        <v>43525.0</v>
      </c>
      <c r="N1021" s="154"/>
      <c r="O1021" s="90" t="s">
        <v>3512</v>
      </c>
    </row>
    <row r="1022" ht="15.75" customHeight="1">
      <c r="A1022" s="83" t="s">
        <v>91</v>
      </c>
      <c r="B1022" s="90" t="s">
        <v>3527</v>
      </c>
      <c r="C1022" s="90" t="s">
        <v>3528</v>
      </c>
      <c r="D1022" s="90">
        <v>8.1563291329E10</v>
      </c>
      <c r="E1022" s="90" t="s">
        <v>3529</v>
      </c>
      <c r="F1022" s="118">
        <v>2.0</v>
      </c>
      <c r="G1022" s="104">
        <v>291012.0</v>
      </c>
      <c r="H1022" s="90" t="s">
        <v>41</v>
      </c>
      <c r="I1022" s="151">
        <v>12000.0</v>
      </c>
      <c r="J1022" s="90" t="s">
        <v>22</v>
      </c>
      <c r="K1022" s="152"/>
      <c r="L1022" s="102">
        <v>43556.0</v>
      </c>
      <c r="M1022" s="156">
        <v>43557.0</v>
      </c>
      <c r="N1022" s="154"/>
      <c r="O1022" s="90" t="s">
        <v>3512</v>
      </c>
    </row>
    <row r="1023" ht="15.75" customHeight="1">
      <c r="A1023" s="83" t="s">
        <v>93</v>
      </c>
      <c r="B1023" s="90" t="s">
        <v>3530</v>
      </c>
      <c r="C1023" s="90" t="s">
        <v>3531</v>
      </c>
      <c r="D1023" s="90">
        <v>8.1328002367E10</v>
      </c>
      <c r="E1023" s="90" t="s">
        <v>3532</v>
      </c>
      <c r="F1023" s="118">
        <v>2.0</v>
      </c>
      <c r="G1023" s="104">
        <v>324012.0</v>
      </c>
      <c r="H1023" s="90" t="s">
        <v>41</v>
      </c>
      <c r="I1023" s="151">
        <v>45000.0</v>
      </c>
      <c r="J1023" s="90" t="s">
        <v>305</v>
      </c>
      <c r="K1023" s="152"/>
      <c r="L1023" s="102">
        <v>43557.0</v>
      </c>
      <c r="M1023" s="156">
        <v>43557.0</v>
      </c>
      <c r="N1023" s="154"/>
      <c r="O1023" s="90" t="s">
        <v>3512</v>
      </c>
    </row>
    <row r="1024" ht="15.75" customHeight="1">
      <c r="A1024" s="83" t="s">
        <v>164</v>
      </c>
      <c r="B1024" s="90" t="s">
        <v>3533</v>
      </c>
      <c r="C1024" s="90" t="s">
        <v>3534</v>
      </c>
      <c r="D1024" s="90">
        <v>8.561515892E9</v>
      </c>
      <c r="E1024" s="90" t="s">
        <v>3535</v>
      </c>
      <c r="F1024" s="118">
        <v>3.0</v>
      </c>
      <c r="G1024" s="104">
        <v>671000.0</v>
      </c>
      <c r="H1024" s="90" t="s">
        <v>41</v>
      </c>
      <c r="I1024" s="151">
        <v>11000.0</v>
      </c>
      <c r="J1024" s="90" t="s">
        <v>22</v>
      </c>
      <c r="K1024" s="152"/>
      <c r="L1024" s="102">
        <v>43557.0</v>
      </c>
      <c r="M1024" s="156">
        <v>43559.0</v>
      </c>
      <c r="N1024" s="154"/>
      <c r="O1024" s="90" t="s">
        <v>3512</v>
      </c>
    </row>
    <row r="1025" ht="15.75" customHeight="1">
      <c r="A1025" s="83" t="s">
        <v>169</v>
      </c>
      <c r="B1025" s="90" t="s">
        <v>3536</v>
      </c>
      <c r="C1025" s="90" t="s">
        <v>3537</v>
      </c>
      <c r="D1025" s="90">
        <v>8.9603572508E10</v>
      </c>
      <c r="E1025" s="90" t="s">
        <v>3538</v>
      </c>
      <c r="F1025" s="118">
        <v>2.0</v>
      </c>
      <c r="G1025" s="104">
        <v>308012.0</v>
      </c>
      <c r="H1025" s="90" t="s">
        <v>1411</v>
      </c>
      <c r="I1025" s="151">
        <v>11000.0</v>
      </c>
      <c r="J1025" s="90" t="s">
        <v>22</v>
      </c>
      <c r="K1025" s="152"/>
      <c r="L1025" s="102">
        <v>43557.0</v>
      </c>
      <c r="M1025" s="156">
        <v>43559.0</v>
      </c>
      <c r="N1025" s="154"/>
      <c r="O1025" s="90" t="s">
        <v>3512</v>
      </c>
    </row>
    <row r="1026" ht="15.75" customHeight="1">
      <c r="A1026" s="83" t="s">
        <v>174</v>
      </c>
      <c r="B1026" s="90" t="s">
        <v>3539</v>
      </c>
      <c r="C1026" s="90" t="s">
        <v>3540</v>
      </c>
      <c r="D1026" s="90">
        <v>8.2245601296E10</v>
      </c>
      <c r="E1026" s="90" t="s">
        <v>3541</v>
      </c>
      <c r="F1026" s="118">
        <v>3.0</v>
      </c>
      <c r="G1026" s="104">
        <v>461012.0</v>
      </c>
      <c r="H1026" s="90" t="s">
        <v>41</v>
      </c>
      <c r="I1026" s="151">
        <v>57000.0</v>
      </c>
      <c r="J1026" s="90" t="s">
        <v>22</v>
      </c>
      <c r="K1026" s="152"/>
      <c r="L1026" s="102">
        <v>43559.0</v>
      </c>
      <c r="M1026" s="156">
        <v>43559.0</v>
      </c>
      <c r="N1026" s="154"/>
      <c r="O1026" s="90" t="s">
        <v>3512</v>
      </c>
    </row>
    <row r="1027" ht="15.75" customHeight="1">
      <c r="A1027" s="83" t="s">
        <v>212</v>
      </c>
      <c r="B1027" s="90" t="s">
        <v>3542</v>
      </c>
      <c r="C1027" s="90" t="s">
        <v>3543</v>
      </c>
      <c r="D1027" s="90">
        <v>8.5722326848E10</v>
      </c>
      <c r="E1027" s="90" t="s">
        <v>3544</v>
      </c>
      <c r="F1027" s="118">
        <v>1.0</v>
      </c>
      <c r="G1027" s="104">
        <v>272012.0</v>
      </c>
      <c r="H1027" s="90" t="s">
        <v>41</v>
      </c>
      <c r="I1027" s="151">
        <v>13000.0</v>
      </c>
      <c r="J1027" s="90" t="s">
        <v>305</v>
      </c>
      <c r="K1027" s="118">
        <v>10000.0</v>
      </c>
      <c r="L1027" s="102">
        <v>43559.0</v>
      </c>
      <c r="M1027" s="156">
        <v>43559.0</v>
      </c>
      <c r="N1027" s="90" t="s">
        <v>3545</v>
      </c>
      <c r="O1027" s="90" t="s">
        <v>3512</v>
      </c>
    </row>
    <row r="1028" ht="15.75" customHeight="1">
      <c r="A1028" s="83" t="s">
        <v>217</v>
      </c>
      <c r="B1028" s="90" t="s">
        <v>3546</v>
      </c>
      <c r="C1028" s="90" t="s">
        <v>3547</v>
      </c>
      <c r="D1028" s="90">
        <v>8.7870871173E10</v>
      </c>
      <c r="E1028" s="90" t="s">
        <v>3548</v>
      </c>
      <c r="F1028" s="118">
        <v>4.0</v>
      </c>
      <c r="G1028" s="104">
        <v>474012.0</v>
      </c>
      <c r="H1028" s="90" t="s">
        <v>41</v>
      </c>
      <c r="I1028" s="151">
        <v>11000.0</v>
      </c>
      <c r="J1028" s="90" t="s">
        <v>22</v>
      </c>
      <c r="K1028" s="152"/>
      <c r="L1028" s="102">
        <v>43557.0</v>
      </c>
      <c r="M1028" s="156">
        <v>43560.0</v>
      </c>
      <c r="N1028" s="154"/>
      <c r="O1028" s="90" t="s">
        <v>3512</v>
      </c>
    </row>
    <row r="1029" ht="15.75" customHeight="1">
      <c r="A1029" s="83" t="s">
        <v>222</v>
      </c>
      <c r="B1029" s="90" t="s">
        <v>3549</v>
      </c>
      <c r="C1029" s="90" t="s">
        <v>3550</v>
      </c>
      <c r="D1029" s="90">
        <v>8.1227267151E10</v>
      </c>
      <c r="E1029" s="90" t="s">
        <v>3551</v>
      </c>
      <c r="F1029" s="118">
        <v>3.0</v>
      </c>
      <c r="G1029" s="104">
        <v>279000.0</v>
      </c>
      <c r="H1029" s="90" t="s">
        <v>41</v>
      </c>
      <c r="I1029" s="151">
        <v>24000.0</v>
      </c>
      <c r="J1029" s="90" t="s">
        <v>22</v>
      </c>
      <c r="K1029" s="152"/>
      <c r="L1029" s="102">
        <v>43559.0</v>
      </c>
      <c r="M1029" s="156">
        <v>43560.0</v>
      </c>
      <c r="N1029" s="154"/>
      <c r="O1029" s="90" t="s">
        <v>3512</v>
      </c>
    </row>
    <row r="1030" ht="15.75" customHeight="1">
      <c r="A1030" s="83" t="s">
        <v>227</v>
      </c>
      <c r="B1030" s="90" t="s">
        <v>3552</v>
      </c>
      <c r="C1030" s="90" t="s">
        <v>3553</v>
      </c>
      <c r="D1030" s="90">
        <v>8.5755831611E10</v>
      </c>
      <c r="E1030" s="90" t="s">
        <v>3554</v>
      </c>
      <c r="F1030" s="118">
        <v>2.0</v>
      </c>
      <c r="G1030" s="104">
        <v>333012.0</v>
      </c>
      <c r="H1030" s="90" t="s">
        <v>21</v>
      </c>
      <c r="I1030" s="151">
        <v>21000.0</v>
      </c>
      <c r="J1030" s="90" t="s">
        <v>22</v>
      </c>
      <c r="K1030" s="152"/>
      <c r="L1030" s="102">
        <v>43559.0</v>
      </c>
      <c r="M1030" s="156">
        <v>43559.0</v>
      </c>
      <c r="N1030" s="154"/>
      <c r="O1030" s="90" t="s">
        <v>3512</v>
      </c>
    </row>
    <row r="1031" ht="15.75" customHeight="1">
      <c r="A1031" s="83" t="s">
        <v>232</v>
      </c>
      <c r="B1031" s="90" t="s">
        <v>3555</v>
      </c>
      <c r="C1031" s="90" t="s">
        <v>3556</v>
      </c>
      <c r="D1031" s="90">
        <v>8.522175788E9</v>
      </c>
      <c r="E1031" s="90" t="s">
        <v>3557</v>
      </c>
      <c r="F1031" s="118">
        <v>2.0</v>
      </c>
      <c r="G1031" s="104">
        <v>189000.0</v>
      </c>
      <c r="H1031" s="90" t="s">
        <v>1411</v>
      </c>
      <c r="I1031" s="151">
        <v>11000.0</v>
      </c>
      <c r="J1031" s="90" t="s">
        <v>22</v>
      </c>
      <c r="K1031" s="152"/>
      <c r="L1031" s="102">
        <v>43557.0</v>
      </c>
      <c r="M1031" s="156">
        <v>43560.0</v>
      </c>
      <c r="N1031" s="154"/>
      <c r="O1031" s="90" t="s">
        <v>3512</v>
      </c>
    </row>
    <row r="1032" ht="15.75" customHeight="1">
      <c r="A1032" s="83" t="s">
        <v>240</v>
      </c>
      <c r="B1032" s="90" t="s">
        <v>3558</v>
      </c>
      <c r="C1032" s="90" t="s">
        <v>3559</v>
      </c>
      <c r="D1032" s="90">
        <v>8.988335456E9</v>
      </c>
      <c r="E1032" s="90" t="s">
        <v>3560</v>
      </c>
      <c r="F1032" s="118">
        <v>1.0</v>
      </c>
      <c r="G1032" s="104">
        <v>286012.0</v>
      </c>
      <c r="H1032" s="90" t="s">
        <v>41</v>
      </c>
      <c r="I1032" s="151">
        <v>11000.0</v>
      </c>
      <c r="J1032" s="90" t="s">
        <v>22</v>
      </c>
      <c r="K1032" s="152"/>
      <c r="L1032" s="102">
        <v>43559.0</v>
      </c>
      <c r="M1032" s="156">
        <v>43560.0</v>
      </c>
      <c r="N1032" s="154"/>
      <c r="O1032" s="90" t="s">
        <v>3512</v>
      </c>
    </row>
    <row r="1033" ht="15.75" customHeight="1">
      <c r="A1033" s="83" t="s">
        <v>245</v>
      </c>
      <c r="B1033" s="90" t="s">
        <v>3561</v>
      </c>
      <c r="C1033" s="90" t="s">
        <v>3562</v>
      </c>
      <c r="D1033" s="90">
        <v>8.2288484171E10</v>
      </c>
      <c r="E1033" s="90" t="s">
        <v>3563</v>
      </c>
      <c r="F1033" s="118">
        <v>4.0</v>
      </c>
      <c r="G1033" s="104">
        <v>593000.0</v>
      </c>
      <c r="H1033" s="90" t="s">
        <v>1411</v>
      </c>
      <c r="I1033" s="151">
        <v>25000.0</v>
      </c>
      <c r="J1033" s="90" t="s">
        <v>22</v>
      </c>
      <c r="K1033" s="152"/>
      <c r="L1033" s="102">
        <v>43559.0</v>
      </c>
      <c r="M1033" s="156">
        <v>43560.0</v>
      </c>
      <c r="N1033" s="154"/>
      <c r="O1033" s="90" t="s">
        <v>3512</v>
      </c>
    </row>
    <row r="1034" ht="15.75" customHeight="1">
      <c r="A1034" s="83" t="s">
        <v>251</v>
      </c>
      <c r="B1034" s="90" t="s">
        <v>3564</v>
      </c>
      <c r="C1034" s="90" t="s">
        <v>3565</v>
      </c>
      <c r="D1034" s="90">
        <v>8.5655125527E10</v>
      </c>
      <c r="E1034" s="90" t="s">
        <v>3566</v>
      </c>
      <c r="F1034" s="118">
        <v>4.0</v>
      </c>
      <c r="G1034" s="104">
        <v>577012.0</v>
      </c>
      <c r="H1034" s="90" t="s">
        <v>1411</v>
      </c>
      <c r="I1034" s="151">
        <v>19000.0</v>
      </c>
      <c r="J1034" s="90" t="s">
        <v>22</v>
      </c>
      <c r="K1034" s="152"/>
      <c r="L1034" s="90" t="s">
        <v>3567</v>
      </c>
      <c r="M1034" s="156">
        <v>43561.0</v>
      </c>
      <c r="N1034" s="154"/>
      <c r="O1034" s="90" t="s">
        <v>3512</v>
      </c>
    </row>
    <row r="1035" ht="15.75" customHeight="1">
      <c r="A1035" s="83" t="s">
        <v>257</v>
      </c>
      <c r="B1035" s="90" t="s">
        <v>3568</v>
      </c>
      <c r="C1035" s="90" t="s">
        <v>3569</v>
      </c>
      <c r="D1035" s="90">
        <v>8.1911030165E10</v>
      </c>
      <c r="E1035" s="90" t="s">
        <v>3570</v>
      </c>
      <c r="F1035" s="118">
        <v>1.0</v>
      </c>
      <c r="G1035" s="157"/>
      <c r="H1035" s="152"/>
      <c r="I1035" s="151">
        <v>11000.0</v>
      </c>
      <c r="J1035" s="90" t="s">
        <v>22</v>
      </c>
      <c r="K1035" s="90" t="s">
        <v>2794</v>
      </c>
      <c r="L1035" s="152"/>
      <c r="M1035" s="155"/>
      <c r="N1035" s="154"/>
      <c r="O1035" s="90" t="s">
        <v>3512</v>
      </c>
    </row>
    <row r="1036" ht="15.75" customHeight="1">
      <c r="A1036" s="83" t="s">
        <v>278</v>
      </c>
      <c r="B1036" s="90" t="s">
        <v>3571</v>
      </c>
      <c r="C1036" s="90" t="s">
        <v>3572</v>
      </c>
      <c r="D1036" s="90">
        <v>8.5725817693E10</v>
      </c>
      <c r="E1036" s="90" t="s">
        <v>3573</v>
      </c>
      <c r="F1036" s="118">
        <v>1.0</v>
      </c>
      <c r="G1036" s="104">
        <v>230012.0</v>
      </c>
      <c r="H1036" s="90" t="s">
        <v>21</v>
      </c>
      <c r="I1036" s="151">
        <v>11000.0</v>
      </c>
      <c r="J1036" s="90" t="s">
        <v>22</v>
      </c>
      <c r="K1036" s="152"/>
      <c r="L1036" s="102">
        <v>43561.0</v>
      </c>
      <c r="M1036" s="156">
        <v>43562.0</v>
      </c>
      <c r="N1036" s="154"/>
      <c r="O1036" s="90" t="s">
        <v>3512</v>
      </c>
    </row>
    <row r="1037" ht="15.75" customHeight="1">
      <c r="A1037" s="83" t="s">
        <v>284</v>
      </c>
      <c r="B1037" s="90" t="s">
        <v>3574</v>
      </c>
      <c r="C1037" s="90" t="s">
        <v>3575</v>
      </c>
      <c r="D1037" s="90" t="s">
        <v>3576</v>
      </c>
      <c r="E1037" s="90" t="s">
        <v>3577</v>
      </c>
      <c r="F1037" s="118">
        <v>3.0</v>
      </c>
      <c r="G1037" s="104">
        <v>634000.0</v>
      </c>
      <c r="H1037" s="90" t="s">
        <v>41</v>
      </c>
      <c r="I1037" s="151">
        <v>59000.0</v>
      </c>
      <c r="J1037" s="90" t="s">
        <v>22</v>
      </c>
      <c r="K1037" s="118">
        <v>29000.0</v>
      </c>
      <c r="L1037" s="102">
        <v>43560.0</v>
      </c>
      <c r="M1037" s="156">
        <v>43563.0</v>
      </c>
      <c r="N1037" s="154"/>
      <c r="O1037" s="90" t="s">
        <v>3512</v>
      </c>
    </row>
    <row r="1038" ht="15.75" customHeight="1">
      <c r="A1038" s="83" t="s">
        <v>286</v>
      </c>
      <c r="B1038" s="90" t="s">
        <v>3578</v>
      </c>
      <c r="C1038" s="90" t="s">
        <v>3579</v>
      </c>
      <c r="D1038" s="90">
        <v>8.5712062034E10</v>
      </c>
      <c r="E1038" s="90" t="s">
        <v>3580</v>
      </c>
      <c r="F1038" s="118">
        <v>2.0</v>
      </c>
      <c r="G1038" s="104">
        <v>325000.0</v>
      </c>
      <c r="H1038" s="90" t="s">
        <v>41</v>
      </c>
      <c r="I1038" s="151">
        <v>11000.0</v>
      </c>
      <c r="J1038" s="90" t="s">
        <v>22</v>
      </c>
      <c r="K1038" s="152"/>
      <c r="L1038" s="102">
        <v>43557.0</v>
      </c>
      <c r="M1038" s="156">
        <v>43562.0</v>
      </c>
      <c r="N1038" s="90" t="s">
        <v>3581</v>
      </c>
      <c r="O1038" s="90" t="s">
        <v>3512</v>
      </c>
    </row>
    <row r="1039" ht="15.75" customHeight="1">
      <c r="A1039" s="83" t="s">
        <v>237</v>
      </c>
      <c r="B1039" s="90" t="s">
        <v>3582</v>
      </c>
      <c r="C1039" s="90" t="s">
        <v>3583</v>
      </c>
      <c r="D1039" s="90">
        <v>8.124876168E10</v>
      </c>
      <c r="E1039" s="90" t="s">
        <v>3584</v>
      </c>
      <c r="F1039" s="118">
        <v>2.0</v>
      </c>
      <c r="G1039" s="104">
        <v>410000.0</v>
      </c>
      <c r="H1039" s="90" t="s">
        <v>1411</v>
      </c>
      <c r="I1039" s="151">
        <v>121000.0</v>
      </c>
      <c r="J1039" s="90" t="s">
        <v>3585</v>
      </c>
      <c r="K1039" s="152"/>
      <c r="L1039" s="102">
        <v>43560.0</v>
      </c>
      <c r="M1039" s="156">
        <v>43564.0</v>
      </c>
      <c r="N1039" s="154"/>
      <c r="O1039" s="90" t="s">
        <v>3512</v>
      </c>
    </row>
    <row r="1040" ht="15.75" customHeight="1">
      <c r="A1040" s="83" t="s">
        <v>321</v>
      </c>
      <c r="B1040" s="90" t="s">
        <v>3586</v>
      </c>
      <c r="C1040" s="90" t="s">
        <v>3587</v>
      </c>
      <c r="D1040" s="90">
        <v>8.5719929266E10</v>
      </c>
      <c r="E1040" s="90" t="s">
        <v>3588</v>
      </c>
      <c r="F1040" s="118">
        <v>6.0</v>
      </c>
      <c r="G1040" s="104">
        <v>1507012.0</v>
      </c>
      <c r="H1040" s="90" t="s">
        <v>41</v>
      </c>
      <c r="I1040" s="151">
        <v>22000.0</v>
      </c>
      <c r="J1040" s="90" t="s">
        <v>22</v>
      </c>
      <c r="K1040" s="152"/>
      <c r="L1040" s="102">
        <v>43559.0</v>
      </c>
      <c r="M1040" s="156">
        <v>43563.0</v>
      </c>
      <c r="N1040" s="154"/>
      <c r="O1040" s="90" t="s">
        <v>3512</v>
      </c>
    </row>
    <row r="1041" ht="15.75" customHeight="1">
      <c r="A1041" s="83" t="s">
        <v>327</v>
      </c>
      <c r="B1041" s="90" t="s">
        <v>3589</v>
      </c>
      <c r="C1041" s="90" t="s">
        <v>3590</v>
      </c>
      <c r="D1041" s="90">
        <v>8.5711733371E10</v>
      </c>
      <c r="E1041" s="90" t="s">
        <v>3591</v>
      </c>
      <c r="F1041" s="118">
        <v>2.0</v>
      </c>
      <c r="G1041" s="104">
        <v>290012.0</v>
      </c>
      <c r="H1041" s="90" t="s">
        <v>41</v>
      </c>
      <c r="I1041" s="151">
        <v>11000.0</v>
      </c>
      <c r="J1041" s="90" t="s">
        <v>22</v>
      </c>
      <c r="K1041" s="152"/>
      <c r="L1041" s="102">
        <v>43559.0</v>
      </c>
      <c r="M1041" s="156">
        <v>43564.0</v>
      </c>
      <c r="N1041" s="154"/>
      <c r="O1041" s="90" t="s">
        <v>3512</v>
      </c>
    </row>
    <row r="1042" ht="15.75" customHeight="1">
      <c r="A1042" s="83" t="s">
        <v>334</v>
      </c>
      <c r="B1042" s="90" t="s">
        <v>3592</v>
      </c>
      <c r="C1042" s="90" t="s">
        <v>3593</v>
      </c>
      <c r="D1042" s="90">
        <v>8.2113287527E10</v>
      </c>
      <c r="E1042" s="90" t="s">
        <v>3594</v>
      </c>
      <c r="F1042" s="118">
        <v>1.0</v>
      </c>
      <c r="G1042" s="104">
        <v>242012.0</v>
      </c>
      <c r="H1042" s="90" t="s">
        <v>41</v>
      </c>
      <c r="I1042" s="151">
        <v>11000.0</v>
      </c>
      <c r="J1042" s="90" t="s">
        <v>22</v>
      </c>
      <c r="K1042" s="152"/>
      <c r="L1042" s="102">
        <v>43563.0</v>
      </c>
      <c r="M1042" s="156">
        <v>43564.0</v>
      </c>
      <c r="N1042" s="154"/>
      <c r="O1042" s="90" t="s">
        <v>3512</v>
      </c>
    </row>
    <row r="1043" ht="15.75" customHeight="1">
      <c r="A1043" s="83" t="s">
        <v>339</v>
      </c>
      <c r="B1043" s="90" t="s">
        <v>3595</v>
      </c>
      <c r="C1043" s="90" t="s">
        <v>3596</v>
      </c>
      <c r="D1043" s="90" t="s">
        <v>3597</v>
      </c>
      <c r="E1043" s="90" t="s">
        <v>3598</v>
      </c>
      <c r="F1043" s="118">
        <v>3.0</v>
      </c>
      <c r="G1043" s="104">
        <v>700000.0</v>
      </c>
      <c r="H1043" s="90" t="s">
        <v>41</v>
      </c>
      <c r="I1043" s="151">
        <v>50000.0</v>
      </c>
      <c r="J1043" s="90" t="s">
        <v>22</v>
      </c>
      <c r="K1043" s="152"/>
      <c r="L1043" s="102">
        <v>43559.0</v>
      </c>
      <c r="M1043" s="156">
        <v>43564.0</v>
      </c>
      <c r="N1043" s="90" t="s">
        <v>3599</v>
      </c>
      <c r="O1043" s="90" t="s">
        <v>3512</v>
      </c>
    </row>
    <row r="1044" ht="15.75" customHeight="1">
      <c r="A1044" s="83" t="s">
        <v>2125</v>
      </c>
      <c r="B1044" s="90" t="s">
        <v>3600</v>
      </c>
      <c r="C1044" s="90" t="s">
        <v>3601</v>
      </c>
      <c r="D1044" s="90">
        <v>8.2141038882E10</v>
      </c>
      <c r="E1044" s="90" t="s">
        <v>3602</v>
      </c>
      <c r="F1044" s="118">
        <v>2.0</v>
      </c>
      <c r="G1044" s="104">
        <v>336012.0</v>
      </c>
      <c r="H1044" s="90" t="s">
        <v>21</v>
      </c>
      <c r="I1044" s="151">
        <v>24000.0</v>
      </c>
      <c r="J1044" s="90" t="s">
        <v>22</v>
      </c>
      <c r="K1044" s="152"/>
      <c r="L1044" s="102">
        <v>43564.0</v>
      </c>
      <c r="M1044" s="156">
        <v>43564.0</v>
      </c>
      <c r="N1044" s="154"/>
      <c r="O1044" s="90" t="s">
        <v>3512</v>
      </c>
    </row>
    <row r="1045" ht="15.75" customHeight="1">
      <c r="A1045" s="83" t="s">
        <v>344</v>
      </c>
      <c r="B1045" s="90" t="s">
        <v>3603</v>
      </c>
      <c r="C1045" s="90" t="s">
        <v>3604</v>
      </c>
      <c r="D1045" s="90">
        <v>8.13163403E10</v>
      </c>
      <c r="E1045" s="90" t="s">
        <v>3605</v>
      </c>
      <c r="F1045" s="118">
        <v>1.0</v>
      </c>
      <c r="G1045" s="104">
        <v>126500.0</v>
      </c>
      <c r="H1045" s="90" t="s">
        <v>1411</v>
      </c>
      <c r="I1045" s="151">
        <v>11000.0</v>
      </c>
      <c r="J1045" s="90" t="s">
        <v>22</v>
      </c>
      <c r="K1045" s="152"/>
      <c r="L1045" s="102">
        <v>43564.0</v>
      </c>
      <c r="M1045" s="156">
        <v>43564.0</v>
      </c>
      <c r="N1045" s="154"/>
      <c r="O1045" s="90" t="s">
        <v>3512</v>
      </c>
    </row>
    <row r="1046" ht="15.75" customHeight="1">
      <c r="A1046" s="83" t="s">
        <v>346</v>
      </c>
      <c r="B1046" s="90" t="s">
        <v>3606</v>
      </c>
      <c r="C1046" s="90" t="s">
        <v>3607</v>
      </c>
      <c r="D1046" s="90">
        <v>8.2134616611E10</v>
      </c>
      <c r="E1046" s="90" t="s">
        <v>3608</v>
      </c>
      <c r="F1046" s="118">
        <v>5.0</v>
      </c>
      <c r="G1046" s="104">
        <v>853000.0</v>
      </c>
      <c r="H1046" s="90" t="s">
        <v>41</v>
      </c>
      <c r="I1046" s="151">
        <v>24000.0</v>
      </c>
      <c r="J1046" s="90" t="s">
        <v>22</v>
      </c>
      <c r="K1046" s="152"/>
      <c r="L1046" s="90" t="s">
        <v>3609</v>
      </c>
      <c r="M1046" s="156">
        <v>43564.0</v>
      </c>
      <c r="N1046" s="154"/>
      <c r="O1046" s="90" t="s">
        <v>3512</v>
      </c>
    </row>
    <row r="1047" ht="15.75" customHeight="1">
      <c r="A1047" s="83" t="s">
        <v>362</v>
      </c>
      <c r="B1047" s="90" t="s">
        <v>3610</v>
      </c>
      <c r="C1047" s="90" t="s">
        <v>3611</v>
      </c>
      <c r="D1047" s="90">
        <v>8.1254602343E10</v>
      </c>
      <c r="E1047" s="90" t="s">
        <v>3612</v>
      </c>
      <c r="F1047" s="118">
        <v>1.0</v>
      </c>
      <c r="G1047" s="104">
        <v>274012.0</v>
      </c>
      <c r="H1047" s="90" t="s">
        <v>1411</v>
      </c>
      <c r="I1047" s="151">
        <v>30000.0</v>
      </c>
      <c r="J1047" s="90" t="s">
        <v>3613</v>
      </c>
      <c r="K1047" s="152"/>
      <c r="L1047" s="102">
        <v>43564.0</v>
      </c>
      <c r="M1047" s="156">
        <v>43564.0</v>
      </c>
      <c r="N1047" s="154"/>
      <c r="O1047" s="90" t="s">
        <v>3512</v>
      </c>
    </row>
    <row r="1048" ht="15.75" customHeight="1">
      <c r="A1048" s="83" t="s">
        <v>367</v>
      </c>
      <c r="B1048" s="90" t="s">
        <v>3614</v>
      </c>
      <c r="C1048" s="90" t="s">
        <v>3615</v>
      </c>
      <c r="D1048" s="90">
        <v>8.5352890067E10</v>
      </c>
      <c r="E1048" s="90" t="s">
        <v>3616</v>
      </c>
      <c r="F1048" s="118">
        <v>2.0</v>
      </c>
      <c r="G1048" s="104">
        <v>320012.0</v>
      </c>
      <c r="H1048" s="90" t="s">
        <v>41</v>
      </c>
      <c r="I1048" s="151">
        <v>8000.0</v>
      </c>
      <c r="J1048" s="90" t="s">
        <v>22</v>
      </c>
      <c r="K1048" s="152"/>
      <c r="L1048" s="102">
        <v>43564.0</v>
      </c>
      <c r="M1048" s="156">
        <v>43566.0</v>
      </c>
      <c r="N1048" s="154"/>
      <c r="O1048" s="90" t="s">
        <v>3512</v>
      </c>
    </row>
    <row r="1049" ht="15.75" customHeight="1">
      <c r="A1049" s="83" t="s">
        <v>373</v>
      </c>
      <c r="B1049" s="90" t="s">
        <v>3617</v>
      </c>
      <c r="C1049" s="90" t="s">
        <v>3618</v>
      </c>
      <c r="D1049" s="90">
        <v>8.585263857E10</v>
      </c>
      <c r="E1049" s="90" t="s">
        <v>3591</v>
      </c>
      <c r="F1049" s="118">
        <v>2.0</v>
      </c>
      <c r="G1049" s="104">
        <v>298012.0</v>
      </c>
      <c r="H1049" s="90" t="s">
        <v>21</v>
      </c>
      <c r="I1049" s="151">
        <v>19000.0</v>
      </c>
      <c r="J1049" s="90" t="s">
        <v>22</v>
      </c>
      <c r="K1049" s="152"/>
      <c r="L1049" s="102">
        <v>43564.0</v>
      </c>
      <c r="M1049" s="156">
        <v>43565.0</v>
      </c>
      <c r="N1049" s="154"/>
      <c r="O1049" s="90" t="s">
        <v>3512</v>
      </c>
    </row>
    <row r="1050" ht="15.75" customHeight="1">
      <c r="A1050" s="83" t="s">
        <v>378</v>
      </c>
      <c r="B1050" s="90" t="s">
        <v>3619</v>
      </c>
      <c r="C1050" s="90" t="s">
        <v>3620</v>
      </c>
      <c r="D1050" s="90">
        <v>8.122085845E10</v>
      </c>
      <c r="E1050" s="90" t="s">
        <v>3621</v>
      </c>
      <c r="F1050" s="118">
        <v>2.0</v>
      </c>
      <c r="G1050" s="104">
        <v>346000.0</v>
      </c>
      <c r="H1050" s="90" t="s">
        <v>21</v>
      </c>
      <c r="I1050" s="151">
        <v>57000.0</v>
      </c>
      <c r="J1050" s="90" t="s">
        <v>22</v>
      </c>
      <c r="K1050" s="152"/>
      <c r="L1050" s="158">
        <v>43932.0</v>
      </c>
      <c r="M1050" s="156">
        <v>43566.0</v>
      </c>
      <c r="N1050" s="154"/>
      <c r="O1050" s="90" t="s">
        <v>3512</v>
      </c>
    </row>
    <row r="1051" ht="15.75" customHeight="1">
      <c r="A1051" s="83" t="s">
        <v>419</v>
      </c>
      <c r="B1051" s="90" t="s">
        <v>3622</v>
      </c>
      <c r="C1051" s="90" t="s">
        <v>3623</v>
      </c>
      <c r="D1051" s="90">
        <v>8.1380837022E10</v>
      </c>
      <c r="E1051" s="90" t="s">
        <v>3624</v>
      </c>
      <c r="F1051" s="118">
        <v>1.0</v>
      </c>
      <c r="G1051" s="104">
        <v>126500.0</v>
      </c>
      <c r="H1051" s="90" t="s">
        <v>1411</v>
      </c>
      <c r="I1051" s="151">
        <v>11000.0</v>
      </c>
      <c r="J1051" s="90" t="s">
        <v>22</v>
      </c>
      <c r="K1051" s="152"/>
      <c r="L1051" s="102">
        <v>43566.0</v>
      </c>
      <c r="M1051" s="156">
        <v>43567.0</v>
      </c>
      <c r="N1051" s="154"/>
      <c r="O1051" s="90" t="s">
        <v>3512</v>
      </c>
    </row>
    <row r="1052" ht="15.75" customHeight="1">
      <c r="A1052" s="83" t="s">
        <v>424</v>
      </c>
      <c r="B1052" s="90" t="s">
        <v>3625</v>
      </c>
      <c r="C1052" s="90" t="s">
        <v>3626</v>
      </c>
      <c r="D1052" s="90">
        <v>8.1999042552E10</v>
      </c>
      <c r="E1052" s="90" t="s">
        <v>3627</v>
      </c>
      <c r="F1052" s="118">
        <v>2.0</v>
      </c>
      <c r="G1052" s="104">
        <v>455012.0</v>
      </c>
      <c r="H1052" s="90" t="s">
        <v>41</v>
      </c>
      <c r="I1052" s="151">
        <v>24000.0</v>
      </c>
      <c r="J1052" s="90" t="s">
        <v>22</v>
      </c>
      <c r="K1052" s="152"/>
      <c r="L1052" s="102">
        <v>43507.0</v>
      </c>
      <c r="M1052" s="156">
        <v>43567.0</v>
      </c>
      <c r="N1052" s="154"/>
      <c r="O1052" s="90" t="s">
        <v>3512</v>
      </c>
    </row>
    <row r="1053" ht="15.75" customHeight="1">
      <c r="A1053" s="83" t="s">
        <v>439</v>
      </c>
      <c r="B1053" s="90" t="s">
        <v>3530</v>
      </c>
      <c r="C1053" s="90" t="s">
        <v>3531</v>
      </c>
      <c r="D1053" s="90">
        <v>8.1328002367E10</v>
      </c>
      <c r="E1053" s="90" t="s">
        <v>3628</v>
      </c>
      <c r="F1053" s="118">
        <v>3.0</v>
      </c>
      <c r="G1053" s="104">
        <v>353812.0</v>
      </c>
      <c r="H1053" s="90" t="s">
        <v>21</v>
      </c>
      <c r="I1053" s="151">
        <v>45000.0</v>
      </c>
      <c r="J1053" s="90" t="s">
        <v>305</v>
      </c>
      <c r="K1053" s="152"/>
      <c r="L1053" s="102">
        <v>43567.0</v>
      </c>
      <c r="M1053" s="156">
        <v>43568.0</v>
      </c>
      <c r="N1053" s="154"/>
      <c r="O1053" s="90" t="s">
        <v>3512</v>
      </c>
    </row>
    <row r="1054" ht="15.75" customHeight="1">
      <c r="A1054" s="83" t="s">
        <v>441</v>
      </c>
      <c r="B1054" s="90" t="s">
        <v>3539</v>
      </c>
      <c r="C1054" s="90" t="s">
        <v>3540</v>
      </c>
      <c r="D1054" s="90">
        <v>8.2245601296E10</v>
      </c>
      <c r="E1054" s="90" t="s">
        <v>3629</v>
      </c>
      <c r="F1054" s="118">
        <v>3.0</v>
      </c>
      <c r="G1054" s="104">
        <v>263912.0</v>
      </c>
      <c r="H1054" s="90" t="s">
        <v>41</v>
      </c>
      <c r="I1054" s="159"/>
      <c r="J1054" s="154"/>
      <c r="K1054" s="152"/>
      <c r="L1054" s="90" t="s">
        <v>3630</v>
      </c>
      <c r="M1054" s="153">
        <v>43568.0</v>
      </c>
      <c r="N1054" s="154"/>
      <c r="O1054" s="90" t="s">
        <v>3512</v>
      </c>
    </row>
    <row r="1055" ht="15.75" customHeight="1">
      <c r="A1055" s="83" t="s">
        <v>277</v>
      </c>
      <c r="B1055" s="90" t="s">
        <v>3631</v>
      </c>
      <c r="C1055" s="90" t="s">
        <v>3632</v>
      </c>
      <c r="D1055" s="90">
        <v>8.1232019413E10</v>
      </c>
      <c r="E1055" s="90" t="s">
        <v>3633</v>
      </c>
      <c r="F1055" s="118">
        <v>2.0</v>
      </c>
      <c r="G1055" s="104">
        <v>260000.0</v>
      </c>
      <c r="H1055" s="90" t="s">
        <v>21</v>
      </c>
      <c r="I1055" s="151">
        <v>29000.0</v>
      </c>
      <c r="J1055" s="90" t="s">
        <v>22</v>
      </c>
      <c r="K1055" s="152"/>
      <c r="L1055" s="102">
        <v>43567.0</v>
      </c>
      <c r="M1055" s="153">
        <v>43568.0</v>
      </c>
      <c r="N1055" s="154"/>
      <c r="O1055" s="90" t="s">
        <v>3512</v>
      </c>
    </row>
    <row r="1056" ht="15.75" customHeight="1">
      <c r="A1056" s="83" t="s">
        <v>503</v>
      </c>
      <c r="B1056" s="90" t="s">
        <v>3634</v>
      </c>
      <c r="C1056" s="90" t="s">
        <v>3635</v>
      </c>
      <c r="D1056" s="90">
        <v>8.7876000157E10</v>
      </c>
      <c r="E1056" s="90" t="s">
        <v>3636</v>
      </c>
      <c r="F1056" s="118">
        <v>1.0</v>
      </c>
      <c r="G1056" s="104">
        <v>126512.0</v>
      </c>
      <c r="H1056" s="90" t="s">
        <v>1411</v>
      </c>
      <c r="I1056" s="151">
        <v>11000.0</v>
      </c>
      <c r="J1056" s="90" t="s">
        <v>22</v>
      </c>
      <c r="K1056" s="152"/>
      <c r="L1056" s="102">
        <v>43567.0</v>
      </c>
      <c r="M1056" s="156">
        <v>43567.0</v>
      </c>
      <c r="N1056" s="154"/>
      <c r="O1056" s="90" t="s">
        <v>3512</v>
      </c>
    </row>
    <row r="1057" ht="15.75" customHeight="1">
      <c r="A1057" s="83" t="s">
        <v>508</v>
      </c>
      <c r="B1057" s="90" t="s">
        <v>3637</v>
      </c>
      <c r="C1057" s="90" t="s">
        <v>3638</v>
      </c>
      <c r="D1057" s="90">
        <v>8.132591458E10</v>
      </c>
      <c r="E1057" s="90" t="s">
        <v>3639</v>
      </c>
      <c r="F1057" s="118">
        <v>1.0</v>
      </c>
      <c r="G1057" s="104">
        <v>253000.0</v>
      </c>
      <c r="H1057" s="90" t="s">
        <v>21</v>
      </c>
      <c r="I1057" s="151">
        <v>24000.0</v>
      </c>
      <c r="J1057" s="90" t="s">
        <v>22</v>
      </c>
      <c r="K1057" s="152"/>
      <c r="L1057" s="102">
        <v>43566.0</v>
      </c>
      <c r="M1057" s="153">
        <v>43570.0</v>
      </c>
      <c r="N1057" s="154"/>
      <c r="O1057" s="90" t="s">
        <v>3512</v>
      </c>
    </row>
    <row r="1058" ht="15.75" customHeight="1">
      <c r="A1058" s="83" t="s">
        <v>514</v>
      </c>
      <c r="B1058" s="90" t="s">
        <v>3513</v>
      </c>
      <c r="C1058" s="90" t="s">
        <v>3514</v>
      </c>
      <c r="D1058" s="90">
        <v>8.5219798371E10</v>
      </c>
      <c r="E1058" s="90" t="s">
        <v>3640</v>
      </c>
      <c r="F1058" s="118">
        <v>3.0</v>
      </c>
      <c r="G1058" s="104">
        <v>440000.0</v>
      </c>
      <c r="H1058" s="90" t="s">
        <v>41</v>
      </c>
      <c r="I1058" s="151">
        <v>11000.0</v>
      </c>
      <c r="J1058" s="90" t="s">
        <v>22</v>
      </c>
      <c r="K1058" s="152"/>
      <c r="L1058" s="90" t="s">
        <v>3641</v>
      </c>
      <c r="M1058" s="153">
        <v>43568.0</v>
      </c>
      <c r="N1058" s="154"/>
      <c r="O1058" s="90" t="s">
        <v>3512</v>
      </c>
    </row>
    <row r="1059" ht="15.75" customHeight="1">
      <c r="A1059" s="83" t="s">
        <v>520</v>
      </c>
      <c r="B1059" s="90" t="s">
        <v>3642</v>
      </c>
      <c r="C1059" s="90" t="s">
        <v>3643</v>
      </c>
      <c r="D1059" s="90">
        <v>8.7771284484E10</v>
      </c>
      <c r="E1059" s="90" t="s">
        <v>3644</v>
      </c>
      <c r="F1059" s="118">
        <v>1.0</v>
      </c>
      <c r="G1059" s="104">
        <v>258012.0</v>
      </c>
      <c r="H1059" s="90" t="s">
        <v>41</v>
      </c>
      <c r="I1059" s="151">
        <v>27000.0</v>
      </c>
      <c r="J1059" s="90" t="s">
        <v>22</v>
      </c>
      <c r="K1059" s="152"/>
      <c r="L1059" s="102">
        <v>43564.0</v>
      </c>
      <c r="M1059" s="153">
        <v>43570.0</v>
      </c>
      <c r="N1059" s="154"/>
      <c r="O1059" s="90" t="s">
        <v>3512</v>
      </c>
    </row>
    <row r="1060" ht="15.75" customHeight="1">
      <c r="A1060" s="83" t="s">
        <v>1721</v>
      </c>
      <c r="B1060" s="90" t="s">
        <v>3645</v>
      </c>
      <c r="C1060" s="90" t="s">
        <v>3646</v>
      </c>
      <c r="D1060" s="90">
        <v>8.5727781909E10</v>
      </c>
      <c r="E1060" s="90" t="s">
        <v>3647</v>
      </c>
      <c r="F1060" s="118">
        <v>1.0</v>
      </c>
      <c r="G1060" s="104">
        <v>131512.0</v>
      </c>
      <c r="H1060" s="90" t="s">
        <v>1411</v>
      </c>
      <c r="I1060" s="151">
        <v>16000.0</v>
      </c>
      <c r="J1060" s="90" t="s">
        <v>22</v>
      </c>
      <c r="K1060" s="152"/>
      <c r="L1060" s="102">
        <v>43567.0</v>
      </c>
      <c r="M1060" s="153">
        <v>43570.0</v>
      </c>
      <c r="N1060" s="154"/>
      <c r="O1060" s="90" t="s">
        <v>3512</v>
      </c>
    </row>
    <row r="1061" ht="15.75" customHeight="1">
      <c r="A1061" s="83" t="s">
        <v>524</v>
      </c>
      <c r="B1061" s="90" t="s">
        <v>3648</v>
      </c>
      <c r="C1061" s="90" t="s">
        <v>3649</v>
      </c>
      <c r="D1061" s="90">
        <v>8.5747775373E10</v>
      </c>
      <c r="E1061" s="90" t="s">
        <v>3650</v>
      </c>
      <c r="F1061" s="118">
        <v>1.0</v>
      </c>
      <c r="G1061" s="104">
        <v>135500.0</v>
      </c>
      <c r="H1061" s="90" t="s">
        <v>41</v>
      </c>
      <c r="I1061" s="151">
        <v>20000.0</v>
      </c>
      <c r="J1061" s="90" t="s">
        <v>22</v>
      </c>
      <c r="K1061" s="152"/>
      <c r="L1061" s="102">
        <v>43561.0</v>
      </c>
      <c r="M1061" s="153">
        <v>43570.0</v>
      </c>
      <c r="N1061" s="154"/>
      <c r="O1061" s="90" t="s">
        <v>3512</v>
      </c>
    </row>
    <row r="1062" ht="15.75" customHeight="1">
      <c r="A1062" s="83" t="s">
        <v>529</v>
      </c>
      <c r="B1062" s="90" t="s">
        <v>3555</v>
      </c>
      <c r="C1062" s="90" t="s">
        <v>3556</v>
      </c>
      <c r="D1062" s="90">
        <v>8.522175788E9</v>
      </c>
      <c r="E1062" s="90" t="s">
        <v>3651</v>
      </c>
      <c r="F1062" s="118">
        <v>1.0</v>
      </c>
      <c r="G1062" s="104">
        <v>90300.0</v>
      </c>
      <c r="H1062" s="90" t="s">
        <v>21</v>
      </c>
      <c r="I1062" s="151">
        <v>11000.0</v>
      </c>
      <c r="J1062" s="90" t="s">
        <v>22</v>
      </c>
      <c r="K1062" s="152"/>
      <c r="L1062" s="106">
        <v>43570.0</v>
      </c>
      <c r="M1062" s="153">
        <v>43570.0</v>
      </c>
      <c r="N1062" s="90" t="s">
        <v>3652</v>
      </c>
      <c r="O1062" s="90" t="s">
        <v>3512</v>
      </c>
    </row>
    <row r="1063" ht="15.75" customHeight="1">
      <c r="A1063" s="83" t="s">
        <v>534</v>
      </c>
      <c r="B1063" s="90" t="s">
        <v>3653</v>
      </c>
      <c r="C1063" s="90" t="s">
        <v>3654</v>
      </c>
      <c r="D1063" s="90">
        <v>8.2283426987E10</v>
      </c>
      <c r="E1063" s="90" t="s">
        <v>3655</v>
      </c>
      <c r="F1063" s="118">
        <v>2.0</v>
      </c>
      <c r="G1063" s="104">
        <v>410000.0</v>
      </c>
      <c r="H1063" s="90" t="s">
        <v>41</v>
      </c>
      <c r="I1063" s="151">
        <v>41000.0</v>
      </c>
      <c r="J1063" s="90" t="s">
        <v>22</v>
      </c>
      <c r="K1063" s="152"/>
      <c r="L1063" s="102">
        <v>43566.0</v>
      </c>
      <c r="M1063" s="153">
        <v>43571.0</v>
      </c>
      <c r="N1063" s="154"/>
      <c r="O1063" s="90" t="s">
        <v>3512</v>
      </c>
    </row>
    <row r="1064" ht="15.75" customHeight="1">
      <c r="A1064" s="83" t="s">
        <v>539</v>
      </c>
      <c r="B1064" s="90" t="s">
        <v>3656</v>
      </c>
      <c r="C1064" s="90" t="s">
        <v>3657</v>
      </c>
      <c r="D1064" s="90">
        <v>8.12275595E10</v>
      </c>
      <c r="E1064" s="90" t="s">
        <v>3658</v>
      </c>
      <c r="F1064" s="118">
        <v>3.0</v>
      </c>
      <c r="G1064" s="104">
        <v>549000.0</v>
      </c>
      <c r="H1064" s="90" t="s">
        <v>1411</v>
      </c>
      <c r="I1064" s="151">
        <v>11000.0</v>
      </c>
      <c r="J1064" s="90" t="s">
        <v>22</v>
      </c>
      <c r="K1064" s="152"/>
      <c r="L1064" s="90" t="s">
        <v>3659</v>
      </c>
      <c r="M1064" s="153">
        <v>43570.0</v>
      </c>
      <c r="N1064" s="154"/>
      <c r="O1064" s="90" t="s">
        <v>3512</v>
      </c>
    </row>
    <row r="1065" ht="15.75" customHeight="1">
      <c r="A1065" s="83" t="s">
        <v>543</v>
      </c>
      <c r="B1065" s="90" t="s">
        <v>3660</v>
      </c>
      <c r="C1065" s="90" t="s">
        <v>3661</v>
      </c>
      <c r="D1065" s="90">
        <v>8.1807232996E10</v>
      </c>
      <c r="E1065" s="90" t="s">
        <v>3662</v>
      </c>
      <c r="F1065" s="118">
        <v>1.0</v>
      </c>
      <c r="G1065" s="104">
        <v>270012.0</v>
      </c>
      <c r="H1065" s="90" t="s">
        <v>41</v>
      </c>
      <c r="I1065" s="151">
        <v>11000.0</v>
      </c>
      <c r="J1065" s="90" t="s">
        <v>22</v>
      </c>
      <c r="K1065" s="152"/>
      <c r="L1065" s="102">
        <v>43567.0</v>
      </c>
      <c r="M1065" s="153">
        <v>43571.0</v>
      </c>
      <c r="N1065" s="154"/>
      <c r="O1065" s="90" t="s">
        <v>3512</v>
      </c>
    </row>
    <row r="1066" ht="15.75" customHeight="1">
      <c r="A1066" s="83" t="s">
        <v>549</v>
      </c>
      <c r="B1066" s="90" t="s">
        <v>3663</v>
      </c>
      <c r="C1066" s="90" t="s">
        <v>3664</v>
      </c>
      <c r="D1066" s="90">
        <v>8.2176018802E10</v>
      </c>
      <c r="E1066" s="90" t="s">
        <v>3665</v>
      </c>
      <c r="F1066" s="118">
        <v>2.0</v>
      </c>
      <c r="G1066" s="104">
        <v>313012.0</v>
      </c>
      <c r="H1066" s="90" t="s">
        <v>21</v>
      </c>
      <c r="I1066" s="151">
        <v>24000.0</v>
      </c>
      <c r="J1066" s="90" t="s">
        <v>22</v>
      </c>
      <c r="K1066" s="152"/>
      <c r="L1066" s="106">
        <v>43568.0</v>
      </c>
      <c r="M1066" s="153">
        <v>43571.0</v>
      </c>
      <c r="N1066" s="154"/>
      <c r="O1066" s="90" t="s">
        <v>3512</v>
      </c>
    </row>
    <row r="1067" ht="15.75" customHeight="1">
      <c r="A1067" s="83" t="s">
        <v>554</v>
      </c>
      <c r="B1067" s="90" t="s">
        <v>3666</v>
      </c>
      <c r="C1067" s="90" t="s">
        <v>3667</v>
      </c>
      <c r="D1067" s="90">
        <v>8.1381155252E10</v>
      </c>
      <c r="E1067" s="90" t="s">
        <v>3668</v>
      </c>
      <c r="F1067" s="118">
        <v>1.0</v>
      </c>
      <c r="G1067" s="104">
        <v>242000.0</v>
      </c>
      <c r="H1067" s="90" t="s">
        <v>41</v>
      </c>
      <c r="I1067" s="151">
        <v>11000.0</v>
      </c>
      <c r="J1067" s="90" t="s">
        <v>22</v>
      </c>
      <c r="K1067" s="152"/>
      <c r="L1067" s="102">
        <v>43564.0</v>
      </c>
      <c r="M1067" s="153">
        <v>43570.0</v>
      </c>
      <c r="N1067" s="154"/>
      <c r="O1067" s="90" t="s">
        <v>3512</v>
      </c>
    </row>
    <row r="1068" ht="15.75" customHeight="1">
      <c r="A1068" s="83" t="s">
        <v>558</v>
      </c>
      <c r="B1068" s="90" t="s">
        <v>3669</v>
      </c>
      <c r="C1068" s="90" t="s">
        <v>3670</v>
      </c>
      <c r="D1068" s="90">
        <v>8.59110117449E11</v>
      </c>
      <c r="E1068" s="90" t="s">
        <v>3671</v>
      </c>
      <c r="F1068" s="118">
        <v>2.0</v>
      </c>
      <c r="G1068" s="104">
        <v>182612.0</v>
      </c>
      <c r="H1068" s="90" t="s">
        <v>41</v>
      </c>
      <c r="I1068" s="151">
        <v>16000.0</v>
      </c>
      <c r="J1068" s="90" t="s">
        <v>22</v>
      </c>
      <c r="K1068" s="152"/>
      <c r="L1068" s="102">
        <v>43719.0</v>
      </c>
      <c r="M1068" s="153">
        <v>43570.0</v>
      </c>
      <c r="N1068" s="154"/>
      <c r="O1068" s="90" t="s">
        <v>3512</v>
      </c>
    </row>
    <row r="1069" ht="15.75" customHeight="1">
      <c r="A1069" s="83" t="s">
        <v>563</v>
      </c>
      <c r="B1069" s="90" t="s">
        <v>3539</v>
      </c>
      <c r="C1069" s="90" t="s">
        <v>3672</v>
      </c>
      <c r="D1069" s="90">
        <v>8.2245601296E10</v>
      </c>
      <c r="E1069" s="90" t="s">
        <v>3673</v>
      </c>
      <c r="F1069" s="118">
        <v>1.0</v>
      </c>
      <c r="G1069" s="124"/>
      <c r="H1069" s="152"/>
      <c r="I1069" s="151">
        <v>57000.0</v>
      </c>
      <c r="J1069" s="90" t="s">
        <v>22</v>
      </c>
      <c r="K1069" s="152"/>
      <c r="L1069" s="106">
        <v>43540.0</v>
      </c>
      <c r="M1069" s="153">
        <v>43540.0</v>
      </c>
      <c r="N1069" s="154"/>
      <c r="O1069" s="90" t="s">
        <v>3512</v>
      </c>
    </row>
    <row r="1070" ht="15.75" customHeight="1">
      <c r="A1070" s="83" t="s">
        <v>594</v>
      </c>
      <c r="B1070" s="90" t="s">
        <v>3674</v>
      </c>
      <c r="C1070" s="90" t="s">
        <v>3675</v>
      </c>
      <c r="D1070" s="90">
        <v>8.3808638966E10</v>
      </c>
      <c r="E1070" s="90" t="s">
        <v>3676</v>
      </c>
      <c r="F1070" s="118">
        <v>2.0</v>
      </c>
      <c r="G1070" s="104">
        <v>365000.0</v>
      </c>
      <c r="H1070" s="90" t="s">
        <v>41</v>
      </c>
      <c r="I1070" s="151">
        <v>16000.0</v>
      </c>
      <c r="J1070" s="90" t="s">
        <v>22</v>
      </c>
      <c r="K1070" s="152"/>
      <c r="L1070" s="102">
        <v>43567.0</v>
      </c>
      <c r="M1070" s="153">
        <v>43572.0</v>
      </c>
      <c r="N1070" s="154"/>
      <c r="O1070" s="90" t="s">
        <v>3512</v>
      </c>
    </row>
    <row r="1071" ht="15.75" customHeight="1">
      <c r="A1071" s="83" t="s">
        <v>599</v>
      </c>
      <c r="B1071" s="90" t="s">
        <v>3677</v>
      </c>
      <c r="C1071" s="90" t="s">
        <v>3678</v>
      </c>
      <c r="D1071" s="90">
        <v>8.5770632037E10</v>
      </c>
      <c r="E1071" s="90" t="s">
        <v>3602</v>
      </c>
      <c r="F1071" s="118">
        <v>2.0</v>
      </c>
      <c r="G1071" s="131">
        <f>312012 + 12000</f>
        <v>324012</v>
      </c>
      <c r="H1071" s="90" t="s">
        <v>41</v>
      </c>
      <c r="I1071" s="151">
        <v>12000.0</v>
      </c>
      <c r="J1071" s="90" t="s">
        <v>22</v>
      </c>
      <c r="K1071" s="152"/>
      <c r="L1071" s="106">
        <v>43571.0</v>
      </c>
      <c r="M1071" s="160" t="s">
        <v>3679</v>
      </c>
      <c r="N1071" s="154"/>
      <c r="O1071" s="90" t="s">
        <v>3512</v>
      </c>
    </row>
    <row r="1072" ht="15.75" customHeight="1">
      <c r="A1072" s="83" t="s">
        <v>604</v>
      </c>
      <c r="B1072" s="90" t="s">
        <v>3680</v>
      </c>
      <c r="C1072" s="90" t="s">
        <v>3681</v>
      </c>
      <c r="D1072" s="90">
        <v>8.5692561915E10</v>
      </c>
      <c r="E1072" s="90" t="s">
        <v>3682</v>
      </c>
      <c r="F1072" s="118">
        <v>2.0</v>
      </c>
      <c r="G1072" s="131">
        <f>438012+11000</f>
        <v>449012</v>
      </c>
      <c r="H1072" s="90" t="s">
        <v>1411</v>
      </c>
      <c r="I1072" s="151">
        <v>11000.0</v>
      </c>
      <c r="J1072" s="90" t="s">
        <v>22</v>
      </c>
      <c r="K1072" s="152"/>
      <c r="L1072" s="106">
        <v>43570.0</v>
      </c>
      <c r="M1072" s="153">
        <v>43572.0</v>
      </c>
      <c r="N1072" s="154"/>
      <c r="O1072" s="90" t="s">
        <v>3512</v>
      </c>
    </row>
    <row r="1073" ht="15.75" customHeight="1">
      <c r="A1073" s="83" t="s">
        <v>610</v>
      </c>
      <c r="B1073" s="90" t="s">
        <v>3683</v>
      </c>
      <c r="C1073" s="90" t="s">
        <v>3684</v>
      </c>
      <c r="D1073" s="90">
        <v>8.5715559831E10</v>
      </c>
      <c r="E1073" s="90" t="s">
        <v>3685</v>
      </c>
      <c r="F1073" s="118">
        <v>2.0</v>
      </c>
      <c r="G1073" s="104">
        <v>373012.0</v>
      </c>
      <c r="H1073" s="90" t="s">
        <v>41</v>
      </c>
      <c r="I1073" s="151">
        <v>12000.0</v>
      </c>
      <c r="J1073" s="90" t="s">
        <v>3613</v>
      </c>
      <c r="K1073" s="152"/>
      <c r="L1073" s="106">
        <v>43571.0</v>
      </c>
      <c r="M1073" s="153">
        <v>43572.0</v>
      </c>
      <c r="N1073" s="154"/>
      <c r="O1073" s="90" t="s">
        <v>3512</v>
      </c>
    </row>
    <row r="1074" ht="15.75" customHeight="1">
      <c r="A1074" s="83" t="s">
        <v>1768</v>
      </c>
      <c r="B1074" s="90" t="s">
        <v>3686</v>
      </c>
      <c r="C1074" s="90" t="s">
        <v>3687</v>
      </c>
      <c r="D1074" s="90">
        <v>8.1397979109E10</v>
      </c>
      <c r="E1074" s="90" t="s">
        <v>3688</v>
      </c>
      <c r="F1074" s="118">
        <v>1.0</v>
      </c>
      <c r="G1074" s="104">
        <v>296012.0</v>
      </c>
      <c r="H1074" s="90" t="s">
        <v>21</v>
      </c>
      <c r="I1074" s="151">
        <v>37000.0</v>
      </c>
      <c r="J1074" s="90" t="s">
        <v>22</v>
      </c>
      <c r="K1074" s="152"/>
      <c r="L1074" s="106">
        <v>43571.0</v>
      </c>
      <c r="M1074" s="153">
        <v>43571.0</v>
      </c>
      <c r="N1074" s="154"/>
      <c r="O1074" s="90" t="s">
        <v>3512</v>
      </c>
    </row>
    <row r="1075" ht="15.75" customHeight="1">
      <c r="A1075" s="83" t="s">
        <v>1771</v>
      </c>
      <c r="B1075" s="90" t="s">
        <v>3689</v>
      </c>
      <c r="C1075" s="90" t="s">
        <v>3690</v>
      </c>
      <c r="D1075" s="90">
        <v>8.122626719E9</v>
      </c>
      <c r="E1075" s="90" t="s">
        <v>3650</v>
      </c>
      <c r="F1075" s="118">
        <v>1.0</v>
      </c>
      <c r="G1075" s="104">
        <v>139500.0</v>
      </c>
      <c r="H1075" s="90" t="s">
        <v>41</v>
      </c>
      <c r="I1075" s="151">
        <v>24000.0</v>
      </c>
      <c r="J1075" s="90" t="s">
        <v>22</v>
      </c>
      <c r="K1075" s="152"/>
      <c r="L1075" s="106">
        <v>43568.0</v>
      </c>
      <c r="M1075" s="153">
        <v>43571.0</v>
      </c>
      <c r="N1075" s="154"/>
      <c r="O1075" s="90" t="s">
        <v>3512</v>
      </c>
    </row>
    <row r="1076" ht="15.75" customHeight="1">
      <c r="A1076" s="83" t="s">
        <v>615</v>
      </c>
      <c r="B1076" s="90" t="s">
        <v>3691</v>
      </c>
      <c r="C1076" s="90" t="s">
        <v>3692</v>
      </c>
      <c r="D1076" s="90">
        <v>8.5781571579E10</v>
      </c>
      <c r="E1076" s="90" t="s">
        <v>3693</v>
      </c>
      <c r="F1076" s="118">
        <v>1.0</v>
      </c>
      <c r="G1076" s="104">
        <v>207012.0</v>
      </c>
      <c r="H1076" s="90" t="s">
        <v>41</v>
      </c>
      <c r="I1076" s="151">
        <v>12000.0</v>
      </c>
      <c r="J1076" s="90" t="s">
        <v>22</v>
      </c>
      <c r="K1076" s="152"/>
      <c r="L1076" s="106">
        <v>43570.0</v>
      </c>
      <c r="M1076" s="153">
        <v>43572.0</v>
      </c>
      <c r="N1076" s="154"/>
      <c r="O1076" s="90" t="s">
        <v>3512</v>
      </c>
    </row>
    <row r="1077" ht="15.75" customHeight="1">
      <c r="A1077" s="83" t="s">
        <v>621</v>
      </c>
      <c r="B1077" s="90" t="s">
        <v>3694</v>
      </c>
      <c r="C1077" s="90" t="s">
        <v>3695</v>
      </c>
      <c r="D1077" s="90">
        <v>8.2122984977E10</v>
      </c>
      <c r="E1077" s="90" t="s">
        <v>3696</v>
      </c>
      <c r="F1077" s="118">
        <v>2.0</v>
      </c>
      <c r="G1077" s="104">
        <v>380000.0</v>
      </c>
      <c r="H1077" s="90" t="s">
        <v>41</v>
      </c>
      <c r="I1077" s="151">
        <v>11000.0</v>
      </c>
      <c r="J1077" s="90" t="s">
        <v>22</v>
      </c>
      <c r="K1077" s="152"/>
      <c r="L1077" s="106">
        <v>43572.0</v>
      </c>
      <c r="M1077" s="153">
        <v>43572.0</v>
      </c>
      <c r="N1077" s="154"/>
      <c r="O1077" s="90" t="s">
        <v>3512</v>
      </c>
    </row>
    <row r="1078" ht="15.75" customHeight="1">
      <c r="A1078" s="83" t="s">
        <v>626</v>
      </c>
      <c r="B1078" s="90" t="s">
        <v>3697</v>
      </c>
      <c r="C1078" s="90" t="s">
        <v>3698</v>
      </c>
      <c r="D1078" s="90">
        <v>8.567910489E9</v>
      </c>
      <c r="E1078" s="90" t="s">
        <v>3529</v>
      </c>
      <c r="F1078" s="118">
        <v>2.0</v>
      </c>
      <c r="G1078" s="104">
        <v>291012.0</v>
      </c>
      <c r="H1078" s="90" t="s">
        <v>21</v>
      </c>
      <c r="I1078" s="151">
        <v>12000.0</v>
      </c>
      <c r="J1078" s="90" t="s">
        <v>22</v>
      </c>
      <c r="K1078" s="152"/>
      <c r="L1078" s="106">
        <v>43572.0</v>
      </c>
      <c r="M1078" s="153">
        <v>43572.0</v>
      </c>
      <c r="N1078" s="154"/>
      <c r="O1078" s="90" t="s">
        <v>3512</v>
      </c>
    </row>
    <row r="1079" ht="15.75" customHeight="1">
      <c r="A1079" s="83" t="s">
        <v>631</v>
      </c>
      <c r="B1079" s="90" t="s">
        <v>1704</v>
      </c>
      <c r="C1079" s="90" t="s">
        <v>3699</v>
      </c>
      <c r="D1079" s="90">
        <v>8.7770638893E10</v>
      </c>
      <c r="E1079" s="90" t="s">
        <v>3700</v>
      </c>
      <c r="F1079" s="118">
        <v>2.0</v>
      </c>
      <c r="G1079" s="104">
        <v>189012.0</v>
      </c>
      <c r="H1079" s="90" t="s">
        <v>1411</v>
      </c>
      <c r="I1079" s="151">
        <v>19000.0</v>
      </c>
      <c r="J1079" s="90" t="s">
        <v>22</v>
      </c>
      <c r="K1079" s="152"/>
      <c r="L1079" s="106">
        <v>43570.0</v>
      </c>
      <c r="M1079" s="153">
        <v>43573.0</v>
      </c>
      <c r="N1079" s="154"/>
      <c r="O1079" s="90" t="s">
        <v>3512</v>
      </c>
    </row>
    <row r="1080" ht="15.75" customHeight="1">
      <c r="A1080" s="83" t="s">
        <v>636</v>
      </c>
      <c r="B1080" s="90" t="s">
        <v>3586</v>
      </c>
      <c r="C1080" s="90" t="s">
        <v>3701</v>
      </c>
      <c r="D1080" s="90">
        <v>8.5719929266E10</v>
      </c>
      <c r="E1080" s="90" t="s">
        <v>3702</v>
      </c>
      <c r="F1080" s="118">
        <v>3.0</v>
      </c>
      <c r="G1080" s="104">
        <v>775012.0</v>
      </c>
      <c r="H1080" s="90" t="s">
        <v>41</v>
      </c>
      <c r="I1080" s="151">
        <v>11000.0</v>
      </c>
      <c r="J1080" s="90" t="s">
        <v>22</v>
      </c>
      <c r="K1080" s="118">
        <v>15000.0</v>
      </c>
      <c r="L1080" s="102">
        <v>43567.0</v>
      </c>
      <c r="M1080" s="153">
        <v>43573.0</v>
      </c>
      <c r="N1080" s="154"/>
      <c r="O1080" s="90" t="s">
        <v>3512</v>
      </c>
    </row>
    <row r="1081" ht="15.75" customHeight="1">
      <c r="A1081" s="83" t="s">
        <v>640</v>
      </c>
      <c r="B1081" s="90" t="s">
        <v>3530</v>
      </c>
      <c r="C1081" s="90" t="s">
        <v>3531</v>
      </c>
      <c r="D1081" s="90">
        <v>8.1328002367E10</v>
      </c>
      <c r="E1081" s="90" t="s">
        <v>3703</v>
      </c>
      <c r="F1081" s="118">
        <v>2.0</v>
      </c>
      <c r="G1081" s="124"/>
      <c r="H1081" s="90" t="s">
        <v>3704</v>
      </c>
      <c r="I1081" s="151">
        <v>45000.0</v>
      </c>
      <c r="J1081" s="90" t="s">
        <v>22</v>
      </c>
      <c r="K1081" s="152"/>
      <c r="L1081" s="106">
        <v>43573.0</v>
      </c>
      <c r="M1081" s="153">
        <v>43573.0</v>
      </c>
      <c r="N1081" s="90" t="s">
        <v>3705</v>
      </c>
      <c r="O1081" s="90" t="s">
        <v>3512</v>
      </c>
    </row>
    <row r="1082" ht="15.75" customHeight="1">
      <c r="A1082" s="83" t="s">
        <v>1796</v>
      </c>
      <c r="B1082" s="90" t="s">
        <v>3706</v>
      </c>
      <c r="C1082" s="90" t="s">
        <v>3707</v>
      </c>
      <c r="D1082" s="90">
        <v>8.389214202E10</v>
      </c>
      <c r="E1082" s="90" t="s">
        <v>3708</v>
      </c>
      <c r="F1082" s="118">
        <v>1.0</v>
      </c>
      <c r="G1082" s="104">
        <v>98512.0</v>
      </c>
      <c r="H1082" s="90" t="s">
        <v>69</v>
      </c>
      <c r="I1082" s="151">
        <v>11000.0</v>
      </c>
      <c r="J1082" s="90" t="s">
        <v>22</v>
      </c>
      <c r="K1082" s="152"/>
      <c r="L1082" s="106">
        <v>43570.0</v>
      </c>
      <c r="M1082" s="153">
        <v>43570.0</v>
      </c>
      <c r="N1082" s="154"/>
      <c r="O1082" s="90" t="s">
        <v>3512</v>
      </c>
    </row>
    <row r="1083" ht="15.75" customHeight="1">
      <c r="A1083" s="83" t="s">
        <v>1800</v>
      </c>
      <c r="B1083" s="90" t="s">
        <v>3709</v>
      </c>
      <c r="C1083" s="90" t="s">
        <v>3710</v>
      </c>
      <c r="D1083" s="90">
        <v>8.1214232366E10</v>
      </c>
      <c r="E1083" s="90" t="s">
        <v>3711</v>
      </c>
      <c r="F1083" s="118">
        <v>2.0</v>
      </c>
      <c r="G1083" s="104">
        <v>217800.0</v>
      </c>
      <c r="H1083" s="90" t="s">
        <v>69</v>
      </c>
      <c r="I1083" s="151">
        <v>12000.0</v>
      </c>
      <c r="J1083" s="90" t="s">
        <v>22</v>
      </c>
      <c r="K1083" s="152"/>
      <c r="L1083" s="106">
        <v>43572.0</v>
      </c>
      <c r="M1083" s="153">
        <v>43573.0</v>
      </c>
      <c r="N1083" s="154"/>
      <c r="O1083" s="90" t="s">
        <v>3512</v>
      </c>
    </row>
    <row r="1084" ht="15.75" customHeight="1">
      <c r="A1084" s="83" t="s">
        <v>3712</v>
      </c>
      <c r="B1084" s="90" t="s">
        <v>3713</v>
      </c>
      <c r="C1084" s="90" t="s">
        <v>3714</v>
      </c>
      <c r="D1084" s="90">
        <v>8.999572964E9</v>
      </c>
      <c r="E1084" s="90" t="s">
        <v>3715</v>
      </c>
      <c r="F1084" s="118">
        <v>3.0</v>
      </c>
      <c r="G1084" s="104">
        <v>550000.0</v>
      </c>
      <c r="H1084" s="90" t="s">
        <v>41</v>
      </c>
      <c r="I1084" s="151">
        <v>12000.0</v>
      </c>
      <c r="J1084" s="90" t="s">
        <v>22</v>
      </c>
      <c r="K1084" s="152"/>
      <c r="L1084" s="106">
        <v>43572.0</v>
      </c>
      <c r="M1084" s="153">
        <v>43573.0</v>
      </c>
      <c r="N1084" s="154"/>
      <c r="O1084" s="90" t="s">
        <v>3512</v>
      </c>
    </row>
    <row r="1085" ht="15.75" customHeight="1">
      <c r="A1085" s="83" t="s">
        <v>645</v>
      </c>
      <c r="B1085" s="90" t="s">
        <v>3622</v>
      </c>
      <c r="C1085" s="90" t="s">
        <v>3623</v>
      </c>
      <c r="D1085" s="90">
        <v>8.1380837022E10</v>
      </c>
      <c r="E1085" s="90" t="s">
        <v>3716</v>
      </c>
      <c r="F1085" s="118">
        <v>1.0</v>
      </c>
      <c r="G1085" s="104">
        <v>98500.0</v>
      </c>
      <c r="H1085" s="90" t="s">
        <v>1411</v>
      </c>
      <c r="I1085" s="151">
        <v>11000.0</v>
      </c>
      <c r="J1085" s="90" t="s">
        <v>22</v>
      </c>
      <c r="K1085" s="152"/>
      <c r="L1085" s="106">
        <v>43570.0</v>
      </c>
      <c r="M1085" s="153">
        <v>43571.0</v>
      </c>
      <c r="N1085" s="154"/>
      <c r="O1085" s="90" t="s">
        <v>3512</v>
      </c>
    </row>
    <row r="1086" ht="15.75" customHeight="1">
      <c r="A1086" s="83" t="s">
        <v>649</v>
      </c>
      <c r="B1086" s="90" t="s">
        <v>3717</v>
      </c>
      <c r="C1086" s="90" t="s">
        <v>3718</v>
      </c>
      <c r="D1086" s="90">
        <v>8.5804174654E10</v>
      </c>
      <c r="E1086" s="90" t="s">
        <v>3602</v>
      </c>
      <c r="F1086" s="118">
        <v>2.0</v>
      </c>
      <c r="G1086" s="104">
        <v>331012.0</v>
      </c>
      <c r="H1086" s="90" t="s">
        <v>69</v>
      </c>
      <c r="I1086" s="151">
        <v>19000.0</v>
      </c>
      <c r="J1086" s="90" t="s">
        <v>22</v>
      </c>
      <c r="K1086" s="152"/>
      <c r="L1086" s="106">
        <v>43572.0</v>
      </c>
      <c r="M1086" s="153">
        <v>43574.0</v>
      </c>
      <c r="N1086" s="154"/>
      <c r="O1086" s="90" t="s">
        <v>3512</v>
      </c>
    </row>
    <row r="1087" ht="15.75" customHeight="1">
      <c r="A1087" s="83" t="s">
        <v>654</v>
      </c>
      <c r="B1087" s="90" t="s">
        <v>3719</v>
      </c>
      <c r="C1087" s="90" t="s">
        <v>3720</v>
      </c>
      <c r="D1087" s="90">
        <v>8.5243248685E10</v>
      </c>
      <c r="E1087" s="90" t="s">
        <v>3521</v>
      </c>
      <c r="F1087" s="118">
        <v>1.0</v>
      </c>
      <c r="G1087" s="104">
        <v>290012.0</v>
      </c>
      <c r="H1087" s="90" t="s">
        <v>41</v>
      </c>
      <c r="I1087" s="151">
        <v>59000.0</v>
      </c>
      <c r="J1087" s="90" t="s">
        <v>22</v>
      </c>
      <c r="K1087" s="152"/>
      <c r="L1087" s="106">
        <v>43572.0</v>
      </c>
      <c r="M1087" s="153">
        <v>43574.0</v>
      </c>
      <c r="N1087" s="154"/>
      <c r="O1087" s="90" t="s">
        <v>3512</v>
      </c>
    </row>
    <row r="1088" ht="15.75" customHeight="1">
      <c r="A1088" s="83" t="s">
        <v>659</v>
      </c>
      <c r="B1088" s="90" t="s">
        <v>3721</v>
      </c>
      <c r="C1088" s="90" t="s">
        <v>3722</v>
      </c>
      <c r="D1088" s="90">
        <v>8.2281378203E10</v>
      </c>
      <c r="E1088" s="90" t="s">
        <v>3723</v>
      </c>
      <c r="F1088" s="118">
        <v>2.0</v>
      </c>
      <c r="G1088" s="104">
        <v>311000.0</v>
      </c>
      <c r="H1088" s="90" t="s">
        <v>41</v>
      </c>
      <c r="I1088" s="151">
        <v>32000.0</v>
      </c>
      <c r="J1088" s="90" t="s">
        <v>22</v>
      </c>
      <c r="K1088" s="152"/>
      <c r="L1088" s="106">
        <v>43573.0</v>
      </c>
      <c r="M1088" s="153">
        <v>43573.0</v>
      </c>
      <c r="N1088" s="154"/>
      <c r="O1088" s="90" t="s">
        <v>3512</v>
      </c>
    </row>
    <row r="1089" ht="15.75" customHeight="1">
      <c r="A1089" s="83" t="s">
        <v>665</v>
      </c>
      <c r="B1089" s="90" t="s">
        <v>3724</v>
      </c>
      <c r="C1089" s="90" t="s">
        <v>3725</v>
      </c>
      <c r="D1089" s="90">
        <v>8.1321340565E10</v>
      </c>
      <c r="E1089" s="90" t="s">
        <v>3726</v>
      </c>
      <c r="F1089" s="118">
        <v>1.0</v>
      </c>
      <c r="G1089" s="104">
        <v>243012.0</v>
      </c>
      <c r="H1089" s="90" t="s">
        <v>41</v>
      </c>
      <c r="I1089" s="151">
        <v>12000.0</v>
      </c>
      <c r="J1089" s="90" t="s">
        <v>22</v>
      </c>
      <c r="K1089" s="152"/>
      <c r="L1089" s="106">
        <v>43573.0</v>
      </c>
      <c r="M1089" s="153">
        <v>43573.0</v>
      </c>
      <c r="N1089" s="154"/>
      <c r="O1089" s="90" t="s">
        <v>3512</v>
      </c>
    </row>
    <row r="1090" ht="15.75" customHeight="1">
      <c r="A1090" s="83" t="s">
        <v>679</v>
      </c>
      <c r="B1090" s="90" t="s">
        <v>3645</v>
      </c>
      <c r="C1090" s="90" t="s">
        <v>3646</v>
      </c>
      <c r="D1090" s="90">
        <v>8.5727781909E10</v>
      </c>
      <c r="E1090" s="90" t="s">
        <v>3727</v>
      </c>
      <c r="F1090" s="118">
        <v>1.0</v>
      </c>
      <c r="G1090" s="104">
        <v>131512.0</v>
      </c>
      <c r="H1090" s="90" t="s">
        <v>1411</v>
      </c>
      <c r="I1090" s="151">
        <v>16000.0</v>
      </c>
      <c r="J1090" s="90" t="s">
        <v>22</v>
      </c>
      <c r="K1090" s="152"/>
      <c r="L1090" s="106">
        <v>43575.0</v>
      </c>
      <c r="M1090" s="153">
        <v>43577.0</v>
      </c>
      <c r="N1090" s="154"/>
      <c r="O1090" s="90" t="s">
        <v>3512</v>
      </c>
    </row>
    <row r="1091" ht="15.75" customHeight="1">
      <c r="A1091" s="83" t="s">
        <v>685</v>
      </c>
      <c r="B1091" s="90" t="s">
        <v>3728</v>
      </c>
      <c r="C1091" s="90" t="s">
        <v>3729</v>
      </c>
      <c r="D1091" s="90">
        <v>8.7734143762E10</v>
      </c>
      <c r="E1091" s="90" t="s">
        <v>3602</v>
      </c>
      <c r="F1091" s="118">
        <v>2.0</v>
      </c>
      <c r="G1091" s="104">
        <v>332000.0</v>
      </c>
      <c r="H1091" s="90" t="s">
        <v>41</v>
      </c>
      <c r="I1091" s="151">
        <v>20000.0</v>
      </c>
      <c r="J1091" s="90" t="s">
        <v>22</v>
      </c>
      <c r="K1091" s="152"/>
      <c r="L1091" s="106">
        <v>43577.0</v>
      </c>
      <c r="M1091" s="153">
        <v>43577.0</v>
      </c>
      <c r="N1091" s="154"/>
      <c r="O1091" s="90" t="s">
        <v>3512</v>
      </c>
    </row>
    <row r="1092" ht="15.75" customHeight="1">
      <c r="A1092" s="83" t="s">
        <v>690</v>
      </c>
      <c r="B1092" s="90" t="s">
        <v>3730</v>
      </c>
      <c r="C1092" s="90" t="s">
        <v>3731</v>
      </c>
      <c r="D1092" s="90">
        <v>8.2198684858E10</v>
      </c>
      <c r="E1092" s="90" t="s">
        <v>3616</v>
      </c>
      <c r="F1092" s="118">
        <v>2.0</v>
      </c>
      <c r="G1092" s="104">
        <v>324012.0</v>
      </c>
      <c r="H1092" s="90" t="s">
        <v>21</v>
      </c>
      <c r="I1092" s="151">
        <v>12000.0</v>
      </c>
      <c r="J1092" s="90" t="s">
        <v>22</v>
      </c>
      <c r="K1092" s="152"/>
      <c r="L1092" s="106">
        <v>43573.0</v>
      </c>
      <c r="M1092" s="153">
        <v>43575.0</v>
      </c>
      <c r="N1092" s="154"/>
      <c r="O1092" s="90" t="s">
        <v>3512</v>
      </c>
    </row>
    <row r="1093" ht="15.75" customHeight="1">
      <c r="A1093" s="83" t="s">
        <v>696</v>
      </c>
      <c r="B1093" s="90" t="s">
        <v>3732</v>
      </c>
      <c r="C1093" s="90" t="s">
        <v>3733</v>
      </c>
      <c r="D1093" s="90">
        <v>8.5264991375E10</v>
      </c>
      <c r="E1093" s="90" t="s">
        <v>3734</v>
      </c>
      <c r="F1093" s="118">
        <v>2.0</v>
      </c>
      <c r="G1093" s="104">
        <v>399000.0</v>
      </c>
      <c r="H1093" s="90" t="s">
        <v>41</v>
      </c>
      <c r="I1093" s="151">
        <v>40000.0</v>
      </c>
      <c r="J1093" s="90" t="s">
        <v>22</v>
      </c>
      <c r="K1093" s="152"/>
      <c r="L1093" s="106">
        <v>43575.0</v>
      </c>
      <c r="M1093" s="153">
        <v>43577.0</v>
      </c>
      <c r="N1093" s="154"/>
      <c r="O1093" s="90" t="s">
        <v>3512</v>
      </c>
    </row>
    <row r="1094" ht="15.75" customHeight="1">
      <c r="A1094" s="83" t="s">
        <v>721</v>
      </c>
      <c r="B1094" s="90" t="s">
        <v>3735</v>
      </c>
      <c r="C1094" s="90" t="s">
        <v>3736</v>
      </c>
      <c r="D1094" s="90">
        <v>8.53270872E10</v>
      </c>
      <c r="E1094" s="90" t="s">
        <v>3737</v>
      </c>
      <c r="F1094" s="118">
        <v>4.0</v>
      </c>
      <c r="G1094" s="104">
        <v>625800.0</v>
      </c>
      <c r="H1094" s="90" t="s">
        <v>41</v>
      </c>
      <c r="I1094" s="151">
        <v>43000.0</v>
      </c>
      <c r="J1094" s="90" t="s">
        <v>22</v>
      </c>
      <c r="K1094" s="118">
        <v>10000.0</v>
      </c>
      <c r="L1094" s="90" t="s">
        <v>3738</v>
      </c>
      <c r="M1094" s="153">
        <v>43577.0</v>
      </c>
      <c r="N1094" s="90" t="s">
        <v>3739</v>
      </c>
      <c r="O1094" s="90" t="s">
        <v>3512</v>
      </c>
    </row>
    <row r="1095" ht="15.75" customHeight="1">
      <c r="A1095" s="83" t="s">
        <v>726</v>
      </c>
      <c r="B1095" s="90" t="s">
        <v>3740</v>
      </c>
      <c r="C1095" s="90" t="s">
        <v>3741</v>
      </c>
      <c r="D1095" s="90">
        <v>8.5290485961E10</v>
      </c>
      <c r="E1095" s="90" t="s">
        <v>3742</v>
      </c>
      <c r="F1095" s="118">
        <v>2.0</v>
      </c>
      <c r="G1095" s="104">
        <v>383000.0</v>
      </c>
      <c r="H1095" s="90" t="s">
        <v>41</v>
      </c>
      <c r="I1095" s="151">
        <v>24000.0</v>
      </c>
      <c r="J1095" s="90" t="s">
        <v>22</v>
      </c>
      <c r="K1095" s="152"/>
      <c r="L1095" s="106">
        <v>43577.0</v>
      </c>
      <c r="M1095" s="153">
        <v>43577.0</v>
      </c>
      <c r="N1095" s="154"/>
      <c r="O1095" s="90" t="s">
        <v>3512</v>
      </c>
    </row>
    <row r="1096" ht="15.75" customHeight="1">
      <c r="A1096" s="83" t="s">
        <v>731</v>
      </c>
      <c r="B1096" s="90" t="s">
        <v>3743</v>
      </c>
      <c r="C1096" s="90" t="s">
        <v>3744</v>
      </c>
      <c r="D1096" s="90" t="s">
        <v>3745</v>
      </c>
      <c r="E1096" s="90" t="s">
        <v>3746</v>
      </c>
      <c r="F1096" s="118">
        <v>2.0</v>
      </c>
      <c r="G1096" s="104">
        <v>371000.0</v>
      </c>
      <c r="H1096" s="90" t="s">
        <v>21</v>
      </c>
      <c r="I1096" s="151">
        <v>12000.0</v>
      </c>
      <c r="J1096" s="90" t="s">
        <v>22</v>
      </c>
      <c r="K1096" s="152"/>
      <c r="L1096" s="106">
        <v>43573.0</v>
      </c>
      <c r="M1096" s="153">
        <v>43578.0</v>
      </c>
      <c r="N1096" s="154"/>
      <c r="O1096" s="90" t="s">
        <v>3512</v>
      </c>
    </row>
    <row r="1097" ht="15.75" customHeight="1">
      <c r="A1097" s="83" t="s">
        <v>736</v>
      </c>
      <c r="B1097" s="90" t="s">
        <v>3747</v>
      </c>
      <c r="C1097" s="90" t="s">
        <v>3748</v>
      </c>
      <c r="D1097" s="90">
        <v>8.5226449229E10</v>
      </c>
      <c r="E1097" s="90" t="s">
        <v>3749</v>
      </c>
      <c r="F1097" s="118">
        <v>4.0</v>
      </c>
      <c r="G1097" s="104">
        <v>717512.0</v>
      </c>
      <c r="H1097" s="90" t="s">
        <v>41</v>
      </c>
      <c r="I1097" s="151">
        <v>24000.0</v>
      </c>
      <c r="J1097" s="90" t="s">
        <v>22</v>
      </c>
      <c r="K1097" s="118">
        <v>10000.0</v>
      </c>
      <c r="L1097" s="90" t="s">
        <v>3750</v>
      </c>
      <c r="M1097" s="153">
        <v>43578.0</v>
      </c>
      <c r="N1097" s="154"/>
      <c r="O1097" s="90" t="s">
        <v>3512</v>
      </c>
    </row>
    <row r="1098" ht="15.75" customHeight="1">
      <c r="A1098" s="83" t="s">
        <v>740</v>
      </c>
      <c r="B1098" s="90" t="s">
        <v>3751</v>
      </c>
      <c r="C1098" s="90" t="s">
        <v>3752</v>
      </c>
      <c r="D1098" s="90">
        <v>8.3823796014E10</v>
      </c>
      <c r="E1098" s="90" t="s">
        <v>3726</v>
      </c>
      <c r="F1098" s="118">
        <v>1.0</v>
      </c>
      <c r="G1098" s="104">
        <v>247012.0</v>
      </c>
      <c r="H1098" s="90" t="s">
        <v>41</v>
      </c>
      <c r="I1098" s="151">
        <v>16000.0</v>
      </c>
      <c r="J1098" s="90" t="s">
        <v>22</v>
      </c>
      <c r="K1098" s="152"/>
      <c r="L1098" s="106">
        <v>43577.0</v>
      </c>
      <c r="M1098" s="153">
        <v>43578.0</v>
      </c>
      <c r="N1098" s="154"/>
      <c r="O1098" s="90" t="s">
        <v>3512</v>
      </c>
    </row>
    <row r="1099" ht="15.75" customHeight="1">
      <c r="A1099" s="83" t="s">
        <v>746</v>
      </c>
      <c r="B1099" s="90" t="s">
        <v>3574</v>
      </c>
      <c r="C1099" s="90" t="s">
        <v>3753</v>
      </c>
      <c r="D1099" s="90">
        <v>8.5261216131E10</v>
      </c>
      <c r="E1099" s="90" t="s">
        <v>3754</v>
      </c>
      <c r="F1099" s="118">
        <v>2.0</v>
      </c>
      <c r="G1099" s="104">
        <v>408263.0</v>
      </c>
      <c r="H1099" s="90" t="s">
        <v>41</v>
      </c>
      <c r="I1099" s="151">
        <v>49000.0</v>
      </c>
      <c r="J1099" s="90" t="s">
        <v>22</v>
      </c>
      <c r="K1099" s="152"/>
      <c r="L1099" s="106">
        <v>43575.0</v>
      </c>
      <c r="M1099" s="153">
        <v>43578.0</v>
      </c>
      <c r="N1099" s="154"/>
      <c r="O1099" s="90" t="s">
        <v>3512</v>
      </c>
    </row>
    <row r="1100" ht="15.75" customHeight="1">
      <c r="A1100" s="83" t="s">
        <v>751</v>
      </c>
      <c r="B1100" s="90" t="s">
        <v>3755</v>
      </c>
      <c r="C1100" s="90" t="s">
        <v>3756</v>
      </c>
      <c r="D1100" s="90">
        <v>8.5786798075E10</v>
      </c>
      <c r="E1100" s="90" t="s">
        <v>3757</v>
      </c>
      <c r="F1100" s="118">
        <v>2.0</v>
      </c>
      <c r="G1100" s="104">
        <v>387012.0</v>
      </c>
      <c r="H1100" s="90" t="s">
        <v>1411</v>
      </c>
      <c r="I1100" s="151">
        <v>12000.0</v>
      </c>
      <c r="J1100" s="90" t="s">
        <v>22</v>
      </c>
      <c r="K1100" s="152"/>
      <c r="L1100" s="106">
        <v>43578.0</v>
      </c>
      <c r="M1100" s="153">
        <v>43578.0</v>
      </c>
      <c r="N1100" s="154"/>
      <c r="O1100" s="90" t="s">
        <v>3512</v>
      </c>
    </row>
    <row r="1101" ht="15.75" customHeight="1">
      <c r="A1101" s="83" t="s">
        <v>755</v>
      </c>
      <c r="B1101" s="90" t="s">
        <v>3758</v>
      </c>
      <c r="C1101" s="90" t="s">
        <v>3759</v>
      </c>
      <c r="D1101" s="90" t="s">
        <v>3760</v>
      </c>
      <c r="E1101" s="90" t="s">
        <v>3761</v>
      </c>
      <c r="F1101" s="118">
        <v>2.0</v>
      </c>
      <c r="G1101" s="104">
        <v>406012.0</v>
      </c>
      <c r="H1101" s="90" t="s">
        <v>41</v>
      </c>
      <c r="I1101" s="151">
        <v>12000.0</v>
      </c>
      <c r="J1101" s="90" t="s">
        <v>22</v>
      </c>
      <c r="K1101" s="152"/>
      <c r="L1101" s="106">
        <v>43578.0</v>
      </c>
      <c r="M1101" s="153">
        <v>43578.0</v>
      </c>
      <c r="N1101" s="154"/>
      <c r="O1101" s="90" t="s">
        <v>3512</v>
      </c>
    </row>
    <row r="1102" ht="15.75" customHeight="1">
      <c r="A1102" s="83" t="s">
        <v>760</v>
      </c>
      <c r="B1102" s="90" t="s">
        <v>3762</v>
      </c>
      <c r="C1102" s="160" t="s">
        <v>3763</v>
      </c>
      <c r="D1102" s="154"/>
      <c r="E1102" s="90" t="s">
        <v>3764</v>
      </c>
      <c r="F1102" s="118">
        <v>2.0</v>
      </c>
      <c r="G1102" s="104">
        <v>373012.0</v>
      </c>
      <c r="H1102" s="90" t="s">
        <v>1411</v>
      </c>
      <c r="I1102" s="151">
        <v>24000.0</v>
      </c>
      <c r="J1102" s="90" t="s">
        <v>22</v>
      </c>
      <c r="K1102" s="152"/>
      <c r="L1102" s="106">
        <v>43573.0</v>
      </c>
      <c r="M1102" s="153">
        <v>43578.0</v>
      </c>
      <c r="N1102" s="154"/>
      <c r="O1102" s="90" t="s">
        <v>3512</v>
      </c>
    </row>
    <row r="1103" ht="15.75" customHeight="1">
      <c r="A1103" s="83" t="s">
        <v>783</v>
      </c>
      <c r="B1103" s="90" t="s">
        <v>3765</v>
      </c>
      <c r="C1103" s="90" t="s">
        <v>3766</v>
      </c>
      <c r="D1103" s="90">
        <v>8.1330180008E10</v>
      </c>
      <c r="E1103" s="90" t="s">
        <v>3602</v>
      </c>
      <c r="F1103" s="118">
        <v>2.0</v>
      </c>
      <c r="G1103" s="104">
        <v>336012.0</v>
      </c>
      <c r="H1103" s="90" t="s">
        <v>21</v>
      </c>
      <c r="I1103" s="151">
        <v>24000.0</v>
      </c>
      <c r="J1103" s="90" t="s">
        <v>22</v>
      </c>
      <c r="K1103" s="152"/>
      <c r="L1103" s="106">
        <v>43578.0</v>
      </c>
      <c r="M1103" s="153">
        <v>43579.0</v>
      </c>
      <c r="N1103" s="154"/>
      <c r="O1103" s="90" t="s">
        <v>3512</v>
      </c>
    </row>
    <row r="1104" ht="15.75" customHeight="1">
      <c r="A1104" s="83" t="s">
        <v>788</v>
      </c>
      <c r="B1104" s="90" t="s">
        <v>3767</v>
      </c>
      <c r="C1104" s="90" t="s">
        <v>3768</v>
      </c>
      <c r="D1104" s="90">
        <v>8.121522773E10</v>
      </c>
      <c r="E1104" s="90" t="s">
        <v>3769</v>
      </c>
      <c r="F1104" s="118">
        <v>2.0</v>
      </c>
      <c r="G1104" s="104">
        <v>331012.0</v>
      </c>
      <c r="H1104" s="90" t="s">
        <v>21</v>
      </c>
      <c r="I1104" s="151">
        <v>19000.0</v>
      </c>
      <c r="J1104" s="90" t="s">
        <v>22</v>
      </c>
      <c r="K1104" s="152"/>
      <c r="L1104" s="106">
        <v>43573.0</v>
      </c>
      <c r="M1104" s="153">
        <v>43579.0</v>
      </c>
      <c r="N1104" s="154"/>
      <c r="O1104" s="90" t="s">
        <v>3512</v>
      </c>
    </row>
    <row r="1105" ht="15.75" customHeight="1">
      <c r="A1105" s="83" t="s">
        <v>793</v>
      </c>
      <c r="B1105" s="90" t="s">
        <v>3770</v>
      </c>
      <c r="C1105" s="90" t="s">
        <v>3771</v>
      </c>
      <c r="D1105" s="90">
        <v>8.2274314227E10</v>
      </c>
      <c r="E1105" s="90" t="s">
        <v>3772</v>
      </c>
      <c r="F1105" s="118">
        <v>1.0</v>
      </c>
      <c r="G1105" s="104">
        <v>331012.0</v>
      </c>
      <c r="H1105" s="90" t="s">
        <v>41</v>
      </c>
      <c r="I1105" s="151">
        <v>12000.0</v>
      </c>
      <c r="J1105" s="90" t="s">
        <v>22</v>
      </c>
      <c r="K1105" s="152"/>
      <c r="L1105" s="106">
        <v>43573.0</v>
      </c>
      <c r="M1105" s="153">
        <v>43579.0</v>
      </c>
      <c r="N1105" s="154"/>
      <c r="O1105" s="90" t="s">
        <v>3512</v>
      </c>
    </row>
    <row r="1106" ht="15.75" customHeight="1">
      <c r="A1106" s="83" t="s">
        <v>798</v>
      </c>
      <c r="B1106" s="90" t="s">
        <v>3773</v>
      </c>
      <c r="C1106" s="90" t="s">
        <v>3774</v>
      </c>
      <c r="D1106" s="90">
        <v>8.5227910791E10</v>
      </c>
      <c r="E1106" s="90" t="s">
        <v>3775</v>
      </c>
      <c r="F1106" s="118">
        <v>2.0</v>
      </c>
      <c r="G1106" s="104">
        <v>514012.0</v>
      </c>
      <c r="H1106" s="90" t="s">
        <v>41</v>
      </c>
      <c r="I1106" s="151">
        <v>24000.0</v>
      </c>
      <c r="J1106" s="90" t="s">
        <v>22</v>
      </c>
      <c r="K1106" s="152"/>
      <c r="L1106" s="106">
        <v>43579.0</v>
      </c>
      <c r="M1106" s="153">
        <v>43579.0</v>
      </c>
      <c r="N1106" s="154"/>
      <c r="O1106" s="90" t="s">
        <v>3512</v>
      </c>
    </row>
    <row r="1107" ht="15.75" customHeight="1">
      <c r="A1107" s="83" t="s">
        <v>803</v>
      </c>
      <c r="B1107" s="90" t="s">
        <v>3776</v>
      </c>
      <c r="C1107" s="90" t="s">
        <v>3777</v>
      </c>
      <c r="D1107" s="90">
        <v>8.5723116217E10</v>
      </c>
      <c r="E1107" s="90" t="s">
        <v>3778</v>
      </c>
      <c r="F1107" s="118">
        <v>2.0</v>
      </c>
      <c r="G1107" s="104">
        <v>324012.0</v>
      </c>
      <c r="H1107" s="90" t="s">
        <v>21</v>
      </c>
      <c r="I1107" s="151">
        <v>12000.0</v>
      </c>
      <c r="J1107" s="90" t="s">
        <v>22</v>
      </c>
      <c r="K1107" s="152"/>
      <c r="L1107" s="106">
        <v>43579.0</v>
      </c>
      <c r="M1107" s="153">
        <v>43579.0</v>
      </c>
      <c r="N1107" s="154"/>
      <c r="O1107" s="90" t="s">
        <v>3512</v>
      </c>
    </row>
    <row r="1108" ht="15.75" customHeight="1">
      <c r="A1108" s="83" t="s">
        <v>829</v>
      </c>
      <c r="B1108" s="90" t="s">
        <v>3779</v>
      </c>
      <c r="C1108" s="90" t="s">
        <v>3780</v>
      </c>
      <c r="D1108" s="90">
        <v>8.5741159186E10</v>
      </c>
      <c r="E1108" s="90" t="s">
        <v>3554</v>
      </c>
      <c r="F1108" s="118">
        <v>2.0</v>
      </c>
      <c r="G1108" s="104">
        <v>335000.0</v>
      </c>
      <c r="H1108" s="90" t="s">
        <v>41</v>
      </c>
      <c r="I1108" s="151">
        <v>23000.0</v>
      </c>
      <c r="J1108" s="90" t="s">
        <v>22</v>
      </c>
      <c r="K1108" s="152"/>
      <c r="L1108" s="106">
        <v>43577.0</v>
      </c>
      <c r="M1108" s="153">
        <v>43579.0</v>
      </c>
      <c r="N1108" s="154"/>
      <c r="O1108" s="90" t="s">
        <v>3512</v>
      </c>
    </row>
    <row r="1109" ht="15.75" customHeight="1">
      <c r="A1109" s="83" t="s">
        <v>833</v>
      </c>
      <c r="B1109" s="90" t="s">
        <v>3781</v>
      </c>
      <c r="C1109" s="90" t="s">
        <v>3782</v>
      </c>
      <c r="D1109" s="90">
        <v>8.1357599836E10</v>
      </c>
      <c r="E1109" s="90" t="s">
        <v>3783</v>
      </c>
      <c r="F1109" s="118">
        <v>1.0</v>
      </c>
      <c r="G1109" s="131">
        <f>214012 + 64000</f>
        <v>278012</v>
      </c>
      <c r="H1109" s="90" t="s">
        <v>21</v>
      </c>
      <c r="I1109" s="151">
        <v>19000.0</v>
      </c>
      <c r="J1109" s="90" t="s">
        <v>22</v>
      </c>
      <c r="K1109" s="152"/>
      <c r="L1109" s="106">
        <v>43575.0</v>
      </c>
      <c r="M1109" s="153">
        <v>43580.0</v>
      </c>
      <c r="N1109" s="154"/>
      <c r="O1109" s="90" t="s">
        <v>3512</v>
      </c>
    </row>
    <row r="1110" ht="15.75" customHeight="1">
      <c r="A1110" s="83" t="s">
        <v>838</v>
      </c>
      <c r="B1110" s="90" t="s">
        <v>3784</v>
      </c>
      <c r="C1110" s="90" t="s">
        <v>3785</v>
      </c>
      <c r="D1110" s="90">
        <v>8.1320202355E10</v>
      </c>
      <c r="E1110" s="90" t="s">
        <v>3723</v>
      </c>
      <c r="F1110" s="118">
        <v>2.0</v>
      </c>
      <c r="G1110" s="104">
        <v>303012.0</v>
      </c>
      <c r="H1110" s="90" t="s">
        <v>69</v>
      </c>
      <c r="I1110" s="151">
        <v>24000.0</v>
      </c>
      <c r="J1110" s="90" t="s">
        <v>22</v>
      </c>
      <c r="K1110" s="152"/>
      <c r="L1110" s="106">
        <v>43579.0</v>
      </c>
      <c r="M1110" s="153">
        <v>43579.0</v>
      </c>
      <c r="N1110" s="154"/>
      <c r="O1110" s="90" t="s">
        <v>3512</v>
      </c>
    </row>
    <row r="1111" ht="15.75" customHeight="1">
      <c r="A1111" s="83" t="s">
        <v>843</v>
      </c>
      <c r="B1111" s="90" t="s">
        <v>3786</v>
      </c>
      <c r="C1111" s="90" t="s">
        <v>3787</v>
      </c>
      <c r="D1111" s="90">
        <v>8.5333085287E10</v>
      </c>
      <c r="E1111" s="90" t="s">
        <v>3788</v>
      </c>
      <c r="F1111" s="118">
        <v>2.0</v>
      </c>
      <c r="G1111" s="104">
        <v>483000.0</v>
      </c>
      <c r="H1111" s="90" t="s">
        <v>21</v>
      </c>
      <c r="I1111" s="151">
        <v>44000.0</v>
      </c>
      <c r="J1111" s="90" t="s">
        <v>22</v>
      </c>
      <c r="K1111" s="152"/>
      <c r="L1111" s="106">
        <v>43579.0</v>
      </c>
      <c r="M1111" s="153">
        <v>43580.0</v>
      </c>
      <c r="N1111" s="154"/>
      <c r="O1111" s="90" t="s">
        <v>3512</v>
      </c>
    </row>
    <row r="1112" ht="15.75" customHeight="1">
      <c r="A1112" s="83" t="s">
        <v>847</v>
      </c>
      <c r="B1112" s="90" t="s">
        <v>3789</v>
      </c>
      <c r="C1112" s="90" t="s">
        <v>3790</v>
      </c>
      <c r="D1112" s="90">
        <v>8.965534403E10</v>
      </c>
      <c r="E1112" s="90" t="s">
        <v>3791</v>
      </c>
      <c r="F1112" s="118">
        <v>1.0</v>
      </c>
      <c r="G1112" s="104">
        <v>207012.0</v>
      </c>
      <c r="H1112" s="90" t="s">
        <v>41</v>
      </c>
      <c r="I1112" s="151">
        <v>12000.0</v>
      </c>
      <c r="J1112" s="90" t="s">
        <v>22</v>
      </c>
      <c r="K1112" s="152"/>
      <c r="L1112" s="106">
        <v>43580.0</v>
      </c>
      <c r="M1112" s="153">
        <v>43580.0</v>
      </c>
      <c r="N1112" s="154"/>
      <c r="O1112" s="90" t="s">
        <v>3512</v>
      </c>
    </row>
    <row r="1113" ht="15.75" customHeight="1">
      <c r="A1113" s="83" t="s">
        <v>852</v>
      </c>
      <c r="B1113" s="90" t="s">
        <v>3792</v>
      </c>
      <c r="C1113" s="90" t="s">
        <v>3793</v>
      </c>
      <c r="D1113" s="90">
        <v>8.2122379638E10</v>
      </c>
      <c r="E1113" s="90" t="s">
        <v>3794</v>
      </c>
      <c r="F1113" s="118">
        <v>1.0</v>
      </c>
      <c r="G1113" s="104">
        <v>237012.0</v>
      </c>
      <c r="H1113" s="90" t="s">
        <v>21</v>
      </c>
      <c r="I1113" s="151">
        <v>16000.0</v>
      </c>
      <c r="J1113" s="90" t="s">
        <v>22</v>
      </c>
      <c r="K1113" s="118">
        <v>10000.0</v>
      </c>
      <c r="L1113" s="106">
        <v>43580.0</v>
      </c>
      <c r="M1113" s="153">
        <v>43580.0</v>
      </c>
      <c r="N1113" s="154"/>
      <c r="O1113" s="90" t="s">
        <v>3512</v>
      </c>
    </row>
    <row r="1114" ht="15.75" customHeight="1">
      <c r="A1114" s="83" t="s">
        <v>857</v>
      </c>
      <c r="B1114" s="90" t="s">
        <v>3619</v>
      </c>
      <c r="C1114" s="90" t="s">
        <v>3620</v>
      </c>
      <c r="D1114" s="90">
        <v>8.122085845E10</v>
      </c>
      <c r="E1114" s="90" t="s">
        <v>3795</v>
      </c>
      <c r="F1114" s="118">
        <v>2.0</v>
      </c>
      <c r="G1114" s="104">
        <v>336000.0</v>
      </c>
      <c r="H1114" s="90" t="s">
        <v>21</v>
      </c>
      <c r="I1114" s="151">
        <v>57000.0</v>
      </c>
      <c r="J1114" s="90" t="s">
        <v>22</v>
      </c>
      <c r="K1114" s="152"/>
      <c r="L1114" s="106">
        <v>43580.0</v>
      </c>
      <c r="M1114" s="153">
        <v>43580.0</v>
      </c>
      <c r="N1114" s="154"/>
      <c r="O1114" s="90" t="s">
        <v>3512</v>
      </c>
    </row>
    <row r="1115" ht="15.75" customHeight="1">
      <c r="A1115" s="83" t="s">
        <v>892</v>
      </c>
      <c r="B1115" s="90" t="s">
        <v>3796</v>
      </c>
      <c r="C1115" s="90" t="s">
        <v>3797</v>
      </c>
      <c r="D1115" s="90">
        <v>8.1344847777E10</v>
      </c>
      <c r="E1115" s="90" t="s">
        <v>3798</v>
      </c>
      <c r="F1115" s="118">
        <v>2.0</v>
      </c>
      <c r="G1115" s="131">
        <f>200000 + 220000</f>
        <v>420000</v>
      </c>
      <c r="H1115" s="90" t="s">
        <v>41</v>
      </c>
      <c r="I1115" s="151">
        <v>51000.0</v>
      </c>
      <c r="J1115" s="90" t="s">
        <v>22</v>
      </c>
      <c r="K1115" s="152"/>
      <c r="L1115" s="102">
        <v>43563.0</v>
      </c>
      <c r="M1115" s="160" t="s">
        <v>3799</v>
      </c>
      <c r="N1115" s="154"/>
      <c r="O1115" s="90" t="s">
        <v>3512</v>
      </c>
    </row>
    <row r="1116" ht="15.75" customHeight="1">
      <c r="A1116" s="83" t="s">
        <v>897</v>
      </c>
      <c r="B1116" s="90" t="s">
        <v>2229</v>
      </c>
      <c r="C1116" s="90" t="s">
        <v>3800</v>
      </c>
      <c r="D1116" s="90">
        <v>8.5713367017E10</v>
      </c>
      <c r="E1116" s="90" t="s">
        <v>3723</v>
      </c>
      <c r="F1116" s="118">
        <v>2.0</v>
      </c>
      <c r="G1116" s="104">
        <v>291012.0</v>
      </c>
      <c r="H1116" s="90" t="s">
        <v>41</v>
      </c>
      <c r="I1116" s="151">
        <v>12000.0</v>
      </c>
      <c r="J1116" s="90" t="s">
        <v>22</v>
      </c>
      <c r="K1116" s="152"/>
      <c r="L1116" s="106">
        <v>43580.0</v>
      </c>
      <c r="M1116" s="153">
        <v>43580.0</v>
      </c>
      <c r="N1116" s="154"/>
      <c r="O1116" s="90" t="s">
        <v>3512</v>
      </c>
    </row>
    <row r="1117" ht="15.75" customHeight="1">
      <c r="A1117" s="83" t="s">
        <v>902</v>
      </c>
      <c r="B1117" s="90" t="s">
        <v>3801</v>
      </c>
      <c r="C1117" s="90" t="s">
        <v>3802</v>
      </c>
      <c r="D1117" s="90">
        <v>8.3874629915E10</v>
      </c>
      <c r="E1117" s="90" t="s">
        <v>3803</v>
      </c>
      <c r="F1117" s="118">
        <v>1.0</v>
      </c>
      <c r="G1117" s="104">
        <v>236012.0</v>
      </c>
      <c r="H1117" s="90" t="s">
        <v>21</v>
      </c>
      <c r="I1117" s="151">
        <v>12000.0</v>
      </c>
      <c r="J1117" s="90" t="s">
        <v>22</v>
      </c>
      <c r="K1117" s="152"/>
      <c r="L1117" s="106">
        <v>43579.0</v>
      </c>
      <c r="M1117" s="153">
        <v>43581.0</v>
      </c>
      <c r="N1117" s="154"/>
      <c r="O1117" s="90" t="s">
        <v>3512</v>
      </c>
    </row>
    <row r="1118" ht="15.75" customHeight="1">
      <c r="A1118" s="83" t="s">
        <v>908</v>
      </c>
      <c r="B1118" s="90" t="s">
        <v>3804</v>
      </c>
      <c r="C1118" s="90" t="s">
        <v>3805</v>
      </c>
      <c r="D1118" s="90">
        <v>8.1802000413E10</v>
      </c>
      <c r="E1118" s="90" t="s">
        <v>3806</v>
      </c>
      <c r="F1118" s="118">
        <v>2.0</v>
      </c>
      <c r="G1118" s="104">
        <v>291000.0</v>
      </c>
      <c r="H1118" s="90" t="s">
        <v>41</v>
      </c>
      <c r="I1118" s="151">
        <v>12000.0</v>
      </c>
      <c r="J1118" s="90" t="s">
        <v>22</v>
      </c>
      <c r="K1118" s="152"/>
      <c r="L1118" s="106">
        <v>43579.0</v>
      </c>
      <c r="M1118" s="153">
        <v>43580.0</v>
      </c>
      <c r="N1118" s="154"/>
      <c r="O1118" s="90" t="s">
        <v>3512</v>
      </c>
    </row>
    <row r="1119" ht="15.75" customHeight="1">
      <c r="A1119" s="83" t="s">
        <v>913</v>
      </c>
      <c r="B1119" s="90" t="s">
        <v>3807</v>
      </c>
      <c r="C1119" s="90" t="s">
        <v>3808</v>
      </c>
      <c r="D1119" s="90">
        <v>8.5697607E8</v>
      </c>
      <c r="E1119" s="90" t="s">
        <v>3809</v>
      </c>
      <c r="F1119" s="118">
        <v>2.0</v>
      </c>
      <c r="G1119" s="104">
        <v>290000.0</v>
      </c>
      <c r="H1119" s="90" t="s">
        <v>41</v>
      </c>
      <c r="I1119" s="151">
        <v>11000.0</v>
      </c>
      <c r="J1119" s="90" t="s">
        <v>22</v>
      </c>
      <c r="K1119" s="152"/>
      <c r="L1119" s="106">
        <v>43577.0</v>
      </c>
      <c r="M1119" s="153">
        <v>43581.0</v>
      </c>
      <c r="N1119" s="154"/>
      <c r="O1119" s="90" t="s">
        <v>3512</v>
      </c>
    </row>
    <row r="1120" ht="15.75" customHeight="1">
      <c r="A1120" s="83" t="s">
        <v>918</v>
      </c>
      <c r="B1120" s="90" t="s">
        <v>3810</v>
      </c>
      <c r="C1120" s="90" t="s">
        <v>3811</v>
      </c>
      <c r="D1120" s="90">
        <v>8.1213503663E10</v>
      </c>
      <c r="E1120" s="90" t="s">
        <v>3812</v>
      </c>
      <c r="F1120" s="118">
        <v>3.0</v>
      </c>
      <c r="G1120" s="104">
        <v>116012.0</v>
      </c>
      <c r="H1120" s="90" t="s">
        <v>1411</v>
      </c>
      <c r="I1120" s="151">
        <v>11000.0</v>
      </c>
      <c r="J1120" s="90" t="s">
        <v>22</v>
      </c>
      <c r="K1120" s="152"/>
      <c r="L1120" s="106">
        <v>43578.0</v>
      </c>
      <c r="M1120" s="153">
        <v>43580.0</v>
      </c>
      <c r="N1120" s="154"/>
      <c r="O1120" s="90" t="s">
        <v>3512</v>
      </c>
    </row>
    <row r="1121" ht="15.75" customHeight="1">
      <c r="A1121" s="83" t="s">
        <v>927</v>
      </c>
      <c r="B1121" s="90" t="s">
        <v>3813</v>
      </c>
      <c r="C1121" s="90" t="s">
        <v>3814</v>
      </c>
      <c r="D1121" s="90">
        <v>8.9637430049E10</v>
      </c>
      <c r="E1121" s="90" t="s">
        <v>3580</v>
      </c>
      <c r="F1121" s="118">
        <v>2.0</v>
      </c>
      <c r="G1121" s="104">
        <v>320009.0</v>
      </c>
      <c r="H1121" s="90" t="s">
        <v>21</v>
      </c>
      <c r="I1121" s="151">
        <v>8000.0</v>
      </c>
      <c r="J1121" s="90" t="s">
        <v>22</v>
      </c>
      <c r="K1121" s="152"/>
      <c r="L1121" s="106">
        <v>43581.0</v>
      </c>
      <c r="M1121" s="153">
        <v>43581.0</v>
      </c>
      <c r="N1121" s="154"/>
      <c r="O1121" s="90" t="s">
        <v>3512</v>
      </c>
    </row>
    <row r="1122" ht="15.75" customHeight="1">
      <c r="A1122" s="83" t="s">
        <v>932</v>
      </c>
      <c r="B1122" s="90" t="s">
        <v>2171</v>
      </c>
      <c r="C1122" s="90" t="s">
        <v>3815</v>
      </c>
      <c r="D1122" s="90">
        <v>8.3844460989E10</v>
      </c>
      <c r="E1122" s="90" t="s">
        <v>3816</v>
      </c>
      <c r="F1122" s="118">
        <v>4.0</v>
      </c>
      <c r="G1122" s="104">
        <v>592012.0</v>
      </c>
      <c r="H1122" s="90" t="s">
        <v>41</v>
      </c>
      <c r="I1122" s="151">
        <v>24000.0</v>
      </c>
      <c r="J1122" s="90" t="s">
        <v>22</v>
      </c>
      <c r="K1122" s="152"/>
      <c r="L1122" s="106">
        <v>43580.0</v>
      </c>
      <c r="M1122" s="153">
        <v>43581.0</v>
      </c>
      <c r="N1122" s="154"/>
      <c r="O1122" s="90" t="s">
        <v>3512</v>
      </c>
    </row>
    <row r="1123" ht="15.75" customHeight="1">
      <c r="A1123" s="83" t="s">
        <v>937</v>
      </c>
      <c r="B1123" s="90" t="s">
        <v>3817</v>
      </c>
      <c r="C1123" s="90" t="s">
        <v>3818</v>
      </c>
      <c r="D1123" s="90">
        <v>8.1373095428E10</v>
      </c>
      <c r="E1123" s="90" t="s">
        <v>3819</v>
      </c>
      <c r="F1123" s="118">
        <v>4.0</v>
      </c>
      <c r="G1123" s="104">
        <v>921012.0</v>
      </c>
      <c r="H1123" s="90" t="s">
        <v>1411</v>
      </c>
      <c r="I1123" s="151">
        <v>43000.0</v>
      </c>
      <c r="J1123" s="90" t="s">
        <v>22</v>
      </c>
      <c r="K1123" s="118">
        <v>25000.0</v>
      </c>
      <c r="L1123" s="106">
        <v>43579.0</v>
      </c>
      <c r="M1123" s="153">
        <v>43581.0</v>
      </c>
      <c r="N1123" s="154"/>
      <c r="O1123" s="90" t="s">
        <v>3512</v>
      </c>
    </row>
    <row r="1124" ht="15.75" customHeight="1">
      <c r="A1124" s="83" t="s">
        <v>942</v>
      </c>
      <c r="B1124" s="90" t="s">
        <v>3820</v>
      </c>
      <c r="C1124" s="90" t="s">
        <v>3821</v>
      </c>
      <c r="D1124" s="118">
        <v>8.9653532224E10</v>
      </c>
      <c r="E1124" s="90" t="s">
        <v>3822</v>
      </c>
      <c r="F1124" s="118">
        <v>6.0</v>
      </c>
      <c r="G1124" s="104">
        <v>1417000.0</v>
      </c>
      <c r="H1124" s="90" t="s">
        <v>21</v>
      </c>
      <c r="I1124" s="151">
        <v>22000.0</v>
      </c>
      <c r="J1124" s="90" t="s">
        <v>22</v>
      </c>
      <c r="K1124" s="118">
        <v>25000.0</v>
      </c>
      <c r="L1124" s="106">
        <v>43578.0</v>
      </c>
      <c r="M1124" s="153">
        <v>43581.0</v>
      </c>
      <c r="N1124" s="154"/>
      <c r="O1124" s="90" t="s">
        <v>3512</v>
      </c>
    </row>
    <row r="1125" ht="15.75" customHeight="1">
      <c r="A1125" s="83" t="s">
        <v>998</v>
      </c>
      <c r="B1125" s="90" t="s">
        <v>3823</v>
      </c>
      <c r="C1125" s="90" t="s">
        <v>3824</v>
      </c>
      <c r="D1125" s="90">
        <v>8.5867197164E10</v>
      </c>
      <c r="E1125" s="90" t="s">
        <v>3825</v>
      </c>
      <c r="F1125" s="118">
        <v>3.0</v>
      </c>
      <c r="G1125" s="104">
        <v>517012.0</v>
      </c>
      <c r="H1125" s="90" t="s">
        <v>41</v>
      </c>
      <c r="I1125" s="151">
        <v>20000.0</v>
      </c>
      <c r="J1125" s="90" t="s">
        <v>22</v>
      </c>
      <c r="K1125" s="118">
        <v>10000.0</v>
      </c>
      <c r="L1125" s="106">
        <v>43581.0</v>
      </c>
      <c r="M1125" s="153">
        <v>43582.0</v>
      </c>
      <c r="N1125" s="154"/>
      <c r="O1125" s="90" t="s">
        <v>3512</v>
      </c>
    </row>
    <row r="1126" ht="15.75" customHeight="1">
      <c r="A1126" s="83" t="s">
        <v>1002</v>
      </c>
      <c r="B1126" s="90" t="s">
        <v>3826</v>
      </c>
      <c r="C1126" s="90" t="s">
        <v>3827</v>
      </c>
      <c r="D1126" s="90">
        <v>8.5559120225E10</v>
      </c>
      <c r="E1126" s="90" t="s">
        <v>3828</v>
      </c>
      <c r="F1126" s="118">
        <v>2.0</v>
      </c>
      <c r="G1126" s="104">
        <v>314000.0</v>
      </c>
      <c r="H1126" s="90" t="s">
        <v>41</v>
      </c>
      <c r="I1126" s="151">
        <v>12000.0</v>
      </c>
      <c r="J1126" s="90" t="s">
        <v>22</v>
      </c>
      <c r="K1126" s="118">
        <v>10000.0</v>
      </c>
      <c r="L1126" s="106">
        <v>43580.0</v>
      </c>
      <c r="M1126" s="153">
        <v>43584.0</v>
      </c>
      <c r="N1126" s="154"/>
      <c r="O1126" s="90" t="s">
        <v>3512</v>
      </c>
    </row>
    <row r="1127" ht="15.75" customHeight="1">
      <c r="A1127" s="83" t="s">
        <v>783</v>
      </c>
      <c r="B1127" s="90" t="s">
        <v>3829</v>
      </c>
      <c r="C1127" s="90" t="s">
        <v>3830</v>
      </c>
      <c r="D1127" s="118">
        <v>8.2119158295E10</v>
      </c>
      <c r="E1127" s="90" t="s">
        <v>3831</v>
      </c>
      <c r="F1127" s="118">
        <v>1.0</v>
      </c>
      <c r="G1127" s="104">
        <v>310000.0</v>
      </c>
      <c r="H1127" s="90" t="s">
        <v>69</v>
      </c>
      <c r="I1127" s="151">
        <v>12000.0</v>
      </c>
      <c r="J1127" s="90" t="s">
        <v>22</v>
      </c>
      <c r="K1127" s="152"/>
      <c r="L1127" s="118" t="s">
        <v>3832</v>
      </c>
      <c r="M1127" s="118" t="s">
        <v>3832</v>
      </c>
      <c r="N1127" s="90" t="s">
        <v>3833</v>
      </c>
      <c r="O1127" s="96" t="s">
        <v>3834</v>
      </c>
    </row>
    <row r="1128" ht="15.75" customHeight="1">
      <c r="A1128" s="83" t="s">
        <v>788</v>
      </c>
      <c r="B1128" s="90" t="s">
        <v>3835</v>
      </c>
      <c r="C1128" s="90" t="s">
        <v>3836</v>
      </c>
      <c r="D1128" s="118">
        <v>8.5274587664E10</v>
      </c>
      <c r="E1128" s="90" t="s">
        <v>3837</v>
      </c>
      <c r="F1128" s="118">
        <v>2.0</v>
      </c>
      <c r="G1128" s="104">
        <v>407000.0</v>
      </c>
      <c r="H1128" s="90" t="s">
        <v>41</v>
      </c>
      <c r="I1128" s="151">
        <v>48000.0</v>
      </c>
      <c r="J1128" s="90" t="s">
        <v>22</v>
      </c>
      <c r="K1128" s="152"/>
      <c r="L1128" s="118" t="s">
        <v>3838</v>
      </c>
      <c r="M1128" s="153">
        <v>43579.0</v>
      </c>
      <c r="N1128" s="154"/>
      <c r="O1128" s="96" t="s">
        <v>3839</v>
      </c>
    </row>
    <row r="1129" ht="15.75" customHeight="1">
      <c r="A1129" s="83" t="s">
        <v>829</v>
      </c>
      <c r="B1129" s="90" t="s">
        <v>3840</v>
      </c>
      <c r="C1129" s="90" t="s">
        <v>3841</v>
      </c>
      <c r="D1129" s="118">
        <v>8.5325589233E10</v>
      </c>
      <c r="E1129" s="90" t="s">
        <v>3842</v>
      </c>
      <c r="F1129" s="118">
        <v>2.0</v>
      </c>
      <c r="G1129" s="104">
        <v>560008.0</v>
      </c>
      <c r="H1129" s="90" t="s">
        <v>41</v>
      </c>
      <c r="I1129" s="151">
        <v>42000.0</v>
      </c>
      <c r="J1129" s="90" t="s">
        <v>53</v>
      </c>
      <c r="K1129" s="152"/>
      <c r="L1129" s="118" t="s">
        <v>3838</v>
      </c>
      <c r="M1129" s="153">
        <v>43579.0</v>
      </c>
      <c r="N1129" s="154"/>
      <c r="O1129" s="96" t="s">
        <v>3843</v>
      </c>
    </row>
    <row r="1130" ht="15.75" customHeight="1">
      <c r="A1130" s="83" t="s">
        <v>892</v>
      </c>
      <c r="B1130" s="90" t="s">
        <v>3829</v>
      </c>
      <c r="C1130" s="90" t="s">
        <v>3844</v>
      </c>
      <c r="D1130" s="118">
        <v>8.2119158295E10</v>
      </c>
      <c r="E1130" s="90" t="s">
        <v>3845</v>
      </c>
      <c r="F1130" s="118">
        <v>1.0</v>
      </c>
      <c r="G1130" s="104">
        <v>207000.0</v>
      </c>
      <c r="H1130" s="90" t="s">
        <v>69</v>
      </c>
      <c r="I1130" s="151">
        <v>12000.0</v>
      </c>
      <c r="J1130" s="90" t="s">
        <v>22</v>
      </c>
      <c r="K1130" s="152"/>
      <c r="L1130" s="118" t="s">
        <v>3846</v>
      </c>
      <c r="M1130" s="156">
        <v>43581.0</v>
      </c>
      <c r="N1130" s="154"/>
      <c r="O1130" s="96" t="s">
        <v>3834</v>
      </c>
    </row>
    <row r="1131" ht="15.75" customHeight="1">
      <c r="A1131" s="83" t="s">
        <v>897</v>
      </c>
      <c r="B1131" s="161" t="s">
        <v>3847</v>
      </c>
      <c r="C1131" s="90" t="s">
        <v>3848</v>
      </c>
      <c r="D1131" s="118">
        <v>8.2152898326E10</v>
      </c>
      <c r="E1131" s="90" t="s">
        <v>3849</v>
      </c>
      <c r="F1131" s="118">
        <v>4.0</v>
      </c>
      <c r="G1131" s="104">
        <v>649000.0</v>
      </c>
      <c r="H1131" s="90" t="s">
        <v>41</v>
      </c>
      <c r="I1131" s="151">
        <v>51000.0</v>
      </c>
      <c r="J1131" s="90" t="s">
        <v>305</v>
      </c>
      <c r="K1131" s="152"/>
      <c r="L1131" s="118" t="s">
        <v>3846</v>
      </c>
      <c r="M1131" s="153">
        <v>43581.0</v>
      </c>
      <c r="N1131" s="154"/>
      <c r="O1131" s="96" t="s">
        <v>3850</v>
      </c>
    </row>
    <row r="1132" ht="15.75" customHeight="1">
      <c r="A1132" s="83" t="s">
        <v>927</v>
      </c>
      <c r="B1132" s="90" t="s">
        <v>3851</v>
      </c>
      <c r="C1132" s="90" t="s">
        <v>3852</v>
      </c>
      <c r="D1132" s="118">
        <v>8.1258120625E10</v>
      </c>
      <c r="E1132" s="90" t="s">
        <v>3853</v>
      </c>
      <c r="F1132" s="118">
        <v>1.0</v>
      </c>
      <c r="G1132" s="104">
        <v>280000.0</v>
      </c>
      <c r="H1132" s="90" t="s">
        <v>41</v>
      </c>
      <c r="I1132" s="151">
        <v>81000.0</v>
      </c>
      <c r="J1132" s="90" t="s">
        <v>22</v>
      </c>
      <c r="K1132" s="152"/>
      <c r="L1132" s="118" t="s">
        <v>3854</v>
      </c>
      <c r="M1132" s="156">
        <v>43581.0</v>
      </c>
      <c r="N1132" s="90" t="s">
        <v>3855</v>
      </c>
      <c r="O1132" s="96" t="s">
        <v>3834</v>
      </c>
    </row>
    <row r="1133" ht="15.75" customHeight="1">
      <c r="A1133" s="83" t="s">
        <v>932</v>
      </c>
      <c r="B1133" s="90" t="s">
        <v>3856</v>
      </c>
      <c r="C1133" s="90" t="s">
        <v>3857</v>
      </c>
      <c r="D1133" s="118">
        <v>8.5230521695E10</v>
      </c>
      <c r="E1133" s="90" t="s">
        <v>3858</v>
      </c>
      <c r="F1133" s="118">
        <v>1.0</v>
      </c>
      <c r="G1133" s="104">
        <v>325008.0</v>
      </c>
      <c r="H1133" s="90" t="s">
        <v>41</v>
      </c>
      <c r="I1133" s="151">
        <v>66000.0</v>
      </c>
      <c r="J1133" s="90" t="s">
        <v>22</v>
      </c>
      <c r="K1133" s="152"/>
      <c r="L1133" s="118" t="s">
        <v>3846</v>
      </c>
      <c r="M1133" s="153">
        <v>43581.0</v>
      </c>
      <c r="N1133" s="154"/>
      <c r="O1133" s="96" t="s">
        <v>3834</v>
      </c>
    </row>
    <row r="1134" ht="15.75" customHeight="1">
      <c r="A1134" s="83" t="s">
        <v>937</v>
      </c>
      <c r="B1134" s="90" t="s">
        <v>3859</v>
      </c>
      <c r="C1134" s="90" t="s">
        <v>3860</v>
      </c>
      <c r="D1134" s="118">
        <v>8.1273832997E10</v>
      </c>
      <c r="E1134" s="90" t="s">
        <v>3861</v>
      </c>
      <c r="F1134" s="118">
        <v>1.0</v>
      </c>
      <c r="G1134" s="104">
        <v>220000.0</v>
      </c>
      <c r="H1134" s="90" t="s">
        <v>41</v>
      </c>
      <c r="I1134" s="151">
        <v>21000.0</v>
      </c>
      <c r="J1134" s="90" t="s">
        <v>305</v>
      </c>
      <c r="K1134" s="152"/>
      <c r="L1134" s="118" t="s">
        <v>3854</v>
      </c>
      <c r="M1134" s="153">
        <v>43581.0</v>
      </c>
      <c r="N1134" s="90" t="s">
        <v>3855</v>
      </c>
      <c r="O1134" s="96" t="s">
        <v>3843</v>
      </c>
    </row>
    <row r="1135" ht="15.75" customHeight="1">
      <c r="A1135" s="83" t="s">
        <v>942</v>
      </c>
      <c r="B1135" s="90" t="s">
        <v>3862</v>
      </c>
      <c r="C1135" s="90" t="s">
        <v>3863</v>
      </c>
      <c r="D1135" s="118">
        <v>8.5742972722E10</v>
      </c>
      <c r="E1135" s="90" t="s">
        <v>3864</v>
      </c>
      <c r="F1135" s="118">
        <v>1.0</v>
      </c>
      <c r="G1135" s="104">
        <v>232000.0</v>
      </c>
      <c r="H1135" s="90" t="s">
        <v>21</v>
      </c>
      <c r="I1135" s="151">
        <v>13000.0</v>
      </c>
      <c r="J1135" s="90" t="s">
        <v>305</v>
      </c>
      <c r="K1135" s="152"/>
      <c r="L1135" s="118" t="s">
        <v>3846</v>
      </c>
      <c r="M1135" s="153">
        <v>43581.0</v>
      </c>
      <c r="N1135" s="90" t="s">
        <v>3855</v>
      </c>
      <c r="O1135" s="96" t="s">
        <v>3865</v>
      </c>
    </row>
    <row r="1136" ht="15.75" customHeight="1">
      <c r="A1136" s="83" t="s">
        <v>947</v>
      </c>
      <c r="B1136" s="90" t="s">
        <v>3866</v>
      </c>
      <c r="C1136" s="90" t="s">
        <v>3867</v>
      </c>
      <c r="D1136" s="118">
        <v>8.2317667302E10</v>
      </c>
      <c r="E1136" s="90" t="s">
        <v>3868</v>
      </c>
      <c r="F1136" s="118">
        <v>1.0</v>
      </c>
      <c r="G1136" s="104">
        <v>93000.0</v>
      </c>
      <c r="H1136" s="90" t="s">
        <v>41</v>
      </c>
      <c r="I1136" s="151">
        <v>12000.0</v>
      </c>
      <c r="J1136" s="90" t="s">
        <v>22</v>
      </c>
      <c r="K1136" s="152"/>
      <c r="L1136" s="118" t="s">
        <v>3838</v>
      </c>
      <c r="M1136" s="153">
        <v>43581.0</v>
      </c>
      <c r="N1136" s="154"/>
      <c r="O1136" s="96" t="s">
        <v>3834</v>
      </c>
    </row>
    <row r="1137" ht="15.75" customHeight="1">
      <c r="A1137" s="83" t="s">
        <v>2019</v>
      </c>
      <c r="B1137" s="90" t="s">
        <v>1307</v>
      </c>
      <c r="C1137" s="90" t="s">
        <v>3869</v>
      </c>
      <c r="D1137" s="118">
        <v>8.1998015969E10</v>
      </c>
      <c r="E1137" s="90" t="s">
        <v>3870</v>
      </c>
      <c r="F1137" s="118">
        <v>2.0</v>
      </c>
      <c r="G1137" s="104">
        <v>270008.0</v>
      </c>
      <c r="H1137" s="90" t="s">
        <v>69</v>
      </c>
      <c r="I1137" s="151">
        <v>41000.0</v>
      </c>
      <c r="J1137" s="90" t="s">
        <v>305</v>
      </c>
      <c r="K1137" s="152"/>
      <c r="L1137" s="118" t="s">
        <v>3846</v>
      </c>
      <c r="M1137" s="153">
        <v>43581.0</v>
      </c>
      <c r="N1137" s="154"/>
      <c r="O1137" s="96" t="s">
        <v>3834</v>
      </c>
    </row>
    <row r="1138" ht="15.75" customHeight="1">
      <c r="A1138" s="83" t="s">
        <v>952</v>
      </c>
      <c r="B1138" s="90" t="s">
        <v>3871</v>
      </c>
      <c r="C1138" s="90" t="s">
        <v>3872</v>
      </c>
      <c r="D1138" s="118">
        <v>8.1359494555E10</v>
      </c>
      <c r="E1138" s="90" t="s">
        <v>3873</v>
      </c>
      <c r="F1138" s="118">
        <v>1.0</v>
      </c>
      <c r="G1138" s="104">
        <v>224000.0</v>
      </c>
      <c r="H1138" s="90" t="s">
        <v>21</v>
      </c>
      <c r="I1138" s="151">
        <v>25000.0</v>
      </c>
      <c r="J1138" s="90" t="s">
        <v>22</v>
      </c>
      <c r="K1138" s="152"/>
      <c r="L1138" s="118" t="s">
        <v>3874</v>
      </c>
      <c r="M1138" s="153">
        <v>43584.0</v>
      </c>
      <c r="N1138" s="90" t="s">
        <v>3855</v>
      </c>
      <c r="O1138" s="96" t="s">
        <v>3865</v>
      </c>
    </row>
    <row r="1139" ht="15.75" customHeight="1">
      <c r="A1139" s="83" t="s">
        <v>998</v>
      </c>
      <c r="B1139" s="90" t="s">
        <v>3875</v>
      </c>
      <c r="C1139" s="90" t="s">
        <v>3876</v>
      </c>
      <c r="D1139" s="118">
        <v>8.1384585025E10</v>
      </c>
      <c r="E1139" s="90" t="s">
        <v>3877</v>
      </c>
      <c r="F1139" s="118">
        <v>1.0</v>
      </c>
      <c r="G1139" s="151">
        <v>209000.0</v>
      </c>
      <c r="H1139" s="90" t="s">
        <v>41</v>
      </c>
      <c r="I1139" s="151">
        <v>10000.0</v>
      </c>
      <c r="J1139" s="90" t="s">
        <v>305</v>
      </c>
      <c r="K1139" s="152"/>
      <c r="L1139" s="118" t="s">
        <v>3878</v>
      </c>
      <c r="M1139" s="153">
        <v>43584.0</v>
      </c>
      <c r="N1139" s="90" t="s">
        <v>3855</v>
      </c>
      <c r="O1139" s="96" t="s">
        <v>3839</v>
      </c>
    </row>
    <row r="1140" ht="15.75" customHeight="1">
      <c r="A1140" s="83" t="s">
        <v>16</v>
      </c>
      <c r="B1140" s="90" t="s">
        <v>3879</v>
      </c>
      <c r="C1140" s="90" t="s">
        <v>3880</v>
      </c>
      <c r="D1140" s="118">
        <v>8.1373612699E10</v>
      </c>
      <c r="E1140" s="90" t="s">
        <v>3881</v>
      </c>
      <c r="F1140" s="118">
        <v>1.0</v>
      </c>
      <c r="G1140" s="104">
        <v>222009.0</v>
      </c>
      <c r="H1140" s="90" t="s">
        <v>41</v>
      </c>
      <c r="I1140" s="151">
        <v>27000.0</v>
      </c>
      <c r="J1140" s="90" t="s">
        <v>305</v>
      </c>
      <c r="K1140" s="152"/>
      <c r="L1140" s="152"/>
      <c r="M1140" s="153">
        <v>43554.0</v>
      </c>
      <c r="N1140" s="154"/>
      <c r="O1140" s="90" t="s">
        <v>3882</v>
      </c>
    </row>
    <row r="1141" ht="15.75" customHeight="1">
      <c r="A1141" s="83" t="s">
        <v>26</v>
      </c>
      <c r="B1141" s="90" t="s">
        <v>3883</v>
      </c>
      <c r="C1141" s="90" t="s">
        <v>3884</v>
      </c>
      <c r="D1141" s="118">
        <v>8.7785374014E10</v>
      </c>
      <c r="E1141" s="90" t="s">
        <v>3885</v>
      </c>
      <c r="F1141" s="118">
        <v>2.0</v>
      </c>
      <c r="G1141" s="104">
        <v>291009.0</v>
      </c>
      <c r="H1141" s="90" t="s">
        <v>41</v>
      </c>
      <c r="I1141" s="151">
        <v>12000.0</v>
      </c>
      <c r="J1141" s="90" t="s">
        <v>3886</v>
      </c>
      <c r="K1141" s="152"/>
      <c r="L1141" s="152"/>
      <c r="M1141" s="156">
        <v>43556.0</v>
      </c>
      <c r="N1141" s="154"/>
      <c r="O1141" s="90" t="s">
        <v>3882</v>
      </c>
    </row>
    <row r="1142" ht="15.75" customHeight="1">
      <c r="A1142" s="83" t="s">
        <v>31</v>
      </c>
      <c r="B1142" s="90" t="s">
        <v>3887</v>
      </c>
      <c r="C1142" s="90" t="s">
        <v>3888</v>
      </c>
      <c r="D1142" s="118">
        <v>8.5959622544E10</v>
      </c>
      <c r="E1142" s="90" t="s">
        <v>3889</v>
      </c>
      <c r="F1142" s="118">
        <v>3.0</v>
      </c>
      <c r="G1142" s="104">
        <v>486009.0</v>
      </c>
      <c r="H1142" s="90" t="s">
        <v>41</v>
      </c>
      <c r="I1142" s="151">
        <v>12000.0</v>
      </c>
      <c r="J1142" s="90" t="s">
        <v>3886</v>
      </c>
      <c r="K1142" s="152"/>
      <c r="L1142" s="152"/>
      <c r="M1142" s="153">
        <v>43555.0</v>
      </c>
      <c r="N1142" s="154"/>
      <c r="O1142" s="90" t="s">
        <v>3882</v>
      </c>
    </row>
    <row r="1143" ht="15.75" customHeight="1">
      <c r="A1143" s="83" t="s">
        <v>80</v>
      </c>
      <c r="B1143" s="90" t="s">
        <v>3890</v>
      </c>
      <c r="C1143" s="90" t="s">
        <v>3891</v>
      </c>
      <c r="D1143" s="118">
        <v>8.1382178536E10</v>
      </c>
      <c r="E1143" s="90" t="s">
        <v>3892</v>
      </c>
      <c r="F1143" s="118">
        <v>1.0</v>
      </c>
      <c r="G1143" s="104">
        <v>261009.0</v>
      </c>
      <c r="H1143" s="90" t="s">
        <v>69</v>
      </c>
      <c r="I1143" s="151">
        <v>12000.0</v>
      </c>
      <c r="J1143" s="90" t="s">
        <v>3886</v>
      </c>
      <c r="K1143" s="152"/>
      <c r="L1143" s="152"/>
      <c r="M1143" s="156">
        <v>43556.0</v>
      </c>
      <c r="N1143" s="154"/>
      <c r="O1143" s="90" t="s">
        <v>3882</v>
      </c>
    </row>
    <row r="1144" ht="15.75" customHeight="1">
      <c r="A1144" s="83" t="s">
        <v>85</v>
      </c>
      <c r="B1144" s="90" t="s">
        <v>3893</v>
      </c>
      <c r="C1144" s="90" t="s">
        <v>3894</v>
      </c>
      <c r="D1144" s="118">
        <v>8.7822012282E10</v>
      </c>
      <c r="E1144" s="90" t="s">
        <v>3895</v>
      </c>
      <c r="F1144" s="118">
        <v>2.0</v>
      </c>
      <c r="G1144" s="104">
        <v>300009.0</v>
      </c>
      <c r="H1144" s="90" t="s">
        <v>41</v>
      </c>
      <c r="I1144" s="151">
        <v>21000.0</v>
      </c>
      <c r="J1144" s="90" t="s">
        <v>53</v>
      </c>
      <c r="K1144" s="152"/>
      <c r="L1144" s="152"/>
      <c r="M1144" s="156">
        <v>43556.0</v>
      </c>
      <c r="N1144" s="154"/>
      <c r="O1144" s="90" t="s">
        <v>3882</v>
      </c>
    </row>
    <row r="1145" ht="15.75" customHeight="1">
      <c r="A1145" s="83" t="s">
        <v>91</v>
      </c>
      <c r="B1145" s="90" t="s">
        <v>3896</v>
      </c>
      <c r="C1145" s="90" t="s">
        <v>3897</v>
      </c>
      <c r="D1145" s="118">
        <v>8.1380507249E10</v>
      </c>
      <c r="E1145" s="90" t="s">
        <v>3898</v>
      </c>
      <c r="F1145" s="118">
        <v>2.0</v>
      </c>
      <c r="G1145" s="104">
        <v>291000.0</v>
      </c>
      <c r="H1145" s="90" t="s">
        <v>69</v>
      </c>
      <c r="I1145" s="151">
        <v>12000.0</v>
      </c>
      <c r="J1145" s="90" t="s">
        <v>3886</v>
      </c>
      <c r="K1145" s="152"/>
      <c r="L1145" s="152"/>
      <c r="M1145" s="156">
        <v>43556.0</v>
      </c>
      <c r="N1145" s="154"/>
      <c r="O1145" s="90" t="s">
        <v>3882</v>
      </c>
    </row>
    <row r="1146" ht="15.75" customHeight="1">
      <c r="A1146" s="83" t="s">
        <v>164</v>
      </c>
      <c r="B1146" s="90" t="s">
        <v>3899</v>
      </c>
      <c r="C1146" s="90" t="s">
        <v>3900</v>
      </c>
      <c r="D1146" s="118">
        <v>8.2211618625E10</v>
      </c>
      <c r="E1146" s="90" t="s">
        <v>3901</v>
      </c>
      <c r="F1146" s="118">
        <v>2.0</v>
      </c>
      <c r="G1146" s="104">
        <v>291009.0</v>
      </c>
      <c r="H1146" s="90" t="s">
        <v>69</v>
      </c>
      <c r="I1146" s="151">
        <v>12000.0</v>
      </c>
      <c r="J1146" s="90" t="s">
        <v>3886</v>
      </c>
      <c r="K1146" s="152"/>
      <c r="L1146" s="152"/>
      <c r="M1146" s="156">
        <v>43557.0</v>
      </c>
      <c r="N1146" s="154"/>
      <c r="O1146" s="90" t="s">
        <v>3882</v>
      </c>
    </row>
    <row r="1147" ht="15.75" customHeight="1">
      <c r="A1147" s="83" t="s">
        <v>169</v>
      </c>
      <c r="B1147" s="90" t="s">
        <v>3902</v>
      </c>
      <c r="C1147" s="90" t="s">
        <v>3903</v>
      </c>
      <c r="D1147" s="118">
        <v>8.113406774E9</v>
      </c>
      <c r="E1147" s="90" t="s">
        <v>3904</v>
      </c>
      <c r="F1147" s="118">
        <v>2.0</v>
      </c>
      <c r="G1147" s="151">
        <v>414009.0</v>
      </c>
      <c r="H1147" s="90" t="s">
        <v>41</v>
      </c>
      <c r="I1147" s="151">
        <v>24000.0</v>
      </c>
      <c r="J1147" s="90" t="s">
        <v>3886</v>
      </c>
      <c r="K1147" s="152"/>
      <c r="L1147" s="90" t="s">
        <v>3905</v>
      </c>
      <c r="M1147" s="156">
        <v>43557.0</v>
      </c>
      <c r="N1147" s="154"/>
      <c r="O1147" s="90" t="s">
        <v>3882</v>
      </c>
    </row>
    <row r="1148" ht="15.75" customHeight="1">
      <c r="A1148" s="83" t="s">
        <v>174</v>
      </c>
      <c r="B1148" s="90" t="s">
        <v>3906</v>
      </c>
      <c r="C1148" s="90" t="s">
        <v>3907</v>
      </c>
      <c r="D1148" s="118">
        <v>8.5325083167E10</v>
      </c>
      <c r="E1148" s="90" t="s">
        <v>3898</v>
      </c>
      <c r="F1148" s="118">
        <v>2.0</v>
      </c>
      <c r="G1148" s="104">
        <v>303009.0</v>
      </c>
      <c r="H1148" s="90" t="s">
        <v>41</v>
      </c>
      <c r="I1148" s="151">
        <v>24000.0</v>
      </c>
      <c r="J1148" s="90" t="s">
        <v>3886</v>
      </c>
      <c r="K1148" s="152"/>
      <c r="L1148" s="152"/>
      <c r="M1148" s="156">
        <v>43557.0</v>
      </c>
      <c r="N1148" s="154"/>
      <c r="O1148" s="90" t="s">
        <v>3882</v>
      </c>
    </row>
    <row r="1149" ht="15.75" customHeight="1">
      <c r="A1149" s="83" t="s">
        <v>178</v>
      </c>
      <c r="B1149" s="90" t="s">
        <v>3908</v>
      </c>
      <c r="C1149" s="90" t="s">
        <v>3909</v>
      </c>
      <c r="D1149" s="118">
        <v>8.3815413343E10</v>
      </c>
      <c r="E1149" s="90" t="s">
        <v>3910</v>
      </c>
      <c r="F1149" s="118">
        <v>2.0</v>
      </c>
      <c r="G1149" s="157"/>
      <c r="H1149" s="152"/>
      <c r="I1149" s="151">
        <v>10000.0</v>
      </c>
      <c r="J1149" s="90" t="s">
        <v>305</v>
      </c>
      <c r="K1149" s="152"/>
      <c r="L1149" s="90" t="s">
        <v>3905</v>
      </c>
      <c r="M1149" s="156">
        <v>43557.0</v>
      </c>
      <c r="N1149" s="90" t="s">
        <v>3911</v>
      </c>
      <c r="O1149" s="90" t="s">
        <v>3912</v>
      </c>
    </row>
    <row r="1150" ht="15.75" customHeight="1">
      <c r="A1150" s="83" t="s">
        <v>183</v>
      </c>
      <c r="B1150" s="90" t="s">
        <v>3913</v>
      </c>
      <c r="C1150" s="90" t="s">
        <v>3914</v>
      </c>
      <c r="D1150" s="118">
        <v>8.1389036377E10</v>
      </c>
      <c r="E1150" s="90" t="s">
        <v>3915</v>
      </c>
      <c r="F1150" s="118">
        <v>2.0</v>
      </c>
      <c r="G1150" s="104">
        <v>291009.0</v>
      </c>
      <c r="H1150" s="90" t="s">
        <v>21</v>
      </c>
      <c r="I1150" s="151">
        <v>12000.0</v>
      </c>
      <c r="J1150" s="90" t="s">
        <v>3886</v>
      </c>
      <c r="K1150" s="152"/>
      <c r="L1150" s="152"/>
      <c r="M1150" s="156">
        <v>43558.0</v>
      </c>
      <c r="N1150" s="154"/>
      <c r="O1150" s="90" t="s">
        <v>3882</v>
      </c>
    </row>
    <row r="1151" ht="15.75" customHeight="1">
      <c r="A1151" s="83" t="s">
        <v>212</v>
      </c>
      <c r="B1151" s="90" t="s">
        <v>3916</v>
      </c>
      <c r="C1151" s="90" t="s">
        <v>3917</v>
      </c>
      <c r="D1151" s="118">
        <v>8.1331588795E10</v>
      </c>
      <c r="E1151" s="90" t="s">
        <v>3898</v>
      </c>
      <c r="F1151" s="118">
        <v>2.0</v>
      </c>
      <c r="G1151" s="104">
        <v>299009.0</v>
      </c>
      <c r="H1151" s="90" t="s">
        <v>69</v>
      </c>
      <c r="I1151" s="151">
        <v>20000.0</v>
      </c>
      <c r="J1151" s="90" t="s">
        <v>3886</v>
      </c>
      <c r="K1151" s="152"/>
      <c r="L1151" s="152"/>
      <c r="M1151" s="156">
        <v>43560.0</v>
      </c>
      <c r="N1151" s="154"/>
      <c r="O1151" s="90" t="s">
        <v>3882</v>
      </c>
    </row>
    <row r="1152" ht="15.75" customHeight="1">
      <c r="A1152" s="83" t="s">
        <v>217</v>
      </c>
      <c r="B1152" s="90" t="s">
        <v>3918</v>
      </c>
      <c r="C1152" s="90" t="s">
        <v>3919</v>
      </c>
      <c r="D1152" s="118">
        <v>8.9676372923E10</v>
      </c>
      <c r="E1152" s="90" t="s">
        <v>3920</v>
      </c>
      <c r="F1152" s="118">
        <v>1.0</v>
      </c>
      <c r="G1152" s="104">
        <v>207009.0</v>
      </c>
      <c r="H1152" s="90" t="s">
        <v>21</v>
      </c>
      <c r="I1152" s="151">
        <v>12000.0</v>
      </c>
      <c r="J1152" s="90" t="s">
        <v>3886</v>
      </c>
      <c r="K1152" s="152"/>
      <c r="L1152" s="152"/>
      <c r="M1152" s="156">
        <v>43560.0</v>
      </c>
      <c r="N1152" s="154"/>
      <c r="O1152" s="90" t="s">
        <v>3882</v>
      </c>
    </row>
    <row r="1153" ht="15.75" customHeight="1">
      <c r="A1153" s="83" t="s">
        <v>245</v>
      </c>
      <c r="B1153" s="90" t="s">
        <v>3921</v>
      </c>
      <c r="C1153" s="90" t="s">
        <v>3922</v>
      </c>
      <c r="D1153" s="118">
        <v>8.1906772554E10</v>
      </c>
      <c r="E1153" s="90" t="s">
        <v>3923</v>
      </c>
      <c r="F1153" s="118">
        <v>2.0</v>
      </c>
      <c r="G1153" s="104">
        <v>800009.0</v>
      </c>
      <c r="H1153" s="90" t="s">
        <v>21</v>
      </c>
      <c r="I1153" s="151">
        <v>33000.0</v>
      </c>
      <c r="J1153" s="90" t="s">
        <v>3886</v>
      </c>
      <c r="K1153" s="152"/>
      <c r="L1153" s="152"/>
      <c r="M1153" s="156">
        <v>43560.0</v>
      </c>
      <c r="N1153" s="154"/>
      <c r="O1153" s="90" t="s">
        <v>3882</v>
      </c>
    </row>
    <row r="1154" ht="15.75" customHeight="1">
      <c r="A1154" s="83" t="s">
        <v>278</v>
      </c>
      <c r="B1154" s="90" t="s">
        <v>3924</v>
      </c>
      <c r="C1154" s="90" t="s">
        <v>3925</v>
      </c>
      <c r="D1154" s="118">
        <v>8.5299906248E10</v>
      </c>
      <c r="E1154" s="90" t="s">
        <v>3926</v>
      </c>
      <c r="F1154" s="118">
        <v>2.0</v>
      </c>
      <c r="G1154" s="157"/>
      <c r="H1154" s="152"/>
      <c r="I1154" s="151">
        <v>53000.0</v>
      </c>
      <c r="J1154" s="90" t="s">
        <v>53</v>
      </c>
      <c r="K1154" s="152"/>
      <c r="L1154" s="152"/>
      <c r="M1154" s="156">
        <v>43560.0</v>
      </c>
      <c r="N1154" s="90" t="s">
        <v>3911</v>
      </c>
      <c r="O1154" s="90" t="s">
        <v>3912</v>
      </c>
    </row>
    <row r="1155" ht="15.75" customHeight="1">
      <c r="A1155" s="83" t="s">
        <v>284</v>
      </c>
      <c r="B1155" s="90" t="s">
        <v>3927</v>
      </c>
      <c r="C1155" s="90" t="s">
        <v>3928</v>
      </c>
      <c r="D1155" s="118">
        <v>8.5735811163E10</v>
      </c>
      <c r="E1155" s="90" t="s">
        <v>3929</v>
      </c>
      <c r="F1155" s="118">
        <v>2.0</v>
      </c>
      <c r="G1155" s="104">
        <v>304000.0</v>
      </c>
      <c r="H1155" s="90" t="s">
        <v>41</v>
      </c>
      <c r="I1155" s="151">
        <v>25000.0</v>
      </c>
      <c r="J1155" s="90" t="s">
        <v>305</v>
      </c>
      <c r="K1155" s="152"/>
      <c r="L1155" s="152"/>
      <c r="M1155" s="156">
        <v>43561.0</v>
      </c>
      <c r="N1155" s="154"/>
      <c r="O1155" s="90" t="s">
        <v>3882</v>
      </c>
    </row>
    <row r="1156" ht="15.75" customHeight="1">
      <c r="A1156" s="83" t="s">
        <v>286</v>
      </c>
      <c r="B1156" s="90" t="s">
        <v>3930</v>
      </c>
      <c r="C1156" s="90" t="s">
        <v>3931</v>
      </c>
      <c r="D1156" s="118">
        <v>8.1328897921E10</v>
      </c>
      <c r="E1156" s="90" t="s">
        <v>3932</v>
      </c>
      <c r="F1156" s="118">
        <v>1.0</v>
      </c>
      <c r="G1156" s="104">
        <v>219000.0</v>
      </c>
      <c r="H1156" s="90" t="s">
        <v>41</v>
      </c>
      <c r="I1156" s="151">
        <v>24000.0</v>
      </c>
      <c r="J1156" s="90" t="s">
        <v>3886</v>
      </c>
      <c r="K1156" s="152"/>
      <c r="L1156" s="152"/>
      <c r="M1156" s="156">
        <v>43561.0</v>
      </c>
      <c r="N1156" s="154"/>
      <c r="O1156" s="90" t="s">
        <v>3882</v>
      </c>
    </row>
    <row r="1157" ht="15.75" customHeight="1">
      <c r="A1157" s="83" t="s">
        <v>291</v>
      </c>
      <c r="B1157" s="90" t="s">
        <v>3933</v>
      </c>
      <c r="C1157" s="90" t="s">
        <v>3934</v>
      </c>
      <c r="D1157" s="118">
        <v>8.124205496E9</v>
      </c>
      <c r="E1157" s="90" t="s">
        <v>3935</v>
      </c>
      <c r="F1157" s="118">
        <v>1.0</v>
      </c>
      <c r="G1157" s="104">
        <v>299009.0</v>
      </c>
      <c r="H1157" s="90" t="s">
        <v>69</v>
      </c>
      <c r="I1157" s="151">
        <v>40000.0</v>
      </c>
      <c r="J1157" s="90" t="s">
        <v>305</v>
      </c>
      <c r="K1157" s="152"/>
      <c r="L1157" s="152"/>
      <c r="M1157" s="156">
        <v>43562.0</v>
      </c>
      <c r="N1157" s="154"/>
      <c r="O1157" s="90" t="s">
        <v>3882</v>
      </c>
    </row>
    <row r="1158" ht="15.75" customHeight="1">
      <c r="A1158" s="83" t="s">
        <v>297</v>
      </c>
      <c r="B1158" s="90" t="s">
        <v>3936</v>
      </c>
      <c r="C1158" s="90" t="s">
        <v>3937</v>
      </c>
      <c r="D1158" s="118">
        <v>8.562232155E9</v>
      </c>
      <c r="E1158" s="90" t="s">
        <v>3938</v>
      </c>
      <c r="F1158" s="118">
        <v>1.0</v>
      </c>
      <c r="G1158" s="157"/>
      <c r="H1158" s="152"/>
      <c r="I1158" s="151">
        <v>10000.0</v>
      </c>
      <c r="J1158" s="90" t="s">
        <v>305</v>
      </c>
      <c r="K1158" s="152"/>
      <c r="L1158" s="152"/>
      <c r="M1158" s="156">
        <v>43561.0</v>
      </c>
      <c r="N1158" s="90" t="s">
        <v>3911</v>
      </c>
      <c r="O1158" s="90" t="s">
        <v>3939</v>
      </c>
    </row>
    <row r="1159" ht="15.75" customHeight="1">
      <c r="A1159" s="83" t="s">
        <v>303</v>
      </c>
      <c r="B1159" s="90" t="s">
        <v>3940</v>
      </c>
      <c r="C1159" s="90" t="s">
        <v>3941</v>
      </c>
      <c r="D1159" s="118">
        <v>8.5694107748E10</v>
      </c>
      <c r="E1159" s="90" t="s">
        <v>3942</v>
      </c>
      <c r="F1159" s="118">
        <v>2.0</v>
      </c>
      <c r="G1159" s="104">
        <v>536009.0</v>
      </c>
      <c r="H1159" s="90" t="s">
        <v>69</v>
      </c>
      <c r="I1159" s="151">
        <v>12000.0</v>
      </c>
      <c r="J1159" s="90" t="s">
        <v>3886</v>
      </c>
      <c r="K1159" s="152"/>
      <c r="L1159" s="152"/>
      <c r="M1159" s="156">
        <v>43563.0</v>
      </c>
      <c r="N1159" s="154"/>
      <c r="O1159" s="90" t="s">
        <v>3882</v>
      </c>
    </row>
    <row r="1160" ht="15.75" customHeight="1">
      <c r="A1160" s="83" t="s">
        <v>237</v>
      </c>
      <c r="B1160" s="90" t="s">
        <v>3589</v>
      </c>
      <c r="C1160" s="90" t="s">
        <v>3943</v>
      </c>
      <c r="D1160" s="118">
        <v>8.9616619968E10</v>
      </c>
      <c r="E1160" s="90" t="s">
        <v>3944</v>
      </c>
      <c r="F1160" s="118">
        <v>2.0</v>
      </c>
      <c r="G1160" s="104">
        <v>291009.0</v>
      </c>
      <c r="H1160" s="90" t="s">
        <v>41</v>
      </c>
      <c r="I1160" s="151">
        <v>12000.0</v>
      </c>
      <c r="J1160" s="90" t="s">
        <v>3886</v>
      </c>
      <c r="K1160" s="152"/>
      <c r="L1160" s="152"/>
      <c r="M1160" s="156">
        <v>43563.0</v>
      </c>
      <c r="N1160" s="154"/>
      <c r="O1160" s="90" t="s">
        <v>3882</v>
      </c>
    </row>
    <row r="1161" ht="15.75" customHeight="1">
      <c r="A1161" s="83" t="s">
        <v>321</v>
      </c>
      <c r="B1161" s="90" t="s">
        <v>3945</v>
      </c>
      <c r="C1161" s="90" t="s">
        <v>3946</v>
      </c>
      <c r="D1161" s="118">
        <v>8.1238254551E10</v>
      </c>
      <c r="E1161" s="90" t="s">
        <v>3947</v>
      </c>
      <c r="F1161" s="118">
        <v>2.0</v>
      </c>
      <c r="G1161" s="157"/>
      <c r="H1161" s="152"/>
      <c r="I1161" s="151">
        <v>34000.0</v>
      </c>
      <c r="J1161" s="90" t="s">
        <v>53</v>
      </c>
      <c r="K1161" s="152"/>
      <c r="L1161" s="152"/>
      <c r="M1161" s="156">
        <v>43563.0</v>
      </c>
      <c r="N1161" s="90" t="s">
        <v>3911</v>
      </c>
      <c r="O1161" s="90" t="s">
        <v>3912</v>
      </c>
    </row>
    <row r="1162" ht="15.75" customHeight="1">
      <c r="A1162" s="83" t="s">
        <v>327</v>
      </c>
      <c r="B1162" s="90" t="s">
        <v>3948</v>
      </c>
      <c r="C1162" s="90" t="s">
        <v>3949</v>
      </c>
      <c r="D1162" s="118">
        <v>8.128792185E10</v>
      </c>
      <c r="E1162" s="90" t="s">
        <v>3950</v>
      </c>
      <c r="F1162" s="118">
        <v>2.0</v>
      </c>
      <c r="G1162" s="157"/>
      <c r="H1162" s="152"/>
      <c r="I1162" s="151">
        <v>12000.0</v>
      </c>
      <c r="J1162" s="90" t="s">
        <v>3886</v>
      </c>
      <c r="K1162" s="152"/>
      <c r="L1162" s="152"/>
      <c r="M1162" s="156">
        <v>43564.0</v>
      </c>
      <c r="N1162" s="90" t="s">
        <v>3911</v>
      </c>
      <c r="O1162" s="90" t="s">
        <v>3912</v>
      </c>
    </row>
    <row r="1163" ht="15.75" customHeight="1">
      <c r="A1163" s="83" t="s">
        <v>344</v>
      </c>
      <c r="B1163" s="90" t="s">
        <v>3951</v>
      </c>
      <c r="C1163" s="90" t="s">
        <v>3952</v>
      </c>
      <c r="D1163" s="118">
        <v>8.9665615963E10</v>
      </c>
      <c r="E1163" s="90" t="s">
        <v>3953</v>
      </c>
      <c r="F1163" s="118">
        <v>2.0</v>
      </c>
      <c r="G1163" s="157"/>
      <c r="H1163" s="152"/>
      <c r="I1163" s="151">
        <v>17000.0</v>
      </c>
      <c r="J1163" s="90" t="s">
        <v>305</v>
      </c>
      <c r="K1163" s="152"/>
      <c r="L1163" s="152"/>
      <c r="M1163" s="156">
        <v>43564.0</v>
      </c>
      <c r="N1163" s="90" t="s">
        <v>3911</v>
      </c>
      <c r="O1163" s="90" t="s">
        <v>3912</v>
      </c>
    </row>
    <row r="1164" ht="15.75" customHeight="1">
      <c r="A1164" s="83" t="s">
        <v>346</v>
      </c>
      <c r="B1164" s="90" t="s">
        <v>3954</v>
      </c>
      <c r="C1164" s="90" t="s">
        <v>3955</v>
      </c>
      <c r="D1164" s="118">
        <v>8.112289993E9</v>
      </c>
      <c r="E1164" s="90" t="s">
        <v>3956</v>
      </c>
      <c r="F1164" s="118">
        <v>2.0</v>
      </c>
      <c r="G1164" s="157"/>
      <c r="H1164" s="152"/>
      <c r="I1164" s="151">
        <v>10000.0</v>
      </c>
      <c r="J1164" s="90" t="s">
        <v>305</v>
      </c>
      <c r="K1164" s="152"/>
      <c r="L1164" s="152"/>
      <c r="M1164" s="156">
        <v>43564.0</v>
      </c>
      <c r="N1164" s="90" t="s">
        <v>3911</v>
      </c>
      <c r="O1164" s="90" t="s">
        <v>3912</v>
      </c>
    </row>
    <row r="1165" ht="15.75" customHeight="1">
      <c r="A1165" s="83" t="s">
        <v>352</v>
      </c>
      <c r="B1165" s="90" t="s">
        <v>3957</v>
      </c>
      <c r="C1165" s="90" t="s">
        <v>3958</v>
      </c>
      <c r="D1165" s="118">
        <v>8.128792185E10</v>
      </c>
      <c r="E1165" s="90" t="s">
        <v>3959</v>
      </c>
      <c r="F1165" s="118">
        <v>2.0</v>
      </c>
      <c r="G1165" s="157"/>
      <c r="H1165" s="152"/>
      <c r="I1165" s="151">
        <v>15000.0</v>
      </c>
      <c r="J1165" s="90" t="s">
        <v>53</v>
      </c>
      <c r="K1165" s="152"/>
      <c r="L1165" s="152"/>
      <c r="M1165" s="156">
        <v>43565.0</v>
      </c>
      <c r="N1165" s="90" t="s">
        <v>3911</v>
      </c>
      <c r="O1165" s="90" t="s">
        <v>3960</v>
      </c>
    </row>
    <row r="1166" ht="15.75" customHeight="1">
      <c r="A1166" s="83" t="s">
        <v>357</v>
      </c>
      <c r="B1166" s="90" t="s">
        <v>3961</v>
      </c>
      <c r="C1166" s="90" t="s">
        <v>3962</v>
      </c>
      <c r="D1166" s="118">
        <v>8.1351409964E10</v>
      </c>
      <c r="E1166" s="90" t="s">
        <v>3963</v>
      </c>
      <c r="F1166" s="118">
        <v>1.0</v>
      </c>
      <c r="G1166" s="157"/>
      <c r="H1166" s="152"/>
      <c r="I1166" s="151">
        <v>46000.0</v>
      </c>
      <c r="J1166" s="90" t="s">
        <v>53</v>
      </c>
      <c r="K1166" s="152"/>
      <c r="L1166" s="152"/>
      <c r="M1166" s="156">
        <v>43565.0</v>
      </c>
      <c r="N1166" s="90" t="s">
        <v>3911</v>
      </c>
      <c r="O1166" s="90" t="s">
        <v>3964</v>
      </c>
    </row>
    <row r="1167" ht="15.75" customHeight="1">
      <c r="A1167" s="83" t="s">
        <v>362</v>
      </c>
      <c r="B1167" s="90" t="s">
        <v>3965</v>
      </c>
      <c r="C1167" s="90" t="s">
        <v>3966</v>
      </c>
      <c r="D1167" s="118">
        <v>8.1214987378E10</v>
      </c>
      <c r="E1167" s="90" t="s">
        <v>3967</v>
      </c>
      <c r="F1167" s="118">
        <v>1.0</v>
      </c>
      <c r="G1167" s="104">
        <v>271009.0</v>
      </c>
      <c r="H1167" s="90" t="s">
        <v>21</v>
      </c>
      <c r="I1167" s="151">
        <v>12000.0</v>
      </c>
      <c r="J1167" s="90" t="s">
        <v>3886</v>
      </c>
      <c r="K1167" s="152"/>
      <c r="L1167" s="152"/>
      <c r="M1167" s="156">
        <v>43565.0</v>
      </c>
      <c r="N1167" s="154"/>
      <c r="O1167" s="90" t="s">
        <v>3882</v>
      </c>
    </row>
    <row r="1168" ht="15.75" customHeight="1">
      <c r="A1168" s="83" t="s">
        <v>367</v>
      </c>
      <c r="B1168" s="90" t="s">
        <v>3968</v>
      </c>
      <c r="C1168" s="90" t="s">
        <v>3969</v>
      </c>
      <c r="D1168" s="118">
        <v>8.1315593898E10</v>
      </c>
      <c r="E1168" s="90" t="s">
        <v>3970</v>
      </c>
      <c r="F1168" s="118">
        <v>4.0</v>
      </c>
      <c r="G1168" s="104">
        <v>582009.0</v>
      </c>
      <c r="H1168" s="90" t="s">
        <v>69</v>
      </c>
      <c r="I1168" s="151">
        <v>24000.0</v>
      </c>
      <c r="J1168" s="90" t="s">
        <v>3886</v>
      </c>
      <c r="K1168" s="152"/>
      <c r="L1168" s="152"/>
      <c r="M1168" s="156">
        <v>43566.0</v>
      </c>
      <c r="N1168" s="154"/>
      <c r="O1168" s="90" t="s">
        <v>3882</v>
      </c>
    </row>
    <row r="1169" ht="15.75" customHeight="1">
      <c r="A1169" s="83" t="s">
        <v>277</v>
      </c>
      <c r="B1169" s="90" t="s">
        <v>3971</v>
      </c>
      <c r="C1169" s="90" t="s">
        <v>3972</v>
      </c>
      <c r="D1169" s="118">
        <v>8.969970149E10</v>
      </c>
      <c r="E1169" s="90" t="s">
        <v>3935</v>
      </c>
      <c r="F1169" s="118">
        <v>1.0</v>
      </c>
      <c r="G1169" s="104">
        <v>275009.0</v>
      </c>
      <c r="H1169" s="90" t="s">
        <v>41</v>
      </c>
      <c r="I1169" s="151">
        <v>16000.0</v>
      </c>
      <c r="J1169" s="90" t="s">
        <v>3886</v>
      </c>
      <c r="K1169" s="152"/>
      <c r="L1169" s="152"/>
      <c r="M1169" s="153">
        <v>43568.0</v>
      </c>
      <c r="N1169" s="154"/>
      <c r="O1169" s="90" t="s">
        <v>3882</v>
      </c>
    </row>
    <row r="1170" ht="15.75" customHeight="1">
      <c r="A1170" s="83" t="s">
        <v>503</v>
      </c>
      <c r="B1170" s="90" t="s">
        <v>3973</v>
      </c>
      <c r="C1170" s="90" t="s">
        <v>3974</v>
      </c>
      <c r="D1170" s="118">
        <v>8.5397028684E10</v>
      </c>
      <c r="E1170" s="90" t="s">
        <v>3975</v>
      </c>
      <c r="F1170" s="118">
        <v>4.0</v>
      </c>
      <c r="G1170" s="104">
        <v>852009.0</v>
      </c>
      <c r="H1170" s="90" t="s">
        <v>41</v>
      </c>
      <c r="I1170" s="151">
        <v>134000.0</v>
      </c>
      <c r="J1170" s="90" t="s">
        <v>305</v>
      </c>
      <c r="K1170" s="152"/>
      <c r="L1170" s="152"/>
      <c r="M1170" s="153">
        <v>43568.0</v>
      </c>
      <c r="N1170" s="154"/>
      <c r="O1170" s="90" t="s">
        <v>3882</v>
      </c>
    </row>
    <row r="1171" ht="15.75" customHeight="1">
      <c r="A1171" s="83" t="s">
        <v>508</v>
      </c>
      <c r="B1171" s="90" t="s">
        <v>3976</v>
      </c>
      <c r="C1171" s="90" t="s">
        <v>3977</v>
      </c>
      <c r="D1171" s="118">
        <v>8.3823332052E10</v>
      </c>
      <c r="E1171" s="90" t="s">
        <v>3978</v>
      </c>
      <c r="F1171" s="118">
        <v>1.0</v>
      </c>
      <c r="G1171" s="157"/>
      <c r="H1171" s="152"/>
      <c r="I1171" s="151">
        <v>13000.0</v>
      </c>
      <c r="J1171" s="90" t="s">
        <v>305</v>
      </c>
      <c r="K1171" s="152"/>
      <c r="L1171" s="152"/>
      <c r="M1171" s="153">
        <v>43568.0</v>
      </c>
      <c r="N1171" s="90" t="s">
        <v>3911</v>
      </c>
      <c r="O1171" s="90" t="s">
        <v>3912</v>
      </c>
    </row>
    <row r="1172" ht="15.75" customHeight="1">
      <c r="A1172" s="83" t="s">
        <v>514</v>
      </c>
      <c r="B1172" s="90" t="s">
        <v>3979</v>
      </c>
      <c r="C1172" s="90" t="s">
        <v>3980</v>
      </c>
      <c r="D1172" s="118">
        <v>8.1215267456E10</v>
      </c>
      <c r="E1172" s="90" t="s">
        <v>3981</v>
      </c>
      <c r="F1172" s="118">
        <v>2.0</v>
      </c>
      <c r="G1172" s="157"/>
      <c r="H1172" s="152"/>
      <c r="I1172" s="151">
        <v>16000.0</v>
      </c>
      <c r="J1172" s="90" t="s">
        <v>3886</v>
      </c>
      <c r="K1172" s="152"/>
      <c r="L1172" s="152"/>
      <c r="M1172" s="153">
        <v>43568.0</v>
      </c>
      <c r="N1172" s="90" t="s">
        <v>3911</v>
      </c>
      <c r="O1172" s="90" t="s">
        <v>3912</v>
      </c>
    </row>
    <row r="1173" ht="15.75" customHeight="1">
      <c r="A1173" s="83" t="s">
        <v>520</v>
      </c>
      <c r="B1173" s="90" t="s">
        <v>3982</v>
      </c>
      <c r="C1173" s="90" t="s">
        <v>3983</v>
      </c>
      <c r="D1173" s="118">
        <v>8.139806001E10</v>
      </c>
      <c r="E1173" s="90" t="s">
        <v>3984</v>
      </c>
      <c r="F1173" s="118">
        <v>1.0</v>
      </c>
      <c r="G1173" s="104">
        <v>207009.0</v>
      </c>
      <c r="H1173" s="90" t="s">
        <v>41</v>
      </c>
      <c r="I1173" s="151">
        <v>12000.0</v>
      </c>
      <c r="J1173" s="90" t="s">
        <v>3886</v>
      </c>
      <c r="K1173" s="152"/>
      <c r="L1173" s="152"/>
      <c r="M1173" s="153">
        <v>43569.0</v>
      </c>
      <c r="N1173" s="154"/>
      <c r="O1173" s="90" t="s">
        <v>3882</v>
      </c>
    </row>
    <row r="1174" ht="15.75" customHeight="1">
      <c r="A1174" s="83" t="s">
        <v>594</v>
      </c>
      <c r="B1174" s="90" t="s">
        <v>3890</v>
      </c>
      <c r="C1174" s="90" t="s">
        <v>3891</v>
      </c>
      <c r="D1174" s="118">
        <v>8.1382178536E10</v>
      </c>
      <c r="E1174" s="90" t="s">
        <v>3985</v>
      </c>
      <c r="F1174" s="118">
        <v>1.0</v>
      </c>
      <c r="G1174" s="104">
        <v>271509.0</v>
      </c>
      <c r="H1174" s="90" t="s">
        <v>21</v>
      </c>
      <c r="I1174" s="151">
        <v>12000.0</v>
      </c>
      <c r="J1174" s="90" t="s">
        <v>3886</v>
      </c>
      <c r="K1174" s="152"/>
      <c r="L1174" s="152"/>
      <c r="M1174" s="153">
        <v>43570.0</v>
      </c>
      <c r="N1174" s="154"/>
      <c r="O1174" s="90" t="s">
        <v>3882</v>
      </c>
    </row>
    <row r="1175" ht="15.75" customHeight="1">
      <c r="A1175" s="83" t="s">
        <v>599</v>
      </c>
      <c r="B1175" s="90" t="s">
        <v>3986</v>
      </c>
      <c r="C1175" s="90" t="s">
        <v>3987</v>
      </c>
      <c r="D1175" s="118">
        <v>8.999324553E9</v>
      </c>
      <c r="E1175" s="90" t="s">
        <v>3988</v>
      </c>
      <c r="F1175" s="118">
        <v>1.0</v>
      </c>
      <c r="G1175" s="157"/>
      <c r="H1175" s="152"/>
      <c r="I1175" s="151">
        <v>12000.0</v>
      </c>
      <c r="J1175" s="90" t="s">
        <v>3886</v>
      </c>
      <c r="K1175" s="152"/>
      <c r="L1175" s="152"/>
      <c r="M1175" s="153">
        <v>43570.0</v>
      </c>
      <c r="N1175" s="90" t="s">
        <v>3911</v>
      </c>
      <c r="O1175" s="90" t="s">
        <v>3912</v>
      </c>
    </row>
    <row r="1176" ht="15.75" customHeight="1">
      <c r="A1176" s="83" t="s">
        <v>604</v>
      </c>
      <c r="B1176" s="90" t="s">
        <v>3989</v>
      </c>
      <c r="C1176" s="90" t="s">
        <v>3990</v>
      </c>
      <c r="D1176" s="118">
        <v>8.3819441622E10</v>
      </c>
      <c r="E1176" s="90" t="s">
        <v>3932</v>
      </c>
      <c r="F1176" s="118">
        <v>1.0</v>
      </c>
      <c r="G1176" s="157"/>
      <c r="H1176" s="152"/>
      <c r="I1176" s="151">
        <v>12000.0</v>
      </c>
      <c r="J1176" s="90" t="s">
        <v>3886</v>
      </c>
      <c r="K1176" s="152"/>
      <c r="L1176" s="152"/>
      <c r="M1176" s="153">
        <v>43571.0</v>
      </c>
      <c r="N1176" s="90" t="s">
        <v>3911</v>
      </c>
      <c r="O1176" s="90" t="s">
        <v>3960</v>
      </c>
    </row>
    <row r="1177" ht="15.75" customHeight="1">
      <c r="A1177" s="83" t="s">
        <v>615</v>
      </c>
      <c r="B1177" s="90" t="s">
        <v>3991</v>
      </c>
      <c r="C1177" s="90" t="s">
        <v>3992</v>
      </c>
      <c r="D1177" s="118">
        <v>8.127623981E9</v>
      </c>
      <c r="E1177" s="90" t="s">
        <v>3993</v>
      </c>
      <c r="F1177" s="118">
        <v>1.0</v>
      </c>
      <c r="G1177" s="104">
        <v>286009.0</v>
      </c>
      <c r="H1177" s="90" t="s">
        <v>41</v>
      </c>
      <c r="I1177" s="151">
        <v>27000.0</v>
      </c>
      <c r="J1177" s="90" t="s">
        <v>53</v>
      </c>
      <c r="K1177" s="152"/>
      <c r="L1177" s="152"/>
      <c r="M1177" s="153">
        <v>43573.0</v>
      </c>
      <c r="N1177" s="154"/>
      <c r="O1177" s="90" t="s">
        <v>3882</v>
      </c>
    </row>
    <row r="1178" ht="15.75" customHeight="1">
      <c r="A1178" s="83" t="s">
        <v>621</v>
      </c>
      <c r="B1178" s="90" t="s">
        <v>3301</v>
      </c>
      <c r="C1178" s="90" t="s">
        <v>3994</v>
      </c>
      <c r="D1178" s="118">
        <v>8.1342323617E10</v>
      </c>
      <c r="E1178" s="90" t="s">
        <v>3995</v>
      </c>
      <c r="F1178" s="118">
        <v>1.0</v>
      </c>
      <c r="G1178" s="104">
        <v>275009.0</v>
      </c>
      <c r="H1178" s="90" t="s">
        <v>21</v>
      </c>
      <c r="I1178" s="151">
        <v>16000.0</v>
      </c>
      <c r="J1178" s="90" t="s">
        <v>3886</v>
      </c>
      <c r="K1178" s="152"/>
      <c r="L1178" s="152"/>
      <c r="M1178" s="153">
        <v>43573.0</v>
      </c>
      <c r="N1178" s="154"/>
      <c r="O1178" s="90" t="s">
        <v>3882</v>
      </c>
    </row>
    <row r="1179" ht="15.75" customHeight="1">
      <c r="A1179" s="83" t="s">
        <v>626</v>
      </c>
      <c r="B1179" s="90" t="s">
        <v>3996</v>
      </c>
      <c r="C1179" s="90" t="s">
        <v>3997</v>
      </c>
      <c r="D1179" s="118">
        <v>8.7776559351E10</v>
      </c>
      <c r="E1179" s="90" t="s">
        <v>3956</v>
      </c>
      <c r="F1179" s="118">
        <v>2.0</v>
      </c>
      <c r="G1179" s="104">
        <v>371009.0</v>
      </c>
      <c r="H1179" s="90" t="s">
        <v>21</v>
      </c>
      <c r="I1179" s="151">
        <v>12000.0</v>
      </c>
      <c r="J1179" s="90" t="s">
        <v>3886</v>
      </c>
      <c r="K1179" s="152"/>
      <c r="L1179" s="152"/>
      <c r="M1179" s="153">
        <v>43573.0</v>
      </c>
      <c r="N1179" s="154"/>
      <c r="O1179" s="90" t="s">
        <v>3882</v>
      </c>
    </row>
    <row r="1180" ht="15.75" customHeight="1">
      <c r="A1180" s="83" t="s">
        <v>645</v>
      </c>
      <c r="B1180" s="90" t="s">
        <v>3998</v>
      </c>
      <c r="C1180" s="90" t="s">
        <v>3999</v>
      </c>
      <c r="D1180" s="118">
        <v>8.5823128096E10</v>
      </c>
      <c r="E1180" s="90" t="s">
        <v>4000</v>
      </c>
      <c r="F1180" s="118">
        <v>1.0</v>
      </c>
      <c r="G1180" s="157"/>
      <c r="H1180" s="152"/>
      <c r="I1180" s="151">
        <v>10000.0</v>
      </c>
      <c r="J1180" s="90" t="s">
        <v>305</v>
      </c>
      <c r="K1180" s="152"/>
      <c r="L1180" s="152"/>
      <c r="M1180" s="153">
        <v>43573.0</v>
      </c>
      <c r="N1180" s="90" t="s">
        <v>3911</v>
      </c>
      <c r="O1180" s="90" t="s">
        <v>3912</v>
      </c>
    </row>
    <row r="1181" ht="15.75" customHeight="1">
      <c r="A1181" s="83" t="s">
        <v>783</v>
      </c>
      <c r="B1181" s="90" t="s">
        <v>4001</v>
      </c>
      <c r="C1181" s="90" t="s">
        <v>4002</v>
      </c>
      <c r="D1181" s="118">
        <v>8.1359963342E10</v>
      </c>
      <c r="E1181" s="90" t="s">
        <v>4003</v>
      </c>
      <c r="F1181" s="118">
        <v>3.0</v>
      </c>
      <c r="G1181" s="104">
        <v>400000.0</v>
      </c>
      <c r="H1181" s="90" t="s">
        <v>41</v>
      </c>
      <c r="I1181" s="151">
        <v>31000.0</v>
      </c>
      <c r="J1181" s="90" t="s">
        <v>305</v>
      </c>
      <c r="K1181" s="152"/>
      <c r="L1181" s="152"/>
      <c r="M1181" s="153">
        <v>43579.0</v>
      </c>
      <c r="N1181" s="154"/>
      <c r="O1181" s="90" t="s">
        <v>3882</v>
      </c>
    </row>
    <row r="1182" ht="15.75" customHeight="1">
      <c r="A1182" s="83" t="s">
        <v>892</v>
      </c>
      <c r="B1182" s="90" t="s">
        <v>4004</v>
      </c>
      <c r="C1182" s="90" t="s">
        <v>4005</v>
      </c>
      <c r="D1182" s="118">
        <v>8.5759450017E10</v>
      </c>
      <c r="E1182" s="90" t="s">
        <v>4006</v>
      </c>
      <c r="F1182" s="118">
        <v>1.0</v>
      </c>
      <c r="G1182" s="157"/>
      <c r="H1182" s="152"/>
      <c r="I1182" s="151">
        <v>13000.0</v>
      </c>
      <c r="J1182" s="90" t="s">
        <v>305</v>
      </c>
      <c r="K1182" s="152"/>
      <c r="L1182" s="152"/>
      <c r="M1182" s="153">
        <v>43581.0</v>
      </c>
      <c r="N1182" s="90" t="s">
        <v>3911</v>
      </c>
      <c r="O1182" s="90" t="s">
        <v>3912</v>
      </c>
    </row>
    <row r="1183" ht="15.75" customHeight="1">
      <c r="A1183" s="83" t="s">
        <v>998</v>
      </c>
      <c r="B1183" s="90" t="s">
        <v>4007</v>
      </c>
      <c r="C1183" s="90" t="s">
        <v>4008</v>
      </c>
      <c r="D1183" s="118">
        <v>8.5659659887E10</v>
      </c>
      <c r="E1183" s="90" t="s">
        <v>4009</v>
      </c>
      <c r="F1183" s="118">
        <v>1.0</v>
      </c>
      <c r="G1183" s="104">
        <v>271009.0</v>
      </c>
      <c r="H1183" s="90" t="s">
        <v>21</v>
      </c>
      <c r="I1183" s="151">
        <v>12000.0</v>
      </c>
      <c r="J1183" s="90" t="s">
        <v>3886</v>
      </c>
      <c r="K1183" s="152"/>
      <c r="L1183" s="152"/>
      <c r="M1183" s="153">
        <v>43585.0</v>
      </c>
      <c r="N1183" s="154"/>
      <c r="O1183" s="90" t="s">
        <v>3882</v>
      </c>
    </row>
    <row r="1184" ht="15.75" customHeight="1">
      <c r="A1184" s="122"/>
      <c r="B1184" s="84"/>
      <c r="C1184" s="84"/>
      <c r="D1184" s="84"/>
      <c r="E1184" s="84"/>
      <c r="F1184" s="85"/>
      <c r="G1184" s="131"/>
      <c r="H1184" s="88"/>
      <c r="I1184" s="99"/>
      <c r="J1184" s="84"/>
      <c r="K1184" s="88"/>
      <c r="L1184" s="88"/>
      <c r="M1184" s="133"/>
      <c r="N1184" s="91"/>
      <c r="O1184" s="91"/>
    </row>
    <row r="1185" ht="15.75" customHeight="1">
      <c r="A1185" s="122"/>
      <c r="B1185" s="84"/>
      <c r="C1185" s="84"/>
      <c r="D1185" s="84"/>
      <c r="E1185" s="84"/>
      <c r="F1185" s="85"/>
      <c r="G1185" s="131"/>
      <c r="H1185" s="88"/>
      <c r="I1185" s="99"/>
      <c r="J1185" s="84"/>
      <c r="K1185" s="88"/>
      <c r="L1185" s="88"/>
      <c r="M1185" s="133"/>
      <c r="N1185" s="91"/>
      <c r="O1185" s="91"/>
    </row>
    <row r="1186" ht="15.75" customHeight="1">
      <c r="A1186" s="122"/>
      <c r="B1186" s="84"/>
      <c r="C1186" s="84"/>
      <c r="D1186" s="84"/>
      <c r="E1186" s="84"/>
      <c r="F1186" s="85"/>
      <c r="G1186" s="131"/>
      <c r="H1186" s="88"/>
      <c r="I1186" s="99"/>
      <c r="J1186" s="84"/>
      <c r="K1186" s="88"/>
      <c r="L1186" s="88"/>
      <c r="M1186" s="133"/>
      <c r="N1186" s="91"/>
      <c r="O1186" s="91"/>
    </row>
    <row r="1187" ht="15.75" customHeight="1">
      <c r="A1187" s="122"/>
      <c r="B1187" s="84"/>
      <c r="C1187" s="84"/>
      <c r="D1187" s="84"/>
      <c r="E1187" s="84"/>
      <c r="F1187" s="85"/>
      <c r="G1187" s="131"/>
      <c r="H1187" s="88"/>
      <c r="I1187" s="99"/>
      <c r="J1187" s="84"/>
      <c r="K1187" s="88"/>
      <c r="L1187" s="88"/>
      <c r="M1187" s="133"/>
      <c r="N1187" s="91"/>
      <c r="O1187" s="91"/>
    </row>
    <row r="1188" ht="15.75" customHeight="1">
      <c r="A1188" s="122"/>
      <c r="B1188" s="84"/>
      <c r="C1188" s="84"/>
      <c r="D1188" s="84"/>
      <c r="E1188" s="84"/>
      <c r="F1188" s="85"/>
      <c r="G1188" s="131"/>
      <c r="H1188" s="88"/>
      <c r="I1188" s="99"/>
      <c r="J1188" s="84"/>
      <c r="K1188" s="88"/>
      <c r="L1188" s="88"/>
      <c r="M1188" s="133"/>
      <c r="N1188" s="91"/>
      <c r="O1188" s="91"/>
    </row>
    <row r="1189" ht="15.75" customHeight="1">
      <c r="A1189" s="122"/>
      <c r="B1189" s="84"/>
      <c r="C1189" s="84"/>
      <c r="D1189" s="84"/>
      <c r="E1189" s="84"/>
      <c r="F1189" s="85"/>
      <c r="G1189" s="131"/>
      <c r="H1189" s="88"/>
      <c r="I1189" s="99"/>
      <c r="J1189" s="84"/>
      <c r="K1189" s="88"/>
      <c r="L1189" s="88"/>
      <c r="M1189" s="133"/>
      <c r="N1189" s="91"/>
      <c r="O1189" s="91"/>
    </row>
    <row r="1190" ht="15.75" customHeight="1">
      <c r="A1190" s="122"/>
      <c r="B1190" s="84"/>
      <c r="C1190" s="84"/>
      <c r="D1190" s="84"/>
      <c r="E1190" s="84"/>
      <c r="F1190" s="85"/>
      <c r="G1190" s="131"/>
      <c r="H1190" s="88"/>
      <c r="I1190" s="99"/>
      <c r="J1190" s="84"/>
      <c r="K1190" s="88"/>
      <c r="L1190" s="88"/>
      <c r="M1190" s="133"/>
      <c r="N1190" s="91"/>
      <c r="O1190" s="91"/>
    </row>
    <row r="1191" ht="15.75" customHeight="1">
      <c r="A1191" s="122"/>
      <c r="B1191" s="84"/>
      <c r="C1191" s="84"/>
      <c r="D1191" s="84"/>
      <c r="E1191" s="84"/>
      <c r="F1191" s="85"/>
      <c r="G1191" s="131"/>
      <c r="H1191" s="88"/>
      <c r="I1191" s="99"/>
      <c r="J1191" s="84"/>
      <c r="K1191" s="88"/>
      <c r="L1191" s="88"/>
      <c r="M1191" s="133"/>
      <c r="N1191" s="91"/>
      <c r="O1191" s="91"/>
    </row>
    <row r="1192" ht="15.75" customHeight="1">
      <c r="A1192" s="122"/>
      <c r="B1192" s="84"/>
      <c r="C1192" s="84"/>
      <c r="D1192" s="84"/>
      <c r="E1192" s="84"/>
      <c r="F1192" s="85"/>
      <c r="G1192" s="131"/>
      <c r="H1192" s="88"/>
      <c r="I1192" s="99"/>
      <c r="J1192" s="84"/>
      <c r="K1192" s="88"/>
      <c r="L1192" s="88"/>
      <c r="M1192" s="133"/>
      <c r="N1192" s="91"/>
      <c r="O1192" s="91"/>
    </row>
    <row r="1193" ht="15.75" customHeight="1">
      <c r="A1193" s="122"/>
      <c r="B1193" s="84"/>
      <c r="C1193" s="84"/>
      <c r="D1193" s="84"/>
      <c r="E1193" s="84"/>
      <c r="F1193" s="85"/>
      <c r="G1193" s="131"/>
      <c r="H1193" s="88"/>
      <c r="I1193" s="99"/>
      <c r="J1193" s="84"/>
      <c r="K1193" s="88"/>
      <c r="L1193" s="88"/>
      <c r="M1193" s="133"/>
      <c r="N1193" s="91"/>
      <c r="O1193" s="91"/>
    </row>
    <row r="1194" ht="15.75" customHeight="1">
      <c r="A1194" s="122"/>
      <c r="B1194" s="84"/>
      <c r="C1194" s="84"/>
      <c r="D1194" s="84"/>
      <c r="E1194" s="84"/>
      <c r="F1194" s="85"/>
      <c r="G1194" s="131"/>
      <c r="H1194" s="88"/>
      <c r="I1194" s="99"/>
      <c r="J1194" s="84"/>
      <c r="K1194" s="88"/>
      <c r="L1194" s="88"/>
      <c r="M1194" s="133"/>
      <c r="N1194" s="91"/>
      <c r="O1194" s="91"/>
    </row>
    <row r="1195" ht="15.75" customHeight="1">
      <c r="A1195" s="122"/>
      <c r="B1195" s="84"/>
      <c r="C1195" s="84"/>
      <c r="D1195" s="84"/>
      <c r="E1195" s="84"/>
      <c r="F1195" s="85"/>
      <c r="G1195" s="131"/>
      <c r="H1195" s="88"/>
      <c r="I1195" s="99"/>
      <c r="J1195" s="84"/>
      <c r="K1195" s="88"/>
      <c r="L1195" s="88"/>
      <c r="M1195" s="133"/>
      <c r="N1195" s="91"/>
      <c r="O1195" s="91"/>
    </row>
    <row r="1196" ht="15.75" customHeight="1">
      <c r="A1196" s="122"/>
      <c r="B1196" s="84"/>
      <c r="C1196" s="84"/>
      <c r="D1196" s="84"/>
      <c r="E1196" s="84"/>
      <c r="F1196" s="85"/>
      <c r="G1196" s="131"/>
      <c r="H1196" s="88"/>
      <c r="I1196" s="99"/>
      <c r="J1196" s="84"/>
      <c r="K1196" s="88"/>
      <c r="L1196" s="88"/>
      <c r="M1196" s="133"/>
      <c r="N1196" s="91"/>
      <c r="O1196" s="91"/>
    </row>
    <row r="1197" ht="15.75" customHeight="1">
      <c r="A1197" s="122"/>
      <c r="B1197" s="84"/>
      <c r="C1197" s="84"/>
      <c r="D1197" s="84"/>
      <c r="E1197" s="84"/>
      <c r="F1197" s="85"/>
      <c r="G1197" s="131"/>
      <c r="H1197" s="88"/>
      <c r="I1197" s="99"/>
      <c r="J1197" s="84"/>
      <c r="K1197" s="88"/>
      <c r="L1197" s="88"/>
      <c r="M1197" s="133"/>
      <c r="N1197" s="91"/>
      <c r="O1197" s="91"/>
    </row>
    <row r="1198" ht="15.75" customHeight="1">
      <c r="A1198" s="122"/>
      <c r="B1198" s="84"/>
      <c r="C1198" s="84"/>
      <c r="D1198" s="84"/>
      <c r="E1198" s="84"/>
      <c r="F1198" s="85"/>
      <c r="G1198" s="131"/>
      <c r="H1198" s="88"/>
      <c r="I1198" s="99"/>
      <c r="J1198" s="84"/>
      <c r="K1198" s="88"/>
      <c r="L1198" s="88"/>
      <c r="M1198" s="133"/>
      <c r="N1198" s="91"/>
      <c r="O1198" s="91"/>
    </row>
    <row r="1199" ht="15.75" customHeight="1">
      <c r="A1199" s="122"/>
      <c r="B1199" s="84"/>
      <c r="C1199" s="84"/>
      <c r="D1199" s="84"/>
      <c r="E1199" s="84"/>
      <c r="F1199" s="85"/>
      <c r="G1199" s="131"/>
      <c r="H1199" s="88"/>
      <c r="I1199" s="99"/>
      <c r="J1199" s="84"/>
      <c r="K1199" s="88"/>
      <c r="L1199" s="88"/>
      <c r="M1199" s="133"/>
      <c r="N1199" s="91"/>
      <c r="O1199" s="91"/>
    </row>
    <row r="1200" ht="15.75" customHeight="1">
      <c r="A1200" s="122"/>
      <c r="B1200" s="84"/>
      <c r="C1200" s="84"/>
      <c r="D1200" s="84"/>
      <c r="E1200" s="84"/>
      <c r="F1200" s="85"/>
      <c r="G1200" s="131"/>
      <c r="H1200" s="88"/>
      <c r="I1200" s="99"/>
      <c r="J1200" s="84"/>
      <c r="K1200" s="88"/>
      <c r="L1200" s="88"/>
      <c r="M1200" s="133"/>
      <c r="N1200" s="91"/>
      <c r="O1200" s="91"/>
    </row>
    <row r="1201" ht="15.75" customHeight="1">
      <c r="A1201" s="122"/>
      <c r="B1201" s="84"/>
      <c r="C1201" s="84"/>
      <c r="D1201" s="84"/>
      <c r="E1201" s="84"/>
      <c r="F1201" s="85"/>
      <c r="G1201" s="131"/>
      <c r="H1201" s="88"/>
      <c r="I1201" s="99"/>
      <c r="J1201" s="84"/>
      <c r="K1201" s="88"/>
      <c r="L1201" s="88"/>
      <c r="M1201" s="133"/>
      <c r="N1201" s="91"/>
      <c r="O1201" s="91"/>
    </row>
    <row r="1202" ht="15.75" customHeight="1">
      <c r="A1202" s="122"/>
      <c r="B1202" s="84"/>
      <c r="C1202" s="84"/>
      <c r="D1202" s="84"/>
      <c r="E1202" s="84"/>
      <c r="F1202" s="85"/>
      <c r="G1202" s="131"/>
      <c r="H1202" s="88"/>
      <c r="I1202" s="99"/>
      <c r="J1202" s="84"/>
      <c r="K1202" s="88"/>
      <c r="L1202" s="88"/>
      <c r="M1202" s="133"/>
      <c r="N1202" s="91"/>
      <c r="O1202" s="91"/>
    </row>
    <row r="1203" ht="15.75" customHeight="1">
      <c r="A1203" s="122"/>
      <c r="B1203" s="84"/>
      <c r="C1203" s="84"/>
      <c r="D1203" s="84"/>
      <c r="E1203" s="84"/>
      <c r="F1203" s="85"/>
      <c r="G1203" s="131"/>
      <c r="H1203" s="88"/>
      <c r="I1203" s="99"/>
      <c r="J1203" s="84"/>
      <c r="K1203" s="88"/>
      <c r="L1203" s="88"/>
      <c r="M1203" s="133"/>
      <c r="N1203" s="91"/>
      <c r="O1203" s="91"/>
    </row>
    <row r="1204" ht="15.75" customHeight="1">
      <c r="A1204" s="122"/>
      <c r="B1204" s="84"/>
      <c r="C1204" s="84"/>
      <c r="D1204" s="84"/>
      <c r="E1204" s="84"/>
      <c r="F1204" s="85"/>
      <c r="G1204" s="131"/>
      <c r="H1204" s="88"/>
      <c r="I1204" s="99"/>
      <c r="J1204" s="84"/>
      <c r="K1204" s="88"/>
      <c r="L1204" s="88"/>
      <c r="M1204" s="133"/>
      <c r="N1204" s="91"/>
      <c r="O1204" s="91"/>
    </row>
    <row r="1205" ht="15.75" customHeight="1">
      <c r="A1205" s="122"/>
      <c r="B1205" s="84"/>
      <c r="C1205" s="84"/>
      <c r="D1205" s="84"/>
      <c r="E1205" s="84"/>
      <c r="F1205" s="85"/>
      <c r="G1205" s="131"/>
      <c r="H1205" s="88"/>
      <c r="I1205" s="99"/>
      <c r="J1205" s="84"/>
      <c r="K1205" s="88"/>
      <c r="L1205" s="88"/>
      <c r="M1205" s="133"/>
      <c r="N1205" s="91"/>
      <c r="O1205" s="91"/>
    </row>
    <row r="1206" ht="15.75" customHeight="1">
      <c r="A1206" s="122"/>
      <c r="B1206" s="84"/>
      <c r="C1206" s="84"/>
      <c r="D1206" s="84"/>
      <c r="E1206" s="84"/>
      <c r="F1206" s="85"/>
      <c r="G1206" s="131"/>
      <c r="H1206" s="88"/>
      <c r="I1206" s="99"/>
      <c r="J1206" s="84"/>
      <c r="K1206" s="88"/>
      <c r="L1206" s="88"/>
      <c r="M1206" s="133"/>
      <c r="N1206" s="91"/>
      <c r="O1206" s="91"/>
    </row>
    <row r="1207" ht="15.75" customHeight="1">
      <c r="A1207" s="122"/>
      <c r="B1207" s="84"/>
      <c r="C1207" s="84"/>
      <c r="D1207" s="84"/>
      <c r="E1207" s="84"/>
      <c r="F1207" s="85"/>
      <c r="G1207" s="131"/>
      <c r="H1207" s="88"/>
      <c r="I1207" s="99"/>
      <c r="J1207" s="84"/>
      <c r="K1207" s="88"/>
      <c r="L1207" s="88"/>
      <c r="M1207" s="133"/>
      <c r="N1207" s="91"/>
      <c r="O1207" s="91"/>
    </row>
    <row r="1208" ht="15.75" customHeight="1">
      <c r="A1208" s="122"/>
      <c r="B1208" s="84"/>
      <c r="C1208" s="84"/>
      <c r="D1208" s="84"/>
      <c r="E1208" s="84"/>
      <c r="F1208" s="85"/>
      <c r="G1208" s="131"/>
      <c r="H1208" s="88"/>
      <c r="I1208" s="99"/>
      <c r="J1208" s="84"/>
      <c r="K1208" s="88"/>
      <c r="L1208" s="88"/>
      <c r="M1208" s="133"/>
      <c r="N1208" s="91"/>
      <c r="O1208" s="91"/>
    </row>
    <row r="1209" ht="15.75" customHeight="1">
      <c r="A1209" s="122"/>
      <c r="B1209" s="84"/>
      <c r="C1209" s="84"/>
      <c r="D1209" s="84"/>
      <c r="E1209" s="84"/>
      <c r="F1209" s="85"/>
      <c r="G1209" s="131"/>
      <c r="H1209" s="88"/>
      <c r="I1209" s="99"/>
      <c r="J1209" s="84"/>
      <c r="K1209" s="88"/>
      <c r="L1209" s="88"/>
      <c r="M1209" s="133"/>
      <c r="N1209" s="91"/>
      <c r="O1209" s="91"/>
    </row>
    <row r="1210" ht="15.75" customHeight="1">
      <c r="A1210" s="122"/>
      <c r="B1210" s="84"/>
      <c r="C1210" s="84"/>
      <c r="D1210" s="84"/>
      <c r="E1210" s="84"/>
      <c r="F1210" s="85"/>
      <c r="G1210" s="131"/>
      <c r="H1210" s="88"/>
      <c r="I1210" s="99"/>
      <c r="J1210" s="84"/>
      <c r="K1210" s="88"/>
      <c r="L1210" s="88"/>
      <c r="M1210" s="133"/>
      <c r="N1210" s="91"/>
      <c r="O1210" s="91"/>
    </row>
    <row r="1211" ht="15.75" customHeight="1">
      <c r="A1211" s="122"/>
      <c r="B1211" s="84"/>
      <c r="C1211" s="84"/>
      <c r="D1211" s="84"/>
      <c r="E1211" s="84"/>
      <c r="F1211" s="85"/>
      <c r="G1211" s="131"/>
      <c r="H1211" s="88"/>
      <c r="I1211" s="99"/>
      <c r="J1211" s="84"/>
      <c r="K1211" s="88"/>
      <c r="L1211" s="88"/>
      <c r="M1211" s="133"/>
      <c r="N1211" s="91"/>
      <c r="O1211" s="91"/>
    </row>
    <row r="1212" ht="15.75" customHeight="1">
      <c r="A1212" s="122"/>
      <c r="B1212" s="84"/>
      <c r="C1212" s="84"/>
      <c r="D1212" s="84"/>
      <c r="E1212" s="84"/>
      <c r="F1212" s="85"/>
      <c r="G1212" s="131"/>
      <c r="H1212" s="88"/>
      <c r="I1212" s="99"/>
      <c r="J1212" s="84"/>
      <c r="K1212" s="88"/>
      <c r="L1212" s="88"/>
      <c r="M1212" s="133"/>
      <c r="N1212" s="91"/>
      <c r="O1212" s="91"/>
    </row>
    <row r="1213" ht="15.75" customHeight="1">
      <c r="A1213" s="122"/>
      <c r="B1213" s="84"/>
      <c r="C1213" s="84"/>
      <c r="D1213" s="84"/>
      <c r="E1213" s="84"/>
      <c r="F1213" s="85"/>
      <c r="G1213" s="131"/>
      <c r="H1213" s="88"/>
      <c r="I1213" s="99"/>
      <c r="J1213" s="84"/>
      <c r="K1213" s="88"/>
      <c r="L1213" s="88"/>
      <c r="M1213" s="133"/>
      <c r="N1213" s="91"/>
      <c r="O1213" s="91"/>
    </row>
    <row r="1214" ht="15.75" customHeight="1">
      <c r="A1214" s="122"/>
      <c r="B1214" s="84"/>
      <c r="C1214" s="84"/>
      <c r="D1214" s="84"/>
      <c r="E1214" s="84"/>
      <c r="F1214" s="85"/>
      <c r="G1214" s="131"/>
      <c r="H1214" s="88"/>
      <c r="I1214" s="99"/>
      <c r="J1214" s="84"/>
      <c r="K1214" s="88"/>
      <c r="L1214" s="88"/>
      <c r="M1214" s="133"/>
      <c r="N1214" s="91"/>
      <c r="O1214" s="91"/>
    </row>
    <row r="1215" ht="15.75" customHeight="1">
      <c r="A1215" s="122"/>
      <c r="B1215" s="84"/>
      <c r="C1215" s="84"/>
      <c r="D1215" s="84"/>
      <c r="E1215" s="84"/>
      <c r="F1215" s="85"/>
      <c r="G1215" s="131"/>
      <c r="H1215" s="88"/>
      <c r="I1215" s="99"/>
      <c r="J1215" s="84"/>
      <c r="K1215" s="88"/>
      <c r="L1215" s="88"/>
      <c r="M1215" s="133"/>
      <c r="N1215" s="91"/>
      <c r="O1215" s="91"/>
    </row>
    <row r="1216" ht="15.75" customHeight="1">
      <c r="A1216" s="122"/>
      <c r="B1216" s="84"/>
      <c r="C1216" s="84"/>
      <c r="D1216" s="84"/>
      <c r="E1216" s="84"/>
      <c r="F1216" s="85"/>
      <c r="G1216" s="131"/>
      <c r="H1216" s="88"/>
      <c r="I1216" s="99"/>
      <c r="J1216" s="84"/>
      <c r="K1216" s="88"/>
      <c r="L1216" s="88"/>
      <c r="M1216" s="133"/>
      <c r="N1216" s="91"/>
      <c r="O1216" s="91"/>
    </row>
    <row r="1217" ht="15.75" customHeight="1">
      <c r="A1217" s="122"/>
      <c r="B1217" s="84"/>
      <c r="C1217" s="84"/>
      <c r="D1217" s="84"/>
      <c r="E1217" s="84"/>
      <c r="F1217" s="85"/>
      <c r="G1217" s="131"/>
      <c r="H1217" s="88"/>
      <c r="I1217" s="99"/>
      <c r="J1217" s="84"/>
      <c r="K1217" s="88"/>
      <c r="L1217" s="88"/>
      <c r="M1217" s="133"/>
      <c r="N1217" s="91"/>
      <c r="O1217" s="91"/>
    </row>
    <row r="1218" ht="15.75" customHeight="1">
      <c r="A1218" s="122"/>
      <c r="B1218" s="84"/>
      <c r="C1218" s="84"/>
      <c r="D1218" s="84"/>
      <c r="E1218" s="84"/>
      <c r="F1218" s="85"/>
      <c r="G1218" s="131"/>
      <c r="H1218" s="88"/>
      <c r="I1218" s="99"/>
      <c r="J1218" s="84"/>
      <c r="K1218" s="88"/>
      <c r="L1218" s="88"/>
      <c r="M1218" s="133"/>
      <c r="N1218" s="91"/>
      <c r="O1218" s="91"/>
    </row>
    <row r="1219" ht="15.75" customHeight="1">
      <c r="A1219" s="122"/>
      <c r="B1219" s="84"/>
      <c r="C1219" s="84"/>
      <c r="D1219" s="84"/>
      <c r="E1219" s="84"/>
      <c r="F1219" s="85"/>
      <c r="G1219" s="131"/>
      <c r="H1219" s="88"/>
      <c r="I1219" s="99"/>
      <c r="J1219" s="84"/>
      <c r="K1219" s="88"/>
      <c r="L1219" s="88"/>
      <c r="M1219" s="133"/>
      <c r="N1219" s="91"/>
      <c r="O1219" s="91"/>
    </row>
    <row r="1220" ht="15.75" customHeight="1">
      <c r="A1220" s="122"/>
      <c r="B1220" s="84"/>
      <c r="C1220" s="84"/>
      <c r="D1220" s="84"/>
      <c r="E1220" s="84"/>
      <c r="F1220" s="85"/>
      <c r="G1220" s="131"/>
      <c r="H1220" s="88"/>
      <c r="I1220" s="99"/>
      <c r="J1220" s="84"/>
      <c r="K1220" s="88"/>
      <c r="L1220" s="88"/>
      <c r="M1220" s="133"/>
      <c r="N1220" s="91"/>
      <c r="O1220" s="91"/>
    </row>
    <row r="1221" ht="15.75" customHeight="1">
      <c r="A1221" s="122"/>
      <c r="B1221" s="84"/>
      <c r="C1221" s="84"/>
      <c r="D1221" s="84"/>
      <c r="E1221" s="84"/>
      <c r="F1221" s="85"/>
      <c r="G1221" s="131"/>
      <c r="H1221" s="88"/>
      <c r="I1221" s="99"/>
      <c r="J1221" s="84"/>
      <c r="K1221" s="88"/>
      <c r="L1221" s="88"/>
      <c r="M1221" s="133"/>
      <c r="N1221" s="91"/>
      <c r="O1221" s="91"/>
    </row>
    <row r="1222" ht="15.75" customHeight="1">
      <c r="A1222" s="122"/>
      <c r="B1222" s="84"/>
      <c r="C1222" s="84"/>
      <c r="D1222" s="84"/>
      <c r="E1222" s="84"/>
      <c r="F1222" s="85"/>
      <c r="G1222" s="131"/>
      <c r="H1222" s="88"/>
      <c r="I1222" s="99"/>
      <c r="J1222" s="84"/>
      <c r="K1222" s="88"/>
      <c r="L1222" s="88"/>
      <c r="M1222" s="133"/>
      <c r="N1222" s="91"/>
      <c r="O1222" s="91"/>
    </row>
    <row r="1223" ht="15.75" customHeight="1">
      <c r="A1223" s="122"/>
      <c r="B1223" s="84"/>
      <c r="C1223" s="84"/>
      <c r="D1223" s="84"/>
      <c r="E1223" s="84"/>
      <c r="F1223" s="85"/>
      <c r="G1223" s="131"/>
      <c r="H1223" s="88"/>
      <c r="I1223" s="99"/>
      <c r="J1223" s="84"/>
      <c r="K1223" s="88"/>
      <c r="L1223" s="88"/>
      <c r="M1223" s="133"/>
      <c r="N1223" s="91"/>
      <c r="O1223" s="91"/>
    </row>
    <row r="1224" ht="15.75" customHeight="1">
      <c r="A1224" s="122"/>
      <c r="B1224" s="84"/>
      <c r="C1224" s="84"/>
      <c r="D1224" s="84"/>
      <c r="E1224" s="84"/>
      <c r="F1224" s="85"/>
      <c r="G1224" s="131"/>
      <c r="H1224" s="88"/>
      <c r="I1224" s="99"/>
      <c r="J1224" s="84"/>
      <c r="K1224" s="88"/>
      <c r="L1224" s="88"/>
      <c r="M1224" s="133"/>
      <c r="N1224" s="91"/>
      <c r="O1224" s="91"/>
    </row>
    <row r="1225" ht="15.75" customHeight="1">
      <c r="A1225" s="122"/>
      <c r="B1225" s="84"/>
      <c r="C1225" s="84"/>
      <c r="D1225" s="84"/>
      <c r="E1225" s="84"/>
      <c r="F1225" s="85"/>
      <c r="G1225" s="131"/>
      <c r="H1225" s="88"/>
      <c r="I1225" s="99"/>
      <c r="J1225" s="84"/>
      <c r="K1225" s="88"/>
      <c r="L1225" s="88"/>
      <c r="M1225" s="133"/>
      <c r="N1225" s="91"/>
      <c r="O1225" s="91"/>
    </row>
    <row r="1226" ht="15.75" customHeight="1">
      <c r="A1226" s="122"/>
      <c r="B1226" s="84"/>
      <c r="C1226" s="84"/>
      <c r="D1226" s="84"/>
      <c r="E1226" s="84"/>
      <c r="F1226" s="85"/>
      <c r="G1226" s="131"/>
      <c r="H1226" s="88"/>
      <c r="I1226" s="99"/>
      <c r="J1226" s="84"/>
      <c r="K1226" s="88"/>
      <c r="L1226" s="88"/>
      <c r="M1226" s="133"/>
      <c r="N1226" s="91"/>
      <c r="O1226" s="91"/>
    </row>
    <row r="1227" ht="15.75" customHeight="1">
      <c r="A1227" s="122"/>
      <c r="B1227" s="84"/>
      <c r="C1227" s="84"/>
      <c r="D1227" s="84"/>
      <c r="E1227" s="84"/>
      <c r="F1227" s="85"/>
      <c r="G1227" s="131"/>
      <c r="H1227" s="88"/>
      <c r="I1227" s="99"/>
      <c r="J1227" s="84"/>
      <c r="K1227" s="88"/>
      <c r="L1227" s="88"/>
      <c r="M1227" s="133"/>
      <c r="N1227" s="91"/>
      <c r="O1227" s="91"/>
    </row>
    <row r="1228" ht="15.75" customHeight="1">
      <c r="A1228" s="122"/>
      <c r="B1228" s="84"/>
      <c r="C1228" s="84"/>
      <c r="D1228" s="84"/>
      <c r="E1228" s="84"/>
      <c r="F1228" s="85"/>
      <c r="G1228" s="131"/>
      <c r="H1228" s="88"/>
      <c r="I1228" s="99"/>
      <c r="J1228" s="84"/>
      <c r="K1228" s="88"/>
      <c r="L1228" s="88"/>
      <c r="M1228" s="133"/>
      <c r="N1228" s="91"/>
      <c r="O1228" s="91"/>
    </row>
    <row r="1229" ht="15.75" customHeight="1">
      <c r="A1229" s="122"/>
      <c r="B1229" s="84"/>
      <c r="C1229" s="84"/>
      <c r="D1229" s="84"/>
      <c r="E1229" s="84"/>
      <c r="F1229" s="85"/>
      <c r="G1229" s="131"/>
      <c r="H1229" s="88"/>
      <c r="I1229" s="99"/>
      <c r="J1229" s="84"/>
      <c r="K1229" s="88"/>
      <c r="L1229" s="88"/>
      <c r="M1229" s="133"/>
      <c r="N1229" s="91"/>
      <c r="O1229" s="91"/>
    </row>
    <row r="1230" ht="15.75" customHeight="1">
      <c r="A1230" s="122"/>
      <c r="B1230" s="84"/>
      <c r="C1230" s="84"/>
      <c r="D1230" s="84"/>
      <c r="E1230" s="84"/>
      <c r="F1230" s="85"/>
      <c r="G1230" s="131"/>
      <c r="H1230" s="88"/>
      <c r="I1230" s="99"/>
      <c r="J1230" s="84"/>
      <c r="K1230" s="88"/>
      <c r="L1230" s="88"/>
      <c r="M1230" s="133"/>
      <c r="N1230" s="91"/>
      <c r="O1230" s="91"/>
    </row>
    <row r="1231" ht="15.75" customHeight="1">
      <c r="A1231" s="122"/>
      <c r="B1231" s="84"/>
      <c r="C1231" s="84"/>
      <c r="D1231" s="84"/>
      <c r="E1231" s="84"/>
      <c r="F1231" s="85"/>
      <c r="G1231" s="131"/>
      <c r="H1231" s="88"/>
      <c r="I1231" s="99"/>
      <c r="J1231" s="84"/>
      <c r="K1231" s="88"/>
      <c r="L1231" s="88"/>
      <c r="M1231" s="133"/>
      <c r="N1231" s="91"/>
      <c r="O1231" s="91"/>
    </row>
    <row r="1232" ht="15.75" customHeight="1">
      <c r="A1232" s="122"/>
      <c r="B1232" s="84"/>
      <c r="C1232" s="84"/>
      <c r="D1232" s="84"/>
      <c r="E1232" s="84"/>
      <c r="F1232" s="85"/>
      <c r="G1232" s="131"/>
      <c r="H1232" s="88"/>
      <c r="I1232" s="99"/>
      <c r="J1232" s="84"/>
      <c r="K1232" s="88"/>
      <c r="L1232" s="88"/>
      <c r="M1232" s="133"/>
      <c r="N1232" s="91"/>
      <c r="O1232" s="91"/>
    </row>
    <row r="1233" ht="15.75" customHeight="1">
      <c r="A1233" s="122"/>
      <c r="B1233" s="84"/>
      <c r="C1233" s="84"/>
      <c r="D1233" s="84"/>
      <c r="E1233" s="84"/>
      <c r="F1233" s="85"/>
      <c r="G1233" s="131"/>
      <c r="H1233" s="88"/>
      <c r="I1233" s="99"/>
      <c r="J1233" s="84"/>
      <c r="K1233" s="88"/>
      <c r="L1233" s="88"/>
      <c r="M1233" s="133"/>
      <c r="N1233" s="91"/>
      <c r="O1233" s="91"/>
    </row>
    <row r="1234" ht="15.75" customHeight="1">
      <c r="A1234" s="122"/>
      <c r="B1234" s="84"/>
      <c r="C1234" s="84"/>
      <c r="D1234" s="84"/>
      <c r="E1234" s="84"/>
      <c r="F1234" s="85"/>
      <c r="G1234" s="131"/>
      <c r="H1234" s="88"/>
      <c r="I1234" s="99"/>
      <c r="J1234" s="84"/>
      <c r="K1234" s="88"/>
      <c r="L1234" s="88"/>
      <c r="M1234" s="133"/>
      <c r="N1234" s="91"/>
      <c r="O1234" s="91"/>
    </row>
    <row r="1235" ht="15.75" customHeight="1">
      <c r="A1235" s="122"/>
      <c r="B1235" s="84"/>
      <c r="C1235" s="84"/>
      <c r="D1235" s="84"/>
      <c r="E1235" s="84"/>
      <c r="F1235" s="85"/>
      <c r="G1235" s="131"/>
      <c r="H1235" s="88"/>
      <c r="I1235" s="99"/>
      <c r="J1235" s="84"/>
      <c r="K1235" s="88"/>
      <c r="L1235" s="88"/>
      <c r="M1235" s="133"/>
      <c r="N1235" s="91"/>
      <c r="O1235" s="91"/>
    </row>
    <row r="1236" ht="15.75" customHeight="1">
      <c r="A1236" s="122"/>
      <c r="B1236" s="84"/>
      <c r="C1236" s="84"/>
      <c r="D1236" s="84"/>
      <c r="E1236" s="84"/>
      <c r="F1236" s="85"/>
      <c r="G1236" s="131"/>
      <c r="H1236" s="88"/>
      <c r="I1236" s="99"/>
      <c r="J1236" s="84"/>
      <c r="K1236" s="88"/>
      <c r="L1236" s="88"/>
      <c r="M1236" s="133"/>
      <c r="N1236" s="91"/>
      <c r="O1236" s="91"/>
    </row>
    <row r="1237" ht="15.75" customHeight="1">
      <c r="A1237" s="122"/>
      <c r="B1237" s="84"/>
      <c r="C1237" s="84"/>
      <c r="D1237" s="84"/>
      <c r="E1237" s="84"/>
      <c r="F1237" s="85"/>
      <c r="G1237" s="131"/>
      <c r="H1237" s="88"/>
      <c r="I1237" s="99"/>
      <c r="J1237" s="84"/>
      <c r="K1237" s="88"/>
      <c r="L1237" s="88"/>
      <c r="M1237" s="133"/>
      <c r="N1237" s="91"/>
      <c r="O1237" s="91"/>
    </row>
    <row r="1238" ht="15.75" customHeight="1">
      <c r="A1238" s="122"/>
      <c r="B1238" s="84"/>
      <c r="C1238" s="84"/>
      <c r="D1238" s="84"/>
      <c r="E1238" s="84"/>
      <c r="F1238" s="85"/>
      <c r="G1238" s="131"/>
      <c r="H1238" s="88"/>
      <c r="I1238" s="99"/>
      <c r="J1238" s="84"/>
      <c r="K1238" s="88"/>
      <c r="L1238" s="88"/>
      <c r="M1238" s="133"/>
      <c r="N1238" s="91"/>
      <c r="O1238" s="91"/>
    </row>
    <row r="1239" ht="15.75" customHeight="1">
      <c r="A1239" s="122"/>
      <c r="B1239" s="84"/>
      <c r="C1239" s="84"/>
      <c r="D1239" s="84"/>
      <c r="E1239" s="84"/>
      <c r="F1239" s="85"/>
      <c r="G1239" s="131"/>
      <c r="H1239" s="88"/>
      <c r="I1239" s="99"/>
      <c r="J1239" s="84"/>
      <c r="K1239" s="88"/>
      <c r="L1239" s="88"/>
      <c r="M1239" s="133"/>
      <c r="N1239" s="91"/>
      <c r="O1239" s="91"/>
    </row>
    <row r="1240" ht="15.75" customHeight="1">
      <c r="A1240" s="122"/>
      <c r="B1240" s="84"/>
      <c r="C1240" s="84"/>
      <c r="D1240" s="84"/>
      <c r="E1240" s="84"/>
      <c r="F1240" s="85"/>
      <c r="G1240" s="131"/>
      <c r="H1240" s="88"/>
      <c r="I1240" s="99"/>
      <c r="J1240" s="84"/>
      <c r="K1240" s="88"/>
      <c r="L1240" s="88"/>
      <c r="M1240" s="133"/>
      <c r="N1240" s="91"/>
      <c r="O1240" s="91"/>
    </row>
    <row r="1241" ht="15.75" customHeight="1">
      <c r="A1241" s="122"/>
      <c r="B1241" s="84"/>
      <c r="C1241" s="84"/>
      <c r="D1241" s="84"/>
      <c r="E1241" s="84"/>
      <c r="F1241" s="85"/>
      <c r="G1241" s="131"/>
      <c r="H1241" s="88"/>
      <c r="I1241" s="99"/>
      <c r="J1241" s="84"/>
      <c r="K1241" s="88"/>
      <c r="L1241" s="88"/>
      <c r="M1241" s="133"/>
      <c r="N1241" s="91"/>
      <c r="O1241" s="91"/>
    </row>
    <row r="1242" ht="15.75" customHeight="1">
      <c r="A1242" s="122"/>
      <c r="B1242" s="84"/>
      <c r="C1242" s="84"/>
      <c r="D1242" s="84"/>
      <c r="E1242" s="84"/>
      <c r="F1242" s="85"/>
      <c r="G1242" s="131"/>
      <c r="H1242" s="88"/>
      <c r="I1242" s="99"/>
      <c r="J1242" s="84"/>
      <c r="K1242" s="88"/>
      <c r="L1242" s="88"/>
      <c r="M1242" s="133"/>
      <c r="N1242" s="91"/>
      <c r="O1242" s="91"/>
    </row>
    <row r="1243" ht="15.75" customHeight="1">
      <c r="A1243" s="122"/>
      <c r="B1243" s="84"/>
      <c r="C1243" s="84"/>
      <c r="D1243" s="84"/>
      <c r="E1243" s="84"/>
      <c r="F1243" s="85"/>
      <c r="G1243" s="131"/>
      <c r="H1243" s="88"/>
      <c r="I1243" s="99"/>
      <c r="J1243" s="84"/>
      <c r="K1243" s="88"/>
      <c r="L1243" s="88"/>
      <c r="M1243" s="133"/>
      <c r="N1243" s="91"/>
      <c r="O1243" s="91"/>
    </row>
    <row r="1244" ht="15.75" customHeight="1">
      <c r="A1244" s="122"/>
      <c r="B1244" s="84"/>
      <c r="C1244" s="84"/>
      <c r="D1244" s="84"/>
      <c r="E1244" s="84"/>
      <c r="F1244" s="85"/>
      <c r="G1244" s="131"/>
      <c r="H1244" s="88"/>
      <c r="I1244" s="99"/>
      <c r="J1244" s="84"/>
      <c r="K1244" s="88"/>
      <c r="L1244" s="88"/>
      <c r="M1244" s="133"/>
      <c r="N1244" s="91"/>
      <c r="O1244" s="91"/>
    </row>
    <row r="1245" ht="15.75" customHeight="1">
      <c r="A1245" s="122"/>
      <c r="B1245" s="84"/>
      <c r="C1245" s="84"/>
      <c r="D1245" s="84"/>
      <c r="E1245" s="84"/>
      <c r="F1245" s="85"/>
      <c r="G1245" s="131"/>
      <c r="H1245" s="88"/>
      <c r="I1245" s="99"/>
      <c r="J1245" s="84"/>
      <c r="K1245" s="88"/>
      <c r="L1245" s="88"/>
      <c r="M1245" s="133"/>
      <c r="N1245" s="91"/>
      <c r="O1245" s="91"/>
    </row>
    <row r="1246" ht="15.75" customHeight="1">
      <c r="A1246" s="122"/>
      <c r="B1246" s="84"/>
      <c r="C1246" s="84"/>
      <c r="D1246" s="84"/>
      <c r="E1246" s="84"/>
      <c r="F1246" s="85"/>
      <c r="G1246" s="131"/>
      <c r="H1246" s="88"/>
      <c r="I1246" s="99"/>
      <c r="J1246" s="84"/>
      <c r="K1246" s="88"/>
      <c r="L1246" s="88"/>
      <c r="M1246" s="133"/>
      <c r="N1246" s="91"/>
      <c r="O1246" s="91"/>
    </row>
    <row r="1247" ht="15.75" customHeight="1">
      <c r="A1247" s="122"/>
      <c r="B1247" s="84"/>
      <c r="C1247" s="84"/>
      <c r="D1247" s="84"/>
      <c r="E1247" s="84"/>
      <c r="F1247" s="85"/>
      <c r="G1247" s="131"/>
      <c r="H1247" s="88"/>
      <c r="I1247" s="99"/>
      <c r="J1247" s="84"/>
      <c r="K1247" s="88"/>
      <c r="L1247" s="88"/>
      <c r="M1247" s="133"/>
      <c r="N1247" s="91"/>
      <c r="O1247" s="91"/>
    </row>
    <row r="1248" ht="15.75" customHeight="1">
      <c r="A1248" s="122"/>
      <c r="B1248" s="84"/>
      <c r="C1248" s="84"/>
      <c r="D1248" s="84"/>
      <c r="E1248" s="84"/>
      <c r="F1248" s="85"/>
      <c r="G1248" s="131"/>
      <c r="H1248" s="88"/>
      <c r="I1248" s="99"/>
      <c r="J1248" s="84"/>
      <c r="K1248" s="88"/>
      <c r="L1248" s="88"/>
      <c r="M1248" s="133"/>
      <c r="N1248" s="91"/>
      <c r="O1248" s="91"/>
    </row>
    <row r="1249" ht="15.75" customHeight="1">
      <c r="A1249" s="122"/>
      <c r="B1249" s="84"/>
      <c r="C1249" s="84"/>
      <c r="D1249" s="84"/>
      <c r="E1249" s="84"/>
      <c r="F1249" s="85"/>
      <c r="G1249" s="131"/>
      <c r="H1249" s="88"/>
      <c r="I1249" s="99"/>
      <c r="J1249" s="84"/>
      <c r="K1249" s="88"/>
      <c r="L1249" s="88"/>
      <c r="M1249" s="133"/>
      <c r="N1249" s="91"/>
      <c r="O1249" s="91"/>
    </row>
    <row r="1250" ht="15.75" customHeight="1">
      <c r="A1250" s="122"/>
      <c r="B1250" s="84"/>
      <c r="C1250" s="84"/>
      <c r="D1250" s="84"/>
      <c r="E1250" s="84"/>
      <c r="F1250" s="85"/>
      <c r="G1250" s="131"/>
      <c r="H1250" s="88"/>
      <c r="I1250" s="99"/>
      <c r="J1250" s="84"/>
      <c r="K1250" s="88"/>
      <c r="L1250" s="88"/>
      <c r="M1250" s="133"/>
      <c r="N1250" s="91"/>
      <c r="O1250" s="91"/>
    </row>
    <row r="1251" ht="15.75" customHeight="1">
      <c r="A1251" s="122"/>
      <c r="B1251" s="84"/>
      <c r="C1251" s="84"/>
      <c r="D1251" s="84"/>
      <c r="E1251" s="84"/>
      <c r="F1251" s="85"/>
      <c r="G1251" s="131"/>
      <c r="H1251" s="88"/>
      <c r="I1251" s="99"/>
      <c r="J1251" s="84"/>
      <c r="K1251" s="88"/>
      <c r="L1251" s="88"/>
      <c r="M1251" s="133"/>
      <c r="N1251" s="91"/>
      <c r="O1251" s="91"/>
    </row>
    <row r="1252" ht="15.75" customHeight="1">
      <c r="A1252" s="122"/>
      <c r="B1252" s="84"/>
      <c r="C1252" s="84"/>
      <c r="D1252" s="84"/>
      <c r="E1252" s="84"/>
      <c r="F1252" s="85"/>
      <c r="G1252" s="131"/>
      <c r="H1252" s="88"/>
      <c r="I1252" s="99"/>
      <c r="J1252" s="84"/>
      <c r="K1252" s="88"/>
      <c r="L1252" s="88"/>
      <c r="M1252" s="133"/>
      <c r="N1252" s="91"/>
      <c r="O1252" s="91"/>
    </row>
    <row r="1253" ht="15.75" customHeight="1">
      <c r="A1253" s="122"/>
      <c r="B1253" s="84"/>
      <c r="C1253" s="84"/>
      <c r="D1253" s="84"/>
      <c r="E1253" s="84"/>
      <c r="F1253" s="85"/>
      <c r="G1253" s="131"/>
      <c r="H1253" s="88"/>
      <c r="I1253" s="99"/>
      <c r="J1253" s="84"/>
      <c r="K1253" s="88"/>
      <c r="L1253" s="88"/>
      <c r="M1253" s="133"/>
      <c r="N1253" s="91"/>
      <c r="O1253" s="91"/>
    </row>
    <row r="1254" ht="15.75" customHeight="1">
      <c r="A1254" s="122"/>
      <c r="B1254" s="84"/>
      <c r="C1254" s="84"/>
      <c r="D1254" s="84"/>
      <c r="E1254" s="84"/>
      <c r="F1254" s="85"/>
      <c r="G1254" s="131"/>
      <c r="H1254" s="88"/>
      <c r="I1254" s="99"/>
      <c r="J1254" s="84"/>
      <c r="K1254" s="88"/>
      <c r="L1254" s="88"/>
      <c r="M1254" s="133"/>
      <c r="N1254" s="91"/>
      <c r="O1254" s="91"/>
    </row>
    <row r="1255" ht="15.75" customHeight="1">
      <c r="A1255" s="122"/>
      <c r="B1255" s="84"/>
      <c r="C1255" s="84"/>
      <c r="D1255" s="84"/>
      <c r="E1255" s="84"/>
      <c r="F1255" s="85"/>
      <c r="G1255" s="131"/>
      <c r="H1255" s="88"/>
      <c r="I1255" s="99"/>
      <c r="J1255" s="84"/>
      <c r="K1255" s="88"/>
      <c r="L1255" s="88"/>
      <c r="M1255" s="133"/>
      <c r="N1255" s="91"/>
      <c r="O1255" s="91"/>
    </row>
    <row r="1256" ht="15.75" customHeight="1">
      <c r="A1256" s="122"/>
      <c r="B1256" s="84"/>
      <c r="C1256" s="84"/>
      <c r="D1256" s="84"/>
      <c r="E1256" s="84"/>
      <c r="F1256" s="85"/>
      <c r="G1256" s="131"/>
      <c r="H1256" s="88"/>
      <c r="I1256" s="99"/>
      <c r="J1256" s="84"/>
      <c r="K1256" s="88"/>
      <c r="L1256" s="88"/>
      <c r="M1256" s="133"/>
      <c r="N1256" s="91"/>
      <c r="O1256" s="91"/>
    </row>
    <row r="1257" ht="15.75" customHeight="1">
      <c r="A1257" s="122"/>
      <c r="B1257" s="84"/>
      <c r="C1257" s="84"/>
      <c r="D1257" s="84"/>
      <c r="E1257" s="84"/>
      <c r="F1257" s="85"/>
      <c r="G1257" s="131"/>
      <c r="H1257" s="88"/>
      <c r="I1257" s="99"/>
      <c r="J1257" s="84"/>
      <c r="K1257" s="88"/>
      <c r="L1257" s="88"/>
      <c r="M1257" s="133"/>
      <c r="N1257" s="91"/>
      <c r="O1257" s="91"/>
    </row>
    <row r="1258" ht="15.75" customHeight="1">
      <c r="A1258" s="122"/>
      <c r="B1258" s="84"/>
      <c r="C1258" s="84"/>
      <c r="D1258" s="84"/>
      <c r="E1258" s="84"/>
      <c r="F1258" s="85"/>
      <c r="G1258" s="131"/>
      <c r="H1258" s="88"/>
      <c r="I1258" s="99"/>
      <c r="J1258" s="84"/>
      <c r="K1258" s="88"/>
      <c r="L1258" s="88"/>
      <c r="M1258" s="133"/>
      <c r="N1258" s="91"/>
      <c r="O1258" s="91"/>
    </row>
    <row r="1259" ht="15.75" customHeight="1">
      <c r="A1259" s="122"/>
      <c r="B1259" s="84"/>
      <c r="C1259" s="84"/>
      <c r="D1259" s="84"/>
      <c r="E1259" s="84"/>
      <c r="F1259" s="85"/>
      <c r="G1259" s="131"/>
      <c r="H1259" s="88"/>
      <c r="I1259" s="99"/>
      <c r="J1259" s="84"/>
      <c r="K1259" s="88"/>
      <c r="L1259" s="88"/>
      <c r="M1259" s="133"/>
      <c r="N1259" s="91"/>
      <c r="O1259" s="91"/>
    </row>
    <row r="1260" ht="15.75" customHeight="1">
      <c r="A1260" s="122"/>
      <c r="B1260" s="84"/>
      <c r="C1260" s="84"/>
      <c r="D1260" s="84"/>
      <c r="E1260" s="84"/>
      <c r="F1260" s="85"/>
      <c r="G1260" s="131"/>
      <c r="H1260" s="88"/>
      <c r="I1260" s="99"/>
      <c r="J1260" s="84"/>
      <c r="K1260" s="88"/>
      <c r="L1260" s="88"/>
      <c r="M1260" s="133"/>
      <c r="N1260" s="91"/>
      <c r="O1260" s="91"/>
    </row>
    <row r="1261" ht="15.75" customHeight="1">
      <c r="A1261" s="122"/>
      <c r="B1261" s="84"/>
      <c r="C1261" s="84"/>
      <c r="D1261" s="84"/>
      <c r="E1261" s="84"/>
      <c r="F1261" s="85"/>
      <c r="G1261" s="131"/>
      <c r="H1261" s="88"/>
      <c r="I1261" s="99"/>
      <c r="J1261" s="84"/>
      <c r="K1261" s="88"/>
      <c r="L1261" s="88"/>
      <c r="M1261" s="133"/>
      <c r="N1261" s="91"/>
      <c r="O1261" s="91"/>
    </row>
    <row r="1262" ht="15.75" customHeight="1">
      <c r="A1262" s="122"/>
      <c r="B1262" s="84"/>
      <c r="C1262" s="84"/>
      <c r="D1262" s="84"/>
      <c r="E1262" s="84"/>
      <c r="F1262" s="85"/>
      <c r="G1262" s="131"/>
      <c r="H1262" s="88"/>
      <c r="I1262" s="99"/>
      <c r="J1262" s="84"/>
      <c r="K1262" s="88"/>
      <c r="L1262" s="88"/>
      <c r="M1262" s="133"/>
      <c r="N1262" s="91"/>
      <c r="O1262" s="91"/>
    </row>
    <row r="1263" ht="15.75" customHeight="1">
      <c r="A1263" s="122"/>
      <c r="B1263" s="84"/>
      <c r="C1263" s="84"/>
      <c r="D1263" s="84"/>
      <c r="E1263" s="84"/>
      <c r="F1263" s="85"/>
      <c r="G1263" s="131"/>
      <c r="H1263" s="88"/>
      <c r="I1263" s="99"/>
      <c r="J1263" s="84"/>
      <c r="K1263" s="88"/>
      <c r="L1263" s="88"/>
      <c r="M1263" s="133"/>
      <c r="N1263" s="91"/>
      <c r="O1263" s="91"/>
    </row>
    <row r="1264" ht="15.75" customHeight="1">
      <c r="A1264" s="122"/>
      <c r="B1264" s="84"/>
      <c r="C1264" s="84"/>
      <c r="D1264" s="84"/>
      <c r="E1264" s="84"/>
      <c r="F1264" s="85"/>
      <c r="G1264" s="131"/>
      <c r="H1264" s="88"/>
      <c r="I1264" s="99"/>
      <c r="J1264" s="84"/>
      <c r="K1264" s="88"/>
      <c r="L1264" s="88"/>
      <c r="M1264" s="133"/>
      <c r="N1264" s="91"/>
      <c r="O1264" s="91"/>
    </row>
    <row r="1265" ht="15.75" customHeight="1">
      <c r="A1265" s="122"/>
      <c r="B1265" s="84"/>
      <c r="C1265" s="84"/>
      <c r="D1265" s="84"/>
      <c r="E1265" s="84"/>
      <c r="F1265" s="85"/>
      <c r="G1265" s="131"/>
      <c r="H1265" s="88"/>
      <c r="I1265" s="99"/>
      <c r="J1265" s="84"/>
      <c r="K1265" s="88"/>
      <c r="L1265" s="88"/>
      <c r="M1265" s="133"/>
      <c r="N1265" s="91"/>
      <c r="O1265" s="91"/>
    </row>
    <row r="1266" ht="15.75" customHeight="1">
      <c r="A1266" s="122"/>
      <c r="B1266" s="84"/>
      <c r="C1266" s="84"/>
      <c r="D1266" s="84"/>
      <c r="E1266" s="84"/>
      <c r="F1266" s="85"/>
      <c r="G1266" s="131"/>
      <c r="H1266" s="88"/>
      <c r="I1266" s="99"/>
      <c r="J1266" s="84"/>
      <c r="K1266" s="88"/>
      <c r="L1266" s="88"/>
      <c r="M1266" s="133"/>
      <c r="N1266" s="91"/>
      <c r="O1266" s="91"/>
    </row>
    <row r="1267" ht="15.75" customHeight="1">
      <c r="A1267" s="122"/>
      <c r="B1267" s="84"/>
      <c r="C1267" s="84"/>
      <c r="D1267" s="84"/>
      <c r="E1267" s="84"/>
      <c r="F1267" s="85"/>
      <c r="G1267" s="131"/>
      <c r="H1267" s="88"/>
      <c r="I1267" s="99"/>
      <c r="J1267" s="84"/>
      <c r="K1267" s="88"/>
      <c r="L1267" s="88"/>
      <c r="M1267" s="133"/>
      <c r="N1267" s="91"/>
      <c r="O1267" s="91"/>
    </row>
    <row r="1268" ht="15.75" customHeight="1">
      <c r="A1268" s="122"/>
      <c r="B1268" s="84"/>
      <c r="C1268" s="84"/>
      <c r="D1268" s="84"/>
      <c r="E1268" s="84"/>
      <c r="F1268" s="85"/>
      <c r="G1268" s="131"/>
      <c r="H1268" s="88"/>
      <c r="I1268" s="99"/>
      <c r="J1268" s="84"/>
      <c r="K1268" s="88"/>
      <c r="L1268" s="88"/>
      <c r="M1268" s="133"/>
      <c r="N1268" s="91"/>
      <c r="O1268" s="91"/>
    </row>
    <row r="1269" ht="15.75" customHeight="1">
      <c r="A1269" s="122"/>
      <c r="B1269" s="84"/>
      <c r="C1269" s="84"/>
      <c r="D1269" s="84"/>
      <c r="E1269" s="84"/>
      <c r="F1269" s="85"/>
      <c r="G1269" s="131"/>
      <c r="H1269" s="88"/>
      <c r="I1269" s="99"/>
      <c r="J1269" s="84"/>
      <c r="K1269" s="88"/>
      <c r="L1269" s="88"/>
      <c r="M1269" s="133"/>
      <c r="N1269" s="91"/>
      <c r="O1269" s="91"/>
    </row>
    <row r="1270" ht="15.75" customHeight="1">
      <c r="A1270" s="122"/>
      <c r="B1270" s="84"/>
      <c r="C1270" s="84"/>
      <c r="D1270" s="84"/>
      <c r="E1270" s="84"/>
      <c r="F1270" s="85"/>
      <c r="G1270" s="131"/>
      <c r="H1270" s="88"/>
      <c r="I1270" s="99"/>
      <c r="J1270" s="84"/>
      <c r="K1270" s="88"/>
      <c r="L1270" s="88"/>
      <c r="M1270" s="133"/>
      <c r="N1270" s="91"/>
      <c r="O1270" s="91"/>
    </row>
    <row r="1271" ht="15.75" customHeight="1">
      <c r="A1271" s="122"/>
      <c r="B1271" s="84"/>
      <c r="C1271" s="84"/>
      <c r="D1271" s="84"/>
      <c r="E1271" s="84"/>
      <c r="F1271" s="85"/>
      <c r="G1271" s="131"/>
      <c r="H1271" s="88"/>
      <c r="I1271" s="99"/>
      <c r="J1271" s="84"/>
      <c r="K1271" s="88"/>
      <c r="L1271" s="88"/>
      <c r="M1271" s="133"/>
      <c r="N1271" s="91"/>
      <c r="O1271" s="91"/>
    </row>
    <row r="1272" ht="15.75" customHeight="1">
      <c r="A1272" s="122"/>
      <c r="B1272" s="84"/>
      <c r="C1272" s="84"/>
      <c r="D1272" s="84"/>
      <c r="E1272" s="84"/>
      <c r="F1272" s="85"/>
      <c r="G1272" s="131"/>
      <c r="H1272" s="88"/>
      <c r="I1272" s="99"/>
      <c r="J1272" s="84"/>
      <c r="K1272" s="88"/>
      <c r="L1272" s="88"/>
      <c r="M1272" s="133"/>
      <c r="N1272" s="91"/>
      <c r="O1272" s="91"/>
    </row>
    <row r="1273" ht="15.75" customHeight="1">
      <c r="A1273" s="122"/>
      <c r="B1273" s="84"/>
      <c r="C1273" s="84"/>
      <c r="D1273" s="84"/>
      <c r="E1273" s="84"/>
      <c r="F1273" s="85"/>
      <c r="G1273" s="131"/>
      <c r="H1273" s="88"/>
      <c r="I1273" s="99"/>
      <c r="J1273" s="84"/>
      <c r="K1273" s="88"/>
      <c r="L1273" s="88"/>
      <c r="M1273" s="133"/>
      <c r="N1273" s="91"/>
      <c r="O1273" s="91"/>
    </row>
    <row r="1274" ht="15.75" customHeight="1">
      <c r="A1274" s="122"/>
      <c r="B1274" s="84"/>
      <c r="C1274" s="84"/>
      <c r="D1274" s="84"/>
      <c r="E1274" s="84"/>
      <c r="F1274" s="85"/>
      <c r="G1274" s="131"/>
      <c r="H1274" s="88"/>
      <c r="I1274" s="99"/>
      <c r="J1274" s="84"/>
      <c r="K1274" s="88"/>
      <c r="L1274" s="88"/>
      <c r="M1274" s="133"/>
      <c r="N1274" s="91"/>
      <c r="O1274" s="91"/>
    </row>
    <row r="1275" ht="15.75" customHeight="1">
      <c r="A1275" s="122"/>
      <c r="B1275" s="84"/>
      <c r="C1275" s="84"/>
      <c r="D1275" s="84"/>
      <c r="E1275" s="84"/>
      <c r="F1275" s="85"/>
      <c r="G1275" s="131"/>
      <c r="H1275" s="88"/>
      <c r="I1275" s="99"/>
      <c r="J1275" s="84"/>
      <c r="K1275" s="88"/>
      <c r="L1275" s="88"/>
      <c r="M1275" s="133"/>
      <c r="N1275" s="91"/>
      <c r="O1275" s="91"/>
    </row>
    <row r="1276" ht="15.75" customHeight="1">
      <c r="A1276" s="122"/>
      <c r="B1276" s="84"/>
      <c r="C1276" s="84"/>
      <c r="D1276" s="84"/>
      <c r="E1276" s="84"/>
      <c r="F1276" s="85"/>
      <c r="G1276" s="131"/>
      <c r="H1276" s="88"/>
      <c r="I1276" s="99"/>
      <c r="J1276" s="84"/>
      <c r="K1276" s="88"/>
      <c r="L1276" s="88"/>
      <c r="M1276" s="133"/>
      <c r="N1276" s="91"/>
      <c r="O1276" s="91"/>
    </row>
    <row r="1277" ht="15.75" customHeight="1">
      <c r="A1277" s="122"/>
      <c r="B1277" s="84"/>
      <c r="C1277" s="84"/>
      <c r="D1277" s="84"/>
      <c r="E1277" s="84"/>
      <c r="F1277" s="85"/>
      <c r="G1277" s="131"/>
      <c r="H1277" s="88"/>
      <c r="I1277" s="99"/>
      <c r="J1277" s="84"/>
      <c r="K1277" s="88"/>
      <c r="L1277" s="88"/>
      <c r="M1277" s="133"/>
      <c r="N1277" s="91"/>
      <c r="O1277" s="91"/>
    </row>
    <row r="1278" ht="15.75" customHeight="1">
      <c r="A1278" s="122"/>
      <c r="B1278" s="84"/>
      <c r="C1278" s="84"/>
      <c r="D1278" s="84"/>
      <c r="E1278" s="84"/>
      <c r="F1278" s="85"/>
      <c r="G1278" s="131"/>
      <c r="H1278" s="88"/>
      <c r="I1278" s="99"/>
      <c r="J1278" s="84"/>
      <c r="K1278" s="88"/>
      <c r="L1278" s="88"/>
      <c r="M1278" s="133"/>
      <c r="N1278" s="91"/>
      <c r="O1278" s="91"/>
    </row>
    <row r="1279" ht="15.75" customHeight="1">
      <c r="A1279" s="122"/>
      <c r="B1279" s="84"/>
      <c r="C1279" s="84"/>
      <c r="D1279" s="84"/>
      <c r="E1279" s="84"/>
      <c r="F1279" s="85"/>
      <c r="G1279" s="131"/>
      <c r="H1279" s="88"/>
      <c r="I1279" s="99"/>
      <c r="J1279" s="84"/>
      <c r="K1279" s="88"/>
      <c r="L1279" s="88"/>
      <c r="M1279" s="133"/>
      <c r="N1279" s="91"/>
      <c r="O1279" s="91"/>
    </row>
    <row r="1280" ht="15.75" customHeight="1">
      <c r="A1280" s="122"/>
      <c r="B1280" s="84"/>
      <c r="C1280" s="84"/>
      <c r="D1280" s="84"/>
      <c r="E1280" s="84"/>
      <c r="F1280" s="85"/>
      <c r="G1280" s="131"/>
      <c r="H1280" s="88"/>
      <c r="I1280" s="99"/>
      <c r="J1280" s="84"/>
      <c r="K1280" s="88"/>
      <c r="L1280" s="88"/>
      <c r="M1280" s="133"/>
      <c r="N1280" s="91"/>
      <c r="O1280" s="91"/>
    </row>
    <row r="1281" ht="15.75" customHeight="1">
      <c r="A1281" s="122"/>
      <c r="B1281" s="84"/>
      <c r="C1281" s="84"/>
      <c r="D1281" s="84"/>
      <c r="E1281" s="84"/>
      <c r="F1281" s="85"/>
      <c r="G1281" s="131"/>
      <c r="H1281" s="88"/>
      <c r="I1281" s="99"/>
      <c r="J1281" s="84"/>
      <c r="K1281" s="88"/>
      <c r="L1281" s="88"/>
      <c r="M1281" s="133"/>
      <c r="N1281" s="91"/>
      <c r="O1281" s="91"/>
    </row>
    <row r="1282" ht="15.75" customHeight="1">
      <c r="A1282" s="122"/>
      <c r="B1282" s="84"/>
      <c r="C1282" s="84"/>
      <c r="D1282" s="84"/>
      <c r="E1282" s="84"/>
      <c r="F1282" s="85"/>
      <c r="G1282" s="131"/>
      <c r="H1282" s="88"/>
      <c r="I1282" s="99"/>
      <c r="J1282" s="84"/>
      <c r="K1282" s="88"/>
      <c r="L1282" s="88"/>
      <c r="M1282" s="133"/>
      <c r="N1282" s="91"/>
      <c r="O1282" s="91"/>
    </row>
    <row r="1283" ht="15.75" customHeight="1">
      <c r="A1283" s="122"/>
      <c r="B1283" s="84"/>
      <c r="C1283" s="84"/>
      <c r="D1283" s="84"/>
      <c r="E1283" s="84"/>
      <c r="F1283" s="85"/>
      <c r="G1283" s="131"/>
      <c r="H1283" s="88"/>
      <c r="I1283" s="99"/>
      <c r="J1283" s="84"/>
      <c r="K1283" s="88"/>
      <c r="L1283" s="88"/>
      <c r="M1283" s="133"/>
      <c r="N1283" s="91"/>
      <c r="O1283" s="91"/>
    </row>
    <row r="1284" ht="15.75" customHeight="1">
      <c r="A1284" s="122"/>
      <c r="B1284" s="84"/>
      <c r="C1284" s="84"/>
      <c r="D1284" s="84"/>
      <c r="E1284" s="84"/>
      <c r="F1284" s="85"/>
      <c r="G1284" s="131"/>
      <c r="H1284" s="88"/>
      <c r="I1284" s="99"/>
      <c r="J1284" s="84"/>
      <c r="K1284" s="88"/>
      <c r="L1284" s="88"/>
      <c r="M1284" s="133"/>
      <c r="N1284" s="91"/>
      <c r="O1284" s="91"/>
    </row>
    <row r="1285" ht="15.75" customHeight="1">
      <c r="A1285" s="122"/>
      <c r="B1285" s="84"/>
      <c r="C1285" s="84"/>
      <c r="D1285" s="84"/>
      <c r="E1285" s="84"/>
      <c r="F1285" s="85"/>
      <c r="G1285" s="131"/>
      <c r="H1285" s="88"/>
      <c r="I1285" s="99"/>
      <c r="J1285" s="84"/>
      <c r="K1285" s="88"/>
      <c r="L1285" s="88"/>
      <c r="M1285" s="133"/>
      <c r="N1285" s="91"/>
      <c r="O1285" s="91"/>
    </row>
    <row r="1286" ht="15.75" customHeight="1">
      <c r="A1286" s="122"/>
      <c r="B1286" s="84"/>
      <c r="C1286" s="84"/>
      <c r="D1286" s="84"/>
      <c r="E1286" s="84"/>
      <c r="F1286" s="85"/>
      <c r="G1286" s="131"/>
      <c r="H1286" s="88"/>
      <c r="I1286" s="99"/>
      <c r="J1286" s="84"/>
      <c r="K1286" s="88"/>
      <c r="L1286" s="88"/>
      <c r="M1286" s="133"/>
      <c r="N1286" s="91"/>
      <c r="O1286" s="91"/>
    </row>
    <row r="1287" ht="15.75" customHeight="1">
      <c r="A1287" s="122"/>
      <c r="B1287" s="84"/>
      <c r="C1287" s="84"/>
      <c r="D1287" s="84"/>
      <c r="E1287" s="84"/>
      <c r="F1287" s="85"/>
      <c r="G1287" s="131"/>
      <c r="H1287" s="88"/>
      <c r="I1287" s="99"/>
      <c r="J1287" s="84"/>
      <c r="K1287" s="88"/>
      <c r="L1287" s="88"/>
      <c r="M1287" s="133"/>
      <c r="N1287" s="91"/>
      <c r="O1287" s="91"/>
    </row>
    <row r="1288" ht="15.75" customHeight="1">
      <c r="A1288" s="122"/>
      <c r="B1288" s="84"/>
      <c r="C1288" s="84"/>
      <c r="D1288" s="84"/>
      <c r="E1288" s="84"/>
      <c r="F1288" s="85"/>
      <c r="G1288" s="131"/>
      <c r="H1288" s="88"/>
      <c r="I1288" s="99"/>
      <c r="J1288" s="84"/>
      <c r="K1288" s="88"/>
      <c r="L1288" s="88"/>
      <c r="M1288" s="133"/>
      <c r="N1288" s="91"/>
      <c r="O1288" s="91"/>
    </row>
    <row r="1289" ht="15.75" customHeight="1">
      <c r="A1289" s="122"/>
      <c r="B1289" s="84"/>
      <c r="C1289" s="84"/>
      <c r="D1289" s="84"/>
      <c r="E1289" s="84"/>
      <c r="F1289" s="85"/>
      <c r="G1289" s="131"/>
      <c r="H1289" s="88"/>
      <c r="I1289" s="99"/>
      <c r="J1289" s="84"/>
      <c r="K1289" s="88"/>
      <c r="L1289" s="88"/>
      <c r="M1289" s="133"/>
      <c r="N1289" s="91"/>
      <c r="O1289" s="91"/>
    </row>
    <row r="1290" ht="15.75" customHeight="1">
      <c r="A1290" s="122"/>
      <c r="B1290" s="84"/>
      <c r="C1290" s="84"/>
      <c r="D1290" s="84"/>
      <c r="E1290" s="84"/>
      <c r="F1290" s="85"/>
      <c r="G1290" s="131"/>
      <c r="H1290" s="88"/>
      <c r="I1290" s="99"/>
      <c r="J1290" s="84"/>
      <c r="K1290" s="88"/>
      <c r="L1290" s="88"/>
      <c r="M1290" s="133"/>
      <c r="N1290" s="91"/>
      <c r="O1290" s="91"/>
    </row>
    <row r="1291" ht="15.75" customHeight="1">
      <c r="A1291" s="122"/>
      <c r="B1291" s="84"/>
      <c r="C1291" s="84"/>
      <c r="D1291" s="84"/>
      <c r="E1291" s="84"/>
      <c r="F1291" s="85"/>
      <c r="G1291" s="131"/>
      <c r="H1291" s="88"/>
      <c r="I1291" s="99"/>
      <c r="J1291" s="84"/>
      <c r="K1291" s="88"/>
      <c r="L1291" s="88"/>
      <c r="M1291" s="133"/>
      <c r="N1291" s="91"/>
      <c r="O1291" s="91"/>
    </row>
    <row r="1292" ht="15.75" customHeight="1">
      <c r="A1292" s="122"/>
      <c r="B1292" s="84"/>
      <c r="C1292" s="84"/>
      <c r="D1292" s="84"/>
      <c r="E1292" s="84"/>
      <c r="F1292" s="85"/>
      <c r="G1292" s="131"/>
      <c r="H1292" s="88"/>
      <c r="I1292" s="99"/>
      <c r="J1292" s="84"/>
      <c r="K1292" s="88"/>
      <c r="L1292" s="88"/>
      <c r="M1292" s="133"/>
      <c r="N1292" s="91"/>
      <c r="O1292" s="91"/>
    </row>
    <row r="1293" ht="15.75" customHeight="1">
      <c r="A1293" s="122"/>
      <c r="B1293" s="84"/>
      <c r="C1293" s="84"/>
      <c r="D1293" s="84"/>
      <c r="E1293" s="84"/>
      <c r="F1293" s="85"/>
      <c r="G1293" s="131"/>
      <c r="H1293" s="88"/>
      <c r="I1293" s="99"/>
      <c r="J1293" s="84"/>
      <c r="K1293" s="88"/>
      <c r="L1293" s="88"/>
      <c r="M1293" s="133"/>
      <c r="N1293" s="91"/>
      <c r="O1293" s="91"/>
    </row>
    <row r="1294" ht="15.75" customHeight="1">
      <c r="A1294" s="122"/>
      <c r="B1294" s="84"/>
      <c r="C1294" s="84"/>
      <c r="D1294" s="84"/>
      <c r="E1294" s="84"/>
      <c r="F1294" s="85"/>
      <c r="G1294" s="131"/>
      <c r="H1294" s="88"/>
      <c r="I1294" s="99"/>
      <c r="J1294" s="84"/>
      <c r="K1294" s="88"/>
      <c r="L1294" s="88"/>
      <c r="M1294" s="133"/>
      <c r="N1294" s="91"/>
      <c r="O1294" s="91"/>
    </row>
    <row r="1295" ht="15.75" customHeight="1">
      <c r="A1295" s="122"/>
      <c r="B1295" s="84"/>
      <c r="C1295" s="84"/>
      <c r="D1295" s="84"/>
      <c r="E1295" s="84"/>
      <c r="F1295" s="85"/>
      <c r="G1295" s="131"/>
      <c r="H1295" s="88"/>
      <c r="I1295" s="99"/>
      <c r="J1295" s="84"/>
      <c r="K1295" s="88"/>
      <c r="L1295" s="88"/>
      <c r="M1295" s="133"/>
      <c r="N1295" s="91"/>
      <c r="O1295" s="91"/>
    </row>
    <row r="1296" ht="15.75" customHeight="1">
      <c r="A1296" s="122"/>
      <c r="B1296" s="84"/>
      <c r="C1296" s="84"/>
      <c r="D1296" s="84"/>
      <c r="E1296" s="84"/>
      <c r="F1296" s="85"/>
      <c r="G1296" s="131"/>
      <c r="H1296" s="88"/>
      <c r="I1296" s="99"/>
      <c r="J1296" s="84"/>
      <c r="K1296" s="88"/>
      <c r="L1296" s="88"/>
      <c r="M1296" s="133"/>
      <c r="N1296" s="91"/>
      <c r="O1296" s="91"/>
    </row>
    <row r="1297" ht="15.75" customHeight="1">
      <c r="A1297" s="122"/>
      <c r="B1297" s="84"/>
      <c r="C1297" s="84"/>
      <c r="D1297" s="84"/>
      <c r="E1297" s="84"/>
      <c r="F1297" s="85"/>
      <c r="G1297" s="131"/>
      <c r="H1297" s="88"/>
      <c r="I1297" s="99"/>
      <c r="J1297" s="84"/>
      <c r="K1297" s="88"/>
      <c r="L1297" s="88"/>
      <c r="M1297" s="133"/>
      <c r="N1297" s="91"/>
      <c r="O1297" s="91"/>
    </row>
    <row r="1298" ht="15.75" customHeight="1">
      <c r="A1298" s="122"/>
      <c r="B1298" s="84"/>
      <c r="C1298" s="84"/>
      <c r="D1298" s="84"/>
      <c r="E1298" s="84"/>
      <c r="F1298" s="85"/>
      <c r="G1298" s="131"/>
      <c r="H1298" s="88"/>
      <c r="I1298" s="99"/>
      <c r="J1298" s="84"/>
      <c r="K1298" s="88"/>
      <c r="L1298" s="88"/>
      <c r="M1298" s="133"/>
      <c r="N1298" s="91"/>
      <c r="O1298" s="91"/>
    </row>
    <row r="1299" ht="15.75" customHeight="1">
      <c r="A1299" s="122"/>
      <c r="B1299" s="84"/>
      <c r="C1299" s="84"/>
      <c r="D1299" s="84"/>
      <c r="E1299" s="84"/>
      <c r="F1299" s="85"/>
      <c r="G1299" s="131"/>
      <c r="H1299" s="88"/>
      <c r="I1299" s="99"/>
      <c r="J1299" s="84"/>
      <c r="K1299" s="88"/>
      <c r="L1299" s="88"/>
      <c r="M1299" s="133"/>
      <c r="N1299" s="91"/>
      <c r="O1299" s="91"/>
    </row>
    <row r="1300" ht="15.75" customHeight="1">
      <c r="A1300" s="122"/>
      <c r="B1300" s="84"/>
      <c r="C1300" s="84"/>
      <c r="D1300" s="84"/>
      <c r="E1300" s="84"/>
      <c r="F1300" s="85"/>
      <c r="G1300" s="131"/>
      <c r="H1300" s="88"/>
      <c r="I1300" s="99"/>
      <c r="J1300" s="84"/>
      <c r="K1300" s="88"/>
      <c r="L1300" s="88"/>
      <c r="M1300" s="133"/>
      <c r="N1300" s="91"/>
      <c r="O1300" s="91"/>
    </row>
    <row r="1301" ht="15.75" customHeight="1">
      <c r="A1301" s="122"/>
      <c r="B1301" s="84"/>
      <c r="C1301" s="84"/>
      <c r="D1301" s="84"/>
      <c r="E1301" s="84"/>
      <c r="F1301" s="85"/>
      <c r="G1301" s="131"/>
      <c r="H1301" s="88"/>
      <c r="I1301" s="99"/>
      <c r="J1301" s="84"/>
      <c r="K1301" s="88"/>
      <c r="L1301" s="88"/>
      <c r="M1301" s="133"/>
      <c r="N1301" s="91"/>
      <c r="O1301" s="91"/>
    </row>
    <row r="1302" ht="15.75" customHeight="1">
      <c r="A1302" s="122"/>
      <c r="B1302" s="84"/>
      <c r="C1302" s="84"/>
      <c r="D1302" s="84"/>
      <c r="E1302" s="84"/>
      <c r="F1302" s="85"/>
      <c r="G1302" s="131"/>
      <c r="H1302" s="88"/>
      <c r="I1302" s="99"/>
      <c r="J1302" s="84"/>
      <c r="K1302" s="88"/>
      <c r="L1302" s="88"/>
      <c r="M1302" s="133"/>
      <c r="N1302" s="91"/>
      <c r="O1302" s="91"/>
    </row>
    <row r="1303" ht="15.75" customHeight="1">
      <c r="A1303" s="122"/>
      <c r="B1303" s="84"/>
      <c r="C1303" s="84"/>
      <c r="D1303" s="84"/>
      <c r="E1303" s="84"/>
      <c r="F1303" s="85"/>
      <c r="G1303" s="131"/>
      <c r="H1303" s="88"/>
      <c r="I1303" s="99"/>
      <c r="J1303" s="84"/>
      <c r="K1303" s="88"/>
      <c r="L1303" s="88"/>
      <c r="M1303" s="133"/>
      <c r="N1303" s="91"/>
      <c r="O1303" s="91"/>
    </row>
    <row r="1304" ht="15.75" customHeight="1">
      <c r="A1304" s="122"/>
      <c r="B1304" s="84"/>
      <c r="C1304" s="84"/>
      <c r="D1304" s="84"/>
      <c r="E1304" s="84"/>
      <c r="F1304" s="85"/>
      <c r="G1304" s="131"/>
      <c r="H1304" s="88"/>
      <c r="I1304" s="99"/>
      <c r="J1304" s="84"/>
      <c r="K1304" s="88"/>
      <c r="L1304" s="88"/>
      <c r="M1304" s="133"/>
      <c r="N1304" s="91"/>
      <c r="O1304" s="91"/>
    </row>
    <row r="1305" ht="15.75" customHeight="1">
      <c r="A1305" s="122"/>
      <c r="B1305" s="84"/>
      <c r="C1305" s="84"/>
      <c r="D1305" s="84"/>
      <c r="E1305" s="84"/>
      <c r="F1305" s="85"/>
      <c r="G1305" s="131"/>
      <c r="H1305" s="88"/>
      <c r="I1305" s="99"/>
      <c r="J1305" s="84"/>
      <c r="K1305" s="88"/>
      <c r="L1305" s="88"/>
      <c r="M1305" s="133"/>
      <c r="N1305" s="91"/>
      <c r="O1305" s="91"/>
    </row>
    <row r="1306" ht="15.75" customHeight="1">
      <c r="A1306" s="122"/>
      <c r="B1306" s="84"/>
      <c r="C1306" s="84"/>
      <c r="D1306" s="84"/>
      <c r="E1306" s="84"/>
      <c r="F1306" s="85"/>
      <c r="G1306" s="131"/>
      <c r="H1306" s="88"/>
      <c r="I1306" s="99"/>
      <c r="J1306" s="84"/>
      <c r="K1306" s="88"/>
      <c r="L1306" s="88"/>
      <c r="M1306" s="133"/>
      <c r="N1306" s="91"/>
      <c r="O1306" s="91"/>
    </row>
    <row r="1307" ht="15.75" customHeight="1">
      <c r="A1307" s="122"/>
      <c r="B1307" s="84"/>
      <c r="C1307" s="84"/>
      <c r="D1307" s="84"/>
      <c r="E1307" s="84"/>
      <c r="F1307" s="85"/>
      <c r="G1307" s="131"/>
      <c r="H1307" s="88"/>
      <c r="I1307" s="99"/>
      <c r="J1307" s="84"/>
      <c r="K1307" s="88"/>
      <c r="L1307" s="88"/>
      <c r="M1307" s="133"/>
      <c r="N1307" s="91"/>
      <c r="O1307" s="91"/>
    </row>
    <row r="1308" ht="15.75" customHeight="1">
      <c r="A1308" s="122"/>
      <c r="B1308" s="84"/>
      <c r="C1308" s="84"/>
      <c r="D1308" s="84"/>
      <c r="E1308" s="84"/>
      <c r="F1308" s="85"/>
      <c r="G1308" s="131"/>
      <c r="H1308" s="88"/>
      <c r="I1308" s="99"/>
      <c r="J1308" s="84"/>
      <c r="K1308" s="88"/>
      <c r="L1308" s="88"/>
      <c r="M1308" s="133"/>
      <c r="N1308" s="91"/>
      <c r="O1308" s="91"/>
    </row>
    <row r="1309" ht="15.75" customHeight="1">
      <c r="A1309" s="122"/>
      <c r="B1309" s="84"/>
      <c r="C1309" s="84"/>
      <c r="D1309" s="84"/>
      <c r="E1309" s="84"/>
      <c r="F1309" s="85"/>
      <c r="G1309" s="131"/>
      <c r="H1309" s="88"/>
      <c r="I1309" s="99"/>
      <c r="J1309" s="84"/>
      <c r="K1309" s="88"/>
      <c r="L1309" s="88"/>
      <c r="M1309" s="133"/>
      <c r="N1309" s="91"/>
      <c r="O1309" s="91"/>
    </row>
    <row r="1310" ht="15.75" customHeight="1">
      <c r="A1310" s="122"/>
      <c r="B1310" s="84"/>
      <c r="C1310" s="84"/>
      <c r="D1310" s="84"/>
      <c r="E1310" s="84"/>
      <c r="F1310" s="85"/>
      <c r="G1310" s="131"/>
      <c r="H1310" s="88"/>
      <c r="I1310" s="99"/>
      <c r="J1310" s="84"/>
      <c r="K1310" s="88"/>
      <c r="L1310" s="88"/>
      <c r="M1310" s="133"/>
      <c r="N1310" s="91"/>
      <c r="O1310" s="91"/>
    </row>
    <row r="1311" ht="15.75" customHeight="1">
      <c r="A1311" s="122"/>
      <c r="B1311" s="84"/>
      <c r="C1311" s="84"/>
      <c r="D1311" s="84"/>
      <c r="E1311" s="84"/>
      <c r="F1311" s="85"/>
      <c r="G1311" s="131"/>
      <c r="H1311" s="88"/>
      <c r="I1311" s="99"/>
      <c r="J1311" s="84"/>
      <c r="K1311" s="88"/>
      <c r="L1311" s="88"/>
      <c r="M1311" s="133"/>
      <c r="N1311" s="91"/>
      <c r="O1311" s="91"/>
    </row>
    <row r="1312" ht="15.75" customHeight="1">
      <c r="A1312" s="122"/>
      <c r="B1312" s="84"/>
      <c r="C1312" s="84"/>
      <c r="D1312" s="84"/>
      <c r="E1312" s="84"/>
      <c r="F1312" s="85"/>
      <c r="G1312" s="131"/>
      <c r="H1312" s="88"/>
      <c r="I1312" s="99"/>
      <c r="J1312" s="84"/>
      <c r="K1312" s="88"/>
      <c r="L1312" s="88"/>
      <c r="M1312" s="133"/>
      <c r="N1312" s="91"/>
      <c r="O1312" s="91"/>
    </row>
    <row r="1313" ht="15.75" customHeight="1">
      <c r="A1313" s="122"/>
      <c r="B1313" s="84"/>
      <c r="C1313" s="84"/>
      <c r="D1313" s="84"/>
      <c r="E1313" s="84"/>
      <c r="F1313" s="85"/>
      <c r="G1313" s="131"/>
      <c r="H1313" s="88"/>
      <c r="I1313" s="99"/>
      <c r="J1313" s="84"/>
      <c r="K1313" s="88"/>
      <c r="L1313" s="88"/>
      <c r="M1313" s="133"/>
      <c r="N1313" s="91"/>
      <c r="O1313" s="91"/>
    </row>
    <row r="1314" ht="15.75" customHeight="1">
      <c r="A1314" s="122"/>
      <c r="B1314" s="84"/>
      <c r="C1314" s="84"/>
      <c r="D1314" s="84"/>
      <c r="E1314" s="84"/>
      <c r="F1314" s="85"/>
      <c r="G1314" s="131"/>
      <c r="H1314" s="88"/>
      <c r="I1314" s="99"/>
      <c r="J1314" s="84"/>
      <c r="K1314" s="88"/>
      <c r="L1314" s="88"/>
      <c r="M1314" s="133"/>
      <c r="N1314" s="91"/>
      <c r="O1314" s="91"/>
    </row>
    <row r="1315" ht="15.75" customHeight="1">
      <c r="A1315" s="122"/>
      <c r="B1315" s="84"/>
      <c r="C1315" s="84"/>
      <c r="D1315" s="84"/>
      <c r="E1315" s="84"/>
      <c r="F1315" s="85"/>
      <c r="G1315" s="131"/>
      <c r="H1315" s="88"/>
      <c r="I1315" s="99"/>
      <c r="J1315" s="84"/>
      <c r="K1315" s="88"/>
      <c r="L1315" s="88"/>
      <c r="M1315" s="133"/>
      <c r="N1315" s="91"/>
      <c r="O1315" s="91"/>
    </row>
    <row r="1316" ht="15.75" customHeight="1">
      <c r="A1316" s="122"/>
      <c r="B1316" s="84"/>
      <c r="C1316" s="84"/>
      <c r="D1316" s="84"/>
      <c r="E1316" s="84"/>
      <c r="F1316" s="85"/>
      <c r="G1316" s="131"/>
      <c r="H1316" s="88"/>
      <c r="I1316" s="99"/>
      <c r="J1316" s="84"/>
      <c r="K1316" s="88"/>
      <c r="L1316" s="88"/>
      <c r="M1316" s="133"/>
      <c r="N1316" s="91"/>
      <c r="O1316" s="91"/>
    </row>
    <row r="1317" ht="15.75" customHeight="1">
      <c r="A1317" s="122"/>
      <c r="B1317" s="84"/>
      <c r="C1317" s="84"/>
      <c r="D1317" s="84"/>
      <c r="E1317" s="84"/>
      <c r="F1317" s="85"/>
      <c r="G1317" s="131"/>
      <c r="H1317" s="88"/>
      <c r="I1317" s="99"/>
      <c r="J1317" s="84"/>
      <c r="K1317" s="88"/>
      <c r="L1317" s="88"/>
      <c r="M1317" s="133"/>
      <c r="N1317" s="91"/>
      <c r="O1317" s="91"/>
    </row>
    <row r="1318" ht="15.75" customHeight="1">
      <c r="A1318" s="122"/>
      <c r="B1318" s="84"/>
      <c r="C1318" s="84"/>
      <c r="D1318" s="84"/>
      <c r="E1318" s="84"/>
      <c r="F1318" s="85"/>
      <c r="G1318" s="131"/>
      <c r="H1318" s="88"/>
      <c r="I1318" s="99"/>
      <c r="J1318" s="84"/>
      <c r="K1318" s="88"/>
      <c r="L1318" s="88"/>
      <c r="M1318" s="133"/>
      <c r="N1318" s="91"/>
      <c r="O1318" s="91"/>
    </row>
    <row r="1319" ht="15.75" customHeight="1">
      <c r="A1319" s="122"/>
      <c r="B1319" s="84"/>
      <c r="C1319" s="84"/>
      <c r="D1319" s="84"/>
      <c r="E1319" s="84"/>
      <c r="F1319" s="85"/>
      <c r="G1319" s="131"/>
      <c r="H1319" s="88"/>
      <c r="I1319" s="99"/>
      <c r="J1319" s="84"/>
      <c r="K1319" s="88"/>
      <c r="L1319" s="88"/>
      <c r="M1319" s="133"/>
      <c r="N1319" s="91"/>
      <c r="O1319" s="91"/>
    </row>
    <row r="1320" ht="15.75" customHeight="1">
      <c r="A1320" s="122"/>
      <c r="B1320" s="84"/>
      <c r="C1320" s="84"/>
      <c r="D1320" s="84"/>
      <c r="E1320" s="84"/>
      <c r="F1320" s="85"/>
      <c r="G1320" s="131"/>
      <c r="H1320" s="88"/>
      <c r="I1320" s="99"/>
      <c r="J1320" s="84"/>
      <c r="K1320" s="88"/>
      <c r="L1320" s="88"/>
      <c r="M1320" s="133"/>
      <c r="N1320" s="91"/>
      <c r="O1320" s="91"/>
    </row>
    <row r="1321" ht="15.75" customHeight="1">
      <c r="A1321" s="122"/>
      <c r="B1321" s="84"/>
      <c r="C1321" s="84"/>
      <c r="D1321" s="84"/>
      <c r="E1321" s="84"/>
      <c r="F1321" s="85"/>
      <c r="G1321" s="131"/>
      <c r="H1321" s="88"/>
      <c r="I1321" s="99"/>
      <c r="J1321" s="84"/>
      <c r="K1321" s="88"/>
      <c r="L1321" s="88"/>
      <c r="M1321" s="133"/>
      <c r="N1321" s="91"/>
      <c r="O1321" s="91"/>
    </row>
    <row r="1322" ht="15.75" customHeight="1">
      <c r="A1322" s="122"/>
      <c r="B1322" s="84"/>
      <c r="C1322" s="84"/>
      <c r="D1322" s="84"/>
      <c r="E1322" s="84"/>
      <c r="F1322" s="85"/>
      <c r="G1322" s="131"/>
      <c r="H1322" s="88"/>
      <c r="I1322" s="99"/>
      <c r="J1322" s="84"/>
      <c r="K1322" s="88"/>
      <c r="L1322" s="88"/>
      <c r="M1322" s="133"/>
      <c r="N1322" s="91"/>
      <c r="O1322" s="91"/>
    </row>
    <row r="1323" ht="15.75" customHeight="1">
      <c r="A1323" s="122"/>
      <c r="B1323" s="84"/>
      <c r="C1323" s="84"/>
      <c r="D1323" s="84"/>
      <c r="E1323" s="84"/>
      <c r="F1323" s="85"/>
      <c r="G1323" s="131"/>
      <c r="H1323" s="88"/>
      <c r="I1323" s="99"/>
      <c r="J1323" s="84"/>
      <c r="K1323" s="88"/>
      <c r="L1323" s="88"/>
      <c r="M1323" s="133"/>
      <c r="N1323" s="91"/>
      <c r="O1323" s="91"/>
    </row>
    <row r="1324" ht="15.75" customHeight="1">
      <c r="A1324" s="122"/>
      <c r="B1324" s="84"/>
      <c r="C1324" s="84"/>
      <c r="D1324" s="84"/>
      <c r="E1324" s="84"/>
      <c r="F1324" s="85"/>
      <c r="G1324" s="131"/>
      <c r="H1324" s="88"/>
      <c r="I1324" s="99"/>
      <c r="J1324" s="84"/>
      <c r="K1324" s="88"/>
      <c r="L1324" s="88"/>
      <c r="M1324" s="133"/>
      <c r="N1324" s="91"/>
      <c r="O1324" s="91"/>
    </row>
    <row r="1325" ht="15.75" customHeight="1">
      <c r="A1325" s="122"/>
      <c r="B1325" s="84"/>
      <c r="C1325" s="84"/>
      <c r="D1325" s="84"/>
      <c r="E1325" s="84"/>
      <c r="F1325" s="85"/>
      <c r="G1325" s="131"/>
      <c r="H1325" s="88"/>
      <c r="I1325" s="99"/>
      <c r="J1325" s="84"/>
      <c r="K1325" s="88"/>
      <c r="L1325" s="88"/>
      <c r="M1325" s="133"/>
      <c r="N1325" s="91"/>
      <c r="O1325" s="91"/>
    </row>
    <row r="1326" ht="15.75" customHeight="1">
      <c r="A1326" s="122"/>
      <c r="B1326" s="84"/>
      <c r="C1326" s="84"/>
      <c r="D1326" s="84"/>
      <c r="E1326" s="84"/>
      <c r="F1326" s="85"/>
      <c r="G1326" s="131"/>
      <c r="H1326" s="88"/>
      <c r="I1326" s="99"/>
      <c r="J1326" s="84"/>
      <c r="K1326" s="88"/>
      <c r="L1326" s="88"/>
      <c r="M1326" s="133"/>
      <c r="N1326" s="91"/>
      <c r="O1326" s="91"/>
    </row>
    <row r="1327" ht="15.75" customHeight="1">
      <c r="A1327" s="122"/>
      <c r="B1327" s="84"/>
      <c r="C1327" s="84"/>
      <c r="D1327" s="84"/>
      <c r="E1327" s="84"/>
      <c r="F1327" s="85"/>
      <c r="G1327" s="131"/>
      <c r="H1327" s="88"/>
      <c r="I1327" s="99"/>
      <c r="J1327" s="84"/>
      <c r="K1327" s="88"/>
      <c r="L1327" s="88"/>
      <c r="M1327" s="133"/>
      <c r="N1327" s="91"/>
      <c r="O1327" s="91"/>
    </row>
    <row r="1328" ht="15.75" customHeight="1">
      <c r="A1328" s="122"/>
      <c r="B1328" s="84"/>
      <c r="C1328" s="84"/>
      <c r="D1328" s="84"/>
      <c r="E1328" s="84"/>
      <c r="F1328" s="85"/>
      <c r="G1328" s="131"/>
      <c r="H1328" s="88"/>
      <c r="I1328" s="99"/>
      <c r="J1328" s="84"/>
      <c r="K1328" s="88"/>
      <c r="L1328" s="88"/>
      <c r="M1328" s="133"/>
      <c r="N1328" s="91"/>
      <c r="O1328" s="91"/>
    </row>
    <row r="1329" ht="15.75" customHeight="1">
      <c r="A1329" s="122"/>
      <c r="B1329" s="84"/>
      <c r="C1329" s="84"/>
      <c r="D1329" s="84"/>
      <c r="E1329" s="84"/>
      <c r="F1329" s="85"/>
      <c r="G1329" s="131"/>
      <c r="H1329" s="88"/>
      <c r="I1329" s="99"/>
      <c r="J1329" s="84"/>
      <c r="K1329" s="88"/>
      <c r="L1329" s="88"/>
      <c r="M1329" s="133"/>
      <c r="N1329" s="91"/>
      <c r="O1329" s="91"/>
    </row>
    <row r="1330" ht="15.75" customHeight="1">
      <c r="A1330" s="122"/>
      <c r="B1330" s="84"/>
      <c r="C1330" s="84"/>
      <c r="D1330" s="84"/>
      <c r="E1330" s="84"/>
      <c r="F1330" s="85"/>
      <c r="G1330" s="131"/>
      <c r="H1330" s="88"/>
      <c r="I1330" s="99"/>
      <c r="J1330" s="84"/>
      <c r="K1330" s="88"/>
      <c r="L1330" s="88"/>
      <c r="M1330" s="133"/>
      <c r="N1330" s="91"/>
      <c r="O1330" s="91"/>
    </row>
    <row r="1331" ht="15.75" customHeight="1">
      <c r="A1331" s="122"/>
      <c r="B1331" s="84"/>
      <c r="C1331" s="84"/>
      <c r="D1331" s="84"/>
      <c r="E1331" s="84"/>
      <c r="F1331" s="85"/>
      <c r="G1331" s="131"/>
      <c r="H1331" s="88"/>
      <c r="I1331" s="99"/>
      <c r="J1331" s="84"/>
      <c r="K1331" s="88"/>
      <c r="L1331" s="88"/>
      <c r="M1331" s="133"/>
      <c r="N1331" s="91"/>
      <c r="O1331" s="91"/>
    </row>
    <row r="1332" ht="15.75" customHeight="1">
      <c r="A1332" s="122"/>
      <c r="B1332" s="84"/>
      <c r="C1332" s="84"/>
      <c r="D1332" s="84"/>
      <c r="E1332" s="84"/>
      <c r="F1332" s="85"/>
      <c r="G1332" s="131"/>
      <c r="H1332" s="88"/>
      <c r="I1332" s="99"/>
      <c r="J1332" s="84"/>
      <c r="K1332" s="88"/>
      <c r="L1332" s="88"/>
      <c r="M1332" s="133"/>
      <c r="N1332" s="91"/>
      <c r="O1332" s="91"/>
    </row>
    <row r="1333" ht="15.75" customHeight="1">
      <c r="A1333" s="122"/>
      <c r="B1333" s="84"/>
      <c r="C1333" s="84"/>
      <c r="D1333" s="84"/>
      <c r="E1333" s="84"/>
      <c r="F1333" s="85"/>
      <c r="G1333" s="131"/>
      <c r="H1333" s="88"/>
      <c r="I1333" s="99"/>
      <c r="J1333" s="84"/>
      <c r="K1333" s="88"/>
      <c r="L1333" s="88"/>
      <c r="M1333" s="133"/>
      <c r="N1333" s="91"/>
      <c r="O1333" s="91"/>
    </row>
    <row r="1334" ht="15.75" customHeight="1">
      <c r="A1334" s="122"/>
      <c r="B1334" s="84"/>
      <c r="C1334" s="84"/>
      <c r="D1334" s="84"/>
      <c r="E1334" s="84"/>
      <c r="F1334" s="85"/>
      <c r="G1334" s="131"/>
      <c r="H1334" s="88"/>
      <c r="I1334" s="99"/>
      <c r="J1334" s="84"/>
      <c r="K1334" s="88"/>
      <c r="L1334" s="88"/>
      <c r="M1334" s="133"/>
      <c r="N1334" s="91"/>
      <c r="O1334" s="91"/>
    </row>
    <row r="1335" ht="15.75" customHeight="1">
      <c r="A1335" s="122"/>
      <c r="B1335" s="84"/>
      <c r="C1335" s="84"/>
      <c r="D1335" s="84"/>
      <c r="E1335" s="84"/>
      <c r="F1335" s="85"/>
      <c r="G1335" s="131"/>
      <c r="H1335" s="88"/>
      <c r="I1335" s="99"/>
      <c r="J1335" s="84"/>
      <c r="K1335" s="88"/>
      <c r="L1335" s="88"/>
      <c r="M1335" s="133"/>
      <c r="N1335" s="91"/>
      <c r="O1335" s="91"/>
    </row>
    <row r="1336" ht="15.75" customHeight="1">
      <c r="A1336" s="122"/>
      <c r="B1336" s="84"/>
      <c r="C1336" s="84"/>
      <c r="D1336" s="84"/>
      <c r="E1336" s="84"/>
      <c r="F1336" s="85"/>
      <c r="G1336" s="131"/>
      <c r="H1336" s="88"/>
      <c r="I1336" s="99"/>
      <c r="J1336" s="84"/>
      <c r="K1336" s="88"/>
      <c r="L1336" s="88"/>
      <c r="M1336" s="133"/>
      <c r="N1336" s="91"/>
      <c r="O1336" s="91"/>
    </row>
    <row r="1337" ht="15.75" customHeight="1">
      <c r="A1337" s="122"/>
      <c r="B1337" s="84"/>
      <c r="C1337" s="84"/>
      <c r="D1337" s="84"/>
      <c r="E1337" s="84"/>
      <c r="F1337" s="85"/>
      <c r="G1337" s="131"/>
      <c r="H1337" s="88"/>
      <c r="I1337" s="99"/>
      <c r="J1337" s="84"/>
      <c r="K1337" s="88"/>
      <c r="L1337" s="88"/>
      <c r="M1337" s="133"/>
      <c r="N1337" s="91"/>
      <c r="O1337" s="91"/>
    </row>
    <row r="1338" ht="15.75" customHeight="1">
      <c r="A1338" s="122"/>
      <c r="B1338" s="84"/>
      <c r="C1338" s="84"/>
      <c r="D1338" s="84"/>
      <c r="E1338" s="84"/>
      <c r="F1338" s="85"/>
      <c r="G1338" s="131"/>
      <c r="H1338" s="88"/>
      <c r="I1338" s="99"/>
      <c r="J1338" s="84"/>
      <c r="K1338" s="88"/>
      <c r="L1338" s="88"/>
      <c r="M1338" s="133"/>
      <c r="N1338" s="91"/>
      <c r="O1338" s="91"/>
    </row>
    <row r="1339" ht="15.75" customHeight="1">
      <c r="A1339" s="122"/>
      <c r="B1339" s="84"/>
      <c r="C1339" s="84"/>
      <c r="D1339" s="84"/>
      <c r="E1339" s="84"/>
      <c r="F1339" s="85"/>
      <c r="G1339" s="131"/>
      <c r="H1339" s="88"/>
      <c r="I1339" s="99"/>
      <c r="J1339" s="84"/>
      <c r="K1339" s="88"/>
      <c r="L1339" s="88"/>
      <c r="M1339" s="133"/>
      <c r="N1339" s="91"/>
      <c r="O1339" s="91"/>
    </row>
    <row r="1340" ht="15.75" customHeight="1">
      <c r="A1340" s="122"/>
      <c r="B1340" s="84"/>
      <c r="C1340" s="84"/>
      <c r="D1340" s="84"/>
      <c r="E1340" s="84"/>
      <c r="F1340" s="85"/>
      <c r="G1340" s="131"/>
      <c r="H1340" s="88"/>
      <c r="I1340" s="99"/>
      <c r="J1340" s="84"/>
      <c r="K1340" s="88"/>
      <c r="L1340" s="88"/>
      <c r="M1340" s="133"/>
      <c r="N1340" s="91"/>
      <c r="O1340" s="91"/>
    </row>
    <row r="1341" ht="15.75" customHeight="1">
      <c r="A1341" s="122"/>
      <c r="B1341" s="84"/>
      <c r="C1341" s="84"/>
      <c r="D1341" s="84"/>
      <c r="E1341" s="84"/>
      <c r="F1341" s="85"/>
      <c r="G1341" s="131"/>
      <c r="H1341" s="88"/>
      <c r="I1341" s="99"/>
      <c r="J1341" s="84"/>
      <c r="K1341" s="88"/>
      <c r="L1341" s="88"/>
      <c r="M1341" s="133"/>
      <c r="N1341" s="91"/>
      <c r="O1341" s="91"/>
    </row>
    <row r="1342" ht="15.75" customHeight="1">
      <c r="A1342" s="122"/>
      <c r="B1342" s="84"/>
      <c r="C1342" s="84"/>
      <c r="D1342" s="84"/>
      <c r="E1342" s="84"/>
      <c r="F1342" s="85"/>
      <c r="G1342" s="131"/>
      <c r="H1342" s="88"/>
      <c r="I1342" s="99"/>
      <c r="J1342" s="84"/>
      <c r="K1342" s="88"/>
      <c r="L1342" s="88"/>
      <c r="M1342" s="133"/>
      <c r="N1342" s="91"/>
      <c r="O1342" s="91"/>
    </row>
    <row r="1343" ht="15.75" customHeight="1">
      <c r="A1343" s="122"/>
      <c r="B1343" s="84"/>
      <c r="C1343" s="84"/>
      <c r="D1343" s="84"/>
      <c r="E1343" s="84"/>
      <c r="F1343" s="85"/>
      <c r="G1343" s="131"/>
      <c r="H1343" s="88"/>
      <c r="I1343" s="99"/>
      <c r="J1343" s="84"/>
      <c r="K1343" s="88"/>
      <c r="L1343" s="88"/>
      <c r="M1343" s="133"/>
      <c r="N1343" s="91"/>
      <c r="O1343" s="91"/>
    </row>
    <row r="1344" ht="15.75" customHeight="1">
      <c r="A1344" s="122"/>
      <c r="B1344" s="84"/>
      <c r="C1344" s="84"/>
      <c r="D1344" s="84"/>
      <c r="E1344" s="84"/>
      <c r="F1344" s="85"/>
      <c r="G1344" s="131"/>
      <c r="H1344" s="88"/>
      <c r="I1344" s="99"/>
      <c r="J1344" s="84"/>
      <c r="K1344" s="88"/>
      <c r="L1344" s="88"/>
      <c r="M1344" s="133"/>
      <c r="N1344" s="91"/>
      <c r="O1344" s="91"/>
    </row>
    <row r="1345" ht="15.75" customHeight="1">
      <c r="A1345" s="122"/>
      <c r="B1345" s="84"/>
      <c r="C1345" s="84"/>
      <c r="D1345" s="84"/>
      <c r="E1345" s="84"/>
      <c r="F1345" s="85"/>
      <c r="G1345" s="131"/>
      <c r="H1345" s="88"/>
      <c r="I1345" s="99"/>
      <c r="J1345" s="84"/>
      <c r="K1345" s="88"/>
      <c r="L1345" s="88"/>
      <c r="M1345" s="133"/>
      <c r="N1345" s="91"/>
      <c r="O1345" s="91"/>
    </row>
    <row r="1346" ht="15.75" customHeight="1">
      <c r="A1346" s="122"/>
      <c r="B1346" s="84"/>
      <c r="C1346" s="84"/>
      <c r="D1346" s="84"/>
      <c r="E1346" s="84"/>
      <c r="F1346" s="85"/>
      <c r="G1346" s="131"/>
      <c r="H1346" s="88"/>
      <c r="I1346" s="99"/>
      <c r="J1346" s="84"/>
      <c r="K1346" s="88"/>
      <c r="L1346" s="88"/>
      <c r="M1346" s="133"/>
      <c r="N1346" s="91"/>
      <c r="O1346" s="91"/>
    </row>
    <row r="1347" ht="15.75" customHeight="1">
      <c r="A1347" s="122"/>
      <c r="B1347" s="84"/>
      <c r="C1347" s="84"/>
      <c r="D1347" s="84"/>
      <c r="E1347" s="84"/>
      <c r="F1347" s="85"/>
      <c r="G1347" s="131"/>
      <c r="H1347" s="88"/>
      <c r="I1347" s="99"/>
      <c r="J1347" s="84"/>
      <c r="K1347" s="88"/>
      <c r="L1347" s="88"/>
      <c r="M1347" s="133"/>
      <c r="N1347" s="91"/>
      <c r="O1347" s="91"/>
    </row>
    <row r="1348" ht="15.75" customHeight="1">
      <c r="A1348" s="122"/>
      <c r="B1348" s="84"/>
      <c r="C1348" s="84"/>
      <c r="D1348" s="84"/>
      <c r="E1348" s="84"/>
      <c r="F1348" s="85"/>
      <c r="G1348" s="131"/>
      <c r="H1348" s="88"/>
      <c r="I1348" s="99"/>
      <c r="J1348" s="84"/>
      <c r="K1348" s="88"/>
      <c r="L1348" s="88"/>
      <c r="M1348" s="133"/>
      <c r="N1348" s="91"/>
      <c r="O1348" s="91"/>
    </row>
    <row r="1349" ht="15.75" customHeight="1">
      <c r="A1349" s="122"/>
      <c r="B1349" s="84"/>
      <c r="C1349" s="84"/>
      <c r="D1349" s="84"/>
      <c r="E1349" s="84"/>
      <c r="F1349" s="85"/>
      <c r="G1349" s="131"/>
      <c r="H1349" s="88"/>
      <c r="I1349" s="99"/>
      <c r="J1349" s="84"/>
      <c r="K1349" s="88"/>
      <c r="L1349" s="88"/>
      <c r="M1349" s="133"/>
      <c r="N1349" s="91"/>
      <c r="O1349" s="91"/>
    </row>
    <row r="1350" ht="15.75" customHeight="1">
      <c r="A1350" s="122"/>
      <c r="B1350" s="84"/>
      <c r="C1350" s="84"/>
      <c r="D1350" s="84"/>
      <c r="E1350" s="84"/>
      <c r="F1350" s="85"/>
      <c r="G1350" s="131"/>
      <c r="H1350" s="88"/>
      <c r="I1350" s="99"/>
      <c r="J1350" s="84"/>
      <c r="K1350" s="88"/>
      <c r="L1350" s="88"/>
      <c r="M1350" s="133"/>
      <c r="N1350" s="91"/>
      <c r="O1350" s="91"/>
    </row>
    <row r="1351" ht="15.75" customHeight="1">
      <c r="A1351" s="122"/>
      <c r="B1351" s="84"/>
      <c r="C1351" s="84"/>
      <c r="D1351" s="84"/>
      <c r="E1351" s="84"/>
      <c r="F1351" s="85"/>
      <c r="G1351" s="131"/>
      <c r="H1351" s="88"/>
      <c r="I1351" s="99"/>
      <c r="J1351" s="84"/>
      <c r="K1351" s="88"/>
      <c r="L1351" s="88"/>
      <c r="M1351" s="133"/>
      <c r="N1351" s="91"/>
      <c r="O1351" s="91"/>
    </row>
    <row r="1352" ht="15.75" customHeight="1">
      <c r="A1352" s="122"/>
      <c r="B1352" s="84"/>
      <c r="C1352" s="84"/>
      <c r="D1352" s="84"/>
      <c r="E1352" s="84"/>
      <c r="F1352" s="85"/>
      <c r="G1352" s="131"/>
      <c r="H1352" s="88"/>
      <c r="I1352" s="99"/>
      <c r="J1352" s="84"/>
      <c r="K1352" s="88"/>
      <c r="L1352" s="88"/>
      <c r="M1352" s="133"/>
      <c r="N1352" s="91"/>
      <c r="O1352" s="91"/>
    </row>
    <row r="1353" ht="15.75" customHeight="1">
      <c r="A1353" s="122"/>
      <c r="B1353" s="84"/>
      <c r="C1353" s="84"/>
      <c r="D1353" s="84"/>
      <c r="E1353" s="84"/>
      <c r="F1353" s="85"/>
      <c r="G1353" s="131"/>
      <c r="H1353" s="88"/>
      <c r="I1353" s="99"/>
      <c r="J1353" s="84"/>
      <c r="K1353" s="88"/>
      <c r="L1353" s="88"/>
      <c r="M1353" s="133"/>
      <c r="N1353" s="91"/>
      <c r="O1353" s="91"/>
    </row>
    <row r="1354" ht="15.75" customHeight="1">
      <c r="A1354" s="122"/>
      <c r="B1354" s="84"/>
      <c r="C1354" s="84"/>
      <c r="D1354" s="84"/>
      <c r="E1354" s="84"/>
      <c r="F1354" s="85"/>
      <c r="G1354" s="131"/>
      <c r="H1354" s="88"/>
      <c r="I1354" s="99"/>
      <c r="J1354" s="84"/>
      <c r="K1354" s="88"/>
      <c r="L1354" s="88"/>
      <c r="M1354" s="133"/>
      <c r="N1354" s="91"/>
      <c r="O1354" s="91"/>
    </row>
    <row r="1355" ht="15.75" customHeight="1">
      <c r="A1355" s="122"/>
      <c r="B1355" s="84"/>
      <c r="C1355" s="84"/>
      <c r="D1355" s="84"/>
      <c r="E1355" s="84"/>
      <c r="F1355" s="85"/>
      <c r="G1355" s="131"/>
      <c r="H1355" s="88"/>
      <c r="I1355" s="99"/>
      <c r="J1355" s="84"/>
      <c r="K1355" s="88"/>
      <c r="L1355" s="88"/>
      <c r="M1355" s="133"/>
      <c r="N1355" s="91"/>
      <c r="O1355" s="91"/>
    </row>
    <row r="1356" ht="15.75" customHeight="1">
      <c r="A1356" s="122"/>
      <c r="B1356" s="84"/>
      <c r="C1356" s="84"/>
      <c r="D1356" s="84"/>
      <c r="E1356" s="84"/>
      <c r="F1356" s="85"/>
      <c r="G1356" s="131"/>
      <c r="H1356" s="88"/>
      <c r="I1356" s="99"/>
      <c r="J1356" s="84"/>
      <c r="K1356" s="88"/>
      <c r="L1356" s="88"/>
      <c r="M1356" s="133"/>
      <c r="N1356" s="91"/>
      <c r="O1356" s="91"/>
    </row>
    <row r="1357" ht="15.75" customHeight="1">
      <c r="A1357" s="122"/>
      <c r="B1357" s="84"/>
      <c r="C1357" s="84"/>
      <c r="D1357" s="84"/>
      <c r="E1357" s="84"/>
      <c r="F1357" s="85"/>
      <c r="G1357" s="131"/>
      <c r="H1357" s="88"/>
      <c r="I1357" s="99"/>
      <c r="J1357" s="84"/>
      <c r="K1357" s="88"/>
      <c r="L1357" s="88"/>
      <c r="M1357" s="133"/>
      <c r="N1357" s="91"/>
      <c r="O1357" s="91"/>
    </row>
    <row r="1358" ht="15.75" customHeight="1">
      <c r="A1358" s="122"/>
      <c r="B1358" s="84"/>
      <c r="C1358" s="84"/>
      <c r="D1358" s="84"/>
      <c r="E1358" s="84"/>
      <c r="F1358" s="85"/>
      <c r="G1358" s="131"/>
      <c r="H1358" s="88"/>
      <c r="I1358" s="99"/>
      <c r="J1358" s="84"/>
      <c r="K1358" s="88"/>
      <c r="L1358" s="88"/>
      <c r="M1358" s="133"/>
      <c r="N1358" s="91"/>
      <c r="O1358" s="91"/>
    </row>
    <row r="1359" ht="15.75" customHeight="1">
      <c r="A1359" s="122"/>
      <c r="B1359" s="84"/>
      <c r="C1359" s="84"/>
      <c r="D1359" s="84"/>
      <c r="E1359" s="84"/>
      <c r="F1359" s="85"/>
      <c r="G1359" s="131"/>
      <c r="H1359" s="88"/>
      <c r="I1359" s="99"/>
      <c r="J1359" s="84"/>
      <c r="K1359" s="88"/>
      <c r="L1359" s="88"/>
      <c r="M1359" s="133"/>
      <c r="N1359" s="91"/>
      <c r="O1359" s="91"/>
    </row>
    <row r="1360" ht="15.75" customHeight="1">
      <c r="A1360" s="122"/>
      <c r="B1360" s="84"/>
      <c r="C1360" s="84"/>
      <c r="D1360" s="84"/>
      <c r="E1360" s="84"/>
      <c r="F1360" s="85"/>
      <c r="G1360" s="131"/>
      <c r="H1360" s="88"/>
      <c r="I1360" s="99"/>
      <c r="J1360" s="84"/>
      <c r="K1360" s="88"/>
      <c r="L1360" s="88"/>
      <c r="M1360" s="133"/>
      <c r="N1360" s="91"/>
      <c r="O1360" s="91"/>
    </row>
    <row r="1361" ht="15.75" customHeight="1">
      <c r="A1361" s="122"/>
      <c r="B1361" s="84"/>
      <c r="C1361" s="84"/>
      <c r="D1361" s="84"/>
      <c r="E1361" s="84"/>
      <c r="F1361" s="85"/>
      <c r="G1361" s="131"/>
      <c r="H1361" s="88"/>
      <c r="I1361" s="99"/>
      <c r="J1361" s="84"/>
      <c r="K1361" s="88"/>
      <c r="L1361" s="88"/>
      <c r="M1361" s="133"/>
      <c r="N1361" s="91"/>
      <c r="O1361" s="91"/>
    </row>
    <row r="1362" ht="15.75" customHeight="1">
      <c r="A1362" s="122"/>
      <c r="B1362" s="84"/>
      <c r="C1362" s="84"/>
      <c r="D1362" s="84"/>
      <c r="E1362" s="84"/>
      <c r="F1362" s="85"/>
      <c r="G1362" s="131"/>
      <c r="H1362" s="88"/>
      <c r="I1362" s="99"/>
      <c r="J1362" s="84"/>
      <c r="K1362" s="88"/>
      <c r="L1362" s="88"/>
      <c r="M1362" s="133"/>
      <c r="N1362" s="91"/>
      <c r="O1362" s="91"/>
    </row>
    <row r="1363" ht="15.75" customHeight="1">
      <c r="A1363" s="122"/>
      <c r="B1363" s="84"/>
      <c r="C1363" s="84"/>
      <c r="D1363" s="84"/>
      <c r="E1363" s="84"/>
      <c r="F1363" s="85"/>
      <c r="G1363" s="131"/>
      <c r="H1363" s="88"/>
      <c r="I1363" s="99"/>
      <c r="J1363" s="84"/>
      <c r="K1363" s="88"/>
      <c r="L1363" s="88"/>
      <c r="M1363" s="133"/>
      <c r="N1363" s="91"/>
      <c r="O1363" s="91"/>
    </row>
    <row r="1364" ht="15.75" customHeight="1">
      <c r="A1364" s="122"/>
      <c r="B1364" s="84"/>
      <c r="C1364" s="84"/>
      <c r="D1364" s="84"/>
      <c r="E1364" s="84"/>
      <c r="F1364" s="85"/>
      <c r="G1364" s="131"/>
      <c r="H1364" s="88"/>
      <c r="I1364" s="99"/>
      <c r="J1364" s="84"/>
      <c r="K1364" s="88"/>
      <c r="L1364" s="88"/>
      <c r="M1364" s="133"/>
      <c r="N1364" s="91"/>
      <c r="O1364" s="91"/>
    </row>
    <row r="1365" ht="15.75" customHeight="1">
      <c r="A1365" s="122"/>
      <c r="B1365" s="84"/>
      <c r="C1365" s="84"/>
      <c r="D1365" s="84"/>
      <c r="E1365" s="84"/>
      <c r="F1365" s="85"/>
      <c r="G1365" s="131"/>
      <c r="H1365" s="88"/>
      <c r="I1365" s="99"/>
      <c r="J1365" s="84"/>
      <c r="K1365" s="88"/>
      <c r="L1365" s="88"/>
      <c r="M1365" s="133"/>
      <c r="N1365" s="91"/>
      <c r="O1365" s="91"/>
    </row>
    <row r="1366" ht="15.75" customHeight="1">
      <c r="A1366" s="122"/>
      <c r="B1366" s="84"/>
      <c r="C1366" s="84"/>
      <c r="D1366" s="84"/>
      <c r="E1366" s="84"/>
      <c r="F1366" s="85"/>
      <c r="G1366" s="131"/>
      <c r="H1366" s="88"/>
      <c r="I1366" s="99"/>
      <c r="J1366" s="84"/>
      <c r="K1366" s="88"/>
      <c r="L1366" s="88"/>
      <c r="M1366" s="133"/>
      <c r="N1366" s="91"/>
      <c r="O1366" s="91"/>
    </row>
    <row r="1367" ht="15.75" customHeight="1">
      <c r="A1367" s="122"/>
      <c r="B1367" s="84"/>
      <c r="C1367" s="84"/>
      <c r="D1367" s="84"/>
      <c r="E1367" s="84"/>
      <c r="F1367" s="85"/>
      <c r="G1367" s="131"/>
      <c r="H1367" s="88"/>
      <c r="I1367" s="99"/>
      <c r="J1367" s="84"/>
      <c r="K1367" s="88"/>
      <c r="L1367" s="88"/>
      <c r="M1367" s="133"/>
      <c r="N1367" s="91"/>
      <c r="O1367" s="91"/>
    </row>
    <row r="1368" ht="15.75" customHeight="1">
      <c r="A1368" s="122"/>
      <c r="B1368" s="84"/>
      <c r="C1368" s="84"/>
      <c r="D1368" s="84"/>
      <c r="E1368" s="84"/>
      <c r="F1368" s="85"/>
      <c r="G1368" s="131"/>
      <c r="H1368" s="88"/>
      <c r="I1368" s="99"/>
      <c r="J1368" s="84"/>
      <c r="K1368" s="88"/>
      <c r="L1368" s="88"/>
      <c r="M1368" s="133"/>
      <c r="N1368" s="91"/>
      <c r="O1368" s="91"/>
    </row>
    <row r="1369" ht="15.75" customHeight="1">
      <c r="A1369" s="122"/>
      <c r="B1369" s="84"/>
      <c r="C1369" s="84"/>
      <c r="D1369" s="84"/>
      <c r="E1369" s="84"/>
      <c r="F1369" s="85"/>
      <c r="G1369" s="131"/>
      <c r="H1369" s="88"/>
      <c r="I1369" s="99"/>
      <c r="J1369" s="84"/>
      <c r="K1369" s="88"/>
      <c r="L1369" s="88"/>
      <c r="M1369" s="133"/>
      <c r="N1369" s="91"/>
      <c r="O1369" s="91"/>
    </row>
    <row r="1370" ht="15.75" customHeight="1">
      <c r="A1370" s="122"/>
      <c r="B1370" s="84"/>
      <c r="C1370" s="84"/>
      <c r="D1370" s="84"/>
      <c r="E1370" s="84"/>
      <c r="F1370" s="85"/>
      <c r="G1370" s="131"/>
      <c r="H1370" s="88"/>
      <c r="I1370" s="99"/>
      <c r="J1370" s="84"/>
      <c r="K1370" s="88"/>
      <c r="L1370" s="88"/>
      <c r="M1370" s="133"/>
      <c r="N1370" s="91"/>
      <c r="O1370" s="91"/>
    </row>
    <row r="1371" ht="15.75" customHeight="1">
      <c r="A1371" s="122"/>
      <c r="B1371" s="84"/>
      <c r="C1371" s="84"/>
      <c r="D1371" s="84"/>
      <c r="E1371" s="84"/>
      <c r="F1371" s="85"/>
      <c r="G1371" s="131"/>
      <c r="H1371" s="88"/>
      <c r="I1371" s="99"/>
      <c r="J1371" s="84"/>
      <c r="K1371" s="88"/>
      <c r="L1371" s="88"/>
      <c r="M1371" s="133"/>
      <c r="N1371" s="91"/>
      <c r="O1371" s="91"/>
    </row>
    <row r="1372" ht="15.75" customHeight="1">
      <c r="A1372" s="122"/>
      <c r="B1372" s="84"/>
      <c r="C1372" s="84"/>
      <c r="D1372" s="84"/>
      <c r="E1372" s="84"/>
      <c r="F1372" s="85"/>
      <c r="G1372" s="131"/>
      <c r="H1372" s="88"/>
      <c r="I1372" s="99"/>
      <c r="J1372" s="84"/>
      <c r="K1372" s="88"/>
      <c r="L1372" s="88"/>
      <c r="M1372" s="133"/>
      <c r="N1372" s="91"/>
      <c r="O1372" s="91"/>
    </row>
    <row r="1373" ht="15.75" customHeight="1">
      <c r="A1373" s="122"/>
      <c r="B1373" s="84"/>
      <c r="C1373" s="84"/>
      <c r="D1373" s="84"/>
      <c r="E1373" s="84"/>
      <c r="F1373" s="85"/>
      <c r="G1373" s="131"/>
      <c r="H1373" s="88"/>
      <c r="I1373" s="99"/>
      <c r="J1373" s="84"/>
      <c r="K1373" s="88"/>
      <c r="L1373" s="88"/>
      <c r="M1373" s="133"/>
      <c r="N1373" s="91"/>
      <c r="O1373" s="91"/>
    </row>
    <row r="1374" ht="15.75" customHeight="1">
      <c r="A1374" s="122"/>
      <c r="B1374" s="84"/>
      <c r="C1374" s="84"/>
      <c r="D1374" s="84"/>
      <c r="E1374" s="84"/>
      <c r="F1374" s="85"/>
      <c r="G1374" s="131"/>
      <c r="H1374" s="88"/>
      <c r="I1374" s="99"/>
      <c r="J1374" s="84"/>
      <c r="K1374" s="88"/>
      <c r="L1374" s="88"/>
      <c r="M1374" s="133"/>
      <c r="N1374" s="91"/>
      <c r="O1374" s="91"/>
    </row>
    <row r="1375" ht="15.75" customHeight="1">
      <c r="A1375" s="122"/>
      <c r="B1375" s="84"/>
      <c r="C1375" s="84"/>
      <c r="D1375" s="84"/>
      <c r="E1375" s="84"/>
      <c r="F1375" s="85"/>
      <c r="G1375" s="131"/>
      <c r="H1375" s="88"/>
      <c r="I1375" s="99"/>
      <c r="J1375" s="84"/>
      <c r="K1375" s="88"/>
      <c r="L1375" s="88"/>
      <c r="M1375" s="133"/>
      <c r="N1375" s="91"/>
      <c r="O1375" s="91"/>
    </row>
    <row r="1376" ht="15.75" customHeight="1">
      <c r="A1376" s="122"/>
      <c r="B1376" s="84"/>
      <c r="C1376" s="84"/>
      <c r="D1376" s="84"/>
      <c r="E1376" s="84"/>
      <c r="F1376" s="85"/>
      <c r="G1376" s="131"/>
      <c r="H1376" s="88"/>
      <c r="I1376" s="99"/>
      <c r="J1376" s="84"/>
      <c r="K1376" s="88"/>
      <c r="L1376" s="88"/>
      <c r="M1376" s="133"/>
      <c r="N1376" s="91"/>
      <c r="O1376" s="91"/>
    </row>
    <row r="1377" ht="15.75" customHeight="1">
      <c r="A1377" s="122"/>
      <c r="B1377" s="84"/>
      <c r="C1377" s="84"/>
      <c r="D1377" s="84"/>
      <c r="E1377" s="84"/>
      <c r="F1377" s="85"/>
      <c r="G1377" s="131"/>
      <c r="H1377" s="88"/>
      <c r="I1377" s="99"/>
      <c r="J1377" s="84"/>
      <c r="K1377" s="88"/>
      <c r="L1377" s="88"/>
      <c r="M1377" s="133"/>
      <c r="N1377" s="91"/>
      <c r="O1377" s="91"/>
    </row>
    <row r="1378" ht="15.75" customHeight="1">
      <c r="A1378" s="122"/>
      <c r="B1378" s="84"/>
      <c r="C1378" s="84"/>
      <c r="D1378" s="84"/>
      <c r="E1378" s="84"/>
      <c r="F1378" s="85"/>
      <c r="G1378" s="131"/>
      <c r="H1378" s="88"/>
      <c r="I1378" s="99"/>
      <c r="J1378" s="84"/>
      <c r="K1378" s="88"/>
      <c r="L1378" s="88"/>
      <c r="M1378" s="133"/>
      <c r="N1378" s="91"/>
      <c r="O1378" s="91"/>
    </row>
    <row r="1379" ht="15.75" customHeight="1">
      <c r="A1379" s="122"/>
      <c r="B1379" s="84"/>
      <c r="C1379" s="84"/>
      <c r="D1379" s="84"/>
      <c r="E1379" s="84"/>
      <c r="F1379" s="85"/>
      <c r="G1379" s="131"/>
      <c r="H1379" s="88"/>
      <c r="I1379" s="99"/>
      <c r="J1379" s="84"/>
      <c r="K1379" s="88"/>
      <c r="L1379" s="88"/>
      <c r="M1379" s="133"/>
      <c r="N1379" s="91"/>
      <c r="O1379" s="91"/>
    </row>
    <row r="1380" ht="15.75" customHeight="1">
      <c r="A1380" s="122"/>
      <c r="B1380" s="84"/>
      <c r="C1380" s="84"/>
      <c r="D1380" s="84"/>
      <c r="E1380" s="84"/>
      <c r="F1380" s="85"/>
      <c r="G1380" s="131"/>
      <c r="H1380" s="88"/>
      <c r="I1380" s="99"/>
      <c r="J1380" s="84"/>
      <c r="K1380" s="88"/>
      <c r="L1380" s="88"/>
      <c r="M1380" s="133"/>
      <c r="N1380" s="91"/>
      <c r="O1380" s="91"/>
    </row>
    <row r="1381" ht="15.75" customHeight="1">
      <c r="A1381" s="122"/>
      <c r="B1381" s="84"/>
      <c r="C1381" s="84"/>
      <c r="D1381" s="84"/>
      <c r="E1381" s="84"/>
      <c r="F1381" s="85"/>
      <c r="G1381" s="131"/>
      <c r="H1381" s="88"/>
      <c r="I1381" s="99"/>
      <c r="J1381" s="84"/>
      <c r="K1381" s="88"/>
      <c r="L1381" s="88"/>
      <c r="M1381" s="133"/>
      <c r="N1381" s="91"/>
      <c r="O1381" s="91"/>
    </row>
    <row r="1382" ht="15.75" customHeight="1">
      <c r="A1382" s="122"/>
      <c r="B1382" s="84"/>
      <c r="C1382" s="84"/>
      <c r="D1382" s="84"/>
      <c r="E1382" s="84"/>
      <c r="F1382" s="85"/>
      <c r="G1382" s="131"/>
      <c r="H1382" s="88"/>
      <c r="I1382" s="99"/>
      <c r="J1382" s="84"/>
      <c r="K1382" s="88"/>
      <c r="L1382" s="88"/>
      <c r="M1382" s="133"/>
      <c r="N1382" s="91"/>
      <c r="O1382" s="91"/>
    </row>
    <row r="1383" ht="15.75" customHeight="1">
      <c r="A1383" s="122"/>
      <c r="B1383" s="84"/>
      <c r="C1383" s="84"/>
      <c r="D1383" s="84"/>
      <c r="E1383" s="84"/>
      <c r="F1383" s="85"/>
      <c r="G1383" s="131"/>
      <c r="H1383" s="88"/>
      <c r="I1383" s="99"/>
      <c r="J1383" s="84"/>
      <c r="K1383" s="88"/>
      <c r="L1383" s="88"/>
      <c r="M1383" s="133"/>
      <c r="N1383" s="91"/>
      <c r="O1383" s="91"/>
    </row>
    <row r="1384" ht="15.75" customHeight="1">
      <c r="A1384" s="122"/>
      <c r="B1384" s="84"/>
      <c r="C1384" s="84"/>
      <c r="D1384" s="84"/>
      <c r="E1384" s="84"/>
      <c r="F1384" s="85"/>
      <c r="G1384" s="131"/>
      <c r="H1384" s="88"/>
      <c r="I1384" s="99"/>
      <c r="J1384" s="84"/>
      <c r="K1384" s="88"/>
      <c r="L1384" s="88"/>
      <c r="M1384" s="133"/>
      <c r="N1384" s="91"/>
      <c r="O1384" s="91"/>
    </row>
    <row r="1385" ht="15.75" customHeight="1">
      <c r="A1385" s="122"/>
      <c r="B1385" s="84"/>
      <c r="C1385" s="84"/>
      <c r="D1385" s="84"/>
      <c r="E1385" s="84"/>
      <c r="F1385" s="85"/>
      <c r="G1385" s="131"/>
      <c r="H1385" s="88"/>
      <c r="I1385" s="99"/>
      <c r="J1385" s="84"/>
      <c r="K1385" s="88"/>
      <c r="L1385" s="88"/>
      <c r="M1385" s="133"/>
      <c r="N1385" s="91"/>
      <c r="O1385" s="91"/>
    </row>
    <row r="1386" ht="15.75" customHeight="1">
      <c r="A1386" s="122"/>
      <c r="B1386" s="84"/>
      <c r="C1386" s="84"/>
      <c r="D1386" s="84"/>
      <c r="E1386" s="84"/>
      <c r="F1386" s="85"/>
      <c r="G1386" s="131"/>
      <c r="H1386" s="88"/>
      <c r="I1386" s="99"/>
      <c r="J1386" s="84"/>
      <c r="K1386" s="88"/>
      <c r="L1386" s="88"/>
      <c r="M1386" s="133"/>
      <c r="N1386" s="91"/>
      <c r="O1386" s="91"/>
    </row>
    <row r="1387" ht="15.75" customHeight="1">
      <c r="A1387" s="122"/>
      <c r="B1387" s="84"/>
      <c r="C1387" s="84"/>
      <c r="D1387" s="84"/>
      <c r="E1387" s="84"/>
      <c r="F1387" s="85"/>
      <c r="G1387" s="131"/>
      <c r="H1387" s="88"/>
      <c r="I1387" s="99"/>
      <c r="J1387" s="84"/>
      <c r="K1387" s="88"/>
      <c r="L1387" s="88"/>
      <c r="M1387" s="133"/>
      <c r="N1387" s="91"/>
      <c r="O1387" s="91"/>
    </row>
    <row r="1388" ht="15.75" customHeight="1">
      <c r="A1388" s="122"/>
      <c r="B1388" s="84"/>
      <c r="C1388" s="84"/>
      <c r="D1388" s="84"/>
      <c r="E1388" s="84"/>
      <c r="F1388" s="85"/>
      <c r="G1388" s="131"/>
      <c r="H1388" s="88"/>
      <c r="I1388" s="99"/>
      <c r="J1388" s="84"/>
      <c r="K1388" s="88"/>
      <c r="L1388" s="88"/>
      <c r="M1388" s="133"/>
      <c r="N1388" s="91"/>
      <c r="O1388" s="91"/>
    </row>
    <row r="1389" ht="15.75" customHeight="1">
      <c r="A1389" s="122"/>
      <c r="B1389" s="84"/>
      <c r="C1389" s="84"/>
      <c r="D1389" s="84"/>
      <c r="E1389" s="84"/>
      <c r="F1389" s="85"/>
      <c r="G1389" s="131"/>
      <c r="H1389" s="88"/>
      <c r="I1389" s="99"/>
      <c r="J1389" s="84"/>
      <c r="K1389" s="88"/>
      <c r="L1389" s="88"/>
      <c r="M1389" s="133"/>
      <c r="N1389" s="91"/>
      <c r="O1389" s="91"/>
    </row>
    <row r="1390" ht="15.75" customHeight="1">
      <c r="A1390" s="122"/>
      <c r="B1390" s="84"/>
      <c r="C1390" s="84"/>
      <c r="D1390" s="84"/>
      <c r="E1390" s="84"/>
      <c r="F1390" s="85"/>
      <c r="G1390" s="131"/>
      <c r="H1390" s="88"/>
      <c r="I1390" s="99"/>
      <c r="J1390" s="84"/>
      <c r="K1390" s="88"/>
      <c r="L1390" s="88"/>
      <c r="M1390" s="133"/>
      <c r="N1390" s="91"/>
      <c r="O1390" s="91"/>
    </row>
    <row r="1391" ht="15.75" customHeight="1">
      <c r="A1391" s="122"/>
      <c r="B1391" s="84"/>
      <c r="C1391" s="84"/>
      <c r="D1391" s="84"/>
      <c r="E1391" s="84"/>
      <c r="F1391" s="85"/>
      <c r="G1391" s="131"/>
      <c r="H1391" s="88"/>
      <c r="I1391" s="99"/>
      <c r="J1391" s="84"/>
      <c r="K1391" s="88"/>
      <c r="L1391" s="88"/>
      <c r="M1391" s="133"/>
      <c r="N1391" s="91"/>
      <c r="O1391" s="91"/>
    </row>
    <row r="1392" ht="15.75" customHeight="1">
      <c r="A1392" s="122"/>
      <c r="B1392" s="84"/>
      <c r="C1392" s="84"/>
      <c r="D1392" s="84"/>
      <c r="E1392" s="84"/>
      <c r="F1392" s="85"/>
      <c r="G1392" s="131"/>
      <c r="H1392" s="88"/>
      <c r="I1392" s="99"/>
      <c r="J1392" s="84"/>
      <c r="K1392" s="88"/>
      <c r="L1392" s="88"/>
      <c r="M1392" s="133"/>
      <c r="N1392" s="91"/>
      <c r="O1392" s="91"/>
    </row>
    <row r="1393" ht="15.75" customHeight="1">
      <c r="A1393" s="122"/>
      <c r="B1393" s="84"/>
      <c r="C1393" s="84"/>
      <c r="D1393" s="84"/>
      <c r="E1393" s="84"/>
      <c r="F1393" s="85"/>
      <c r="G1393" s="131"/>
      <c r="H1393" s="88"/>
      <c r="I1393" s="99"/>
      <c r="J1393" s="84"/>
      <c r="K1393" s="88"/>
      <c r="L1393" s="88"/>
      <c r="M1393" s="133"/>
      <c r="N1393" s="91"/>
      <c r="O1393" s="91"/>
    </row>
    <row r="1394" ht="15.75" customHeight="1">
      <c r="A1394" s="122"/>
      <c r="B1394" s="84"/>
      <c r="C1394" s="84"/>
      <c r="D1394" s="84"/>
      <c r="E1394" s="84"/>
      <c r="F1394" s="85"/>
      <c r="G1394" s="131"/>
      <c r="H1394" s="88"/>
      <c r="I1394" s="99"/>
      <c r="J1394" s="84"/>
      <c r="K1394" s="88"/>
      <c r="L1394" s="88"/>
      <c r="M1394" s="133"/>
      <c r="N1394" s="91"/>
      <c r="O1394" s="91"/>
    </row>
    <row r="1395" ht="15.75" customHeight="1">
      <c r="A1395" s="122"/>
      <c r="B1395" s="84"/>
      <c r="C1395" s="84"/>
      <c r="D1395" s="84"/>
      <c r="E1395" s="84"/>
      <c r="F1395" s="85"/>
      <c r="G1395" s="131"/>
      <c r="H1395" s="88"/>
      <c r="I1395" s="99"/>
      <c r="J1395" s="84"/>
      <c r="K1395" s="88"/>
      <c r="L1395" s="88"/>
      <c r="M1395" s="133"/>
      <c r="N1395" s="91"/>
      <c r="O1395" s="91"/>
    </row>
    <row r="1396" ht="15.75" customHeight="1">
      <c r="A1396" s="122"/>
      <c r="B1396" s="84"/>
      <c r="C1396" s="84"/>
      <c r="D1396" s="84"/>
      <c r="E1396" s="84"/>
      <c r="F1396" s="85"/>
      <c r="G1396" s="131"/>
      <c r="H1396" s="88"/>
      <c r="I1396" s="99"/>
      <c r="J1396" s="84"/>
      <c r="K1396" s="88"/>
      <c r="L1396" s="88"/>
      <c r="M1396" s="133"/>
      <c r="N1396" s="91"/>
      <c r="O1396" s="91"/>
    </row>
    <row r="1397" ht="15.75" customHeight="1">
      <c r="A1397" s="122"/>
      <c r="B1397" s="84"/>
      <c r="C1397" s="84"/>
      <c r="D1397" s="84"/>
      <c r="E1397" s="84"/>
      <c r="F1397" s="85"/>
      <c r="G1397" s="131"/>
      <c r="H1397" s="88"/>
      <c r="I1397" s="99"/>
      <c r="J1397" s="84"/>
      <c r="K1397" s="88"/>
      <c r="L1397" s="88"/>
      <c r="M1397" s="133"/>
      <c r="N1397" s="91"/>
      <c r="O1397" s="91"/>
    </row>
    <row r="1398" ht="15.75" customHeight="1">
      <c r="A1398" s="122"/>
      <c r="B1398" s="84"/>
      <c r="C1398" s="84"/>
      <c r="D1398" s="84"/>
      <c r="E1398" s="84"/>
      <c r="F1398" s="85"/>
      <c r="G1398" s="131"/>
      <c r="H1398" s="88"/>
      <c r="I1398" s="99"/>
      <c r="J1398" s="84"/>
      <c r="K1398" s="88"/>
      <c r="L1398" s="88"/>
      <c r="M1398" s="133"/>
      <c r="N1398" s="91"/>
      <c r="O1398" s="91"/>
    </row>
    <row r="1399" ht="15.75" customHeight="1">
      <c r="A1399" s="122"/>
      <c r="B1399" s="84"/>
      <c r="C1399" s="84"/>
      <c r="D1399" s="84"/>
      <c r="E1399" s="84"/>
      <c r="F1399" s="85"/>
      <c r="G1399" s="131"/>
      <c r="H1399" s="88"/>
      <c r="I1399" s="99"/>
      <c r="J1399" s="84"/>
      <c r="K1399" s="88"/>
      <c r="L1399" s="88"/>
      <c r="M1399" s="133"/>
      <c r="N1399" s="91"/>
      <c r="O1399" s="91"/>
    </row>
    <row r="1400" ht="15.75" customHeight="1">
      <c r="A1400" s="122"/>
      <c r="B1400" s="84"/>
      <c r="C1400" s="84"/>
      <c r="D1400" s="84"/>
      <c r="E1400" s="84"/>
      <c r="F1400" s="85"/>
      <c r="G1400" s="131"/>
      <c r="H1400" s="88"/>
      <c r="I1400" s="99"/>
      <c r="J1400" s="84"/>
      <c r="K1400" s="88"/>
      <c r="L1400" s="88"/>
      <c r="M1400" s="133"/>
      <c r="N1400" s="91"/>
      <c r="O1400" s="91"/>
    </row>
    <row r="1401" ht="15.75" customHeight="1">
      <c r="A1401" s="122"/>
      <c r="B1401" s="84"/>
      <c r="C1401" s="84"/>
      <c r="D1401" s="84"/>
      <c r="E1401" s="84"/>
      <c r="F1401" s="85"/>
      <c r="G1401" s="131"/>
      <c r="H1401" s="88"/>
      <c r="I1401" s="99"/>
      <c r="J1401" s="84"/>
      <c r="K1401" s="88"/>
      <c r="L1401" s="88"/>
      <c r="M1401" s="133"/>
      <c r="N1401" s="91"/>
      <c r="O1401" s="91"/>
    </row>
    <row r="1402" ht="15.75" customHeight="1">
      <c r="A1402" s="122"/>
      <c r="B1402" s="84"/>
      <c r="C1402" s="84"/>
      <c r="D1402" s="84"/>
      <c r="E1402" s="84"/>
      <c r="F1402" s="85"/>
      <c r="G1402" s="131"/>
      <c r="H1402" s="88"/>
      <c r="I1402" s="99"/>
      <c r="J1402" s="84"/>
      <c r="K1402" s="88"/>
      <c r="L1402" s="88"/>
      <c r="M1402" s="133"/>
      <c r="N1402" s="91"/>
      <c r="O1402" s="91"/>
    </row>
    <row r="1403" ht="15.75" customHeight="1">
      <c r="A1403" s="122"/>
      <c r="B1403" s="84"/>
      <c r="C1403" s="84"/>
      <c r="D1403" s="84"/>
      <c r="E1403" s="84"/>
      <c r="F1403" s="85"/>
      <c r="G1403" s="131"/>
      <c r="H1403" s="88"/>
      <c r="I1403" s="99"/>
      <c r="J1403" s="84"/>
      <c r="K1403" s="88"/>
      <c r="L1403" s="88"/>
      <c r="M1403" s="133"/>
      <c r="N1403" s="91"/>
      <c r="O1403" s="91"/>
    </row>
    <row r="1404" ht="15.75" customHeight="1">
      <c r="A1404" s="122"/>
      <c r="B1404" s="84"/>
      <c r="C1404" s="84"/>
      <c r="D1404" s="84"/>
      <c r="E1404" s="84"/>
      <c r="F1404" s="85"/>
      <c r="G1404" s="131"/>
      <c r="H1404" s="88"/>
      <c r="I1404" s="99"/>
      <c r="J1404" s="84"/>
      <c r="K1404" s="88"/>
      <c r="L1404" s="88"/>
      <c r="M1404" s="133"/>
      <c r="N1404" s="91"/>
      <c r="O1404" s="91"/>
    </row>
    <row r="1405" ht="15.75" customHeight="1">
      <c r="A1405" s="122"/>
      <c r="B1405" s="84"/>
      <c r="C1405" s="84"/>
      <c r="D1405" s="84"/>
      <c r="E1405" s="84"/>
      <c r="F1405" s="85"/>
      <c r="G1405" s="131"/>
      <c r="H1405" s="88"/>
      <c r="I1405" s="99"/>
      <c r="J1405" s="84"/>
      <c r="K1405" s="88"/>
      <c r="L1405" s="88"/>
      <c r="M1405" s="133"/>
      <c r="N1405" s="91"/>
      <c r="O1405" s="91"/>
    </row>
    <row r="1406" ht="15.75" customHeight="1">
      <c r="A1406" s="122"/>
      <c r="B1406" s="84"/>
      <c r="C1406" s="84"/>
      <c r="D1406" s="84"/>
      <c r="E1406" s="84"/>
      <c r="F1406" s="85"/>
      <c r="G1406" s="131"/>
      <c r="H1406" s="88"/>
      <c r="I1406" s="99"/>
      <c r="J1406" s="84"/>
      <c r="K1406" s="88"/>
      <c r="L1406" s="88"/>
      <c r="M1406" s="133"/>
      <c r="N1406" s="91"/>
      <c r="O1406" s="91"/>
    </row>
    <row r="1407" ht="15.75" customHeight="1">
      <c r="A1407" s="122"/>
      <c r="B1407" s="84"/>
      <c r="C1407" s="84"/>
      <c r="D1407" s="84"/>
      <c r="E1407" s="84"/>
      <c r="F1407" s="85"/>
      <c r="G1407" s="131"/>
      <c r="H1407" s="88"/>
      <c r="I1407" s="99"/>
      <c r="J1407" s="84"/>
      <c r="K1407" s="88"/>
      <c r="L1407" s="88"/>
      <c r="M1407" s="133"/>
      <c r="N1407" s="91"/>
      <c r="O1407" s="91"/>
    </row>
    <row r="1408" ht="15.75" customHeight="1">
      <c r="A1408" s="122"/>
      <c r="B1408" s="84"/>
      <c r="C1408" s="84"/>
      <c r="D1408" s="84"/>
      <c r="E1408" s="84"/>
      <c r="F1408" s="85"/>
      <c r="G1408" s="131"/>
      <c r="H1408" s="88"/>
      <c r="I1408" s="99"/>
      <c r="J1408" s="84"/>
      <c r="K1408" s="88"/>
      <c r="L1408" s="88"/>
      <c r="M1408" s="133"/>
      <c r="N1408" s="91"/>
      <c r="O1408" s="91"/>
    </row>
    <row r="1409" ht="15.75" customHeight="1">
      <c r="A1409" s="122"/>
      <c r="B1409" s="84"/>
      <c r="C1409" s="84"/>
      <c r="D1409" s="84"/>
      <c r="E1409" s="84"/>
      <c r="F1409" s="85"/>
      <c r="G1409" s="131"/>
      <c r="H1409" s="88"/>
      <c r="I1409" s="99"/>
      <c r="J1409" s="84"/>
      <c r="K1409" s="88"/>
      <c r="L1409" s="88"/>
      <c r="M1409" s="133"/>
      <c r="N1409" s="91"/>
      <c r="O1409" s="91"/>
    </row>
    <row r="1410" ht="15.75" customHeight="1">
      <c r="A1410" s="122"/>
      <c r="B1410" s="84"/>
      <c r="C1410" s="84"/>
      <c r="D1410" s="84"/>
      <c r="E1410" s="84"/>
      <c r="F1410" s="85"/>
      <c r="G1410" s="131"/>
      <c r="H1410" s="88"/>
      <c r="I1410" s="99"/>
      <c r="J1410" s="84"/>
      <c r="K1410" s="88"/>
      <c r="L1410" s="88"/>
      <c r="M1410" s="133"/>
      <c r="N1410" s="91"/>
      <c r="O1410" s="91"/>
    </row>
    <row r="1411" ht="15.75" customHeight="1">
      <c r="A1411" s="122"/>
      <c r="B1411" s="84"/>
      <c r="C1411" s="84"/>
      <c r="D1411" s="84"/>
      <c r="E1411" s="84"/>
      <c r="F1411" s="85"/>
      <c r="G1411" s="131"/>
      <c r="H1411" s="88"/>
      <c r="I1411" s="99"/>
      <c r="J1411" s="84"/>
      <c r="K1411" s="88"/>
      <c r="L1411" s="88"/>
      <c r="M1411" s="133"/>
      <c r="N1411" s="91"/>
      <c r="O1411" s="91"/>
    </row>
    <row r="1412" ht="15.75" customHeight="1">
      <c r="A1412" s="122"/>
      <c r="B1412" s="84"/>
      <c r="C1412" s="84"/>
      <c r="D1412" s="84"/>
      <c r="E1412" s="84"/>
      <c r="F1412" s="85"/>
      <c r="G1412" s="131"/>
      <c r="H1412" s="88"/>
      <c r="I1412" s="99"/>
      <c r="J1412" s="84"/>
      <c r="K1412" s="88"/>
      <c r="L1412" s="88"/>
      <c r="M1412" s="133"/>
      <c r="N1412" s="91"/>
      <c r="O1412" s="91"/>
    </row>
    <row r="1413" ht="15.75" customHeight="1">
      <c r="A1413" s="122"/>
      <c r="B1413" s="84"/>
      <c r="C1413" s="84"/>
      <c r="D1413" s="84"/>
      <c r="E1413" s="84"/>
      <c r="F1413" s="85"/>
      <c r="G1413" s="131"/>
      <c r="H1413" s="88"/>
      <c r="I1413" s="99"/>
      <c r="J1413" s="84"/>
      <c r="K1413" s="88"/>
      <c r="L1413" s="88"/>
      <c r="M1413" s="133"/>
      <c r="N1413" s="91"/>
      <c r="O1413" s="91"/>
    </row>
    <row r="1414" ht="15.75" customHeight="1">
      <c r="A1414" s="122"/>
      <c r="B1414" s="84"/>
      <c r="C1414" s="84"/>
      <c r="D1414" s="84"/>
      <c r="E1414" s="84"/>
      <c r="F1414" s="85"/>
      <c r="G1414" s="131"/>
      <c r="H1414" s="88"/>
      <c r="I1414" s="99"/>
      <c r="J1414" s="84"/>
      <c r="K1414" s="88"/>
      <c r="L1414" s="88"/>
      <c r="M1414" s="133"/>
      <c r="N1414" s="91"/>
      <c r="O1414" s="91"/>
    </row>
    <row r="1415" ht="15.75" customHeight="1">
      <c r="A1415" s="122"/>
      <c r="B1415" s="84"/>
      <c r="C1415" s="84"/>
      <c r="D1415" s="84"/>
      <c r="E1415" s="84"/>
      <c r="F1415" s="85"/>
      <c r="G1415" s="131"/>
      <c r="H1415" s="88"/>
      <c r="I1415" s="99"/>
      <c r="J1415" s="84"/>
      <c r="K1415" s="88"/>
      <c r="L1415" s="88"/>
      <c r="M1415" s="133"/>
      <c r="N1415" s="91"/>
      <c r="O1415" s="91"/>
    </row>
    <row r="1416" ht="15.75" customHeight="1">
      <c r="A1416" s="122"/>
      <c r="B1416" s="84"/>
      <c r="C1416" s="84"/>
      <c r="D1416" s="84"/>
      <c r="E1416" s="84"/>
      <c r="F1416" s="85"/>
      <c r="G1416" s="131"/>
      <c r="H1416" s="88"/>
      <c r="I1416" s="99"/>
      <c r="J1416" s="84"/>
      <c r="K1416" s="88"/>
      <c r="L1416" s="88"/>
      <c r="M1416" s="133"/>
      <c r="N1416" s="91"/>
      <c r="O1416" s="91"/>
    </row>
    <row r="1417" ht="15.75" customHeight="1">
      <c r="A1417" s="122"/>
      <c r="B1417" s="84"/>
      <c r="C1417" s="84"/>
      <c r="D1417" s="84"/>
      <c r="E1417" s="84"/>
      <c r="F1417" s="85"/>
      <c r="G1417" s="131"/>
      <c r="H1417" s="88"/>
      <c r="I1417" s="99"/>
      <c r="J1417" s="84"/>
      <c r="K1417" s="88"/>
      <c r="L1417" s="88"/>
      <c r="M1417" s="133"/>
      <c r="N1417" s="91"/>
      <c r="O1417" s="91"/>
    </row>
    <row r="1418" ht="15.75" customHeight="1">
      <c r="A1418" s="122"/>
      <c r="B1418" s="84"/>
      <c r="C1418" s="84"/>
      <c r="D1418" s="84"/>
      <c r="E1418" s="84"/>
      <c r="F1418" s="85"/>
      <c r="G1418" s="131"/>
      <c r="H1418" s="88"/>
      <c r="I1418" s="99"/>
      <c r="J1418" s="84"/>
      <c r="K1418" s="88"/>
      <c r="L1418" s="88"/>
      <c r="M1418" s="133"/>
      <c r="N1418" s="91"/>
      <c r="O1418" s="91"/>
    </row>
    <row r="1419" ht="15.75" customHeight="1">
      <c r="A1419" s="122"/>
      <c r="B1419" s="84"/>
      <c r="C1419" s="84"/>
      <c r="D1419" s="84"/>
      <c r="E1419" s="84"/>
      <c r="F1419" s="85"/>
      <c r="G1419" s="131"/>
      <c r="H1419" s="88"/>
      <c r="I1419" s="99"/>
      <c r="J1419" s="84"/>
      <c r="K1419" s="88"/>
      <c r="L1419" s="88"/>
      <c r="M1419" s="133"/>
      <c r="N1419" s="91"/>
      <c r="O1419" s="91"/>
    </row>
    <row r="1420" ht="15.75" customHeight="1">
      <c r="A1420" s="122"/>
      <c r="B1420" s="84"/>
      <c r="C1420" s="84"/>
      <c r="D1420" s="84"/>
      <c r="E1420" s="84"/>
      <c r="F1420" s="85"/>
      <c r="G1420" s="131"/>
      <c r="H1420" s="88"/>
      <c r="I1420" s="99"/>
      <c r="J1420" s="84"/>
      <c r="K1420" s="88"/>
      <c r="L1420" s="88"/>
      <c r="M1420" s="133"/>
      <c r="N1420" s="91"/>
      <c r="O1420" s="91"/>
    </row>
    <row r="1421" ht="15.75" customHeight="1">
      <c r="A1421" s="122"/>
      <c r="B1421" s="84"/>
      <c r="C1421" s="84"/>
      <c r="D1421" s="84"/>
      <c r="E1421" s="84"/>
      <c r="F1421" s="85"/>
      <c r="G1421" s="131"/>
      <c r="H1421" s="88"/>
      <c r="I1421" s="99"/>
      <c r="J1421" s="84"/>
      <c r="K1421" s="88"/>
      <c r="L1421" s="88"/>
      <c r="M1421" s="133"/>
      <c r="N1421" s="91"/>
      <c r="O1421" s="91"/>
    </row>
    <row r="1422" ht="15.75" customHeight="1">
      <c r="A1422" s="122"/>
      <c r="B1422" s="84"/>
      <c r="C1422" s="84"/>
      <c r="D1422" s="84"/>
      <c r="E1422" s="84"/>
      <c r="F1422" s="85"/>
      <c r="G1422" s="131"/>
      <c r="H1422" s="88"/>
      <c r="I1422" s="99"/>
      <c r="J1422" s="84"/>
      <c r="K1422" s="88"/>
      <c r="L1422" s="88"/>
      <c r="M1422" s="133"/>
      <c r="N1422" s="91"/>
      <c r="O1422" s="91"/>
    </row>
    <row r="1423" ht="15.75" customHeight="1">
      <c r="A1423" s="122"/>
      <c r="B1423" s="84"/>
      <c r="C1423" s="84"/>
      <c r="D1423" s="84"/>
      <c r="E1423" s="84"/>
      <c r="F1423" s="85"/>
      <c r="G1423" s="131"/>
      <c r="H1423" s="88"/>
      <c r="I1423" s="99"/>
      <c r="J1423" s="84"/>
      <c r="K1423" s="88"/>
      <c r="L1423" s="88"/>
      <c r="M1423" s="133"/>
      <c r="N1423" s="91"/>
      <c r="O1423" s="91"/>
    </row>
    <row r="1424" ht="15.75" customHeight="1">
      <c r="A1424" s="122"/>
      <c r="B1424" s="84"/>
      <c r="C1424" s="84"/>
      <c r="D1424" s="84"/>
      <c r="E1424" s="84"/>
      <c r="F1424" s="85"/>
      <c r="G1424" s="131"/>
      <c r="H1424" s="88"/>
      <c r="I1424" s="99"/>
      <c r="J1424" s="84"/>
      <c r="K1424" s="88"/>
      <c r="L1424" s="88"/>
      <c r="M1424" s="133"/>
      <c r="N1424" s="91"/>
      <c r="O1424" s="91"/>
    </row>
    <row r="1425" ht="15.75" customHeight="1">
      <c r="A1425" s="122"/>
      <c r="B1425" s="84"/>
      <c r="C1425" s="84"/>
      <c r="D1425" s="84"/>
      <c r="E1425" s="84"/>
      <c r="F1425" s="85"/>
      <c r="G1425" s="131"/>
      <c r="H1425" s="88"/>
      <c r="I1425" s="99"/>
      <c r="J1425" s="84"/>
      <c r="K1425" s="88"/>
      <c r="L1425" s="88"/>
      <c r="M1425" s="133"/>
      <c r="N1425" s="91"/>
      <c r="O1425" s="91"/>
    </row>
    <row r="1426" ht="15.75" customHeight="1">
      <c r="A1426" s="122"/>
      <c r="B1426" s="84"/>
      <c r="C1426" s="84"/>
      <c r="D1426" s="84"/>
      <c r="E1426" s="84"/>
      <c r="F1426" s="85"/>
      <c r="G1426" s="131"/>
      <c r="H1426" s="88"/>
      <c r="I1426" s="99"/>
      <c r="J1426" s="84"/>
      <c r="K1426" s="88"/>
      <c r="L1426" s="88"/>
      <c r="M1426" s="133"/>
      <c r="N1426" s="91"/>
      <c r="O1426" s="91"/>
    </row>
    <row r="1427" ht="15.75" customHeight="1">
      <c r="A1427" s="122"/>
      <c r="B1427" s="84"/>
      <c r="C1427" s="84"/>
      <c r="D1427" s="84"/>
      <c r="E1427" s="84"/>
      <c r="F1427" s="85"/>
      <c r="G1427" s="131"/>
      <c r="H1427" s="88"/>
      <c r="I1427" s="99"/>
      <c r="J1427" s="84"/>
      <c r="K1427" s="88"/>
      <c r="L1427" s="88"/>
      <c r="M1427" s="133"/>
      <c r="N1427" s="91"/>
      <c r="O1427" s="91"/>
    </row>
    <row r="1428" ht="15.75" customHeight="1">
      <c r="A1428" s="122"/>
      <c r="B1428" s="84"/>
      <c r="C1428" s="84"/>
      <c r="D1428" s="84"/>
      <c r="E1428" s="84"/>
      <c r="F1428" s="85"/>
      <c r="G1428" s="131"/>
      <c r="H1428" s="88"/>
      <c r="I1428" s="99"/>
      <c r="J1428" s="84"/>
      <c r="K1428" s="88"/>
      <c r="L1428" s="88"/>
      <c r="M1428" s="133"/>
      <c r="N1428" s="91"/>
      <c r="O1428" s="91"/>
    </row>
    <row r="1429" ht="15.75" customHeight="1">
      <c r="A1429" s="122"/>
      <c r="B1429" s="84"/>
      <c r="C1429" s="84"/>
      <c r="D1429" s="84"/>
      <c r="E1429" s="84"/>
      <c r="F1429" s="85"/>
      <c r="G1429" s="131"/>
      <c r="H1429" s="88"/>
      <c r="I1429" s="99"/>
      <c r="J1429" s="84"/>
      <c r="K1429" s="88"/>
      <c r="L1429" s="88"/>
      <c r="M1429" s="133"/>
      <c r="N1429" s="91"/>
      <c r="O1429" s="91"/>
    </row>
    <row r="1430" ht="15.75" customHeight="1">
      <c r="A1430" s="122"/>
      <c r="B1430" s="84"/>
      <c r="C1430" s="84"/>
      <c r="D1430" s="84"/>
      <c r="E1430" s="84"/>
      <c r="F1430" s="85"/>
      <c r="G1430" s="131"/>
      <c r="H1430" s="88"/>
      <c r="I1430" s="99"/>
      <c r="J1430" s="84"/>
      <c r="K1430" s="88"/>
      <c r="L1430" s="88"/>
      <c r="M1430" s="133"/>
      <c r="N1430" s="91"/>
      <c r="O1430" s="91"/>
    </row>
    <row r="1431" ht="15.75" customHeight="1">
      <c r="A1431" s="122"/>
      <c r="B1431" s="84"/>
      <c r="C1431" s="84"/>
      <c r="D1431" s="84"/>
      <c r="E1431" s="84"/>
      <c r="F1431" s="85"/>
      <c r="G1431" s="131"/>
      <c r="H1431" s="88"/>
      <c r="I1431" s="99"/>
      <c r="J1431" s="84"/>
      <c r="K1431" s="88"/>
      <c r="L1431" s="88"/>
      <c r="M1431" s="133"/>
      <c r="N1431" s="91"/>
      <c r="O1431" s="91"/>
    </row>
    <row r="1432" ht="15.75" customHeight="1">
      <c r="A1432" s="122"/>
      <c r="B1432" s="84"/>
      <c r="C1432" s="84"/>
      <c r="D1432" s="84"/>
      <c r="E1432" s="84"/>
      <c r="F1432" s="85"/>
      <c r="G1432" s="131"/>
      <c r="H1432" s="88"/>
      <c r="I1432" s="99"/>
      <c r="J1432" s="84"/>
      <c r="K1432" s="88"/>
      <c r="L1432" s="88"/>
      <c r="M1432" s="133"/>
      <c r="N1432" s="91"/>
      <c r="O1432" s="91"/>
    </row>
    <row r="1433" ht="15.75" customHeight="1">
      <c r="A1433" s="122"/>
      <c r="B1433" s="84"/>
      <c r="C1433" s="84"/>
      <c r="D1433" s="84"/>
      <c r="E1433" s="84"/>
      <c r="F1433" s="85"/>
      <c r="G1433" s="131"/>
      <c r="H1433" s="88"/>
      <c r="I1433" s="99"/>
      <c r="J1433" s="84"/>
      <c r="K1433" s="88"/>
      <c r="L1433" s="88"/>
      <c r="M1433" s="133"/>
      <c r="N1433" s="91"/>
      <c r="O1433" s="91"/>
    </row>
    <row r="1434" ht="15.75" customHeight="1">
      <c r="A1434" s="122"/>
      <c r="B1434" s="84"/>
      <c r="C1434" s="84"/>
      <c r="D1434" s="84"/>
      <c r="E1434" s="84"/>
      <c r="F1434" s="85"/>
      <c r="G1434" s="131"/>
      <c r="H1434" s="88"/>
      <c r="I1434" s="99"/>
      <c r="J1434" s="84"/>
      <c r="K1434" s="88"/>
      <c r="L1434" s="88"/>
      <c r="M1434" s="133"/>
      <c r="N1434" s="91"/>
      <c r="O1434" s="91"/>
    </row>
    <row r="1435" ht="15.75" customHeight="1">
      <c r="A1435" s="122"/>
      <c r="B1435" s="84"/>
      <c r="C1435" s="84"/>
      <c r="D1435" s="84"/>
      <c r="E1435" s="84"/>
      <c r="F1435" s="85"/>
      <c r="G1435" s="131"/>
      <c r="H1435" s="88"/>
      <c r="I1435" s="99"/>
      <c r="J1435" s="84"/>
      <c r="K1435" s="88"/>
      <c r="L1435" s="88"/>
      <c r="M1435" s="133"/>
      <c r="N1435" s="91"/>
      <c r="O1435" s="91"/>
    </row>
    <row r="1436" ht="15.75" customHeight="1">
      <c r="A1436" s="122"/>
      <c r="B1436" s="84"/>
      <c r="C1436" s="84"/>
      <c r="D1436" s="84"/>
      <c r="E1436" s="84"/>
      <c r="F1436" s="85"/>
      <c r="G1436" s="131"/>
      <c r="H1436" s="88"/>
      <c r="I1436" s="99"/>
      <c r="J1436" s="84"/>
      <c r="K1436" s="88"/>
      <c r="L1436" s="88"/>
      <c r="M1436" s="133"/>
      <c r="N1436" s="91"/>
      <c r="O1436" s="91"/>
    </row>
    <row r="1437" ht="15.75" customHeight="1">
      <c r="A1437" s="122"/>
      <c r="B1437" s="84"/>
      <c r="C1437" s="84"/>
      <c r="D1437" s="84"/>
      <c r="E1437" s="84"/>
      <c r="F1437" s="85"/>
      <c r="G1437" s="131"/>
      <c r="H1437" s="88"/>
      <c r="I1437" s="99"/>
      <c r="J1437" s="84"/>
      <c r="K1437" s="88"/>
      <c r="L1437" s="88"/>
      <c r="M1437" s="133"/>
      <c r="N1437" s="91"/>
      <c r="O1437" s="91"/>
    </row>
    <row r="1438" ht="15.75" customHeight="1">
      <c r="A1438" s="122"/>
      <c r="B1438" s="84"/>
      <c r="C1438" s="84"/>
      <c r="D1438" s="84"/>
      <c r="E1438" s="84"/>
      <c r="F1438" s="85"/>
      <c r="G1438" s="131"/>
      <c r="H1438" s="88"/>
      <c r="I1438" s="99"/>
      <c r="J1438" s="84"/>
      <c r="K1438" s="88"/>
      <c r="L1438" s="88"/>
      <c r="M1438" s="133"/>
      <c r="N1438" s="91"/>
      <c r="O1438" s="91"/>
    </row>
    <row r="1439" ht="15.75" customHeight="1">
      <c r="A1439" s="122"/>
      <c r="B1439" s="84"/>
      <c r="C1439" s="84"/>
      <c r="D1439" s="84"/>
      <c r="E1439" s="84"/>
      <c r="F1439" s="85"/>
      <c r="G1439" s="131"/>
      <c r="H1439" s="88"/>
      <c r="I1439" s="99"/>
      <c r="J1439" s="84"/>
      <c r="K1439" s="88"/>
      <c r="L1439" s="88"/>
      <c r="M1439" s="133"/>
      <c r="N1439" s="91"/>
      <c r="O1439" s="91"/>
    </row>
    <row r="1440" ht="15.75" customHeight="1">
      <c r="A1440" s="122"/>
      <c r="B1440" s="84"/>
      <c r="C1440" s="84"/>
      <c r="D1440" s="84"/>
      <c r="E1440" s="84"/>
      <c r="F1440" s="85"/>
      <c r="G1440" s="131"/>
      <c r="H1440" s="88"/>
      <c r="I1440" s="99"/>
      <c r="J1440" s="84"/>
      <c r="K1440" s="88"/>
      <c r="L1440" s="88"/>
      <c r="M1440" s="133"/>
      <c r="N1440" s="91"/>
      <c r="O1440" s="91"/>
    </row>
    <row r="1441" ht="15.75" customHeight="1">
      <c r="A1441" s="122"/>
      <c r="B1441" s="84"/>
      <c r="C1441" s="84"/>
      <c r="D1441" s="84"/>
      <c r="E1441" s="84"/>
      <c r="F1441" s="85"/>
      <c r="G1441" s="131"/>
      <c r="H1441" s="88"/>
      <c r="I1441" s="99"/>
      <c r="J1441" s="84"/>
      <c r="K1441" s="88"/>
      <c r="L1441" s="88"/>
      <c r="M1441" s="133"/>
      <c r="N1441" s="91"/>
      <c r="O1441" s="91"/>
    </row>
    <row r="1442" ht="15.75" customHeight="1">
      <c r="A1442" s="122"/>
      <c r="B1442" s="84"/>
      <c r="C1442" s="84"/>
      <c r="D1442" s="84"/>
      <c r="E1442" s="84"/>
      <c r="F1442" s="85"/>
      <c r="G1442" s="131"/>
      <c r="H1442" s="88"/>
      <c r="I1442" s="99"/>
      <c r="J1442" s="84"/>
      <c r="K1442" s="88"/>
      <c r="L1442" s="88"/>
      <c r="M1442" s="133"/>
      <c r="N1442" s="91"/>
      <c r="O1442" s="91"/>
    </row>
    <row r="1443" ht="15.75" customHeight="1">
      <c r="A1443" s="122"/>
      <c r="B1443" s="84"/>
      <c r="C1443" s="84"/>
      <c r="D1443" s="84"/>
      <c r="E1443" s="84"/>
      <c r="F1443" s="85"/>
      <c r="G1443" s="131"/>
      <c r="H1443" s="88"/>
      <c r="I1443" s="99"/>
      <c r="J1443" s="84"/>
      <c r="K1443" s="88"/>
      <c r="L1443" s="88"/>
      <c r="M1443" s="133"/>
      <c r="N1443" s="91"/>
      <c r="O1443" s="91"/>
    </row>
    <row r="1444" ht="15.75" customHeight="1">
      <c r="A1444" s="122"/>
      <c r="B1444" s="84"/>
      <c r="C1444" s="84"/>
      <c r="D1444" s="84"/>
      <c r="E1444" s="84"/>
      <c r="F1444" s="85"/>
      <c r="G1444" s="131"/>
      <c r="H1444" s="88"/>
      <c r="I1444" s="99"/>
      <c r="J1444" s="84"/>
      <c r="K1444" s="88"/>
      <c r="L1444" s="88"/>
      <c r="M1444" s="133"/>
      <c r="N1444" s="91"/>
      <c r="O1444" s="91"/>
    </row>
    <row r="1445" ht="15.75" customHeight="1">
      <c r="A1445" s="122"/>
      <c r="B1445" s="84"/>
      <c r="C1445" s="84"/>
      <c r="D1445" s="84"/>
      <c r="E1445" s="84"/>
      <c r="F1445" s="85"/>
      <c r="G1445" s="131"/>
      <c r="H1445" s="88"/>
      <c r="I1445" s="99"/>
      <c r="J1445" s="84"/>
      <c r="K1445" s="88"/>
      <c r="L1445" s="88"/>
      <c r="M1445" s="133"/>
      <c r="N1445" s="91"/>
      <c r="O1445" s="91"/>
    </row>
    <row r="1446" ht="15.75" customHeight="1">
      <c r="A1446" s="122"/>
      <c r="B1446" s="84"/>
      <c r="C1446" s="84"/>
      <c r="D1446" s="84"/>
      <c r="E1446" s="84"/>
      <c r="F1446" s="85"/>
      <c r="G1446" s="131"/>
      <c r="H1446" s="88"/>
      <c r="I1446" s="99"/>
      <c r="J1446" s="84"/>
      <c r="K1446" s="88"/>
      <c r="L1446" s="88"/>
      <c r="M1446" s="133"/>
      <c r="N1446" s="91"/>
      <c r="O1446" s="91"/>
    </row>
    <row r="1447" ht="15.75" customHeight="1">
      <c r="A1447" s="122"/>
      <c r="B1447" s="84"/>
      <c r="C1447" s="84"/>
      <c r="D1447" s="84"/>
      <c r="E1447" s="84"/>
      <c r="F1447" s="85"/>
      <c r="G1447" s="131"/>
      <c r="H1447" s="88"/>
      <c r="I1447" s="99"/>
      <c r="J1447" s="84"/>
      <c r="K1447" s="88"/>
      <c r="L1447" s="88"/>
      <c r="M1447" s="133"/>
      <c r="N1447" s="91"/>
      <c r="O1447" s="91"/>
    </row>
    <row r="1448" ht="15.75" customHeight="1">
      <c r="A1448" s="122"/>
      <c r="B1448" s="84"/>
      <c r="C1448" s="84"/>
      <c r="D1448" s="84"/>
      <c r="E1448" s="84"/>
      <c r="F1448" s="85"/>
      <c r="G1448" s="131"/>
      <c r="H1448" s="88"/>
      <c r="I1448" s="99"/>
      <c r="J1448" s="84"/>
      <c r="K1448" s="88"/>
      <c r="L1448" s="88"/>
      <c r="M1448" s="133"/>
      <c r="N1448" s="91"/>
      <c r="O1448" s="91"/>
    </row>
    <row r="1449" ht="15.75" customHeight="1">
      <c r="A1449" s="122"/>
      <c r="B1449" s="84"/>
      <c r="C1449" s="84"/>
      <c r="D1449" s="84"/>
      <c r="E1449" s="84"/>
      <c r="F1449" s="85"/>
      <c r="G1449" s="131"/>
      <c r="H1449" s="88"/>
      <c r="I1449" s="99"/>
      <c r="J1449" s="84"/>
      <c r="K1449" s="88"/>
      <c r="L1449" s="88"/>
      <c r="M1449" s="133"/>
      <c r="N1449" s="91"/>
      <c r="O1449" s="91"/>
    </row>
    <row r="1450" ht="15.75" customHeight="1">
      <c r="A1450" s="122"/>
      <c r="B1450" s="84"/>
      <c r="C1450" s="84"/>
      <c r="D1450" s="84"/>
      <c r="E1450" s="84"/>
      <c r="F1450" s="85"/>
      <c r="G1450" s="131"/>
      <c r="H1450" s="88"/>
      <c r="I1450" s="99"/>
      <c r="J1450" s="84"/>
      <c r="K1450" s="88"/>
      <c r="L1450" s="88"/>
      <c r="M1450" s="133"/>
      <c r="N1450" s="91"/>
      <c r="O1450" s="91"/>
    </row>
    <row r="1451" ht="15.75" customHeight="1">
      <c r="A1451" s="122"/>
      <c r="B1451" s="84"/>
      <c r="C1451" s="84"/>
      <c r="D1451" s="84"/>
      <c r="E1451" s="84"/>
      <c r="F1451" s="85"/>
      <c r="G1451" s="131"/>
      <c r="H1451" s="88"/>
      <c r="I1451" s="99"/>
      <c r="J1451" s="84"/>
      <c r="K1451" s="88"/>
      <c r="L1451" s="88"/>
      <c r="M1451" s="133"/>
      <c r="N1451" s="91"/>
      <c r="O1451" s="91"/>
    </row>
    <row r="1452" ht="15.75" customHeight="1">
      <c r="A1452" s="122"/>
      <c r="B1452" s="84"/>
      <c r="C1452" s="84"/>
      <c r="D1452" s="84"/>
      <c r="E1452" s="84"/>
      <c r="F1452" s="85"/>
      <c r="G1452" s="131"/>
      <c r="H1452" s="88"/>
      <c r="I1452" s="99"/>
      <c r="J1452" s="84"/>
      <c r="K1452" s="88"/>
      <c r="L1452" s="88"/>
      <c r="M1452" s="133"/>
      <c r="N1452" s="91"/>
      <c r="O1452" s="91"/>
    </row>
    <row r="1453" ht="15.75" customHeight="1">
      <c r="A1453" s="122"/>
      <c r="B1453" s="84"/>
      <c r="C1453" s="84"/>
      <c r="D1453" s="84"/>
      <c r="E1453" s="84"/>
      <c r="F1453" s="85"/>
      <c r="G1453" s="131"/>
      <c r="H1453" s="88"/>
      <c r="I1453" s="99"/>
      <c r="J1453" s="84"/>
      <c r="K1453" s="88"/>
      <c r="L1453" s="88"/>
      <c r="M1453" s="133"/>
      <c r="N1453" s="91"/>
      <c r="O1453" s="91"/>
    </row>
    <row r="1454" ht="15.75" customHeight="1">
      <c r="A1454" s="122"/>
      <c r="B1454" s="84"/>
      <c r="C1454" s="84"/>
      <c r="D1454" s="84"/>
      <c r="E1454" s="84"/>
      <c r="F1454" s="85"/>
      <c r="G1454" s="131"/>
      <c r="H1454" s="88"/>
      <c r="I1454" s="99"/>
      <c r="J1454" s="84"/>
      <c r="K1454" s="88"/>
      <c r="L1454" s="88"/>
      <c r="M1454" s="133"/>
      <c r="N1454" s="91"/>
      <c r="O1454" s="91"/>
    </row>
    <row r="1455" ht="15.75" customHeight="1">
      <c r="A1455" s="122"/>
      <c r="B1455" s="84"/>
      <c r="C1455" s="84"/>
      <c r="D1455" s="84"/>
      <c r="E1455" s="84"/>
      <c r="F1455" s="85"/>
      <c r="G1455" s="131"/>
      <c r="H1455" s="88"/>
      <c r="I1455" s="99"/>
      <c r="J1455" s="84"/>
      <c r="K1455" s="88"/>
      <c r="L1455" s="88"/>
      <c r="M1455" s="133"/>
      <c r="N1455" s="91"/>
      <c r="O1455" s="91"/>
    </row>
    <row r="1456" ht="15.75" customHeight="1">
      <c r="A1456" s="122"/>
      <c r="B1456" s="84"/>
      <c r="C1456" s="84"/>
      <c r="D1456" s="84"/>
      <c r="E1456" s="84"/>
      <c r="F1456" s="85"/>
      <c r="G1456" s="131"/>
      <c r="H1456" s="88"/>
      <c r="I1456" s="99"/>
      <c r="J1456" s="84"/>
      <c r="K1456" s="88"/>
      <c r="L1456" s="88"/>
      <c r="M1456" s="133"/>
      <c r="N1456" s="91"/>
      <c r="O1456" s="91"/>
    </row>
    <row r="1457" ht="15.75" customHeight="1">
      <c r="A1457" s="122"/>
      <c r="B1457" s="84"/>
      <c r="C1457" s="84"/>
      <c r="D1457" s="84"/>
      <c r="E1457" s="84"/>
      <c r="F1457" s="85"/>
      <c r="G1457" s="131"/>
      <c r="H1457" s="88"/>
      <c r="I1457" s="99"/>
      <c r="J1457" s="84"/>
      <c r="K1457" s="88"/>
      <c r="L1457" s="88"/>
      <c r="M1457" s="133"/>
      <c r="N1457" s="91"/>
      <c r="O1457" s="91"/>
    </row>
    <row r="1458" ht="15.75" customHeight="1">
      <c r="A1458" s="122"/>
      <c r="B1458" s="84"/>
      <c r="C1458" s="84"/>
      <c r="D1458" s="84"/>
      <c r="E1458" s="84"/>
      <c r="F1458" s="85"/>
      <c r="G1458" s="131"/>
      <c r="H1458" s="88"/>
      <c r="I1458" s="99"/>
      <c r="J1458" s="84"/>
      <c r="K1458" s="88"/>
      <c r="L1458" s="88"/>
      <c r="M1458" s="133"/>
      <c r="N1458" s="91"/>
      <c r="O1458" s="91"/>
    </row>
    <row r="1459" ht="15.75" customHeight="1">
      <c r="A1459" s="122"/>
      <c r="B1459" s="84"/>
      <c r="C1459" s="84"/>
      <c r="D1459" s="84"/>
      <c r="E1459" s="84"/>
      <c r="F1459" s="85"/>
      <c r="G1459" s="131"/>
      <c r="H1459" s="88"/>
      <c r="I1459" s="99"/>
      <c r="J1459" s="84"/>
      <c r="K1459" s="88"/>
      <c r="L1459" s="88"/>
      <c r="M1459" s="133"/>
      <c r="N1459" s="91"/>
      <c r="O1459" s="91"/>
    </row>
    <row r="1460" ht="15.75" customHeight="1">
      <c r="A1460" s="122"/>
      <c r="B1460" s="84"/>
      <c r="C1460" s="84"/>
      <c r="D1460" s="84"/>
      <c r="E1460" s="84"/>
      <c r="F1460" s="85"/>
      <c r="G1460" s="131"/>
      <c r="H1460" s="88"/>
      <c r="I1460" s="99"/>
      <c r="J1460" s="84"/>
      <c r="K1460" s="88"/>
      <c r="L1460" s="88"/>
      <c r="M1460" s="133"/>
      <c r="N1460" s="91"/>
      <c r="O1460" s="91"/>
    </row>
    <row r="1461" ht="15.75" customHeight="1">
      <c r="A1461" s="122"/>
      <c r="B1461" s="84"/>
      <c r="C1461" s="84"/>
      <c r="D1461" s="84"/>
      <c r="E1461" s="84"/>
      <c r="F1461" s="85"/>
      <c r="G1461" s="131"/>
      <c r="H1461" s="88"/>
      <c r="I1461" s="99"/>
      <c r="J1461" s="84"/>
      <c r="K1461" s="88"/>
      <c r="L1461" s="88"/>
      <c r="M1461" s="133"/>
      <c r="N1461" s="91"/>
      <c r="O1461" s="91"/>
    </row>
    <row r="1462" ht="15.75" customHeight="1">
      <c r="A1462" s="122"/>
      <c r="B1462" s="84"/>
      <c r="C1462" s="84"/>
      <c r="D1462" s="84"/>
      <c r="E1462" s="84"/>
      <c r="F1462" s="85"/>
      <c r="G1462" s="131"/>
      <c r="H1462" s="88"/>
      <c r="I1462" s="99"/>
      <c r="J1462" s="84"/>
      <c r="K1462" s="88"/>
      <c r="L1462" s="88"/>
      <c r="M1462" s="133"/>
      <c r="N1462" s="91"/>
      <c r="O1462" s="91"/>
    </row>
    <row r="1463" ht="15.75" customHeight="1">
      <c r="A1463" s="122"/>
      <c r="B1463" s="84"/>
      <c r="C1463" s="84"/>
      <c r="D1463" s="84"/>
      <c r="E1463" s="84"/>
      <c r="F1463" s="85"/>
      <c r="G1463" s="131"/>
      <c r="H1463" s="88"/>
      <c r="I1463" s="99"/>
      <c r="J1463" s="84"/>
      <c r="K1463" s="88"/>
      <c r="L1463" s="88"/>
      <c r="M1463" s="133"/>
      <c r="N1463" s="91"/>
      <c r="O1463" s="91"/>
    </row>
    <row r="1464" ht="15.75" customHeight="1">
      <c r="A1464" s="122"/>
      <c r="B1464" s="84"/>
      <c r="C1464" s="84"/>
      <c r="D1464" s="84"/>
      <c r="E1464" s="84"/>
      <c r="F1464" s="85"/>
      <c r="G1464" s="131"/>
      <c r="H1464" s="88"/>
      <c r="I1464" s="99"/>
      <c r="J1464" s="84"/>
      <c r="K1464" s="88"/>
      <c r="L1464" s="88"/>
      <c r="M1464" s="133"/>
      <c r="N1464" s="91"/>
      <c r="O1464" s="91"/>
    </row>
    <row r="1465" ht="15.75" customHeight="1">
      <c r="A1465" s="122"/>
      <c r="B1465" s="84"/>
      <c r="C1465" s="84"/>
      <c r="D1465" s="84"/>
      <c r="E1465" s="84"/>
      <c r="F1465" s="85"/>
      <c r="G1465" s="131"/>
      <c r="H1465" s="88"/>
      <c r="I1465" s="99"/>
      <c r="J1465" s="84"/>
      <c r="K1465" s="88"/>
      <c r="L1465" s="88"/>
      <c r="M1465" s="133"/>
      <c r="N1465" s="91"/>
      <c r="O1465" s="91"/>
    </row>
    <row r="1466" ht="15.75" customHeight="1">
      <c r="A1466" s="122"/>
      <c r="B1466" s="84"/>
      <c r="C1466" s="84"/>
      <c r="D1466" s="84"/>
      <c r="E1466" s="84"/>
      <c r="F1466" s="85"/>
      <c r="G1466" s="131"/>
      <c r="H1466" s="88"/>
      <c r="I1466" s="99"/>
      <c r="J1466" s="84"/>
      <c r="K1466" s="88"/>
      <c r="L1466" s="88"/>
      <c r="M1466" s="133"/>
      <c r="N1466" s="91"/>
      <c r="O1466" s="91"/>
    </row>
    <row r="1467" ht="15.75" customHeight="1">
      <c r="A1467" s="122"/>
      <c r="B1467" s="84"/>
      <c r="C1467" s="84"/>
      <c r="D1467" s="84"/>
      <c r="E1467" s="84"/>
      <c r="F1467" s="85"/>
      <c r="G1467" s="131"/>
      <c r="H1467" s="88"/>
      <c r="I1467" s="99"/>
      <c r="J1467" s="84"/>
      <c r="K1467" s="88"/>
      <c r="L1467" s="88"/>
      <c r="M1467" s="133"/>
      <c r="N1467" s="91"/>
      <c r="O1467" s="91"/>
    </row>
    <row r="1468" ht="15.75" customHeight="1">
      <c r="A1468" s="122"/>
      <c r="B1468" s="84"/>
      <c r="C1468" s="84"/>
      <c r="D1468" s="84"/>
      <c r="E1468" s="84"/>
      <c r="F1468" s="85"/>
      <c r="G1468" s="131"/>
      <c r="H1468" s="88"/>
      <c r="I1468" s="99"/>
      <c r="J1468" s="84"/>
      <c r="K1468" s="88"/>
      <c r="L1468" s="88"/>
      <c r="M1468" s="133"/>
      <c r="N1468" s="91"/>
      <c r="O1468" s="91"/>
    </row>
    <row r="1469" ht="15.75" customHeight="1">
      <c r="A1469" s="122"/>
      <c r="B1469" s="84"/>
      <c r="C1469" s="84"/>
      <c r="D1469" s="84"/>
      <c r="E1469" s="84"/>
      <c r="F1469" s="85"/>
      <c r="G1469" s="131"/>
      <c r="H1469" s="88"/>
      <c r="I1469" s="99"/>
      <c r="J1469" s="84"/>
      <c r="K1469" s="88"/>
      <c r="L1469" s="88"/>
      <c r="M1469" s="133"/>
      <c r="N1469" s="91"/>
      <c r="O1469" s="91"/>
    </row>
    <row r="1470" ht="15.75" customHeight="1">
      <c r="A1470" s="122"/>
      <c r="B1470" s="84"/>
      <c r="C1470" s="84"/>
      <c r="D1470" s="84"/>
      <c r="E1470" s="84"/>
      <c r="F1470" s="85"/>
      <c r="G1470" s="131"/>
      <c r="H1470" s="88"/>
      <c r="I1470" s="99"/>
      <c r="J1470" s="84"/>
      <c r="K1470" s="88"/>
      <c r="L1470" s="88"/>
      <c r="M1470" s="133"/>
      <c r="N1470" s="91"/>
      <c r="O1470" s="91"/>
    </row>
    <row r="1471" ht="15.75" customHeight="1">
      <c r="A1471" s="122"/>
      <c r="B1471" s="84"/>
      <c r="C1471" s="84"/>
      <c r="D1471" s="84"/>
      <c r="E1471" s="84"/>
      <c r="F1471" s="85"/>
      <c r="G1471" s="131"/>
      <c r="H1471" s="88"/>
      <c r="I1471" s="99"/>
      <c r="J1471" s="84"/>
      <c r="K1471" s="88"/>
      <c r="L1471" s="88"/>
      <c r="M1471" s="133"/>
      <c r="N1471" s="91"/>
      <c r="O1471" s="91"/>
    </row>
    <row r="1472" ht="15.75" customHeight="1">
      <c r="A1472" s="122"/>
      <c r="B1472" s="84"/>
      <c r="C1472" s="84"/>
      <c r="D1472" s="84"/>
      <c r="E1472" s="84"/>
      <c r="F1472" s="85"/>
      <c r="G1472" s="131"/>
      <c r="H1472" s="88"/>
      <c r="I1472" s="99"/>
      <c r="J1472" s="84"/>
      <c r="K1472" s="88"/>
      <c r="L1472" s="88"/>
      <c r="M1472" s="133"/>
      <c r="N1472" s="91"/>
      <c r="O1472" s="91"/>
    </row>
    <row r="1473" ht="15.75" customHeight="1">
      <c r="A1473" s="122"/>
      <c r="B1473" s="84"/>
      <c r="C1473" s="84"/>
      <c r="D1473" s="84"/>
      <c r="E1473" s="84"/>
      <c r="F1473" s="85"/>
      <c r="G1473" s="131"/>
      <c r="H1473" s="88"/>
      <c r="I1473" s="99"/>
      <c r="J1473" s="84"/>
      <c r="K1473" s="88"/>
      <c r="L1473" s="88"/>
      <c r="M1473" s="133"/>
      <c r="N1473" s="91"/>
      <c r="O1473" s="91"/>
    </row>
    <row r="1474" ht="15.75" customHeight="1">
      <c r="A1474" s="122"/>
      <c r="B1474" s="84"/>
      <c r="C1474" s="84"/>
      <c r="D1474" s="84"/>
      <c r="E1474" s="84"/>
      <c r="F1474" s="85"/>
      <c r="G1474" s="131"/>
      <c r="H1474" s="88"/>
      <c r="I1474" s="99"/>
      <c r="J1474" s="84"/>
      <c r="K1474" s="88"/>
      <c r="L1474" s="88"/>
      <c r="M1474" s="133"/>
      <c r="N1474" s="91"/>
      <c r="O1474" s="91"/>
    </row>
    <row r="1475" ht="15.75" customHeight="1">
      <c r="A1475" s="122"/>
      <c r="B1475" s="84"/>
      <c r="C1475" s="84"/>
      <c r="D1475" s="84"/>
      <c r="E1475" s="84"/>
      <c r="F1475" s="85"/>
      <c r="G1475" s="131"/>
      <c r="H1475" s="88"/>
      <c r="I1475" s="99"/>
      <c r="J1475" s="84"/>
      <c r="K1475" s="88"/>
      <c r="L1475" s="88"/>
      <c r="M1475" s="133"/>
      <c r="N1475" s="91"/>
      <c r="O1475" s="91"/>
    </row>
    <row r="1476" ht="15.75" customHeight="1">
      <c r="A1476" s="122"/>
      <c r="B1476" s="84"/>
      <c r="C1476" s="84"/>
      <c r="D1476" s="84"/>
      <c r="E1476" s="84"/>
      <c r="F1476" s="85"/>
      <c r="G1476" s="131"/>
      <c r="H1476" s="88"/>
      <c r="I1476" s="99"/>
      <c r="J1476" s="84"/>
      <c r="K1476" s="88"/>
      <c r="L1476" s="88"/>
      <c r="M1476" s="133"/>
      <c r="N1476" s="91"/>
      <c r="O1476" s="91"/>
    </row>
    <row r="1477" ht="15.75" customHeight="1">
      <c r="A1477" s="122"/>
      <c r="B1477" s="84"/>
      <c r="C1477" s="84"/>
      <c r="D1477" s="84"/>
      <c r="E1477" s="84"/>
      <c r="F1477" s="85"/>
      <c r="G1477" s="131"/>
      <c r="H1477" s="88"/>
      <c r="I1477" s="99"/>
      <c r="J1477" s="84"/>
      <c r="K1477" s="88"/>
      <c r="L1477" s="88"/>
      <c r="M1477" s="133"/>
      <c r="N1477" s="91"/>
      <c r="O1477" s="91"/>
    </row>
    <row r="1478" ht="15.75" customHeight="1">
      <c r="A1478" s="122"/>
      <c r="B1478" s="84"/>
      <c r="C1478" s="84"/>
      <c r="D1478" s="84"/>
      <c r="E1478" s="84"/>
      <c r="F1478" s="85"/>
      <c r="G1478" s="131"/>
      <c r="H1478" s="88"/>
      <c r="I1478" s="99"/>
      <c r="J1478" s="84"/>
      <c r="K1478" s="88"/>
      <c r="L1478" s="88"/>
      <c r="M1478" s="133"/>
      <c r="N1478" s="91"/>
      <c r="O1478" s="91"/>
    </row>
    <row r="1479" ht="15.75" customHeight="1">
      <c r="A1479" s="122"/>
      <c r="B1479" s="84"/>
      <c r="C1479" s="84"/>
      <c r="D1479" s="84"/>
      <c r="E1479" s="84"/>
      <c r="F1479" s="85"/>
      <c r="G1479" s="131"/>
      <c r="H1479" s="88"/>
      <c r="I1479" s="99"/>
      <c r="J1479" s="84"/>
      <c r="K1479" s="88"/>
      <c r="L1479" s="88"/>
      <c r="M1479" s="133"/>
      <c r="N1479" s="91"/>
      <c r="O1479" s="91"/>
    </row>
    <row r="1480" ht="15.75" customHeight="1">
      <c r="A1480" s="122"/>
      <c r="B1480" s="84"/>
      <c r="C1480" s="84"/>
      <c r="D1480" s="84"/>
      <c r="E1480" s="84"/>
      <c r="F1480" s="85"/>
      <c r="G1480" s="131"/>
      <c r="H1480" s="88"/>
      <c r="I1480" s="99"/>
      <c r="J1480" s="84"/>
      <c r="K1480" s="88"/>
      <c r="L1480" s="88"/>
      <c r="M1480" s="133"/>
      <c r="N1480" s="91"/>
      <c r="O1480" s="91"/>
    </row>
    <row r="1481" ht="15.75" customHeight="1">
      <c r="A1481" s="122"/>
      <c r="B1481" s="84"/>
      <c r="C1481" s="84"/>
      <c r="D1481" s="84"/>
      <c r="E1481" s="84"/>
      <c r="F1481" s="85"/>
      <c r="G1481" s="131"/>
      <c r="H1481" s="88"/>
      <c r="I1481" s="99"/>
      <c r="J1481" s="84"/>
      <c r="K1481" s="88"/>
      <c r="L1481" s="88"/>
      <c r="M1481" s="133"/>
      <c r="N1481" s="91"/>
      <c r="O1481" s="91"/>
    </row>
    <row r="1482" ht="15.75" customHeight="1">
      <c r="A1482" s="122"/>
      <c r="B1482" s="84"/>
      <c r="C1482" s="84"/>
      <c r="D1482" s="84"/>
      <c r="E1482" s="84"/>
      <c r="F1482" s="85"/>
      <c r="G1482" s="131"/>
      <c r="H1482" s="88"/>
      <c r="I1482" s="99"/>
      <c r="J1482" s="84"/>
      <c r="K1482" s="88"/>
      <c r="L1482" s="88"/>
      <c r="M1482" s="133"/>
      <c r="N1482" s="91"/>
      <c r="O1482" s="91"/>
    </row>
    <row r="1483" ht="15.75" customHeight="1">
      <c r="A1483" s="122"/>
      <c r="B1483" s="84"/>
      <c r="C1483" s="84"/>
      <c r="D1483" s="84"/>
      <c r="E1483" s="84"/>
      <c r="F1483" s="85"/>
      <c r="G1483" s="131"/>
      <c r="H1483" s="88"/>
      <c r="I1483" s="99"/>
      <c r="J1483" s="84"/>
      <c r="K1483" s="88"/>
      <c r="L1483" s="88"/>
      <c r="M1483" s="133"/>
      <c r="N1483" s="91"/>
      <c r="O1483" s="91"/>
    </row>
    <row r="1484" ht="15.75" customHeight="1">
      <c r="A1484" s="122"/>
      <c r="B1484" s="84"/>
      <c r="C1484" s="84"/>
      <c r="D1484" s="84"/>
      <c r="E1484" s="84"/>
      <c r="F1484" s="85"/>
      <c r="G1484" s="131"/>
      <c r="H1484" s="88"/>
      <c r="I1484" s="99"/>
      <c r="J1484" s="84"/>
      <c r="K1484" s="88"/>
      <c r="L1484" s="88"/>
      <c r="M1484" s="133"/>
      <c r="N1484" s="91"/>
      <c r="O1484" s="91"/>
    </row>
    <row r="1485" ht="15.75" customHeight="1">
      <c r="A1485" s="122"/>
      <c r="B1485" s="84"/>
      <c r="C1485" s="84"/>
      <c r="D1485" s="84"/>
      <c r="E1485" s="84"/>
      <c r="F1485" s="85"/>
      <c r="G1485" s="131"/>
      <c r="H1485" s="88"/>
      <c r="I1485" s="99"/>
      <c r="J1485" s="84"/>
      <c r="K1485" s="88"/>
      <c r="L1485" s="88"/>
      <c r="M1485" s="133"/>
      <c r="N1485" s="91"/>
      <c r="O1485" s="91"/>
    </row>
    <row r="1486" ht="15.75" customHeight="1">
      <c r="A1486" s="122"/>
      <c r="B1486" s="84"/>
      <c r="C1486" s="84"/>
      <c r="D1486" s="84"/>
      <c r="E1486" s="84"/>
      <c r="F1486" s="85"/>
      <c r="G1486" s="131"/>
      <c r="H1486" s="88"/>
      <c r="I1486" s="99"/>
      <c r="J1486" s="84"/>
      <c r="K1486" s="88"/>
      <c r="L1486" s="88"/>
      <c r="M1486" s="133"/>
      <c r="N1486" s="91"/>
      <c r="O1486" s="91"/>
    </row>
    <row r="1487" ht="15.75" customHeight="1">
      <c r="A1487" s="122"/>
      <c r="B1487" s="84"/>
      <c r="C1487" s="84"/>
      <c r="D1487" s="84"/>
      <c r="E1487" s="84"/>
      <c r="F1487" s="85"/>
      <c r="G1487" s="131"/>
      <c r="H1487" s="88"/>
      <c r="I1487" s="99"/>
      <c r="J1487" s="84"/>
      <c r="K1487" s="88"/>
      <c r="L1487" s="88"/>
      <c r="M1487" s="133"/>
      <c r="N1487" s="91"/>
      <c r="O1487" s="91"/>
    </row>
    <row r="1488" ht="15.75" customHeight="1">
      <c r="A1488" s="122"/>
      <c r="B1488" s="84"/>
      <c r="C1488" s="84"/>
      <c r="D1488" s="84"/>
      <c r="E1488" s="84"/>
      <c r="F1488" s="85"/>
      <c r="G1488" s="131"/>
      <c r="H1488" s="88"/>
      <c r="I1488" s="99"/>
      <c r="J1488" s="84"/>
      <c r="K1488" s="88"/>
      <c r="L1488" s="88"/>
      <c r="M1488" s="133"/>
      <c r="N1488" s="91"/>
      <c r="O1488" s="91"/>
    </row>
    <row r="1489" ht="15.75" customHeight="1">
      <c r="A1489" s="122"/>
      <c r="B1489" s="84"/>
      <c r="C1489" s="84"/>
      <c r="D1489" s="84"/>
      <c r="E1489" s="84"/>
      <c r="F1489" s="85"/>
      <c r="G1489" s="131"/>
      <c r="H1489" s="88"/>
      <c r="I1489" s="99"/>
      <c r="J1489" s="84"/>
      <c r="K1489" s="88"/>
      <c r="L1489" s="88"/>
      <c r="M1489" s="133"/>
      <c r="N1489" s="91"/>
      <c r="O1489" s="91"/>
    </row>
    <row r="1490" ht="15.75" customHeight="1">
      <c r="A1490" s="122"/>
      <c r="B1490" s="84"/>
      <c r="C1490" s="84"/>
      <c r="D1490" s="84"/>
      <c r="E1490" s="84"/>
      <c r="F1490" s="85"/>
      <c r="G1490" s="131"/>
      <c r="H1490" s="88"/>
      <c r="I1490" s="99"/>
      <c r="J1490" s="84"/>
      <c r="K1490" s="88"/>
      <c r="L1490" s="88"/>
      <c r="M1490" s="133"/>
      <c r="N1490" s="91"/>
      <c r="O1490" s="91"/>
    </row>
    <row r="1491" ht="15.75" customHeight="1">
      <c r="A1491" s="122"/>
      <c r="B1491" s="84"/>
      <c r="C1491" s="84"/>
      <c r="D1491" s="84"/>
      <c r="E1491" s="84"/>
      <c r="F1491" s="85"/>
      <c r="G1491" s="131"/>
      <c r="H1491" s="88"/>
      <c r="I1491" s="99"/>
      <c r="J1491" s="84"/>
      <c r="K1491" s="88"/>
      <c r="L1491" s="88"/>
      <c r="M1491" s="133"/>
      <c r="N1491" s="91"/>
      <c r="O1491" s="91"/>
    </row>
    <row r="1492" ht="15.75" customHeight="1">
      <c r="A1492" s="122"/>
      <c r="B1492" s="84"/>
      <c r="C1492" s="84"/>
      <c r="D1492" s="84"/>
      <c r="E1492" s="84"/>
      <c r="F1492" s="85"/>
      <c r="G1492" s="131"/>
      <c r="H1492" s="88"/>
      <c r="I1492" s="99"/>
      <c r="J1492" s="84"/>
      <c r="K1492" s="88"/>
      <c r="L1492" s="88"/>
      <c r="M1492" s="133"/>
      <c r="N1492" s="91"/>
      <c r="O1492" s="91"/>
    </row>
    <row r="1493" ht="15.75" customHeight="1">
      <c r="A1493" s="122"/>
      <c r="B1493" s="84"/>
      <c r="C1493" s="84"/>
      <c r="D1493" s="84"/>
      <c r="E1493" s="84"/>
      <c r="F1493" s="85"/>
      <c r="G1493" s="131"/>
      <c r="H1493" s="88"/>
      <c r="I1493" s="99"/>
      <c r="J1493" s="84"/>
      <c r="K1493" s="88"/>
      <c r="L1493" s="88"/>
      <c r="M1493" s="133"/>
      <c r="N1493" s="91"/>
      <c r="O1493" s="91"/>
    </row>
    <row r="1494" ht="15.75" customHeight="1">
      <c r="A1494" s="122"/>
      <c r="B1494" s="84"/>
      <c r="C1494" s="84"/>
      <c r="D1494" s="84"/>
      <c r="E1494" s="84"/>
      <c r="F1494" s="85"/>
      <c r="G1494" s="131"/>
      <c r="H1494" s="88"/>
      <c r="I1494" s="99"/>
      <c r="J1494" s="84"/>
      <c r="K1494" s="88"/>
      <c r="L1494" s="88"/>
      <c r="M1494" s="133"/>
      <c r="N1494" s="91"/>
      <c r="O1494" s="91"/>
    </row>
    <row r="1495" ht="15.75" customHeight="1">
      <c r="A1495" s="122"/>
      <c r="B1495" s="84"/>
      <c r="C1495" s="84"/>
      <c r="D1495" s="84"/>
      <c r="E1495" s="84"/>
      <c r="F1495" s="85"/>
      <c r="G1495" s="131"/>
      <c r="H1495" s="88"/>
      <c r="I1495" s="99"/>
      <c r="J1495" s="84"/>
      <c r="K1495" s="88"/>
      <c r="L1495" s="88"/>
      <c r="M1495" s="133"/>
      <c r="N1495" s="91"/>
      <c r="O1495" s="91"/>
    </row>
    <row r="1496" ht="15.75" customHeight="1">
      <c r="A1496" s="122"/>
      <c r="B1496" s="84"/>
      <c r="C1496" s="84"/>
      <c r="D1496" s="84"/>
      <c r="E1496" s="84"/>
      <c r="F1496" s="85"/>
      <c r="G1496" s="131"/>
      <c r="H1496" s="88"/>
      <c r="I1496" s="99"/>
      <c r="J1496" s="84"/>
      <c r="K1496" s="88"/>
      <c r="L1496" s="88"/>
      <c r="M1496" s="133"/>
      <c r="N1496" s="91"/>
      <c r="O1496" s="91"/>
    </row>
    <row r="1497" ht="15.75" customHeight="1">
      <c r="A1497" s="122"/>
      <c r="B1497" s="84"/>
      <c r="C1497" s="84"/>
      <c r="D1497" s="84"/>
      <c r="E1497" s="84"/>
      <c r="F1497" s="85"/>
      <c r="G1497" s="131"/>
      <c r="H1497" s="88"/>
      <c r="I1497" s="99"/>
      <c r="J1497" s="84"/>
      <c r="K1497" s="88"/>
      <c r="L1497" s="88"/>
      <c r="M1497" s="133"/>
      <c r="N1497" s="91"/>
      <c r="O1497" s="91"/>
    </row>
    <row r="1498" ht="15.75" customHeight="1">
      <c r="A1498" s="122"/>
      <c r="B1498" s="84"/>
      <c r="C1498" s="84"/>
      <c r="D1498" s="84"/>
      <c r="E1498" s="84"/>
      <c r="F1498" s="85"/>
      <c r="G1498" s="131"/>
      <c r="H1498" s="88"/>
      <c r="I1498" s="99"/>
      <c r="J1498" s="84"/>
      <c r="K1498" s="88"/>
      <c r="L1498" s="88"/>
      <c r="M1498" s="133"/>
      <c r="N1498" s="91"/>
      <c r="O1498" s="91"/>
    </row>
    <row r="1499" ht="15.75" customHeight="1">
      <c r="A1499" s="122"/>
      <c r="B1499" s="84"/>
      <c r="C1499" s="84"/>
      <c r="D1499" s="84"/>
      <c r="E1499" s="84"/>
      <c r="F1499" s="85"/>
      <c r="G1499" s="131"/>
      <c r="H1499" s="88"/>
      <c r="I1499" s="99"/>
      <c r="J1499" s="84"/>
      <c r="K1499" s="88"/>
      <c r="L1499" s="88"/>
      <c r="M1499" s="133"/>
      <c r="N1499" s="91"/>
      <c r="O1499" s="91"/>
    </row>
    <row r="1500" ht="15.75" customHeight="1">
      <c r="A1500" s="122"/>
      <c r="B1500" s="84"/>
      <c r="C1500" s="84"/>
      <c r="D1500" s="84"/>
      <c r="E1500" s="84"/>
      <c r="F1500" s="85"/>
      <c r="G1500" s="131"/>
      <c r="H1500" s="88"/>
      <c r="I1500" s="99"/>
      <c r="J1500" s="84"/>
      <c r="K1500" s="88"/>
      <c r="L1500" s="88"/>
      <c r="M1500" s="133"/>
      <c r="N1500" s="91"/>
      <c r="O1500" s="91"/>
    </row>
    <row r="1501" ht="15.75" customHeight="1">
      <c r="A1501" s="122"/>
      <c r="B1501" s="84"/>
      <c r="C1501" s="84"/>
      <c r="D1501" s="84"/>
      <c r="E1501" s="84"/>
      <c r="F1501" s="85"/>
      <c r="G1501" s="131"/>
      <c r="H1501" s="88"/>
      <c r="I1501" s="99"/>
      <c r="J1501" s="84"/>
      <c r="K1501" s="88"/>
      <c r="L1501" s="88"/>
      <c r="M1501" s="133"/>
      <c r="N1501" s="91"/>
      <c r="O1501" s="91"/>
    </row>
    <row r="1502" ht="15.75" customHeight="1">
      <c r="A1502" s="122"/>
      <c r="B1502" s="84"/>
      <c r="C1502" s="84"/>
      <c r="D1502" s="84"/>
      <c r="E1502" s="84"/>
      <c r="F1502" s="85"/>
      <c r="G1502" s="131"/>
      <c r="H1502" s="88"/>
      <c r="I1502" s="99"/>
      <c r="J1502" s="84"/>
      <c r="K1502" s="88"/>
      <c r="L1502" s="88"/>
      <c r="M1502" s="133"/>
      <c r="N1502" s="91"/>
      <c r="O1502" s="91"/>
    </row>
    <row r="1503" ht="15.75" customHeight="1">
      <c r="A1503" s="122"/>
      <c r="B1503" s="84"/>
      <c r="C1503" s="84"/>
      <c r="D1503" s="84"/>
      <c r="E1503" s="84"/>
      <c r="F1503" s="85"/>
      <c r="G1503" s="131"/>
      <c r="H1503" s="88"/>
      <c r="I1503" s="99"/>
      <c r="J1503" s="84"/>
      <c r="K1503" s="88"/>
      <c r="L1503" s="88"/>
      <c r="M1503" s="133"/>
      <c r="N1503" s="91"/>
      <c r="O1503" s="91"/>
    </row>
    <row r="1504" ht="15.75" customHeight="1">
      <c r="A1504" s="122"/>
      <c r="B1504" s="84"/>
      <c r="C1504" s="84"/>
      <c r="D1504" s="84"/>
      <c r="E1504" s="84"/>
      <c r="F1504" s="85"/>
      <c r="G1504" s="131"/>
      <c r="H1504" s="88"/>
      <c r="I1504" s="99"/>
      <c r="J1504" s="84"/>
      <c r="K1504" s="88"/>
      <c r="L1504" s="88"/>
      <c r="M1504" s="133"/>
      <c r="N1504" s="91"/>
      <c r="O1504" s="91"/>
    </row>
    <row r="1505" ht="15.75" customHeight="1">
      <c r="A1505" s="122"/>
      <c r="B1505" s="84"/>
      <c r="C1505" s="84"/>
      <c r="D1505" s="84"/>
      <c r="E1505" s="84"/>
      <c r="F1505" s="85"/>
      <c r="G1505" s="131"/>
      <c r="H1505" s="88"/>
      <c r="I1505" s="99"/>
      <c r="J1505" s="84"/>
      <c r="K1505" s="88"/>
      <c r="L1505" s="88"/>
      <c r="M1505" s="133"/>
      <c r="N1505" s="91"/>
      <c r="O1505" s="91"/>
    </row>
    <row r="1506" ht="15.75" customHeight="1">
      <c r="A1506" s="122"/>
      <c r="B1506" s="84"/>
      <c r="C1506" s="84"/>
      <c r="D1506" s="84"/>
      <c r="E1506" s="84"/>
      <c r="F1506" s="85"/>
      <c r="G1506" s="131"/>
      <c r="H1506" s="88"/>
      <c r="I1506" s="99"/>
      <c r="J1506" s="84"/>
      <c r="K1506" s="88"/>
      <c r="L1506" s="88"/>
      <c r="M1506" s="133"/>
      <c r="N1506" s="91"/>
      <c r="O1506" s="91"/>
    </row>
    <row r="1507" ht="15.75" customHeight="1">
      <c r="A1507" s="122"/>
      <c r="B1507" s="84"/>
      <c r="C1507" s="84"/>
      <c r="D1507" s="84"/>
      <c r="E1507" s="84"/>
      <c r="F1507" s="85"/>
      <c r="G1507" s="131"/>
      <c r="H1507" s="88"/>
      <c r="I1507" s="99"/>
      <c r="J1507" s="84"/>
      <c r="K1507" s="88"/>
      <c r="L1507" s="88"/>
      <c r="M1507" s="133"/>
      <c r="N1507" s="91"/>
      <c r="O1507" s="91"/>
    </row>
    <row r="1508" ht="15.75" customHeight="1">
      <c r="A1508" s="122"/>
      <c r="B1508" s="84"/>
      <c r="C1508" s="84"/>
      <c r="D1508" s="84"/>
      <c r="E1508" s="84"/>
      <c r="F1508" s="85"/>
      <c r="G1508" s="131"/>
      <c r="H1508" s="88"/>
      <c r="I1508" s="99"/>
      <c r="J1508" s="84"/>
      <c r="K1508" s="88"/>
      <c r="L1508" s="88"/>
      <c r="M1508" s="133"/>
      <c r="N1508" s="91"/>
      <c r="O1508" s="91"/>
    </row>
    <row r="1509" ht="15.75" customHeight="1">
      <c r="A1509" s="122"/>
      <c r="B1509" s="84"/>
      <c r="C1509" s="84"/>
      <c r="D1509" s="84"/>
      <c r="E1509" s="84"/>
      <c r="F1509" s="85"/>
      <c r="G1509" s="131"/>
      <c r="H1509" s="88"/>
      <c r="I1509" s="99"/>
      <c r="J1509" s="84"/>
      <c r="K1509" s="88"/>
      <c r="L1509" s="88"/>
      <c r="M1509" s="133"/>
      <c r="N1509" s="91"/>
      <c r="O1509" s="91"/>
    </row>
    <row r="1510" ht="15.75" customHeight="1">
      <c r="A1510" s="122"/>
      <c r="B1510" s="84"/>
      <c r="C1510" s="84"/>
      <c r="D1510" s="84"/>
      <c r="E1510" s="84"/>
      <c r="F1510" s="85"/>
      <c r="G1510" s="131"/>
      <c r="H1510" s="88"/>
      <c r="I1510" s="99"/>
      <c r="J1510" s="84"/>
      <c r="K1510" s="88"/>
      <c r="L1510" s="88"/>
      <c r="M1510" s="133"/>
      <c r="N1510" s="91"/>
      <c r="O1510" s="91"/>
    </row>
    <row r="1511" ht="15.75" customHeight="1">
      <c r="A1511" s="122"/>
      <c r="B1511" s="84"/>
      <c r="C1511" s="84"/>
      <c r="D1511" s="84"/>
      <c r="E1511" s="84"/>
      <c r="F1511" s="85"/>
      <c r="G1511" s="131"/>
      <c r="H1511" s="88"/>
      <c r="I1511" s="99"/>
      <c r="J1511" s="84"/>
      <c r="K1511" s="88"/>
      <c r="L1511" s="88"/>
      <c r="M1511" s="133"/>
      <c r="N1511" s="91"/>
      <c r="O1511" s="91"/>
    </row>
    <row r="1512" ht="15.75" customHeight="1">
      <c r="A1512" s="122"/>
      <c r="B1512" s="84"/>
      <c r="C1512" s="84"/>
      <c r="D1512" s="84"/>
      <c r="E1512" s="84"/>
      <c r="F1512" s="85"/>
      <c r="G1512" s="131"/>
      <c r="H1512" s="88"/>
      <c r="I1512" s="99"/>
      <c r="J1512" s="84"/>
      <c r="K1512" s="88"/>
      <c r="L1512" s="88"/>
      <c r="M1512" s="133"/>
      <c r="N1512" s="91"/>
      <c r="O1512" s="91"/>
    </row>
    <row r="1513" ht="15.75" customHeight="1">
      <c r="A1513" s="122"/>
      <c r="B1513" s="84"/>
      <c r="C1513" s="84"/>
      <c r="D1513" s="84"/>
      <c r="E1513" s="84"/>
      <c r="F1513" s="85"/>
      <c r="G1513" s="131"/>
      <c r="H1513" s="88"/>
      <c r="I1513" s="99"/>
      <c r="J1513" s="84"/>
      <c r="K1513" s="88"/>
      <c r="L1513" s="88"/>
      <c r="M1513" s="133"/>
      <c r="N1513" s="91"/>
      <c r="O1513" s="91"/>
    </row>
    <row r="1514" ht="15.75" customHeight="1">
      <c r="A1514" s="122"/>
      <c r="B1514" s="84"/>
      <c r="C1514" s="84"/>
      <c r="D1514" s="84"/>
      <c r="E1514" s="84"/>
      <c r="F1514" s="85"/>
      <c r="G1514" s="131"/>
      <c r="H1514" s="88"/>
      <c r="I1514" s="99"/>
      <c r="J1514" s="84"/>
      <c r="K1514" s="88"/>
      <c r="L1514" s="88"/>
      <c r="M1514" s="133"/>
      <c r="N1514" s="91"/>
      <c r="O1514" s="91"/>
    </row>
    <row r="1515" ht="15.75" customHeight="1">
      <c r="A1515" s="122"/>
      <c r="B1515" s="84"/>
      <c r="C1515" s="84"/>
      <c r="D1515" s="84"/>
      <c r="E1515" s="84"/>
      <c r="F1515" s="85"/>
      <c r="G1515" s="131"/>
      <c r="H1515" s="88"/>
      <c r="I1515" s="99"/>
      <c r="J1515" s="84"/>
      <c r="K1515" s="88"/>
      <c r="L1515" s="88"/>
      <c r="M1515" s="133"/>
      <c r="N1515" s="91"/>
      <c r="O1515" s="91"/>
    </row>
    <row r="1516" ht="15.75" customHeight="1">
      <c r="A1516" s="122"/>
      <c r="B1516" s="84"/>
      <c r="C1516" s="84"/>
      <c r="D1516" s="84"/>
      <c r="E1516" s="84"/>
      <c r="F1516" s="85"/>
      <c r="G1516" s="131"/>
      <c r="H1516" s="88"/>
      <c r="I1516" s="99"/>
      <c r="J1516" s="84"/>
      <c r="K1516" s="88"/>
      <c r="L1516" s="88"/>
      <c r="M1516" s="133"/>
      <c r="N1516" s="91"/>
      <c r="O1516" s="91"/>
    </row>
    <row r="1517" ht="15.75" customHeight="1">
      <c r="A1517" s="122"/>
      <c r="B1517" s="84"/>
      <c r="C1517" s="84"/>
      <c r="D1517" s="84"/>
      <c r="E1517" s="84"/>
      <c r="F1517" s="85"/>
      <c r="G1517" s="131"/>
      <c r="H1517" s="88"/>
      <c r="I1517" s="99"/>
      <c r="J1517" s="84"/>
      <c r="K1517" s="88"/>
      <c r="L1517" s="88"/>
      <c r="M1517" s="133"/>
      <c r="N1517" s="91"/>
      <c r="O1517" s="91"/>
    </row>
    <row r="1518" ht="15.75" customHeight="1">
      <c r="A1518" s="122"/>
      <c r="B1518" s="84"/>
      <c r="C1518" s="84"/>
      <c r="D1518" s="84"/>
      <c r="E1518" s="84"/>
      <c r="F1518" s="85"/>
      <c r="G1518" s="131"/>
      <c r="H1518" s="88"/>
      <c r="I1518" s="99"/>
      <c r="J1518" s="84"/>
      <c r="K1518" s="88"/>
      <c r="L1518" s="88"/>
      <c r="M1518" s="133"/>
      <c r="N1518" s="91"/>
      <c r="O1518" s="91"/>
    </row>
    <row r="1519" ht="15.75" customHeight="1">
      <c r="A1519" s="122"/>
      <c r="B1519" s="84"/>
      <c r="C1519" s="84"/>
      <c r="D1519" s="84"/>
      <c r="E1519" s="84"/>
      <c r="F1519" s="85"/>
      <c r="G1519" s="131"/>
      <c r="H1519" s="88"/>
      <c r="I1519" s="99"/>
      <c r="J1519" s="84"/>
      <c r="K1519" s="88"/>
      <c r="L1519" s="88"/>
      <c r="M1519" s="133"/>
      <c r="N1519" s="91"/>
      <c r="O1519" s="91"/>
    </row>
    <row r="1520" ht="15.75" customHeight="1">
      <c r="A1520" s="122"/>
      <c r="B1520" s="84"/>
      <c r="C1520" s="84"/>
      <c r="D1520" s="84"/>
      <c r="E1520" s="84"/>
      <c r="F1520" s="85"/>
      <c r="G1520" s="131"/>
      <c r="H1520" s="88"/>
      <c r="I1520" s="99"/>
      <c r="J1520" s="84"/>
      <c r="K1520" s="88"/>
      <c r="L1520" s="88"/>
      <c r="M1520" s="133"/>
      <c r="N1520" s="91"/>
      <c r="O1520" s="91"/>
    </row>
    <row r="1521" ht="15.75" customHeight="1">
      <c r="A1521" s="122"/>
      <c r="B1521" s="84"/>
      <c r="C1521" s="84"/>
      <c r="D1521" s="84"/>
      <c r="E1521" s="84"/>
      <c r="F1521" s="85"/>
      <c r="G1521" s="131"/>
      <c r="H1521" s="88"/>
      <c r="I1521" s="99"/>
      <c r="J1521" s="84"/>
      <c r="K1521" s="88"/>
      <c r="L1521" s="88"/>
      <c r="M1521" s="133"/>
      <c r="N1521" s="91"/>
      <c r="O1521" s="91"/>
    </row>
    <row r="1522" ht="15.75" customHeight="1">
      <c r="A1522" s="122"/>
      <c r="B1522" s="84"/>
      <c r="C1522" s="84"/>
      <c r="D1522" s="84"/>
      <c r="E1522" s="84"/>
      <c r="F1522" s="85"/>
      <c r="G1522" s="131"/>
      <c r="H1522" s="88"/>
      <c r="I1522" s="99"/>
      <c r="J1522" s="84"/>
      <c r="K1522" s="88"/>
      <c r="L1522" s="88"/>
      <c r="M1522" s="133"/>
      <c r="N1522" s="91"/>
      <c r="O1522" s="91"/>
    </row>
    <row r="1523" ht="15.75" customHeight="1">
      <c r="A1523" s="122"/>
      <c r="B1523" s="84"/>
      <c r="C1523" s="84"/>
      <c r="D1523" s="84"/>
      <c r="E1523" s="84"/>
      <c r="F1523" s="85"/>
      <c r="G1523" s="131"/>
      <c r="H1523" s="88"/>
      <c r="I1523" s="99"/>
      <c r="J1523" s="84"/>
      <c r="K1523" s="88"/>
      <c r="L1523" s="88"/>
      <c r="M1523" s="133"/>
      <c r="N1523" s="91"/>
      <c r="O1523" s="91"/>
    </row>
    <row r="1524" ht="15.75" customHeight="1">
      <c r="A1524" s="122"/>
      <c r="B1524" s="84"/>
      <c r="C1524" s="84"/>
      <c r="D1524" s="84"/>
      <c r="E1524" s="84"/>
      <c r="F1524" s="85"/>
      <c r="G1524" s="131"/>
      <c r="H1524" s="88"/>
      <c r="I1524" s="99"/>
      <c r="J1524" s="84"/>
      <c r="K1524" s="88"/>
      <c r="L1524" s="88"/>
      <c r="M1524" s="133"/>
      <c r="N1524" s="91"/>
      <c r="O1524" s="91"/>
    </row>
    <row r="1525" ht="15.75" customHeight="1">
      <c r="A1525" s="122"/>
      <c r="B1525" s="84"/>
      <c r="C1525" s="84"/>
      <c r="D1525" s="84"/>
      <c r="E1525" s="84"/>
      <c r="F1525" s="85"/>
      <c r="G1525" s="131"/>
      <c r="H1525" s="88"/>
      <c r="I1525" s="99"/>
      <c r="J1525" s="84"/>
      <c r="K1525" s="88"/>
      <c r="L1525" s="88"/>
      <c r="M1525" s="133"/>
      <c r="N1525" s="91"/>
      <c r="O1525" s="91"/>
    </row>
    <row r="1526" ht="15.75" customHeight="1">
      <c r="A1526" s="122"/>
      <c r="B1526" s="84"/>
      <c r="C1526" s="84"/>
      <c r="D1526" s="84"/>
      <c r="E1526" s="84"/>
      <c r="F1526" s="85"/>
      <c r="G1526" s="131"/>
      <c r="H1526" s="88"/>
      <c r="I1526" s="99"/>
      <c r="J1526" s="84"/>
      <c r="K1526" s="88"/>
      <c r="L1526" s="88"/>
      <c r="M1526" s="133"/>
      <c r="N1526" s="91"/>
      <c r="O1526" s="91"/>
    </row>
    <row r="1527" ht="15.75" customHeight="1">
      <c r="A1527" s="122"/>
      <c r="B1527" s="84"/>
      <c r="C1527" s="84"/>
      <c r="D1527" s="84"/>
      <c r="E1527" s="84"/>
      <c r="F1527" s="85"/>
      <c r="G1527" s="131"/>
      <c r="H1527" s="88"/>
      <c r="I1527" s="99"/>
      <c r="J1527" s="84"/>
      <c r="K1527" s="88"/>
      <c r="L1527" s="88"/>
      <c r="M1527" s="133"/>
      <c r="N1527" s="91"/>
      <c r="O1527" s="91"/>
    </row>
    <row r="1528" ht="15.75" customHeight="1">
      <c r="A1528" s="122"/>
      <c r="B1528" s="84"/>
      <c r="C1528" s="84"/>
      <c r="D1528" s="84"/>
      <c r="E1528" s="84"/>
      <c r="F1528" s="85"/>
      <c r="G1528" s="131"/>
      <c r="H1528" s="88"/>
      <c r="I1528" s="99"/>
      <c r="J1528" s="84"/>
      <c r="K1528" s="88"/>
      <c r="L1528" s="88"/>
      <c r="M1528" s="133"/>
      <c r="N1528" s="91"/>
      <c r="O1528" s="91"/>
    </row>
    <row r="1529" ht="15.75" customHeight="1">
      <c r="A1529" s="122"/>
      <c r="B1529" s="84"/>
      <c r="C1529" s="84"/>
      <c r="D1529" s="84"/>
      <c r="E1529" s="84"/>
      <c r="F1529" s="85"/>
      <c r="G1529" s="131"/>
      <c r="H1529" s="88"/>
      <c r="I1529" s="99"/>
      <c r="J1529" s="84"/>
      <c r="K1529" s="88"/>
      <c r="L1529" s="88"/>
      <c r="M1529" s="133"/>
      <c r="N1529" s="91"/>
      <c r="O1529" s="91"/>
    </row>
    <row r="1530" ht="15.75" customHeight="1">
      <c r="A1530" s="122"/>
      <c r="B1530" s="84"/>
      <c r="C1530" s="84"/>
      <c r="D1530" s="84"/>
      <c r="E1530" s="84"/>
      <c r="F1530" s="85"/>
      <c r="G1530" s="131"/>
      <c r="H1530" s="88"/>
      <c r="I1530" s="99"/>
      <c r="J1530" s="84"/>
      <c r="K1530" s="88"/>
      <c r="L1530" s="88"/>
      <c r="M1530" s="133"/>
      <c r="N1530" s="91"/>
      <c r="O1530" s="91"/>
    </row>
    <row r="1531" ht="15.75" customHeight="1">
      <c r="A1531" s="122"/>
      <c r="B1531" s="84"/>
      <c r="C1531" s="84"/>
      <c r="D1531" s="84"/>
      <c r="E1531" s="84"/>
      <c r="F1531" s="85"/>
      <c r="G1531" s="131"/>
      <c r="H1531" s="88"/>
      <c r="I1531" s="99"/>
      <c r="J1531" s="84"/>
      <c r="K1531" s="88"/>
      <c r="L1531" s="88"/>
      <c r="M1531" s="133"/>
      <c r="N1531" s="91"/>
      <c r="O1531" s="91"/>
    </row>
    <row r="1532" ht="15.75" customHeight="1">
      <c r="A1532" s="122"/>
      <c r="B1532" s="84"/>
      <c r="C1532" s="84"/>
      <c r="D1532" s="84"/>
      <c r="E1532" s="84"/>
      <c r="F1532" s="85"/>
      <c r="G1532" s="131"/>
      <c r="H1532" s="88"/>
      <c r="I1532" s="99"/>
      <c r="J1532" s="84"/>
      <c r="K1532" s="88"/>
      <c r="L1532" s="88"/>
      <c r="M1532" s="133"/>
      <c r="N1532" s="91"/>
      <c r="O1532" s="91"/>
    </row>
    <row r="1533" ht="15.75" customHeight="1">
      <c r="A1533" s="122"/>
      <c r="B1533" s="84"/>
      <c r="C1533" s="84"/>
      <c r="D1533" s="84"/>
      <c r="E1533" s="84"/>
      <c r="F1533" s="85"/>
      <c r="G1533" s="131"/>
      <c r="H1533" s="88"/>
      <c r="I1533" s="99"/>
      <c r="J1533" s="84"/>
      <c r="K1533" s="88"/>
      <c r="L1533" s="88"/>
      <c r="M1533" s="133"/>
      <c r="N1533" s="91"/>
      <c r="O1533" s="91"/>
    </row>
    <row r="1534" ht="15.75" customHeight="1">
      <c r="A1534" s="122"/>
      <c r="B1534" s="84"/>
      <c r="C1534" s="84"/>
      <c r="D1534" s="84"/>
      <c r="E1534" s="84"/>
      <c r="F1534" s="85"/>
      <c r="G1534" s="131"/>
      <c r="H1534" s="88"/>
      <c r="I1534" s="99"/>
      <c r="J1534" s="84"/>
      <c r="K1534" s="88"/>
      <c r="L1534" s="88"/>
      <c r="M1534" s="133"/>
      <c r="N1534" s="91"/>
      <c r="O1534" s="91"/>
    </row>
    <row r="1535" ht="15.75" customHeight="1">
      <c r="A1535" s="122"/>
      <c r="B1535" s="84"/>
      <c r="C1535" s="84"/>
      <c r="D1535" s="84"/>
      <c r="E1535" s="84"/>
      <c r="F1535" s="85"/>
      <c r="G1535" s="131"/>
      <c r="H1535" s="88"/>
      <c r="I1535" s="99"/>
      <c r="J1535" s="84"/>
      <c r="K1535" s="88"/>
      <c r="L1535" s="88"/>
      <c r="M1535" s="133"/>
      <c r="N1535" s="91"/>
      <c r="O1535" s="91"/>
    </row>
    <row r="1536" ht="15.75" customHeight="1">
      <c r="A1536" s="122"/>
      <c r="B1536" s="84"/>
      <c r="C1536" s="84"/>
      <c r="D1536" s="84"/>
      <c r="E1536" s="84"/>
      <c r="F1536" s="85"/>
      <c r="G1536" s="131"/>
      <c r="H1536" s="88"/>
      <c r="I1536" s="99"/>
      <c r="J1536" s="84"/>
      <c r="K1536" s="88"/>
      <c r="L1536" s="88"/>
      <c r="M1536" s="133"/>
      <c r="N1536" s="91"/>
      <c r="O1536" s="91"/>
    </row>
    <row r="1537" ht="15.75" customHeight="1">
      <c r="A1537" s="122"/>
      <c r="B1537" s="84"/>
      <c r="C1537" s="84"/>
      <c r="D1537" s="84"/>
      <c r="E1537" s="84"/>
      <c r="F1537" s="85"/>
      <c r="G1537" s="131"/>
      <c r="H1537" s="88"/>
      <c r="I1537" s="99"/>
      <c r="J1537" s="84"/>
      <c r="K1537" s="88"/>
      <c r="L1537" s="88"/>
      <c r="M1537" s="133"/>
      <c r="N1537" s="91"/>
      <c r="O1537" s="91"/>
    </row>
    <row r="1538" ht="15.75" customHeight="1">
      <c r="A1538" s="122"/>
      <c r="B1538" s="84"/>
      <c r="C1538" s="84"/>
      <c r="D1538" s="84"/>
      <c r="E1538" s="84"/>
      <c r="F1538" s="85"/>
      <c r="G1538" s="131"/>
      <c r="H1538" s="88"/>
      <c r="I1538" s="99"/>
      <c r="J1538" s="84"/>
      <c r="K1538" s="88"/>
      <c r="L1538" s="88"/>
      <c r="M1538" s="133"/>
      <c r="N1538" s="91"/>
      <c r="O1538" s="91"/>
    </row>
    <row r="1539" ht="15.75" customHeight="1">
      <c r="A1539" s="122"/>
      <c r="B1539" s="84"/>
      <c r="C1539" s="84"/>
      <c r="D1539" s="84"/>
      <c r="E1539" s="84"/>
      <c r="F1539" s="85"/>
      <c r="G1539" s="131"/>
      <c r="H1539" s="88"/>
      <c r="I1539" s="99"/>
      <c r="J1539" s="84"/>
      <c r="K1539" s="88"/>
      <c r="L1539" s="88"/>
      <c r="M1539" s="133"/>
      <c r="N1539" s="91"/>
      <c r="O1539" s="91"/>
    </row>
    <row r="1540" ht="15.75" customHeight="1">
      <c r="A1540" s="122"/>
      <c r="B1540" s="84"/>
      <c r="C1540" s="84"/>
      <c r="D1540" s="84"/>
      <c r="E1540" s="84"/>
      <c r="F1540" s="85"/>
      <c r="G1540" s="131"/>
      <c r="H1540" s="88"/>
      <c r="I1540" s="99"/>
      <c r="J1540" s="84"/>
      <c r="K1540" s="88"/>
      <c r="L1540" s="88"/>
      <c r="M1540" s="133"/>
      <c r="N1540" s="91"/>
      <c r="O1540" s="91"/>
    </row>
    <row r="1541" ht="15.75" customHeight="1">
      <c r="A1541" s="122"/>
      <c r="B1541" s="84"/>
      <c r="C1541" s="84"/>
      <c r="D1541" s="84"/>
      <c r="E1541" s="84"/>
      <c r="F1541" s="85"/>
      <c r="G1541" s="131"/>
      <c r="H1541" s="88"/>
      <c r="I1541" s="99"/>
      <c r="J1541" s="84"/>
      <c r="K1541" s="88"/>
      <c r="L1541" s="88"/>
      <c r="M1541" s="133"/>
      <c r="N1541" s="91"/>
      <c r="O1541" s="91"/>
    </row>
    <row r="1542" ht="15.75" customHeight="1">
      <c r="A1542" s="122"/>
      <c r="B1542" s="84"/>
      <c r="C1542" s="84"/>
      <c r="D1542" s="84"/>
      <c r="E1542" s="84"/>
      <c r="F1542" s="85"/>
      <c r="G1542" s="131"/>
      <c r="H1542" s="88"/>
      <c r="I1542" s="99"/>
      <c r="J1542" s="84"/>
      <c r="K1542" s="88"/>
      <c r="L1542" s="88"/>
      <c r="M1542" s="133"/>
      <c r="N1542" s="91"/>
      <c r="O1542" s="91"/>
    </row>
    <row r="1543" ht="15.75" customHeight="1">
      <c r="A1543" s="122"/>
      <c r="B1543" s="84"/>
      <c r="C1543" s="84"/>
      <c r="D1543" s="84"/>
      <c r="E1543" s="84"/>
      <c r="F1543" s="85"/>
      <c r="G1543" s="131"/>
      <c r="H1543" s="88"/>
      <c r="I1543" s="99"/>
      <c r="J1543" s="84"/>
      <c r="K1543" s="88"/>
      <c r="L1543" s="88"/>
      <c r="M1543" s="133"/>
      <c r="N1543" s="91"/>
      <c r="O1543" s="91"/>
    </row>
    <row r="1544" ht="15.75" customHeight="1">
      <c r="A1544" s="122"/>
      <c r="B1544" s="84"/>
      <c r="C1544" s="84"/>
      <c r="D1544" s="84"/>
      <c r="E1544" s="84"/>
      <c r="F1544" s="85"/>
      <c r="G1544" s="131"/>
      <c r="H1544" s="88"/>
      <c r="I1544" s="99"/>
      <c r="J1544" s="84"/>
      <c r="K1544" s="88"/>
      <c r="L1544" s="88"/>
      <c r="M1544" s="133"/>
      <c r="N1544" s="91"/>
      <c r="O1544" s="91"/>
    </row>
    <row r="1545" ht="15.75" customHeight="1">
      <c r="A1545" s="122"/>
      <c r="B1545" s="84"/>
      <c r="C1545" s="84"/>
      <c r="D1545" s="84"/>
      <c r="E1545" s="84"/>
      <c r="F1545" s="85"/>
      <c r="G1545" s="131"/>
      <c r="H1545" s="88"/>
      <c r="I1545" s="99"/>
      <c r="J1545" s="84"/>
      <c r="K1545" s="88"/>
      <c r="L1545" s="88"/>
      <c r="M1545" s="133"/>
      <c r="N1545" s="91"/>
      <c r="O1545" s="91"/>
    </row>
    <row r="1546" ht="15.75" customHeight="1">
      <c r="A1546" s="122"/>
      <c r="B1546" s="84"/>
      <c r="C1546" s="84"/>
      <c r="D1546" s="84"/>
      <c r="E1546" s="84"/>
      <c r="F1546" s="85"/>
      <c r="G1546" s="131"/>
      <c r="H1546" s="88"/>
      <c r="I1546" s="99"/>
      <c r="J1546" s="84"/>
      <c r="K1546" s="88"/>
      <c r="L1546" s="88"/>
      <c r="M1546" s="133"/>
      <c r="N1546" s="91"/>
      <c r="O1546" s="91"/>
    </row>
    <row r="1547" ht="15.75" customHeight="1">
      <c r="A1547" s="122"/>
      <c r="B1547" s="84"/>
      <c r="C1547" s="84"/>
      <c r="D1547" s="84"/>
      <c r="E1547" s="84"/>
      <c r="F1547" s="85"/>
      <c r="G1547" s="131"/>
      <c r="H1547" s="88"/>
      <c r="I1547" s="99"/>
      <c r="J1547" s="84"/>
      <c r="K1547" s="88"/>
      <c r="L1547" s="88"/>
      <c r="M1547" s="133"/>
      <c r="N1547" s="91"/>
      <c r="O1547" s="91"/>
    </row>
    <row r="1548" ht="15.75" customHeight="1">
      <c r="A1548" s="122"/>
      <c r="B1548" s="84"/>
      <c r="C1548" s="84"/>
      <c r="D1548" s="84"/>
      <c r="E1548" s="84"/>
      <c r="F1548" s="85"/>
      <c r="G1548" s="131"/>
      <c r="H1548" s="88"/>
      <c r="I1548" s="99"/>
      <c r="J1548" s="84"/>
      <c r="K1548" s="88"/>
      <c r="L1548" s="88"/>
      <c r="M1548" s="133"/>
      <c r="N1548" s="91"/>
      <c r="O1548" s="91"/>
    </row>
    <row r="1549" ht="15.75" customHeight="1">
      <c r="A1549" s="122"/>
      <c r="B1549" s="84"/>
      <c r="C1549" s="84"/>
      <c r="D1549" s="84"/>
      <c r="E1549" s="84"/>
      <c r="F1549" s="85"/>
      <c r="G1549" s="131"/>
      <c r="H1549" s="88"/>
      <c r="I1549" s="99"/>
      <c r="J1549" s="84"/>
      <c r="K1549" s="88"/>
      <c r="L1549" s="88"/>
      <c r="M1549" s="133"/>
      <c r="N1549" s="91"/>
      <c r="O1549" s="91"/>
    </row>
    <row r="1550" ht="15.75" customHeight="1">
      <c r="A1550" s="122"/>
      <c r="B1550" s="84"/>
      <c r="C1550" s="84"/>
      <c r="D1550" s="84"/>
      <c r="E1550" s="84"/>
      <c r="F1550" s="85"/>
      <c r="G1550" s="131"/>
      <c r="H1550" s="88"/>
      <c r="I1550" s="99"/>
      <c r="J1550" s="84"/>
      <c r="K1550" s="88"/>
      <c r="L1550" s="88"/>
      <c r="M1550" s="133"/>
      <c r="N1550" s="91"/>
      <c r="O1550" s="91"/>
    </row>
    <row r="1551" ht="15.75" customHeight="1">
      <c r="A1551" s="122"/>
      <c r="B1551" s="84"/>
      <c r="C1551" s="84"/>
      <c r="D1551" s="84"/>
      <c r="E1551" s="84"/>
      <c r="F1551" s="85"/>
      <c r="G1551" s="131"/>
      <c r="H1551" s="88"/>
      <c r="I1551" s="99"/>
      <c r="J1551" s="84"/>
      <c r="K1551" s="88"/>
      <c r="L1551" s="88"/>
      <c r="M1551" s="133"/>
      <c r="N1551" s="91"/>
      <c r="O1551" s="91"/>
    </row>
    <row r="1552" ht="15.75" customHeight="1">
      <c r="A1552" s="122"/>
      <c r="B1552" s="84"/>
      <c r="C1552" s="84"/>
      <c r="D1552" s="84"/>
      <c r="E1552" s="84"/>
      <c r="F1552" s="85"/>
      <c r="G1552" s="131"/>
      <c r="H1552" s="88"/>
      <c r="I1552" s="99"/>
      <c r="J1552" s="84"/>
      <c r="K1552" s="88"/>
      <c r="L1552" s="88"/>
      <c r="M1552" s="133"/>
      <c r="N1552" s="91"/>
      <c r="O1552" s="91"/>
    </row>
    <row r="1553" ht="15.75" customHeight="1">
      <c r="A1553" s="122"/>
      <c r="B1553" s="84"/>
      <c r="C1553" s="84"/>
      <c r="D1553" s="84"/>
      <c r="E1553" s="84"/>
      <c r="F1553" s="85"/>
      <c r="G1553" s="131"/>
      <c r="H1553" s="88"/>
      <c r="I1553" s="99"/>
      <c r="J1553" s="84"/>
      <c r="K1553" s="88"/>
      <c r="L1553" s="88"/>
      <c r="M1553" s="133"/>
      <c r="N1553" s="91"/>
      <c r="O1553" s="91"/>
    </row>
    <row r="1554" ht="15.75" customHeight="1">
      <c r="A1554" s="122"/>
      <c r="B1554" s="84"/>
      <c r="C1554" s="84"/>
      <c r="D1554" s="84"/>
      <c r="E1554" s="84"/>
      <c r="F1554" s="85"/>
      <c r="G1554" s="131"/>
      <c r="H1554" s="88"/>
      <c r="I1554" s="99"/>
      <c r="J1554" s="84"/>
      <c r="K1554" s="88"/>
      <c r="L1554" s="88"/>
      <c r="M1554" s="133"/>
      <c r="N1554" s="91"/>
      <c r="O1554" s="91"/>
    </row>
    <row r="1555" ht="15.75" customHeight="1">
      <c r="A1555" s="122"/>
      <c r="B1555" s="84"/>
      <c r="C1555" s="84"/>
      <c r="D1555" s="84"/>
      <c r="E1555" s="84"/>
      <c r="F1555" s="85"/>
      <c r="G1555" s="131"/>
      <c r="H1555" s="88"/>
      <c r="I1555" s="99"/>
      <c r="J1555" s="84"/>
      <c r="K1555" s="88"/>
      <c r="L1555" s="88"/>
      <c r="M1555" s="133"/>
      <c r="N1555" s="91"/>
      <c r="O1555" s="91"/>
    </row>
    <row r="1556" ht="15.75" customHeight="1">
      <c r="A1556" s="122"/>
      <c r="B1556" s="84"/>
      <c r="C1556" s="84"/>
      <c r="D1556" s="84"/>
      <c r="E1556" s="84"/>
      <c r="F1556" s="85"/>
      <c r="G1556" s="131"/>
      <c r="H1556" s="88"/>
      <c r="I1556" s="99"/>
      <c r="J1556" s="84"/>
      <c r="K1556" s="88"/>
      <c r="L1556" s="88"/>
      <c r="M1556" s="133"/>
      <c r="N1556" s="91"/>
      <c r="O1556" s="91"/>
    </row>
    <row r="1557" ht="15.75" customHeight="1">
      <c r="A1557" s="122"/>
      <c r="B1557" s="84"/>
      <c r="C1557" s="84"/>
      <c r="D1557" s="84"/>
      <c r="E1557" s="84"/>
      <c r="F1557" s="85"/>
      <c r="G1557" s="131"/>
      <c r="H1557" s="88"/>
      <c r="I1557" s="99"/>
      <c r="J1557" s="84"/>
      <c r="K1557" s="88"/>
      <c r="L1557" s="88"/>
      <c r="M1557" s="133"/>
      <c r="N1557" s="91"/>
      <c r="O1557" s="91"/>
    </row>
    <row r="1558" ht="15.75" customHeight="1">
      <c r="A1558" s="122"/>
      <c r="B1558" s="84"/>
      <c r="C1558" s="84"/>
      <c r="D1558" s="84"/>
      <c r="E1558" s="84"/>
      <c r="F1558" s="85"/>
      <c r="G1558" s="131"/>
      <c r="H1558" s="88"/>
      <c r="I1558" s="99"/>
      <c r="J1558" s="84"/>
      <c r="K1558" s="88"/>
      <c r="L1558" s="88"/>
      <c r="M1558" s="133"/>
      <c r="N1558" s="91"/>
      <c r="O1558" s="91"/>
    </row>
    <row r="1559" ht="15.75" customHeight="1">
      <c r="A1559" s="122"/>
      <c r="B1559" s="84"/>
      <c r="C1559" s="84"/>
      <c r="D1559" s="84"/>
      <c r="E1559" s="84"/>
      <c r="F1559" s="85"/>
      <c r="G1559" s="131"/>
      <c r="H1559" s="88"/>
      <c r="I1559" s="99"/>
      <c r="J1559" s="84"/>
      <c r="K1559" s="88"/>
      <c r="L1559" s="88"/>
      <c r="M1559" s="133"/>
      <c r="N1559" s="91"/>
      <c r="O1559" s="91"/>
    </row>
    <row r="1560" ht="15.75" customHeight="1">
      <c r="A1560" s="122"/>
      <c r="B1560" s="84"/>
      <c r="C1560" s="84"/>
      <c r="D1560" s="84"/>
      <c r="E1560" s="84"/>
      <c r="F1560" s="85"/>
      <c r="G1560" s="131"/>
      <c r="H1560" s="88"/>
      <c r="I1560" s="99"/>
      <c r="J1560" s="84"/>
      <c r="K1560" s="88"/>
      <c r="L1560" s="88"/>
      <c r="M1560" s="133"/>
      <c r="N1560" s="91"/>
      <c r="O1560" s="91"/>
    </row>
    <row r="1561" ht="15.75" customHeight="1">
      <c r="A1561" s="122"/>
      <c r="B1561" s="84"/>
      <c r="C1561" s="84"/>
      <c r="D1561" s="84"/>
      <c r="E1561" s="84"/>
      <c r="F1561" s="85"/>
      <c r="G1561" s="131"/>
      <c r="H1561" s="88"/>
      <c r="I1561" s="99"/>
      <c r="J1561" s="84"/>
      <c r="K1561" s="88"/>
      <c r="L1561" s="88"/>
      <c r="M1561" s="133"/>
      <c r="N1561" s="91"/>
      <c r="O1561" s="91"/>
    </row>
    <row r="1562" ht="15.75" customHeight="1">
      <c r="A1562" s="122"/>
      <c r="B1562" s="84"/>
      <c r="C1562" s="84"/>
      <c r="D1562" s="84"/>
      <c r="E1562" s="84"/>
      <c r="F1562" s="85"/>
      <c r="G1562" s="131"/>
      <c r="H1562" s="88"/>
      <c r="I1562" s="99"/>
      <c r="J1562" s="84"/>
      <c r="K1562" s="88"/>
      <c r="L1562" s="88"/>
      <c r="M1562" s="133"/>
      <c r="N1562" s="91"/>
      <c r="O1562" s="91"/>
    </row>
    <row r="1563" ht="15.75" customHeight="1">
      <c r="A1563" s="122"/>
      <c r="B1563" s="84"/>
      <c r="C1563" s="84"/>
      <c r="D1563" s="84"/>
      <c r="E1563" s="84"/>
      <c r="F1563" s="85"/>
      <c r="G1563" s="131"/>
      <c r="H1563" s="88"/>
      <c r="I1563" s="99"/>
      <c r="J1563" s="84"/>
      <c r="K1563" s="88"/>
      <c r="L1563" s="88"/>
      <c r="M1563" s="133"/>
      <c r="N1563" s="91"/>
      <c r="O1563" s="91"/>
    </row>
    <row r="1564" ht="15.75" customHeight="1">
      <c r="A1564" s="122"/>
      <c r="B1564" s="84"/>
      <c r="C1564" s="84"/>
      <c r="D1564" s="84"/>
      <c r="E1564" s="84"/>
      <c r="F1564" s="85"/>
      <c r="G1564" s="131"/>
      <c r="H1564" s="88"/>
      <c r="I1564" s="99"/>
      <c r="J1564" s="84"/>
      <c r="K1564" s="88"/>
      <c r="L1564" s="88"/>
      <c r="M1564" s="133"/>
      <c r="N1564" s="91"/>
      <c r="O1564" s="91"/>
    </row>
    <row r="1565" ht="15.75" customHeight="1">
      <c r="A1565" s="122"/>
      <c r="B1565" s="84"/>
      <c r="C1565" s="84"/>
      <c r="D1565" s="84"/>
      <c r="E1565" s="84"/>
      <c r="F1565" s="85"/>
      <c r="G1565" s="131"/>
      <c r="H1565" s="88"/>
      <c r="I1565" s="99"/>
      <c r="J1565" s="84"/>
      <c r="K1565" s="88"/>
      <c r="L1565" s="88"/>
      <c r="M1565" s="133"/>
      <c r="N1565" s="91"/>
      <c r="O1565" s="91"/>
    </row>
    <row r="1566" ht="15.75" customHeight="1">
      <c r="A1566" s="122"/>
      <c r="B1566" s="84"/>
      <c r="C1566" s="84"/>
      <c r="D1566" s="84"/>
      <c r="E1566" s="84"/>
      <c r="F1566" s="85"/>
      <c r="G1566" s="131"/>
      <c r="H1566" s="88"/>
      <c r="I1566" s="99"/>
      <c r="J1566" s="84"/>
      <c r="K1566" s="88"/>
      <c r="L1566" s="88"/>
      <c r="M1566" s="133"/>
      <c r="N1566" s="91"/>
      <c r="O1566" s="91"/>
    </row>
    <row r="1567" ht="15.75" customHeight="1">
      <c r="A1567" s="122"/>
      <c r="B1567" s="84"/>
      <c r="C1567" s="84"/>
      <c r="D1567" s="84"/>
      <c r="E1567" s="84"/>
      <c r="F1567" s="85"/>
      <c r="G1567" s="131"/>
      <c r="H1567" s="88"/>
      <c r="I1567" s="99"/>
      <c r="J1567" s="84"/>
      <c r="K1567" s="88"/>
      <c r="L1567" s="88"/>
      <c r="M1567" s="133"/>
      <c r="N1567" s="91"/>
      <c r="O1567" s="91"/>
    </row>
    <row r="1568" ht="15.75" customHeight="1">
      <c r="A1568" s="122"/>
      <c r="B1568" s="84"/>
      <c r="C1568" s="84"/>
      <c r="D1568" s="84"/>
      <c r="E1568" s="84"/>
      <c r="F1568" s="85"/>
      <c r="G1568" s="131"/>
      <c r="H1568" s="88"/>
      <c r="I1568" s="99"/>
      <c r="J1568" s="84"/>
      <c r="K1568" s="88"/>
      <c r="L1568" s="88"/>
      <c r="M1568" s="133"/>
      <c r="N1568" s="91"/>
      <c r="O1568" s="91"/>
    </row>
    <row r="1569" ht="15.75" customHeight="1">
      <c r="A1569" s="122"/>
      <c r="B1569" s="84"/>
      <c r="C1569" s="84"/>
      <c r="D1569" s="84"/>
      <c r="E1569" s="84"/>
      <c r="F1569" s="85"/>
      <c r="G1569" s="131"/>
      <c r="H1569" s="88"/>
      <c r="I1569" s="99"/>
      <c r="J1569" s="84"/>
      <c r="K1569" s="88"/>
      <c r="L1569" s="88"/>
      <c r="M1569" s="133"/>
      <c r="N1569" s="91"/>
      <c r="O1569" s="91"/>
    </row>
    <row r="1570" ht="15.75" customHeight="1">
      <c r="A1570" s="122"/>
      <c r="B1570" s="84"/>
      <c r="C1570" s="84"/>
      <c r="D1570" s="84"/>
      <c r="E1570" s="84"/>
      <c r="F1570" s="85"/>
      <c r="G1570" s="131"/>
      <c r="H1570" s="88"/>
      <c r="I1570" s="99"/>
      <c r="J1570" s="84"/>
      <c r="K1570" s="88"/>
      <c r="L1570" s="88"/>
      <c r="M1570" s="133"/>
      <c r="N1570" s="91"/>
      <c r="O1570" s="91"/>
    </row>
    <row r="1571" ht="15.75" customHeight="1">
      <c r="A1571" s="122"/>
      <c r="B1571" s="84"/>
      <c r="C1571" s="84"/>
      <c r="D1571" s="84"/>
      <c r="E1571" s="84"/>
      <c r="F1571" s="85"/>
      <c r="G1571" s="131"/>
      <c r="H1571" s="88"/>
      <c r="I1571" s="99"/>
      <c r="J1571" s="84"/>
      <c r="K1571" s="88"/>
      <c r="L1571" s="88"/>
      <c r="M1571" s="133"/>
      <c r="N1571" s="91"/>
      <c r="O1571" s="91"/>
    </row>
    <row r="1572" ht="15.75" customHeight="1">
      <c r="A1572" s="122"/>
      <c r="B1572" s="84"/>
      <c r="C1572" s="84"/>
      <c r="D1572" s="84"/>
      <c r="E1572" s="84"/>
      <c r="F1572" s="85"/>
      <c r="G1572" s="131"/>
      <c r="H1572" s="88"/>
      <c r="I1572" s="99"/>
      <c r="J1572" s="84"/>
      <c r="K1572" s="88"/>
      <c r="L1572" s="88"/>
      <c r="M1572" s="133"/>
      <c r="N1572" s="91"/>
      <c r="O1572" s="91"/>
    </row>
    <row r="1573" ht="15.75" customHeight="1">
      <c r="A1573" s="122"/>
      <c r="B1573" s="84"/>
      <c r="C1573" s="84"/>
      <c r="D1573" s="84"/>
      <c r="E1573" s="84"/>
      <c r="F1573" s="85"/>
      <c r="G1573" s="131"/>
      <c r="H1573" s="88"/>
      <c r="I1573" s="99"/>
      <c r="J1573" s="84"/>
      <c r="K1573" s="88"/>
      <c r="L1573" s="88"/>
      <c r="M1573" s="133"/>
      <c r="N1573" s="91"/>
      <c r="O1573" s="91"/>
    </row>
    <row r="1574" ht="15.75" customHeight="1">
      <c r="A1574" s="122"/>
      <c r="B1574" s="84"/>
      <c r="C1574" s="84"/>
      <c r="D1574" s="84"/>
      <c r="E1574" s="84"/>
      <c r="F1574" s="85"/>
      <c r="G1574" s="131"/>
      <c r="H1574" s="88"/>
      <c r="I1574" s="99"/>
      <c r="J1574" s="84"/>
      <c r="K1574" s="88"/>
      <c r="L1574" s="88"/>
      <c r="M1574" s="133"/>
      <c r="N1574" s="91"/>
      <c r="O1574" s="91"/>
    </row>
    <row r="1575" ht="15.75" customHeight="1">
      <c r="A1575" s="122"/>
      <c r="B1575" s="84"/>
      <c r="C1575" s="84"/>
      <c r="D1575" s="84"/>
      <c r="E1575" s="84"/>
      <c r="F1575" s="85"/>
      <c r="G1575" s="131"/>
      <c r="H1575" s="88"/>
      <c r="I1575" s="99"/>
      <c r="J1575" s="84"/>
      <c r="K1575" s="88"/>
      <c r="L1575" s="88"/>
      <c r="M1575" s="133"/>
      <c r="N1575" s="91"/>
      <c r="O1575" s="91"/>
    </row>
    <row r="1576" ht="15.75" customHeight="1">
      <c r="A1576" s="122"/>
      <c r="B1576" s="84"/>
      <c r="C1576" s="84"/>
      <c r="D1576" s="84"/>
      <c r="E1576" s="84"/>
      <c r="F1576" s="85"/>
      <c r="G1576" s="131"/>
      <c r="H1576" s="88"/>
      <c r="I1576" s="99"/>
      <c r="J1576" s="84"/>
      <c r="K1576" s="88"/>
      <c r="L1576" s="88"/>
      <c r="M1576" s="133"/>
      <c r="N1576" s="91"/>
      <c r="O1576" s="91"/>
    </row>
    <row r="1577" ht="15.75" customHeight="1">
      <c r="A1577" s="122"/>
      <c r="B1577" s="84"/>
      <c r="C1577" s="84"/>
      <c r="D1577" s="84"/>
      <c r="E1577" s="84"/>
      <c r="F1577" s="85"/>
      <c r="G1577" s="131"/>
      <c r="H1577" s="88"/>
      <c r="I1577" s="99"/>
      <c r="J1577" s="84"/>
      <c r="K1577" s="88"/>
      <c r="L1577" s="88"/>
      <c r="M1577" s="133"/>
      <c r="N1577" s="91"/>
      <c r="O1577" s="91"/>
    </row>
    <row r="1578" ht="15.75" customHeight="1">
      <c r="A1578" s="122"/>
      <c r="B1578" s="84"/>
      <c r="C1578" s="84"/>
      <c r="D1578" s="84"/>
      <c r="E1578" s="84"/>
      <c r="F1578" s="85"/>
      <c r="G1578" s="131"/>
      <c r="H1578" s="88"/>
      <c r="I1578" s="99"/>
      <c r="J1578" s="84"/>
      <c r="K1578" s="88"/>
      <c r="L1578" s="88"/>
      <c r="M1578" s="133"/>
      <c r="N1578" s="91"/>
      <c r="O1578" s="91"/>
    </row>
    <row r="1579" ht="15.75" customHeight="1">
      <c r="A1579" s="122"/>
      <c r="B1579" s="84"/>
      <c r="C1579" s="84"/>
      <c r="D1579" s="84"/>
      <c r="E1579" s="84"/>
      <c r="F1579" s="85"/>
      <c r="G1579" s="131"/>
      <c r="H1579" s="88"/>
      <c r="I1579" s="99"/>
      <c r="J1579" s="84"/>
      <c r="K1579" s="88"/>
      <c r="L1579" s="88"/>
      <c r="M1579" s="133"/>
      <c r="N1579" s="91"/>
      <c r="O1579" s="91"/>
    </row>
    <row r="1580" ht="15.75" customHeight="1">
      <c r="A1580" s="122"/>
      <c r="B1580" s="84"/>
      <c r="C1580" s="84"/>
      <c r="D1580" s="84"/>
      <c r="E1580" s="84"/>
      <c r="F1580" s="85"/>
      <c r="G1580" s="131"/>
      <c r="H1580" s="88"/>
      <c r="I1580" s="99"/>
      <c r="J1580" s="84"/>
      <c r="K1580" s="88"/>
      <c r="L1580" s="88"/>
      <c r="M1580" s="133"/>
      <c r="N1580" s="91"/>
      <c r="O1580" s="91"/>
    </row>
    <row r="1581" ht="15.75" customHeight="1">
      <c r="A1581" s="122"/>
      <c r="B1581" s="84"/>
      <c r="C1581" s="84"/>
      <c r="D1581" s="84"/>
      <c r="E1581" s="84"/>
      <c r="F1581" s="85"/>
      <c r="G1581" s="131"/>
      <c r="H1581" s="88"/>
      <c r="I1581" s="99"/>
      <c r="J1581" s="84"/>
      <c r="K1581" s="88"/>
      <c r="L1581" s="88"/>
      <c r="M1581" s="133"/>
      <c r="N1581" s="91"/>
      <c r="O1581" s="91"/>
    </row>
    <row r="1582" ht="15.75" customHeight="1">
      <c r="A1582" s="122"/>
      <c r="B1582" s="84"/>
      <c r="C1582" s="84"/>
      <c r="D1582" s="84"/>
      <c r="E1582" s="84"/>
      <c r="F1582" s="85"/>
      <c r="G1582" s="131"/>
      <c r="H1582" s="88"/>
      <c r="I1582" s="99"/>
      <c r="J1582" s="84"/>
      <c r="K1582" s="88"/>
      <c r="L1582" s="88"/>
      <c r="M1582" s="133"/>
      <c r="N1582" s="91"/>
      <c r="O1582" s="91"/>
    </row>
    <row r="1583" ht="15.75" customHeight="1">
      <c r="A1583" s="122"/>
      <c r="B1583" s="84"/>
      <c r="C1583" s="84"/>
      <c r="D1583" s="84"/>
      <c r="E1583" s="84"/>
      <c r="F1583" s="85"/>
      <c r="G1583" s="131"/>
      <c r="H1583" s="88"/>
      <c r="I1583" s="99"/>
      <c r="J1583" s="84"/>
      <c r="K1583" s="88"/>
      <c r="L1583" s="88"/>
      <c r="M1583" s="133"/>
      <c r="N1583" s="91"/>
      <c r="O1583" s="91"/>
    </row>
    <row r="1584" ht="15.75" customHeight="1">
      <c r="A1584" s="122"/>
      <c r="B1584" s="84"/>
      <c r="C1584" s="84"/>
      <c r="D1584" s="84"/>
      <c r="E1584" s="84"/>
      <c r="F1584" s="85"/>
      <c r="G1584" s="131"/>
      <c r="H1584" s="88"/>
      <c r="I1584" s="99"/>
      <c r="J1584" s="84"/>
      <c r="K1584" s="88"/>
      <c r="L1584" s="88"/>
      <c r="M1584" s="133"/>
      <c r="N1584" s="91"/>
      <c r="O1584" s="91"/>
    </row>
    <row r="1585" ht="15.75" customHeight="1">
      <c r="A1585" s="122"/>
      <c r="B1585" s="84"/>
      <c r="C1585" s="84"/>
      <c r="D1585" s="84"/>
      <c r="E1585" s="84"/>
      <c r="F1585" s="85"/>
      <c r="G1585" s="131"/>
      <c r="H1585" s="88"/>
      <c r="I1585" s="99"/>
      <c r="J1585" s="84"/>
      <c r="K1585" s="88"/>
      <c r="L1585" s="88"/>
      <c r="M1585" s="133"/>
      <c r="N1585" s="91"/>
      <c r="O1585" s="91"/>
    </row>
    <row r="1586" ht="15.75" customHeight="1">
      <c r="A1586" s="122"/>
      <c r="B1586" s="84"/>
      <c r="C1586" s="84"/>
      <c r="D1586" s="84"/>
      <c r="E1586" s="84"/>
      <c r="F1586" s="85"/>
      <c r="G1586" s="131"/>
      <c r="H1586" s="88"/>
      <c r="I1586" s="99"/>
      <c r="J1586" s="84"/>
      <c r="K1586" s="88"/>
      <c r="L1586" s="88"/>
      <c r="M1586" s="133"/>
      <c r="N1586" s="91"/>
      <c r="O1586" s="91"/>
    </row>
    <row r="1587" ht="15.75" customHeight="1">
      <c r="A1587" s="122"/>
      <c r="B1587" s="84"/>
      <c r="C1587" s="84"/>
      <c r="D1587" s="84"/>
      <c r="E1587" s="84"/>
      <c r="F1587" s="85"/>
      <c r="G1587" s="131"/>
      <c r="H1587" s="88"/>
      <c r="I1587" s="99"/>
      <c r="J1587" s="84"/>
      <c r="K1587" s="88"/>
      <c r="L1587" s="88"/>
      <c r="M1587" s="133"/>
      <c r="N1587" s="91"/>
      <c r="O1587" s="91"/>
    </row>
    <row r="1588" ht="15.75" customHeight="1">
      <c r="A1588" s="122"/>
      <c r="B1588" s="84"/>
      <c r="C1588" s="84"/>
      <c r="D1588" s="84"/>
      <c r="E1588" s="84"/>
      <c r="F1588" s="85"/>
      <c r="G1588" s="131"/>
      <c r="H1588" s="88"/>
      <c r="I1588" s="99"/>
      <c r="J1588" s="84"/>
      <c r="K1588" s="88"/>
      <c r="L1588" s="88"/>
      <c r="M1588" s="133"/>
      <c r="N1588" s="91"/>
      <c r="O1588" s="91"/>
    </row>
    <row r="1589" ht="15.75" customHeight="1">
      <c r="A1589" s="122"/>
      <c r="B1589" s="84"/>
      <c r="C1589" s="84"/>
      <c r="D1589" s="84"/>
      <c r="E1589" s="84"/>
      <c r="F1589" s="85"/>
      <c r="G1589" s="131"/>
      <c r="H1589" s="88"/>
      <c r="I1589" s="99"/>
      <c r="J1589" s="84"/>
      <c r="K1589" s="88"/>
      <c r="L1589" s="88"/>
      <c r="M1589" s="133"/>
      <c r="N1589" s="91"/>
      <c r="O1589" s="91"/>
    </row>
    <row r="1590" ht="15.75" customHeight="1">
      <c r="A1590" s="122"/>
      <c r="B1590" s="84"/>
      <c r="C1590" s="84"/>
      <c r="D1590" s="84"/>
      <c r="E1590" s="84"/>
      <c r="F1590" s="85"/>
      <c r="G1590" s="131"/>
      <c r="H1590" s="88"/>
      <c r="I1590" s="99"/>
      <c r="J1590" s="84"/>
      <c r="K1590" s="88"/>
      <c r="L1590" s="88"/>
      <c r="M1590" s="133"/>
      <c r="N1590" s="91"/>
      <c r="O1590" s="91"/>
    </row>
    <row r="1591" ht="15.75" customHeight="1">
      <c r="A1591" s="122"/>
      <c r="B1591" s="84"/>
      <c r="C1591" s="84"/>
      <c r="D1591" s="84"/>
      <c r="E1591" s="84"/>
      <c r="F1591" s="85"/>
      <c r="G1591" s="131"/>
      <c r="H1591" s="88"/>
      <c r="I1591" s="99"/>
      <c r="J1591" s="84"/>
      <c r="K1591" s="88"/>
      <c r="L1591" s="88"/>
      <c r="M1591" s="133"/>
      <c r="N1591" s="91"/>
      <c r="O1591" s="91"/>
    </row>
    <row r="1592" ht="15.75" customHeight="1">
      <c r="A1592" s="122"/>
      <c r="B1592" s="84"/>
      <c r="C1592" s="84"/>
      <c r="D1592" s="84"/>
      <c r="E1592" s="84"/>
      <c r="F1592" s="85"/>
      <c r="G1592" s="131"/>
      <c r="H1592" s="88"/>
      <c r="I1592" s="99"/>
      <c r="J1592" s="84"/>
      <c r="K1592" s="88"/>
      <c r="L1592" s="88"/>
      <c r="M1592" s="133"/>
      <c r="N1592" s="91"/>
      <c r="O1592" s="91"/>
    </row>
    <row r="1593" ht="15.75" customHeight="1">
      <c r="A1593" s="122"/>
      <c r="B1593" s="84"/>
      <c r="C1593" s="84"/>
      <c r="D1593" s="84"/>
      <c r="E1593" s="84"/>
      <c r="F1593" s="85"/>
      <c r="G1593" s="131"/>
      <c r="H1593" s="88"/>
      <c r="I1593" s="99"/>
      <c r="J1593" s="84"/>
      <c r="K1593" s="88"/>
      <c r="L1593" s="88"/>
      <c r="M1593" s="133"/>
      <c r="N1593" s="91"/>
      <c r="O1593" s="91"/>
    </row>
    <row r="1594" ht="15.75" customHeight="1">
      <c r="A1594" s="122"/>
      <c r="B1594" s="84"/>
      <c r="C1594" s="84"/>
      <c r="D1594" s="84"/>
      <c r="E1594" s="84"/>
      <c r="F1594" s="85"/>
      <c r="G1594" s="131"/>
      <c r="H1594" s="88"/>
      <c r="I1594" s="99"/>
      <c r="J1594" s="84"/>
      <c r="K1594" s="88"/>
      <c r="L1594" s="88"/>
      <c r="M1594" s="133"/>
      <c r="N1594" s="91"/>
      <c r="O1594" s="91"/>
    </row>
    <row r="1595" ht="15.75" customHeight="1">
      <c r="A1595" s="122"/>
      <c r="B1595" s="84"/>
      <c r="C1595" s="84"/>
      <c r="D1595" s="84"/>
      <c r="E1595" s="84"/>
      <c r="F1595" s="85"/>
      <c r="G1595" s="131"/>
      <c r="H1595" s="88"/>
      <c r="I1595" s="99"/>
      <c r="J1595" s="84"/>
      <c r="K1595" s="88"/>
      <c r="L1595" s="88"/>
      <c r="M1595" s="133"/>
      <c r="N1595" s="91"/>
      <c r="O1595" s="91"/>
    </row>
    <row r="1596" ht="15.75" customHeight="1">
      <c r="A1596" s="122"/>
      <c r="B1596" s="84"/>
      <c r="C1596" s="84"/>
      <c r="D1596" s="84"/>
      <c r="E1596" s="84"/>
      <c r="F1596" s="85"/>
      <c r="G1596" s="131"/>
      <c r="H1596" s="88"/>
      <c r="I1596" s="99"/>
      <c r="J1596" s="84"/>
      <c r="K1596" s="88"/>
      <c r="L1596" s="88"/>
      <c r="M1596" s="133"/>
      <c r="N1596" s="91"/>
      <c r="O1596" s="91"/>
    </row>
    <row r="1597" ht="15.75" customHeight="1">
      <c r="A1597" s="122"/>
      <c r="B1597" s="84"/>
      <c r="C1597" s="84"/>
      <c r="D1597" s="84"/>
      <c r="E1597" s="84"/>
      <c r="F1597" s="85"/>
      <c r="G1597" s="131"/>
      <c r="H1597" s="88"/>
      <c r="I1597" s="99"/>
      <c r="J1597" s="84"/>
      <c r="K1597" s="88"/>
      <c r="L1597" s="88"/>
      <c r="M1597" s="133"/>
      <c r="N1597" s="91"/>
      <c r="O1597" s="91"/>
    </row>
    <row r="1598" ht="15.75" customHeight="1">
      <c r="A1598" s="122"/>
      <c r="B1598" s="84"/>
      <c r="C1598" s="84"/>
      <c r="D1598" s="84"/>
      <c r="E1598" s="84"/>
      <c r="F1598" s="85"/>
      <c r="G1598" s="131"/>
      <c r="H1598" s="88"/>
      <c r="I1598" s="99"/>
      <c r="J1598" s="84"/>
      <c r="K1598" s="88"/>
      <c r="L1598" s="88"/>
      <c r="M1598" s="133"/>
      <c r="N1598" s="91"/>
      <c r="O1598" s="91"/>
    </row>
    <row r="1599" ht="15.75" customHeight="1">
      <c r="A1599" s="122"/>
      <c r="B1599" s="84"/>
      <c r="C1599" s="84"/>
      <c r="D1599" s="84"/>
      <c r="E1599" s="84"/>
      <c r="F1599" s="85"/>
      <c r="G1599" s="131"/>
      <c r="H1599" s="88"/>
      <c r="I1599" s="99"/>
      <c r="J1599" s="84"/>
      <c r="K1599" s="88"/>
      <c r="L1599" s="88"/>
      <c r="M1599" s="133"/>
      <c r="N1599" s="91"/>
      <c r="O1599" s="91"/>
    </row>
    <row r="1600" ht="15.75" customHeight="1">
      <c r="A1600" s="122"/>
      <c r="B1600" s="84"/>
      <c r="C1600" s="84"/>
      <c r="D1600" s="84"/>
      <c r="E1600" s="84"/>
      <c r="F1600" s="85"/>
      <c r="G1600" s="131"/>
      <c r="H1600" s="88"/>
      <c r="I1600" s="99"/>
      <c r="J1600" s="84"/>
      <c r="K1600" s="88"/>
      <c r="L1600" s="88"/>
      <c r="M1600" s="133"/>
      <c r="N1600" s="91"/>
      <c r="O1600" s="91"/>
    </row>
    <row r="1601" ht="15.75" customHeight="1">
      <c r="A1601" s="122"/>
      <c r="B1601" s="84"/>
      <c r="C1601" s="84"/>
      <c r="D1601" s="84"/>
      <c r="E1601" s="84"/>
      <c r="F1601" s="85"/>
      <c r="G1601" s="131"/>
      <c r="H1601" s="88"/>
      <c r="I1601" s="99"/>
      <c r="J1601" s="84"/>
      <c r="K1601" s="88"/>
      <c r="L1601" s="88"/>
      <c r="M1601" s="133"/>
      <c r="N1601" s="91"/>
      <c r="O1601" s="91"/>
    </row>
    <row r="1602" ht="15.75" customHeight="1">
      <c r="A1602" s="122"/>
      <c r="B1602" s="84"/>
      <c r="C1602" s="84"/>
      <c r="D1602" s="84"/>
      <c r="E1602" s="84"/>
      <c r="F1602" s="85"/>
      <c r="G1602" s="131"/>
      <c r="H1602" s="88"/>
      <c r="I1602" s="99"/>
      <c r="J1602" s="84"/>
      <c r="K1602" s="88"/>
      <c r="L1602" s="88"/>
      <c r="M1602" s="133"/>
      <c r="N1602" s="91"/>
      <c r="O1602" s="91"/>
    </row>
    <row r="1603" ht="15.75" customHeight="1">
      <c r="A1603" s="122"/>
      <c r="B1603" s="84"/>
      <c r="C1603" s="84"/>
      <c r="D1603" s="84"/>
      <c r="E1603" s="84"/>
      <c r="F1603" s="85"/>
      <c r="G1603" s="131"/>
      <c r="H1603" s="88"/>
      <c r="I1603" s="99"/>
      <c r="J1603" s="84"/>
      <c r="K1603" s="88"/>
      <c r="L1603" s="88"/>
      <c r="M1603" s="133"/>
      <c r="N1603" s="91"/>
      <c r="O1603" s="91"/>
    </row>
    <row r="1604" ht="15.75" customHeight="1">
      <c r="A1604" s="122"/>
      <c r="B1604" s="84"/>
      <c r="C1604" s="84"/>
      <c r="D1604" s="84"/>
      <c r="E1604" s="84"/>
      <c r="F1604" s="85"/>
      <c r="G1604" s="131"/>
      <c r="H1604" s="88"/>
      <c r="I1604" s="99"/>
      <c r="J1604" s="84"/>
      <c r="K1604" s="88"/>
      <c r="L1604" s="88"/>
      <c r="M1604" s="133"/>
      <c r="N1604" s="91"/>
      <c r="O1604" s="91"/>
    </row>
    <row r="1605" ht="15.75" customHeight="1">
      <c r="A1605" s="122"/>
      <c r="B1605" s="84"/>
      <c r="C1605" s="84"/>
      <c r="D1605" s="84"/>
      <c r="E1605" s="84"/>
      <c r="F1605" s="85"/>
      <c r="G1605" s="131"/>
      <c r="H1605" s="88"/>
      <c r="I1605" s="99"/>
      <c r="J1605" s="84"/>
      <c r="K1605" s="88"/>
      <c r="L1605" s="88"/>
      <c r="M1605" s="133"/>
      <c r="N1605" s="91"/>
      <c r="O1605" s="91"/>
    </row>
    <row r="1606" ht="15.75" customHeight="1">
      <c r="A1606" s="122"/>
      <c r="B1606" s="84"/>
      <c r="C1606" s="84"/>
      <c r="D1606" s="84"/>
      <c r="E1606" s="84"/>
      <c r="F1606" s="85"/>
      <c r="G1606" s="131"/>
      <c r="H1606" s="88"/>
      <c r="I1606" s="99"/>
      <c r="J1606" s="84"/>
      <c r="K1606" s="88"/>
      <c r="L1606" s="88"/>
      <c r="M1606" s="133"/>
      <c r="N1606" s="91"/>
      <c r="O1606" s="91"/>
    </row>
    <row r="1607" ht="15.75" customHeight="1">
      <c r="A1607" s="122"/>
      <c r="B1607" s="84"/>
      <c r="C1607" s="84"/>
      <c r="D1607" s="84"/>
      <c r="E1607" s="84"/>
      <c r="F1607" s="85"/>
      <c r="G1607" s="131"/>
      <c r="H1607" s="88"/>
      <c r="I1607" s="99"/>
      <c r="J1607" s="84"/>
      <c r="K1607" s="88"/>
      <c r="L1607" s="88"/>
      <c r="M1607" s="133"/>
      <c r="N1607" s="91"/>
      <c r="O1607" s="91"/>
    </row>
    <row r="1608" ht="15.75" customHeight="1">
      <c r="A1608" s="122"/>
      <c r="B1608" s="84"/>
      <c r="C1608" s="84"/>
      <c r="D1608" s="84"/>
      <c r="E1608" s="84"/>
      <c r="F1608" s="85"/>
      <c r="G1608" s="131"/>
      <c r="H1608" s="88"/>
      <c r="I1608" s="99"/>
      <c r="J1608" s="84"/>
      <c r="K1608" s="88"/>
      <c r="L1608" s="88"/>
      <c r="M1608" s="133"/>
      <c r="N1608" s="91"/>
      <c r="O1608" s="91"/>
    </row>
    <row r="1609" ht="15.75" customHeight="1">
      <c r="A1609" s="122"/>
      <c r="B1609" s="84"/>
      <c r="C1609" s="84"/>
      <c r="D1609" s="84"/>
      <c r="E1609" s="84"/>
      <c r="F1609" s="85"/>
      <c r="G1609" s="131"/>
      <c r="H1609" s="88"/>
      <c r="I1609" s="99"/>
      <c r="J1609" s="84"/>
      <c r="K1609" s="88"/>
      <c r="L1609" s="88"/>
      <c r="M1609" s="133"/>
      <c r="N1609" s="91"/>
      <c r="O1609" s="91"/>
    </row>
    <row r="1610" ht="15.75" customHeight="1">
      <c r="A1610" s="122"/>
      <c r="B1610" s="84"/>
      <c r="C1610" s="84"/>
      <c r="D1610" s="84"/>
      <c r="E1610" s="84"/>
      <c r="F1610" s="85"/>
      <c r="G1610" s="131"/>
      <c r="H1610" s="88"/>
      <c r="I1610" s="99"/>
      <c r="J1610" s="84"/>
      <c r="K1610" s="88"/>
      <c r="L1610" s="88"/>
      <c r="M1610" s="133"/>
      <c r="N1610" s="91"/>
      <c r="O1610" s="91"/>
    </row>
    <row r="1611" ht="15.75" customHeight="1">
      <c r="A1611" s="122"/>
      <c r="B1611" s="84"/>
      <c r="C1611" s="84"/>
      <c r="D1611" s="84"/>
      <c r="E1611" s="84"/>
      <c r="F1611" s="85"/>
      <c r="G1611" s="131"/>
      <c r="H1611" s="88"/>
      <c r="I1611" s="99"/>
      <c r="J1611" s="84"/>
      <c r="K1611" s="88"/>
      <c r="L1611" s="88"/>
      <c r="M1611" s="133"/>
      <c r="N1611" s="91"/>
      <c r="O1611" s="91"/>
    </row>
    <row r="1612" ht="15.75" customHeight="1">
      <c r="A1612" s="122"/>
      <c r="B1612" s="84"/>
      <c r="C1612" s="84"/>
      <c r="D1612" s="84"/>
      <c r="E1612" s="84"/>
      <c r="F1612" s="85"/>
      <c r="G1612" s="131"/>
      <c r="H1612" s="88"/>
      <c r="I1612" s="99"/>
      <c r="J1612" s="84"/>
      <c r="K1612" s="88"/>
      <c r="L1612" s="88"/>
      <c r="M1612" s="133"/>
      <c r="N1612" s="91"/>
      <c r="O1612" s="91"/>
    </row>
    <row r="1613" ht="15.75" customHeight="1">
      <c r="A1613" s="122"/>
      <c r="B1613" s="84"/>
      <c r="C1613" s="84"/>
      <c r="D1613" s="84"/>
      <c r="E1613" s="84"/>
      <c r="F1613" s="85"/>
      <c r="G1613" s="131"/>
      <c r="H1613" s="88"/>
      <c r="I1613" s="99"/>
      <c r="J1613" s="84"/>
      <c r="K1613" s="88"/>
      <c r="L1613" s="88"/>
      <c r="M1613" s="133"/>
      <c r="N1613" s="91"/>
      <c r="O1613" s="91"/>
    </row>
    <row r="1614" ht="15.75" customHeight="1">
      <c r="A1614" s="122"/>
      <c r="B1614" s="84"/>
      <c r="C1614" s="84"/>
      <c r="D1614" s="84"/>
      <c r="E1614" s="84"/>
      <c r="F1614" s="85"/>
      <c r="G1614" s="131"/>
      <c r="H1614" s="88"/>
      <c r="I1614" s="99"/>
      <c r="J1614" s="84"/>
      <c r="K1614" s="88"/>
      <c r="L1614" s="88"/>
      <c r="M1614" s="133"/>
      <c r="N1614" s="91"/>
      <c r="O1614" s="91"/>
    </row>
    <row r="1615" ht="15.75" customHeight="1">
      <c r="A1615" s="122"/>
      <c r="B1615" s="84"/>
      <c r="C1615" s="84"/>
      <c r="D1615" s="84"/>
      <c r="E1615" s="84"/>
      <c r="F1615" s="85"/>
      <c r="G1615" s="131"/>
      <c r="H1615" s="88"/>
      <c r="I1615" s="99"/>
      <c r="J1615" s="84"/>
      <c r="K1615" s="88"/>
      <c r="L1615" s="88"/>
      <c r="M1615" s="133"/>
      <c r="N1615" s="91"/>
      <c r="O1615" s="91"/>
    </row>
    <row r="1616" ht="15.75" customHeight="1">
      <c r="A1616" s="122"/>
      <c r="B1616" s="84"/>
      <c r="C1616" s="84"/>
      <c r="D1616" s="84"/>
      <c r="E1616" s="84"/>
      <c r="F1616" s="85"/>
      <c r="G1616" s="131"/>
      <c r="H1616" s="88"/>
      <c r="I1616" s="99"/>
      <c r="J1616" s="84"/>
      <c r="K1616" s="88"/>
      <c r="L1616" s="88"/>
      <c r="M1616" s="133"/>
      <c r="N1616" s="91"/>
      <c r="O1616" s="91"/>
    </row>
    <row r="1617" ht="15.75" customHeight="1">
      <c r="A1617" s="122"/>
      <c r="B1617" s="84"/>
      <c r="C1617" s="84"/>
      <c r="D1617" s="84"/>
      <c r="E1617" s="84"/>
      <c r="F1617" s="85"/>
      <c r="G1617" s="131"/>
      <c r="H1617" s="88"/>
      <c r="I1617" s="99"/>
      <c r="J1617" s="84"/>
      <c r="K1617" s="88"/>
      <c r="L1617" s="88"/>
      <c r="M1617" s="133"/>
      <c r="N1617" s="91"/>
      <c r="O1617" s="91"/>
    </row>
    <row r="1618" ht="15.75" customHeight="1">
      <c r="A1618" s="122"/>
      <c r="B1618" s="84"/>
      <c r="C1618" s="84"/>
      <c r="D1618" s="84"/>
      <c r="E1618" s="84"/>
      <c r="F1618" s="85"/>
      <c r="G1618" s="131"/>
      <c r="H1618" s="88"/>
      <c r="I1618" s="99"/>
      <c r="J1618" s="84"/>
      <c r="K1618" s="88"/>
      <c r="L1618" s="88"/>
      <c r="M1618" s="133"/>
      <c r="N1618" s="91"/>
      <c r="O1618" s="91"/>
    </row>
    <row r="1619" ht="15.75" customHeight="1">
      <c r="A1619" s="122"/>
      <c r="B1619" s="84"/>
      <c r="C1619" s="84"/>
      <c r="D1619" s="84"/>
      <c r="E1619" s="84"/>
      <c r="F1619" s="85"/>
      <c r="G1619" s="131"/>
      <c r="H1619" s="88"/>
      <c r="I1619" s="99"/>
      <c r="J1619" s="84"/>
      <c r="K1619" s="88"/>
      <c r="L1619" s="88"/>
      <c r="M1619" s="133"/>
      <c r="N1619" s="91"/>
      <c r="O1619" s="91"/>
    </row>
    <row r="1620" ht="15.75" customHeight="1">
      <c r="A1620" s="122"/>
      <c r="B1620" s="84"/>
      <c r="C1620" s="84"/>
      <c r="D1620" s="84"/>
      <c r="E1620" s="84"/>
      <c r="F1620" s="85"/>
      <c r="G1620" s="131"/>
      <c r="H1620" s="88"/>
      <c r="I1620" s="99"/>
      <c r="J1620" s="84"/>
      <c r="K1620" s="88"/>
      <c r="L1620" s="88"/>
      <c r="M1620" s="133"/>
      <c r="N1620" s="91"/>
      <c r="O1620" s="91"/>
    </row>
    <row r="1621" ht="15.75" customHeight="1">
      <c r="A1621" s="122"/>
      <c r="B1621" s="84"/>
      <c r="C1621" s="84"/>
      <c r="D1621" s="84"/>
      <c r="E1621" s="84"/>
      <c r="F1621" s="85"/>
      <c r="G1621" s="131"/>
      <c r="H1621" s="88"/>
      <c r="I1621" s="99"/>
      <c r="J1621" s="84"/>
      <c r="K1621" s="88"/>
      <c r="L1621" s="88"/>
      <c r="M1621" s="133"/>
      <c r="N1621" s="91"/>
      <c r="O1621" s="91"/>
    </row>
    <row r="1622" ht="15.75" customHeight="1">
      <c r="A1622" s="122"/>
      <c r="B1622" s="84"/>
      <c r="C1622" s="84"/>
      <c r="D1622" s="84"/>
      <c r="E1622" s="84"/>
      <c r="F1622" s="85"/>
      <c r="G1622" s="131"/>
      <c r="H1622" s="88"/>
      <c r="I1622" s="99"/>
      <c r="J1622" s="84"/>
      <c r="K1622" s="88"/>
      <c r="L1622" s="88"/>
      <c r="M1622" s="133"/>
      <c r="N1622" s="91"/>
      <c r="O1622" s="91"/>
    </row>
    <row r="1623" ht="15.75" customHeight="1">
      <c r="A1623" s="122"/>
      <c r="B1623" s="84"/>
      <c r="C1623" s="84"/>
      <c r="D1623" s="84"/>
      <c r="E1623" s="84"/>
      <c r="F1623" s="85"/>
      <c r="G1623" s="131"/>
      <c r="H1623" s="88"/>
      <c r="I1623" s="99"/>
      <c r="J1623" s="84"/>
      <c r="K1623" s="88"/>
      <c r="L1623" s="88"/>
      <c r="M1623" s="133"/>
      <c r="N1623" s="91"/>
      <c r="O1623" s="91"/>
    </row>
    <row r="1624" ht="15.75" customHeight="1">
      <c r="A1624" s="122"/>
      <c r="B1624" s="84"/>
      <c r="C1624" s="84"/>
      <c r="D1624" s="84"/>
      <c r="E1624" s="84"/>
      <c r="F1624" s="85"/>
      <c r="G1624" s="131"/>
      <c r="H1624" s="88"/>
      <c r="I1624" s="99"/>
      <c r="J1624" s="84"/>
      <c r="K1624" s="88"/>
      <c r="L1624" s="88"/>
      <c r="M1624" s="133"/>
      <c r="N1624" s="91"/>
      <c r="O1624" s="91"/>
    </row>
    <row r="1625" ht="15.75" customHeight="1">
      <c r="A1625" s="122"/>
      <c r="B1625" s="84"/>
      <c r="C1625" s="84"/>
      <c r="D1625" s="84"/>
      <c r="E1625" s="84"/>
      <c r="F1625" s="85"/>
      <c r="G1625" s="131"/>
      <c r="H1625" s="88"/>
      <c r="I1625" s="99"/>
      <c r="J1625" s="84"/>
      <c r="K1625" s="88"/>
      <c r="L1625" s="88"/>
      <c r="M1625" s="133"/>
      <c r="N1625" s="91"/>
      <c r="O1625" s="91"/>
    </row>
    <row r="1626" ht="15.75" customHeight="1">
      <c r="A1626" s="122"/>
      <c r="B1626" s="84"/>
      <c r="C1626" s="84"/>
      <c r="D1626" s="84"/>
      <c r="E1626" s="84"/>
      <c r="F1626" s="85"/>
      <c r="G1626" s="131"/>
      <c r="H1626" s="88"/>
      <c r="I1626" s="99"/>
      <c r="J1626" s="84"/>
      <c r="K1626" s="88"/>
      <c r="L1626" s="88"/>
      <c r="M1626" s="133"/>
      <c r="N1626" s="91"/>
      <c r="O1626" s="91"/>
    </row>
    <row r="1627" ht="15.75" customHeight="1">
      <c r="A1627" s="122"/>
      <c r="B1627" s="84"/>
      <c r="C1627" s="84"/>
      <c r="D1627" s="84"/>
      <c r="E1627" s="84"/>
      <c r="F1627" s="85"/>
      <c r="G1627" s="131"/>
      <c r="H1627" s="88"/>
      <c r="I1627" s="99"/>
      <c r="J1627" s="84"/>
      <c r="K1627" s="88"/>
      <c r="L1627" s="88"/>
      <c r="M1627" s="133"/>
      <c r="N1627" s="91"/>
      <c r="O1627" s="91"/>
    </row>
    <row r="1628" ht="15.75" customHeight="1">
      <c r="A1628" s="122"/>
      <c r="B1628" s="84"/>
      <c r="C1628" s="84"/>
      <c r="D1628" s="84"/>
      <c r="E1628" s="84"/>
      <c r="F1628" s="85"/>
      <c r="G1628" s="131"/>
      <c r="H1628" s="88"/>
      <c r="I1628" s="99"/>
      <c r="J1628" s="84"/>
      <c r="K1628" s="88"/>
      <c r="L1628" s="88"/>
      <c r="M1628" s="133"/>
      <c r="N1628" s="91"/>
      <c r="O1628" s="91"/>
    </row>
    <row r="1629" ht="15.75" customHeight="1">
      <c r="A1629" s="122"/>
      <c r="B1629" s="84"/>
      <c r="C1629" s="84"/>
      <c r="D1629" s="84"/>
      <c r="E1629" s="84"/>
      <c r="F1629" s="85"/>
      <c r="G1629" s="131"/>
      <c r="H1629" s="88"/>
      <c r="I1629" s="99"/>
      <c r="J1629" s="84"/>
      <c r="K1629" s="88"/>
      <c r="L1629" s="88"/>
      <c r="M1629" s="133"/>
      <c r="N1629" s="91"/>
      <c r="O1629" s="91"/>
    </row>
    <row r="1630" ht="15.75" customHeight="1">
      <c r="A1630" s="122"/>
      <c r="B1630" s="84"/>
      <c r="C1630" s="84"/>
      <c r="D1630" s="84"/>
      <c r="E1630" s="84"/>
      <c r="F1630" s="85"/>
      <c r="G1630" s="131"/>
      <c r="H1630" s="88"/>
      <c r="I1630" s="99"/>
      <c r="J1630" s="84"/>
      <c r="K1630" s="88"/>
      <c r="L1630" s="88"/>
      <c r="M1630" s="133"/>
      <c r="N1630" s="91"/>
      <c r="O1630" s="91"/>
    </row>
    <row r="1631" ht="15.75" customHeight="1">
      <c r="A1631" s="122"/>
      <c r="B1631" s="84"/>
      <c r="C1631" s="84"/>
      <c r="D1631" s="84"/>
      <c r="E1631" s="84"/>
      <c r="F1631" s="85"/>
      <c r="G1631" s="131"/>
      <c r="H1631" s="88"/>
      <c r="I1631" s="99"/>
      <c r="J1631" s="84"/>
      <c r="K1631" s="88"/>
      <c r="L1631" s="88"/>
      <c r="M1631" s="133"/>
      <c r="N1631" s="91"/>
      <c r="O1631" s="91"/>
    </row>
    <row r="1632" ht="15.75" customHeight="1">
      <c r="A1632" s="122"/>
      <c r="B1632" s="84"/>
      <c r="C1632" s="84"/>
      <c r="D1632" s="84"/>
      <c r="E1632" s="84"/>
      <c r="F1632" s="85"/>
      <c r="G1632" s="131"/>
      <c r="H1632" s="88"/>
      <c r="I1632" s="99"/>
      <c r="J1632" s="84"/>
      <c r="K1632" s="88"/>
      <c r="L1632" s="88"/>
      <c r="M1632" s="133"/>
      <c r="N1632" s="91"/>
      <c r="O1632" s="91"/>
    </row>
    <row r="1633" ht="15.75" customHeight="1">
      <c r="A1633" s="122"/>
      <c r="B1633" s="84"/>
      <c r="C1633" s="84"/>
      <c r="D1633" s="84"/>
      <c r="E1633" s="84"/>
      <c r="F1633" s="85"/>
      <c r="G1633" s="131"/>
      <c r="H1633" s="88"/>
      <c r="I1633" s="99"/>
      <c r="J1633" s="84"/>
      <c r="K1633" s="88"/>
      <c r="L1633" s="88"/>
      <c r="M1633" s="133"/>
      <c r="N1633" s="91"/>
      <c r="O1633" s="91"/>
    </row>
    <row r="1634" ht="15.75" customHeight="1">
      <c r="A1634" s="122"/>
      <c r="B1634" s="84"/>
      <c r="C1634" s="84"/>
      <c r="D1634" s="84"/>
      <c r="E1634" s="84"/>
      <c r="F1634" s="85"/>
      <c r="G1634" s="131"/>
      <c r="H1634" s="88"/>
      <c r="I1634" s="99"/>
      <c r="J1634" s="84"/>
      <c r="K1634" s="88"/>
      <c r="L1634" s="88"/>
      <c r="M1634" s="133"/>
      <c r="N1634" s="91"/>
      <c r="O1634" s="91"/>
    </row>
    <row r="1635" ht="15.75" customHeight="1">
      <c r="A1635" s="122"/>
      <c r="B1635" s="84"/>
      <c r="C1635" s="84"/>
      <c r="D1635" s="84"/>
      <c r="E1635" s="84"/>
      <c r="F1635" s="85"/>
      <c r="G1635" s="131"/>
      <c r="H1635" s="88"/>
      <c r="I1635" s="99"/>
      <c r="J1635" s="84"/>
      <c r="K1635" s="88"/>
      <c r="L1635" s="88"/>
      <c r="M1635" s="133"/>
      <c r="N1635" s="91"/>
      <c r="O1635" s="91"/>
    </row>
    <row r="1636" ht="15.75" customHeight="1">
      <c r="A1636" s="122"/>
      <c r="B1636" s="84"/>
      <c r="C1636" s="84"/>
      <c r="D1636" s="84"/>
      <c r="E1636" s="84"/>
      <c r="F1636" s="85"/>
      <c r="G1636" s="131"/>
      <c r="H1636" s="88"/>
      <c r="I1636" s="99"/>
      <c r="J1636" s="84"/>
      <c r="K1636" s="88"/>
      <c r="L1636" s="88"/>
      <c r="M1636" s="133"/>
      <c r="N1636" s="91"/>
      <c r="O1636" s="91"/>
    </row>
    <row r="1637" ht="15.75" customHeight="1">
      <c r="A1637" s="122"/>
      <c r="B1637" s="84"/>
      <c r="C1637" s="84"/>
      <c r="D1637" s="84"/>
      <c r="E1637" s="84"/>
      <c r="F1637" s="85"/>
      <c r="G1637" s="131"/>
      <c r="H1637" s="88"/>
      <c r="I1637" s="99"/>
      <c r="J1637" s="84"/>
      <c r="K1637" s="88"/>
      <c r="L1637" s="88"/>
      <c r="M1637" s="133"/>
      <c r="N1637" s="91"/>
      <c r="O1637" s="91"/>
    </row>
    <row r="1638" ht="15.75" customHeight="1">
      <c r="A1638" s="122"/>
      <c r="B1638" s="84"/>
      <c r="C1638" s="84"/>
      <c r="D1638" s="84"/>
      <c r="E1638" s="84"/>
      <c r="F1638" s="85"/>
      <c r="G1638" s="131"/>
      <c r="H1638" s="88"/>
      <c r="I1638" s="99"/>
      <c r="J1638" s="84"/>
      <c r="K1638" s="88"/>
      <c r="L1638" s="88"/>
      <c r="M1638" s="133"/>
      <c r="N1638" s="91"/>
      <c r="O1638" s="91"/>
    </row>
    <row r="1639" ht="15.75" customHeight="1">
      <c r="A1639" s="122"/>
      <c r="B1639" s="84"/>
      <c r="C1639" s="84"/>
      <c r="D1639" s="84"/>
      <c r="E1639" s="84"/>
      <c r="F1639" s="85"/>
      <c r="G1639" s="131"/>
      <c r="H1639" s="88"/>
      <c r="I1639" s="99"/>
      <c r="J1639" s="84"/>
      <c r="K1639" s="88"/>
      <c r="L1639" s="88"/>
      <c r="M1639" s="133"/>
      <c r="N1639" s="91"/>
      <c r="O1639" s="91"/>
    </row>
    <row r="1640" ht="15.75" customHeight="1">
      <c r="A1640" s="122"/>
      <c r="B1640" s="84"/>
      <c r="C1640" s="84"/>
      <c r="D1640" s="84"/>
      <c r="E1640" s="84"/>
      <c r="F1640" s="85"/>
      <c r="G1640" s="131"/>
      <c r="H1640" s="88"/>
      <c r="I1640" s="99"/>
      <c r="J1640" s="84"/>
      <c r="K1640" s="88"/>
      <c r="L1640" s="88"/>
      <c r="M1640" s="133"/>
      <c r="N1640" s="91"/>
      <c r="O1640" s="91"/>
    </row>
    <row r="1641" ht="15.75" customHeight="1">
      <c r="A1641" s="122"/>
      <c r="B1641" s="84"/>
      <c r="C1641" s="84"/>
      <c r="D1641" s="84"/>
      <c r="E1641" s="84"/>
      <c r="F1641" s="85"/>
      <c r="G1641" s="131"/>
      <c r="H1641" s="88"/>
      <c r="I1641" s="99"/>
      <c r="J1641" s="84"/>
      <c r="K1641" s="88"/>
      <c r="L1641" s="88"/>
      <c r="M1641" s="133"/>
      <c r="N1641" s="91"/>
      <c r="O1641" s="91"/>
    </row>
    <row r="1642" ht="15.75" customHeight="1">
      <c r="A1642" s="122"/>
      <c r="B1642" s="84"/>
      <c r="C1642" s="84"/>
      <c r="D1642" s="84"/>
      <c r="E1642" s="84"/>
      <c r="F1642" s="85"/>
      <c r="G1642" s="131"/>
      <c r="H1642" s="88"/>
      <c r="I1642" s="99"/>
      <c r="J1642" s="84"/>
      <c r="K1642" s="88"/>
      <c r="L1642" s="88"/>
      <c r="M1642" s="133"/>
      <c r="N1642" s="91"/>
      <c r="O1642" s="91"/>
    </row>
    <row r="1643" ht="15.75" customHeight="1">
      <c r="A1643" s="122"/>
      <c r="B1643" s="84"/>
      <c r="C1643" s="84"/>
      <c r="D1643" s="84"/>
      <c r="E1643" s="84"/>
      <c r="F1643" s="85"/>
      <c r="G1643" s="131"/>
      <c r="H1643" s="88"/>
      <c r="I1643" s="99"/>
      <c r="J1643" s="84"/>
      <c r="K1643" s="88"/>
      <c r="L1643" s="88"/>
      <c r="M1643" s="133"/>
      <c r="N1643" s="91"/>
      <c r="O1643" s="91"/>
    </row>
    <row r="1644" ht="15.75" customHeight="1">
      <c r="A1644" s="122"/>
      <c r="B1644" s="84"/>
      <c r="C1644" s="84"/>
      <c r="D1644" s="84"/>
      <c r="E1644" s="84"/>
      <c r="F1644" s="85"/>
      <c r="G1644" s="131"/>
      <c r="H1644" s="88"/>
      <c r="I1644" s="99"/>
      <c r="J1644" s="84"/>
      <c r="K1644" s="88"/>
      <c r="L1644" s="88"/>
      <c r="M1644" s="133"/>
      <c r="N1644" s="91"/>
      <c r="O1644" s="91"/>
    </row>
    <row r="1645" ht="15.75" customHeight="1">
      <c r="A1645" s="122"/>
      <c r="B1645" s="84"/>
      <c r="C1645" s="84"/>
      <c r="D1645" s="84"/>
      <c r="E1645" s="84"/>
      <c r="F1645" s="85"/>
      <c r="G1645" s="131"/>
      <c r="H1645" s="88"/>
      <c r="I1645" s="99"/>
      <c r="J1645" s="84"/>
      <c r="K1645" s="88"/>
      <c r="L1645" s="88"/>
      <c r="M1645" s="133"/>
      <c r="N1645" s="91"/>
      <c r="O1645" s="91"/>
    </row>
    <row r="1646" ht="15.75" customHeight="1">
      <c r="A1646" s="122"/>
      <c r="B1646" s="84"/>
      <c r="C1646" s="84"/>
      <c r="D1646" s="84"/>
      <c r="E1646" s="84"/>
      <c r="F1646" s="85"/>
      <c r="G1646" s="131"/>
      <c r="H1646" s="88"/>
      <c r="I1646" s="99"/>
      <c r="J1646" s="84"/>
      <c r="K1646" s="88"/>
      <c r="L1646" s="88"/>
      <c r="M1646" s="133"/>
      <c r="N1646" s="91"/>
      <c r="O1646" s="91"/>
    </row>
    <row r="1647" ht="15.75" customHeight="1">
      <c r="A1647" s="122"/>
      <c r="B1647" s="84"/>
      <c r="C1647" s="84"/>
      <c r="D1647" s="84"/>
      <c r="E1647" s="84"/>
      <c r="F1647" s="85"/>
      <c r="G1647" s="131"/>
      <c r="H1647" s="88"/>
      <c r="I1647" s="99"/>
      <c r="J1647" s="84"/>
      <c r="K1647" s="88"/>
      <c r="L1647" s="88"/>
      <c r="M1647" s="133"/>
      <c r="N1647" s="91"/>
      <c r="O1647" s="91"/>
    </row>
    <row r="1648" ht="15.75" customHeight="1">
      <c r="A1648" s="122"/>
      <c r="B1648" s="84"/>
      <c r="C1648" s="84"/>
      <c r="D1648" s="84"/>
      <c r="E1648" s="84"/>
      <c r="F1648" s="85"/>
      <c r="G1648" s="131"/>
      <c r="H1648" s="88"/>
      <c r="I1648" s="99"/>
      <c r="J1648" s="84"/>
      <c r="K1648" s="88"/>
      <c r="L1648" s="88"/>
      <c r="M1648" s="133"/>
      <c r="N1648" s="91"/>
      <c r="O1648" s="91"/>
    </row>
    <row r="1649" ht="15.75" customHeight="1">
      <c r="A1649" s="122"/>
      <c r="B1649" s="84"/>
      <c r="C1649" s="84"/>
      <c r="D1649" s="84"/>
      <c r="E1649" s="84"/>
      <c r="F1649" s="85"/>
      <c r="G1649" s="131"/>
      <c r="H1649" s="88"/>
      <c r="I1649" s="99"/>
      <c r="J1649" s="84"/>
      <c r="K1649" s="88"/>
      <c r="L1649" s="88"/>
      <c r="M1649" s="133"/>
      <c r="N1649" s="91"/>
      <c r="O1649" s="91"/>
    </row>
    <row r="1650" ht="15.75" customHeight="1">
      <c r="A1650" s="122"/>
      <c r="B1650" s="84"/>
      <c r="C1650" s="84"/>
      <c r="D1650" s="84"/>
      <c r="E1650" s="84"/>
      <c r="F1650" s="85"/>
      <c r="G1650" s="131"/>
      <c r="H1650" s="88"/>
      <c r="I1650" s="99"/>
      <c r="J1650" s="84"/>
      <c r="K1650" s="88"/>
      <c r="L1650" s="88"/>
      <c r="M1650" s="133"/>
      <c r="N1650" s="91"/>
      <c r="O1650" s="91"/>
    </row>
    <row r="1651" ht="15.75" customHeight="1">
      <c r="A1651" s="122"/>
      <c r="B1651" s="84"/>
      <c r="C1651" s="84"/>
      <c r="D1651" s="84"/>
      <c r="E1651" s="84"/>
      <c r="F1651" s="85"/>
      <c r="G1651" s="131"/>
      <c r="H1651" s="88"/>
      <c r="I1651" s="99"/>
      <c r="J1651" s="84"/>
      <c r="K1651" s="88"/>
      <c r="L1651" s="88"/>
      <c r="M1651" s="133"/>
      <c r="N1651" s="91"/>
      <c r="O1651" s="91"/>
    </row>
    <row r="1652" ht="15.75" customHeight="1">
      <c r="A1652" s="122"/>
      <c r="B1652" s="84"/>
      <c r="C1652" s="84"/>
      <c r="D1652" s="84"/>
      <c r="E1652" s="84"/>
      <c r="F1652" s="85"/>
      <c r="G1652" s="131"/>
      <c r="H1652" s="88"/>
      <c r="I1652" s="99"/>
      <c r="J1652" s="84"/>
      <c r="K1652" s="88"/>
      <c r="L1652" s="88"/>
      <c r="M1652" s="133"/>
      <c r="N1652" s="91"/>
      <c r="O1652" s="91"/>
    </row>
    <row r="1653" ht="15.75" customHeight="1">
      <c r="A1653" s="122"/>
      <c r="B1653" s="84"/>
      <c r="C1653" s="84"/>
      <c r="D1653" s="84"/>
      <c r="E1653" s="84"/>
      <c r="F1653" s="85"/>
      <c r="G1653" s="131"/>
      <c r="H1653" s="88"/>
      <c r="I1653" s="99"/>
      <c r="J1653" s="84"/>
      <c r="K1653" s="88"/>
      <c r="L1653" s="88"/>
      <c r="M1653" s="133"/>
      <c r="N1653" s="91"/>
      <c r="O1653" s="91"/>
    </row>
    <row r="1654" ht="15.75" customHeight="1">
      <c r="A1654" s="122"/>
      <c r="B1654" s="84"/>
      <c r="C1654" s="84"/>
      <c r="D1654" s="84"/>
      <c r="E1654" s="84"/>
      <c r="F1654" s="85"/>
      <c r="G1654" s="131"/>
      <c r="H1654" s="88"/>
      <c r="I1654" s="99"/>
      <c r="J1654" s="84"/>
      <c r="K1654" s="88"/>
      <c r="L1654" s="88"/>
      <c r="M1654" s="133"/>
      <c r="N1654" s="91"/>
      <c r="O1654" s="91"/>
    </row>
    <row r="1655" ht="15.75" customHeight="1">
      <c r="A1655" s="122"/>
      <c r="B1655" s="84"/>
      <c r="C1655" s="84"/>
      <c r="D1655" s="84"/>
      <c r="E1655" s="84"/>
      <c r="F1655" s="85"/>
      <c r="G1655" s="131"/>
      <c r="H1655" s="88"/>
      <c r="I1655" s="99"/>
      <c r="J1655" s="84"/>
      <c r="K1655" s="88"/>
      <c r="L1655" s="88"/>
      <c r="M1655" s="133"/>
      <c r="N1655" s="91"/>
      <c r="O1655" s="91"/>
    </row>
    <row r="1656" ht="15.75" customHeight="1">
      <c r="A1656" s="122"/>
      <c r="B1656" s="84"/>
      <c r="C1656" s="84"/>
      <c r="D1656" s="84"/>
      <c r="E1656" s="84"/>
      <c r="F1656" s="85"/>
      <c r="G1656" s="131"/>
      <c r="H1656" s="88"/>
      <c r="I1656" s="99"/>
      <c r="J1656" s="84"/>
      <c r="K1656" s="88"/>
      <c r="L1656" s="88"/>
      <c r="M1656" s="133"/>
      <c r="N1656" s="91"/>
      <c r="O1656" s="91"/>
    </row>
    <row r="1657" ht="15.75" customHeight="1">
      <c r="A1657" s="122"/>
      <c r="B1657" s="84"/>
      <c r="C1657" s="84"/>
      <c r="D1657" s="84"/>
      <c r="E1657" s="84"/>
      <c r="F1657" s="85"/>
      <c r="G1657" s="131"/>
      <c r="H1657" s="88"/>
      <c r="I1657" s="99"/>
      <c r="J1657" s="84"/>
      <c r="K1657" s="88"/>
      <c r="L1657" s="88"/>
      <c r="M1657" s="133"/>
      <c r="N1657" s="91"/>
      <c r="O1657" s="91"/>
    </row>
    <row r="1658" ht="15.75" customHeight="1">
      <c r="A1658" s="122"/>
      <c r="B1658" s="84"/>
      <c r="C1658" s="84"/>
      <c r="D1658" s="84"/>
      <c r="E1658" s="84"/>
      <c r="F1658" s="85"/>
      <c r="G1658" s="131"/>
      <c r="H1658" s="88"/>
      <c r="I1658" s="99"/>
      <c r="J1658" s="84"/>
      <c r="K1658" s="88"/>
      <c r="L1658" s="88"/>
      <c r="M1658" s="133"/>
      <c r="N1658" s="91"/>
      <c r="O1658" s="91"/>
    </row>
    <row r="1659" ht="15.75" customHeight="1">
      <c r="A1659" s="122"/>
      <c r="B1659" s="84"/>
      <c r="C1659" s="84"/>
      <c r="D1659" s="84"/>
      <c r="E1659" s="84"/>
      <c r="F1659" s="85"/>
      <c r="G1659" s="131"/>
      <c r="H1659" s="88"/>
      <c r="I1659" s="99"/>
      <c r="J1659" s="84"/>
      <c r="K1659" s="88"/>
      <c r="L1659" s="88"/>
      <c r="M1659" s="133"/>
      <c r="N1659" s="91"/>
      <c r="O1659" s="91"/>
    </row>
    <row r="1660" ht="15.75" customHeight="1">
      <c r="A1660" s="122"/>
      <c r="B1660" s="84"/>
      <c r="C1660" s="84"/>
      <c r="D1660" s="84"/>
      <c r="E1660" s="84"/>
      <c r="F1660" s="85"/>
      <c r="G1660" s="131"/>
      <c r="H1660" s="88"/>
      <c r="I1660" s="99"/>
      <c r="J1660" s="84"/>
      <c r="K1660" s="88"/>
      <c r="L1660" s="88"/>
      <c r="M1660" s="133"/>
      <c r="N1660" s="91"/>
      <c r="O1660" s="91"/>
    </row>
    <row r="1661" ht="15.75" customHeight="1">
      <c r="A1661" s="122"/>
      <c r="B1661" s="84"/>
      <c r="C1661" s="84"/>
      <c r="D1661" s="84"/>
      <c r="E1661" s="84"/>
      <c r="F1661" s="85"/>
      <c r="G1661" s="131"/>
      <c r="H1661" s="88"/>
      <c r="I1661" s="99"/>
      <c r="J1661" s="84"/>
      <c r="K1661" s="88"/>
      <c r="L1661" s="88"/>
      <c r="M1661" s="133"/>
      <c r="N1661" s="91"/>
      <c r="O1661" s="91"/>
    </row>
    <row r="1662" ht="15.75" customHeight="1">
      <c r="A1662" s="122"/>
      <c r="B1662" s="84"/>
      <c r="C1662" s="84"/>
      <c r="D1662" s="84"/>
      <c r="E1662" s="84"/>
      <c r="F1662" s="85"/>
      <c r="G1662" s="131"/>
      <c r="H1662" s="88"/>
      <c r="I1662" s="99"/>
      <c r="J1662" s="84"/>
      <c r="K1662" s="88"/>
      <c r="L1662" s="88"/>
      <c r="M1662" s="133"/>
      <c r="N1662" s="91"/>
      <c r="O1662" s="91"/>
    </row>
    <row r="1663" ht="15.75" customHeight="1">
      <c r="A1663" s="122"/>
      <c r="B1663" s="84"/>
      <c r="C1663" s="84"/>
      <c r="D1663" s="84"/>
      <c r="E1663" s="84"/>
      <c r="F1663" s="85"/>
      <c r="G1663" s="131"/>
      <c r="H1663" s="88"/>
      <c r="I1663" s="99"/>
      <c r="J1663" s="84"/>
      <c r="K1663" s="88"/>
      <c r="L1663" s="88"/>
      <c r="M1663" s="133"/>
      <c r="N1663" s="91"/>
      <c r="O1663" s="91"/>
    </row>
    <row r="1664" ht="15.75" customHeight="1">
      <c r="A1664" s="122"/>
      <c r="B1664" s="84"/>
      <c r="C1664" s="84"/>
      <c r="D1664" s="84"/>
      <c r="E1664" s="84"/>
      <c r="F1664" s="85"/>
      <c r="G1664" s="131"/>
      <c r="H1664" s="88"/>
      <c r="I1664" s="99"/>
      <c r="J1664" s="84"/>
      <c r="K1664" s="88"/>
      <c r="L1664" s="88"/>
      <c r="M1664" s="133"/>
      <c r="N1664" s="91"/>
      <c r="O1664" s="91"/>
    </row>
    <row r="1665" ht="15.75" customHeight="1">
      <c r="A1665" s="122"/>
      <c r="B1665" s="84"/>
      <c r="C1665" s="84"/>
      <c r="D1665" s="84"/>
      <c r="E1665" s="84"/>
      <c r="F1665" s="85"/>
      <c r="G1665" s="131"/>
      <c r="H1665" s="88"/>
      <c r="I1665" s="99"/>
      <c r="J1665" s="84"/>
      <c r="K1665" s="88"/>
      <c r="L1665" s="88"/>
      <c r="M1665" s="133"/>
      <c r="N1665" s="91"/>
      <c r="O1665" s="91"/>
    </row>
    <row r="1666" ht="15.75" customHeight="1">
      <c r="A1666" s="122"/>
      <c r="B1666" s="84"/>
      <c r="C1666" s="84"/>
      <c r="D1666" s="84"/>
      <c r="E1666" s="84"/>
      <c r="F1666" s="85"/>
      <c r="G1666" s="131"/>
      <c r="H1666" s="88"/>
      <c r="I1666" s="99"/>
      <c r="J1666" s="84"/>
      <c r="K1666" s="88"/>
      <c r="L1666" s="88"/>
      <c r="M1666" s="133"/>
      <c r="N1666" s="91"/>
      <c r="O1666" s="91"/>
    </row>
    <row r="1667" ht="15.75" customHeight="1">
      <c r="A1667" s="122"/>
      <c r="B1667" s="84"/>
      <c r="C1667" s="84"/>
      <c r="D1667" s="84"/>
      <c r="E1667" s="84"/>
      <c r="F1667" s="85"/>
      <c r="G1667" s="131"/>
      <c r="H1667" s="88"/>
      <c r="I1667" s="99"/>
      <c r="J1667" s="84"/>
      <c r="K1667" s="88"/>
      <c r="L1667" s="88"/>
      <c r="M1667" s="133"/>
      <c r="N1667" s="91"/>
      <c r="O1667" s="91"/>
    </row>
    <row r="1668" ht="15.75" customHeight="1">
      <c r="A1668" s="122"/>
      <c r="B1668" s="84"/>
      <c r="C1668" s="84"/>
      <c r="D1668" s="84"/>
      <c r="E1668" s="84"/>
      <c r="F1668" s="85"/>
      <c r="G1668" s="131"/>
      <c r="H1668" s="88"/>
      <c r="I1668" s="99"/>
      <c r="J1668" s="84"/>
      <c r="K1668" s="88"/>
      <c r="L1668" s="88"/>
      <c r="M1668" s="133"/>
      <c r="N1668" s="91"/>
      <c r="O1668" s="91"/>
    </row>
    <row r="1669" ht="15.75" customHeight="1">
      <c r="A1669" s="122"/>
      <c r="B1669" s="84"/>
      <c r="C1669" s="84"/>
      <c r="D1669" s="84"/>
      <c r="E1669" s="84"/>
      <c r="F1669" s="85"/>
      <c r="G1669" s="131"/>
      <c r="H1669" s="88"/>
      <c r="I1669" s="99"/>
      <c r="J1669" s="84"/>
      <c r="K1669" s="88"/>
      <c r="L1669" s="88"/>
      <c r="M1669" s="133"/>
      <c r="N1669" s="91"/>
      <c r="O1669" s="91"/>
    </row>
    <row r="1670" ht="15.75" customHeight="1">
      <c r="A1670" s="122"/>
      <c r="B1670" s="84"/>
      <c r="C1670" s="84"/>
      <c r="D1670" s="84"/>
      <c r="E1670" s="84"/>
      <c r="F1670" s="85"/>
      <c r="G1670" s="131"/>
      <c r="H1670" s="88"/>
      <c r="I1670" s="99"/>
      <c r="J1670" s="84"/>
      <c r="K1670" s="88"/>
      <c r="L1670" s="88"/>
      <c r="M1670" s="133"/>
      <c r="N1670" s="91"/>
      <c r="O1670" s="91"/>
    </row>
    <row r="1671" ht="15.75" customHeight="1">
      <c r="A1671" s="122"/>
      <c r="B1671" s="84"/>
      <c r="C1671" s="84"/>
      <c r="D1671" s="84"/>
      <c r="E1671" s="84"/>
      <c r="F1671" s="85"/>
      <c r="G1671" s="131"/>
      <c r="H1671" s="88"/>
      <c r="I1671" s="99"/>
      <c r="J1671" s="84"/>
      <c r="K1671" s="88"/>
      <c r="L1671" s="88"/>
      <c r="M1671" s="133"/>
      <c r="N1671" s="91"/>
      <c r="O1671" s="91"/>
    </row>
    <row r="1672" ht="15.75" customHeight="1">
      <c r="A1672" s="122"/>
      <c r="B1672" s="84"/>
      <c r="C1672" s="84"/>
      <c r="D1672" s="84"/>
      <c r="E1672" s="84"/>
      <c r="F1672" s="85"/>
      <c r="G1672" s="131"/>
      <c r="H1672" s="88"/>
      <c r="I1672" s="99"/>
      <c r="J1672" s="84"/>
      <c r="K1672" s="88"/>
      <c r="L1672" s="88"/>
      <c r="M1672" s="133"/>
      <c r="N1672" s="91"/>
      <c r="O1672" s="91"/>
    </row>
    <row r="1673" ht="15.75" customHeight="1">
      <c r="A1673" s="122"/>
      <c r="B1673" s="84"/>
      <c r="C1673" s="84"/>
      <c r="D1673" s="84"/>
      <c r="E1673" s="84"/>
      <c r="F1673" s="85"/>
      <c r="G1673" s="131"/>
      <c r="H1673" s="88"/>
      <c r="I1673" s="99"/>
      <c r="J1673" s="84"/>
      <c r="K1673" s="88"/>
      <c r="L1673" s="88"/>
      <c r="M1673" s="133"/>
      <c r="N1673" s="91"/>
      <c r="O1673" s="91"/>
    </row>
    <row r="1674" ht="15.75" customHeight="1">
      <c r="A1674" s="122"/>
      <c r="B1674" s="84"/>
      <c r="C1674" s="84"/>
      <c r="D1674" s="84"/>
      <c r="E1674" s="84"/>
      <c r="F1674" s="85"/>
      <c r="G1674" s="131"/>
      <c r="H1674" s="88"/>
      <c r="I1674" s="99"/>
      <c r="J1674" s="84"/>
      <c r="K1674" s="88"/>
      <c r="L1674" s="88"/>
      <c r="M1674" s="133"/>
      <c r="N1674" s="91"/>
      <c r="O1674" s="91"/>
    </row>
    <row r="1675" ht="15.75" customHeight="1">
      <c r="A1675" s="122"/>
      <c r="B1675" s="84"/>
      <c r="C1675" s="84"/>
      <c r="D1675" s="84"/>
      <c r="E1675" s="84"/>
      <c r="F1675" s="85"/>
      <c r="G1675" s="131"/>
      <c r="H1675" s="88"/>
      <c r="I1675" s="99"/>
      <c r="J1675" s="84"/>
      <c r="K1675" s="88"/>
      <c r="L1675" s="88"/>
      <c r="M1675" s="133"/>
      <c r="N1675" s="91"/>
      <c r="O1675" s="91"/>
    </row>
    <row r="1676" ht="15.75" customHeight="1">
      <c r="A1676" s="122"/>
      <c r="B1676" s="84"/>
      <c r="C1676" s="84"/>
      <c r="D1676" s="84"/>
      <c r="E1676" s="84"/>
      <c r="F1676" s="85"/>
      <c r="G1676" s="131"/>
      <c r="H1676" s="88"/>
      <c r="I1676" s="99"/>
      <c r="J1676" s="84"/>
      <c r="K1676" s="88"/>
      <c r="L1676" s="88"/>
      <c r="M1676" s="133"/>
      <c r="N1676" s="91"/>
      <c r="O1676" s="91"/>
    </row>
    <row r="1677" ht="15.75" customHeight="1">
      <c r="A1677" s="122"/>
      <c r="B1677" s="84"/>
      <c r="C1677" s="84"/>
      <c r="D1677" s="84"/>
      <c r="E1677" s="84"/>
      <c r="F1677" s="85"/>
      <c r="G1677" s="131"/>
      <c r="H1677" s="88"/>
      <c r="I1677" s="99"/>
      <c r="J1677" s="84"/>
      <c r="K1677" s="88"/>
      <c r="L1677" s="88"/>
      <c r="M1677" s="133"/>
      <c r="N1677" s="91"/>
      <c r="O1677" s="91"/>
    </row>
    <row r="1678" ht="15.75" customHeight="1">
      <c r="A1678" s="122"/>
      <c r="B1678" s="84"/>
      <c r="C1678" s="84"/>
      <c r="D1678" s="84"/>
      <c r="E1678" s="84"/>
      <c r="F1678" s="85"/>
      <c r="G1678" s="131"/>
      <c r="H1678" s="88"/>
      <c r="I1678" s="99"/>
      <c r="J1678" s="84"/>
      <c r="K1678" s="88"/>
      <c r="L1678" s="88"/>
      <c r="M1678" s="133"/>
      <c r="N1678" s="91"/>
      <c r="O1678" s="91"/>
    </row>
    <row r="1679" ht="15.75" customHeight="1">
      <c r="A1679" s="122"/>
      <c r="B1679" s="84"/>
      <c r="C1679" s="84"/>
      <c r="D1679" s="84"/>
      <c r="E1679" s="84"/>
      <c r="F1679" s="85"/>
      <c r="G1679" s="131"/>
      <c r="H1679" s="88"/>
      <c r="I1679" s="99"/>
      <c r="J1679" s="84"/>
      <c r="K1679" s="88"/>
      <c r="L1679" s="88"/>
      <c r="M1679" s="133"/>
      <c r="N1679" s="91"/>
      <c r="O1679" s="91"/>
    </row>
    <row r="1680" ht="15.75" customHeight="1">
      <c r="A1680" s="122"/>
      <c r="B1680" s="84"/>
      <c r="C1680" s="84"/>
      <c r="D1680" s="84"/>
      <c r="E1680" s="84"/>
      <c r="F1680" s="85"/>
      <c r="G1680" s="131"/>
      <c r="H1680" s="88"/>
      <c r="I1680" s="99"/>
      <c r="J1680" s="84"/>
      <c r="K1680" s="88"/>
      <c r="L1680" s="88"/>
      <c r="M1680" s="133"/>
      <c r="N1680" s="91"/>
      <c r="O1680" s="91"/>
    </row>
    <row r="1681" ht="15.75" customHeight="1">
      <c r="A1681" s="122"/>
      <c r="B1681" s="84"/>
      <c r="C1681" s="84"/>
      <c r="D1681" s="84"/>
      <c r="E1681" s="84"/>
      <c r="F1681" s="85"/>
      <c r="G1681" s="131"/>
      <c r="H1681" s="88"/>
      <c r="I1681" s="99"/>
      <c r="J1681" s="84"/>
      <c r="K1681" s="88"/>
      <c r="L1681" s="88"/>
      <c r="M1681" s="133"/>
      <c r="N1681" s="91"/>
      <c r="O1681" s="91"/>
    </row>
    <row r="1682" ht="15.75" customHeight="1">
      <c r="A1682" s="122"/>
      <c r="B1682" s="84"/>
      <c r="C1682" s="84"/>
      <c r="D1682" s="84"/>
      <c r="E1682" s="84"/>
      <c r="F1682" s="85"/>
      <c r="G1682" s="131"/>
      <c r="H1682" s="88"/>
      <c r="I1682" s="99"/>
      <c r="J1682" s="84"/>
      <c r="K1682" s="88"/>
      <c r="L1682" s="88"/>
      <c r="M1682" s="133"/>
      <c r="N1682" s="91"/>
      <c r="O1682" s="91"/>
    </row>
    <row r="1683" ht="15.75" customHeight="1">
      <c r="A1683" s="122"/>
      <c r="B1683" s="84"/>
      <c r="C1683" s="84"/>
      <c r="D1683" s="84"/>
      <c r="E1683" s="84"/>
      <c r="F1683" s="85"/>
      <c r="G1683" s="131"/>
      <c r="H1683" s="88"/>
      <c r="I1683" s="99"/>
      <c r="J1683" s="84"/>
      <c r="K1683" s="88"/>
      <c r="L1683" s="88"/>
      <c r="M1683" s="133"/>
      <c r="N1683" s="91"/>
      <c r="O1683" s="91"/>
    </row>
    <row r="1684" ht="15.75" customHeight="1">
      <c r="A1684" s="122"/>
      <c r="B1684" s="84"/>
      <c r="C1684" s="84"/>
      <c r="D1684" s="84"/>
      <c r="E1684" s="84"/>
      <c r="F1684" s="85"/>
      <c r="G1684" s="131"/>
      <c r="H1684" s="88"/>
      <c r="I1684" s="99"/>
      <c r="J1684" s="84"/>
      <c r="K1684" s="88"/>
      <c r="L1684" s="88"/>
      <c r="M1684" s="133"/>
      <c r="N1684" s="91"/>
      <c r="O1684" s="91"/>
    </row>
    <row r="1685" ht="15.75" customHeight="1">
      <c r="A1685" s="122"/>
      <c r="B1685" s="84"/>
      <c r="C1685" s="84"/>
      <c r="D1685" s="84"/>
      <c r="E1685" s="84"/>
      <c r="F1685" s="85"/>
      <c r="G1685" s="131"/>
      <c r="H1685" s="88"/>
      <c r="I1685" s="99"/>
      <c r="J1685" s="84"/>
      <c r="K1685" s="88"/>
      <c r="L1685" s="88"/>
      <c r="M1685" s="133"/>
      <c r="N1685" s="91"/>
      <c r="O1685" s="91"/>
    </row>
    <row r="1686" ht="15.75" customHeight="1">
      <c r="A1686" s="122"/>
      <c r="B1686" s="84"/>
      <c r="C1686" s="84"/>
      <c r="D1686" s="84"/>
      <c r="E1686" s="84"/>
      <c r="F1686" s="85"/>
      <c r="G1686" s="131"/>
      <c r="H1686" s="88"/>
      <c r="I1686" s="99"/>
      <c r="J1686" s="84"/>
      <c r="K1686" s="88"/>
      <c r="L1686" s="88"/>
      <c r="M1686" s="133"/>
      <c r="N1686" s="91"/>
      <c r="O1686" s="91"/>
    </row>
    <row r="1687" ht="15.75" customHeight="1">
      <c r="A1687" s="122"/>
      <c r="B1687" s="84"/>
      <c r="C1687" s="84"/>
      <c r="D1687" s="84"/>
      <c r="E1687" s="84"/>
      <c r="F1687" s="85"/>
      <c r="G1687" s="131"/>
      <c r="H1687" s="88"/>
      <c r="I1687" s="99"/>
      <c r="J1687" s="84"/>
      <c r="K1687" s="88"/>
      <c r="L1687" s="88"/>
      <c r="M1687" s="133"/>
      <c r="N1687" s="91"/>
      <c r="O1687" s="91"/>
    </row>
    <row r="1688" ht="15.75" customHeight="1">
      <c r="A1688" s="122"/>
      <c r="B1688" s="84"/>
      <c r="C1688" s="84"/>
      <c r="D1688" s="84"/>
      <c r="E1688" s="84"/>
      <c r="F1688" s="85"/>
      <c r="G1688" s="131"/>
      <c r="H1688" s="88"/>
      <c r="I1688" s="99"/>
      <c r="J1688" s="84"/>
      <c r="K1688" s="88"/>
      <c r="L1688" s="88"/>
      <c r="M1688" s="133"/>
      <c r="N1688" s="91"/>
      <c r="O1688" s="91"/>
    </row>
    <row r="1689" ht="15.75" customHeight="1">
      <c r="A1689" s="122"/>
      <c r="B1689" s="84"/>
      <c r="C1689" s="84"/>
      <c r="D1689" s="84"/>
      <c r="E1689" s="84"/>
      <c r="F1689" s="85"/>
      <c r="G1689" s="131"/>
      <c r="H1689" s="88"/>
      <c r="I1689" s="99"/>
      <c r="J1689" s="84"/>
      <c r="K1689" s="88"/>
      <c r="L1689" s="88"/>
      <c r="M1689" s="133"/>
      <c r="N1689" s="91"/>
      <c r="O1689" s="91"/>
    </row>
    <row r="1690" ht="15.75" customHeight="1">
      <c r="A1690" s="122"/>
      <c r="B1690" s="84"/>
      <c r="C1690" s="84"/>
      <c r="D1690" s="84"/>
      <c r="E1690" s="84"/>
      <c r="F1690" s="85"/>
      <c r="G1690" s="131"/>
      <c r="H1690" s="88"/>
      <c r="I1690" s="99"/>
      <c r="J1690" s="84"/>
      <c r="K1690" s="88"/>
      <c r="L1690" s="88"/>
      <c r="M1690" s="133"/>
      <c r="N1690" s="91"/>
      <c r="O1690" s="91"/>
    </row>
    <row r="1691" ht="15.75" customHeight="1">
      <c r="A1691" s="122"/>
      <c r="B1691" s="84"/>
      <c r="C1691" s="84"/>
      <c r="D1691" s="84"/>
      <c r="E1691" s="84"/>
      <c r="F1691" s="85"/>
      <c r="G1691" s="131"/>
      <c r="H1691" s="88"/>
      <c r="I1691" s="99"/>
      <c r="J1691" s="84"/>
      <c r="K1691" s="88"/>
      <c r="L1691" s="88"/>
      <c r="M1691" s="133"/>
      <c r="N1691" s="91"/>
      <c r="O1691" s="91"/>
    </row>
    <row r="1692" ht="15.75" customHeight="1">
      <c r="A1692" s="122"/>
      <c r="B1692" s="84"/>
      <c r="C1692" s="84"/>
      <c r="D1692" s="84"/>
      <c r="E1692" s="84"/>
      <c r="F1692" s="85"/>
      <c r="G1692" s="131"/>
      <c r="H1692" s="88"/>
      <c r="I1692" s="99"/>
      <c r="J1692" s="84"/>
      <c r="K1692" s="88"/>
      <c r="L1692" s="88"/>
      <c r="M1692" s="133"/>
      <c r="N1692" s="91"/>
      <c r="O1692" s="91"/>
    </row>
    <row r="1693" ht="15.75" customHeight="1">
      <c r="A1693" s="122"/>
      <c r="B1693" s="84"/>
      <c r="C1693" s="84"/>
      <c r="D1693" s="84"/>
      <c r="E1693" s="84"/>
      <c r="F1693" s="85"/>
      <c r="G1693" s="131"/>
      <c r="H1693" s="88"/>
      <c r="I1693" s="99"/>
      <c r="J1693" s="84"/>
      <c r="K1693" s="88"/>
      <c r="L1693" s="88"/>
      <c r="M1693" s="133"/>
      <c r="N1693" s="91"/>
      <c r="O1693" s="91"/>
    </row>
    <row r="1694" ht="15.75" customHeight="1">
      <c r="A1694" s="122"/>
      <c r="B1694" s="84"/>
      <c r="C1694" s="84"/>
      <c r="D1694" s="84"/>
      <c r="E1694" s="84"/>
      <c r="F1694" s="85"/>
      <c r="G1694" s="131"/>
      <c r="H1694" s="88"/>
      <c r="I1694" s="99"/>
      <c r="J1694" s="84"/>
      <c r="K1694" s="88"/>
      <c r="L1694" s="88"/>
      <c r="M1694" s="133"/>
      <c r="N1694" s="91"/>
      <c r="O1694" s="91"/>
    </row>
    <row r="1695" ht="15.75" customHeight="1">
      <c r="A1695" s="122"/>
      <c r="B1695" s="84"/>
      <c r="C1695" s="84"/>
      <c r="D1695" s="84"/>
      <c r="E1695" s="84"/>
      <c r="F1695" s="85"/>
      <c r="G1695" s="131"/>
      <c r="H1695" s="88"/>
      <c r="I1695" s="99"/>
      <c r="J1695" s="84"/>
      <c r="K1695" s="88"/>
      <c r="L1695" s="88"/>
      <c r="M1695" s="133"/>
      <c r="N1695" s="91"/>
      <c r="O1695" s="91"/>
    </row>
    <row r="1696" ht="15.75" customHeight="1">
      <c r="A1696" s="122"/>
      <c r="B1696" s="84"/>
      <c r="C1696" s="84"/>
      <c r="D1696" s="84"/>
      <c r="E1696" s="84"/>
      <c r="F1696" s="85"/>
      <c r="G1696" s="131"/>
      <c r="H1696" s="88"/>
      <c r="I1696" s="99"/>
      <c r="J1696" s="84"/>
      <c r="K1696" s="88"/>
      <c r="L1696" s="88"/>
      <c r="M1696" s="133"/>
      <c r="N1696" s="91"/>
      <c r="O1696" s="91"/>
    </row>
    <row r="1697" ht="15.75" customHeight="1">
      <c r="A1697" s="122"/>
      <c r="B1697" s="84"/>
      <c r="C1697" s="84"/>
      <c r="D1697" s="84"/>
      <c r="E1697" s="84"/>
      <c r="F1697" s="85"/>
      <c r="G1697" s="131"/>
      <c r="H1697" s="88"/>
      <c r="I1697" s="99"/>
      <c r="J1697" s="84"/>
      <c r="K1697" s="88"/>
      <c r="L1697" s="88"/>
      <c r="M1697" s="133"/>
      <c r="N1697" s="91"/>
      <c r="O1697" s="91"/>
    </row>
    <row r="1698" ht="15.75" customHeight="1">
      <c r="A1698" s="122"/>
      <c r="B1698" s="84"/>
      <c r="C1698" s="84"/>
      <c r="D1698" s="84"/>
      <c r="E1698" s="84"/>
      <c r="F1698" s="85"/>
      <c r="G1698" s="131"/>
      <c r="H1698" s="88"/>
      <c r="I1698" s="99"/>
      <c r="J1698" s="84"/>
      <c r="K1698" s="88"/>
      <c r="L1698" s="88"/>
      <c r="M1698" s="133"/>
      <c r="N1698" s="91"/>
      <c r="O1698" s="91"/>
    </row>
    <row r="1699" ht="15.75" customHeight="1">
      <c r="A1699" s="122"/>
      <c r="B1699" s="84"/>
      <c r="C1699" s="84"/>
      <c r="D1699" s="84"/>
      <c r="E1699" s="84"/>
      <c r="F1699" s="85"/>
      <c r="G1699" s="131"/>
      <c r="H1699" s="88"/>
      <c r="I1699" s="99"/>
      <c r="J1699" s="84"/>
      <c r="K1699" s="88"/>
      <c r="L1699" s="88"/>
      <c r="M1699" s="133"/>
      <c r="N1699" s="91"/>
      <c r="O1699" s="91"/>
    </row>
    <row r="1700" ht="15.75" customHeight="1">
      <c r="A1700" s="122"/>
      <c r="B1700" s="84"/>
      <c r="C1700" s="84"/>
      <c r="D1700" s="84"/>
      <c r="E1700" s="84"/>
      <c r="F1700" s="85"/>
      <c r="G1700" s="131"/>
      <c r="H1700" s="88"/>
      <c r="I1700" s="99"/>
      <c r="J1700" s="84"/>
      <c r="K1700" s="88"/>
      <c r="L1700" s="88"/>
      <c r="M1700" s="133"/>
      <c r="N1700" s="91"/>
      <c r="O1700" s="91"/>
    </row>
    <row r="1701" ht="15.75" customHeight="1">
      <c r="A1701" s="122"/>
      <c r="B1701" s="84"/>
      <c r="C1701" s="84"/>
      <c r="D1701" s="84"/>
      <c r="E1701" s="84"/>
      <c r="F1701" s="85"/>
      <c r="G1701" s="131"/>
      <c r="H1701" s="88"/>
      <c r="I1701" s="99"/>
      <c r="J1701" s="84"/>
      <c r="K1701" s="88"/>
      <c r="L1701" s="88"/>
      <c r="M1701" s="133"/>
      <c r="N1701" s="91"/>
      <c r="O1701" s="91"/>
    </row>
    <row r="1702" ht="15.75" customHeight="1">
      <c r="A1702" s="122"/>
      <c r="B1702" s="84"/>
      <c r="C1702" s="84"/>
      <c r="D1702" s="84"/>
      <c r="E1702" s="84"/>
      <c r="F1702" s="85"/>
      <c r="G1702" s="131"/>
      <c r="H1702" s="88"/>
      <c r="I1702" s="99"/>
      <c r="J1702" s="84"/>
      <c r="K1702" s="88"/>
      <c r="L1702" s="88"/>
      <c r="M1702" s="133"/>
      <c r="N1702" s="91"/>
      <c r="O1702" s="91"/>
    </row>
    <row r="1703" ht="15.75" customHeight="1">
      <c r="A1703" s="122"/>
      <c r="B1703" s="84"/>
      <c r="C1703" s="84"/>
      <c r="D1703" s="84"/>
      <c r="E1703" s="84"/>
      <c r="F1703" s="85"/>
      <c r="G1703" s="131"/>
      <c r="H1703" s="88"/>
      <c r="I1703" s="99"/>
      <c r="J1703" s="84"/>
      <c r="K1703" s="88"/>
      <c r="L1703" s="88"/>
      <c r="M1703" s="133"/>
      <c r="N1703" s="91"/>
      <c r="O1703" s="91"/>
    </row>
    <row r="1704" ht="15.75" customHeight="1">
      <c r="A1704" s="122"/>
      <c r="B1704" s="84"/>
      <c r="C1704" s="84"/>
      <c r="D1704" s="84"/>
      <c r="E1704" s="84"/>
      <c r="F1704" s="85"/>
      <c r="G1704" s="131"/>
      <c r="H1704" s="88"/>
      <c r="I1704" s="99"/>
      <c r="J1704" s="84"/>
      <c r="K1704" s="88"/>
      <c r="L1704" s="88"/>
      <c r="M1704" s="133"/>
      <c r="N1704" s="91"/>
      <c r="O1704" s="91"/>
    </row>
    <row r="1705" ht="15.75" customHeight="1">
      <c r="A1705" s="122"/>
      <c r="B1705" s="84"/>
      <c r="C1705" s="84"/>
      <c r="D1705" s="84"/>
      <c r="E1705" s="84"/>
      <c r="F1705" s="85"/>
      <c r="G1705" s="131"/>
      <c r="H1705" s="88"/>
      <c r="I1705" s="99"/>
      <c r="J1705" s="84"/>
      <c r="K1705" s="88"/>
      <c r="L1705" s="88"/>
      <c r="M1705" s="133"/>
      <c r="N1705" s="91"/>
      <c r="O1705" s="91"/>
    </row>
    <row r="1706" ht="15.75" customHeight="1">
      <c r="A1706" s="122"/>
      <c r="B1706" s="84"/>
      <c r="C1706" s="84"/>
      <c r="D1706" s="84"/>
      <c r="E1706" s="84"/>
      <c r="F1706" s="85"/>
      <c r="G1706" s="131"/>
      <c r="H1706" s="88"/>
      <c r="I1706" s="99"/>
      <c r="J1706" s="84"/>
      <c r="K1706" s="88"/>
      <c r="L1706" s="88"/>
      <c r="M1706" s="133"/>
      <c r="N1706" s="91"/>
      <c r="O1706" s="91"/>
    </row>
    <row r="1707" ht="15.75" customHeight="1">
      <c r="A1707" s="122"/>
      <c r="B1707" s="84"/>
      <c r="C1707" s="84"/>
      <c r="D1707" s="84"/>
      <c r="E1707" s="84"/>
      <c r="F1707" s="85"/>
      <c r="G1707" s="131"/>
      <c r="H1707" s="88"/>
      <c r="I1707" s="99"/>
      <c r="J1707" s="84"/>
      <c r="K1707" s="88"/>
      <c r="L1707" s="88"/>
      <c r="M1707" s="133"/>
      <c r="N1707" s="91"/>
      <c r="O1707" s="91"/>
    </row>
    <row r="1708" ht="15.75" customHeight="1">
      <c r="A1708" s="122"/>
      <c r="B1708" s="84"/>
      <c r="C1708" s="84"/>
      <c r="D1708" s="84"/>
      <c r="E1708" s="84"/>
      <c r="F1708" s="85"/>
      <c r="G1708" s="131"/>
      <c r="H1708" s="88"/>
      <c r="I1708" s="99"/>
      <c r="J1708" s="84"/>
      <c r="K1708" s="88"/>
      <c r="L1708" s="88"/>
      <c r="M1708" s="133"/>
      <c r="N1708" s="91"/>
      <c r="O1708" s="91"/>
    </row>
    <row r="1709" ht="15.75" customHeight="1">
      <c r="A1709" s="122"/>
      <c r="B1709" s="84"/>
      <c r="C1709" s="84"/>
      <c r="D1709" s="84"/>
      <c r="E1709" s="84"/>
      <c r="F1709" s="85"/>
      <c r="G1709" s="131"/>
      <c r="H1709" s="88"/>
      <c r="I1709" s="99"/>
      <c r="J1709" s="84"/>
      <c r="K1709" s="88"/>
      <c r="L1709" s="88"/>
      <c r="M1709" s="133"/>
      <c r="N1709" s="91"/>
      <c r="O1709" s="91"/>
    </row>
    <row r="1710" ht="15.75" customHeight="1">
      <c r="A1710" s="122"/>
      <c r="B1710" s="84"/>
      <c r="C1710" s="84"/>
      <c r="D1710" s="84"/>
      <c r="E1710" s="84"/>
      <c r="F1710" s="85"/>
      <c r="G1710" s="131"/>
      <c r="H1710" s="88"/>
      <c r="I1710" s="99"/>
      <c r="J1710" s="84"/>
      <c r="K1710" s="88"/>
      <c r="L1710" s="88"/>
      <c r="M1710" s="133"/>
      <c r="N1710" s="91"/>
      <c r="O1710" s="91"/>
    </row>
    <row r="1711" ht="15.75" customHeight="1">
      <c r="A1711" s="122"/>
      <c r="B1711" s="84"/>
      <c r="C1711" s="84"/>
      <c r="D1711" s="84"/>
      <c r="E1711" s="84"/>
      <c r="F1711" s="85"/>
      <c r="G1711" s="131"/>
      <c r="H1711" s="88"/>
      <c r="I1711" s="99"/>
      <c r="J1711" s="84"/>
      <c r="K1711" s="88"/>
      <c r="L1711" s="88"/>
      <c r="M1711" s="133"/>
      <c r="N1711" s="91"/>
      <c r="O1711" s="91"/>
    </row>
    <row r="1712" ht="15.75" customHeight="1">
      <c r="A1712" s="122"/>
      <c r="B1712" s="84"/>
      <c r="C1712" s="84"/>
      <c r="D1712" s="84"/>
      <c r="E1712" s="84"/>
      <c r="F1712" s="85"/>
      <c r="G1712" s="131"/>
      <c r="H1712" s="88"/>
      <c r="I1712" s="99"/>
      <c r="J1712" s="84"/>
      <c r="K1712" s="88"/>
      <c r="L1712" s="88"/>
      <c r="M1712" s="133"/>
      <c r="N1712" s="91"/>
      <c r="O1712" s="91"/>
    </row>
    <row r="1713" ht="15.75" customHeight="1">
      <c r="A1713" s="122"/>
      <c r="B1713" s="84"/>
      <c r="C1713" s="84"/>
      <c r="D1713" s="84"/>
      <c r="E1713" s="84"/>
      <c r="F1713" s="85"/>
      <c r="G1713" s="131"/>
      <c r="H1713" s="88"/>
      <c r="I1713" s="99"/>
      <c r="J1713" s="84"/>
      <c r="K1713" s="88"/>
      <c r="L1713" s="88"/>
      <c r="M1713" s="133"/>
      <c r="N1713" s="91"/>
      <c r="O1713" s="91"/>
    </row>
    <row r="1714" ht="15.75" customHeight="1">
      <c r="A1714" s="122"/>
      <c r="B1714" s="84"/>
      <c r="C1714" s="84"/>
      <c r="D1714" s="84"/>
      <c r="E1714" s="84"/>
      <c r="F1714" s="85"/>
      <c r="G1714" s="131"/>
      <c r="H1714" s="88"/>
      <c r="I1714" s="99"/>
      <c r="J1714" s="84"/>
      <c r="K1714" s="88"/>
      <c r="L1714" s="88"/>
      <c r="M1714" s="133"/>
      <c r="N1714" s="91"/>
      <c r="O1714" s="91"/>
    </row>
    <row r="1715" ht="15.75" customHeight="1">
      <c r="A1715" s="122"/>
      <c r="B1715" s="84"/>
      <c r="C1715" s="84"/>
      <c r="D1715" s="84"/>
      <c r="E1715" s="84"/>
      <c r="F1715" s="85"/>
      <c r="G1715" s="131"/>
      <c r="H1715" s="88"/>
      <c r="I1715" s="99"/>
      <c r="J1715" s="84"/>
      <c r="K1715" s="88"/>
      <c r="L1715" s="88"/>
      <c r="M1715" s="133"/>
      <c r="N1715" s="91"/>
      <c r="O1715" s="91"/>
    </row>
    <row r="1716" ht="15.75" customHeight="1">
      <c r="A1716" s="122"/>
      <c r="B1716" s="84"/>
      <c r="C1716" s="84"/>
      <c r="D1716" s="84"/>
      <c r="E1716" s="84"/>
      <c r="F1716" s="85"/>
      <c r="G1716" s="131"/>
      <c r="H1716" s="88"/>
      <c r="I1716" s="99"/>
      <c r="J1716" s="84"/>
      <c r="K1716" s="88"/>
      <c r="L1716" s="88"/>
      <c r="M1716" s="133"/>
      <c r="N1716" s="91"/>
      <c r="O1716" s="91"/>
    </row>
    <row r="1717" ht="15.75" customHeight="1">
      <c r="A1717" s="122"/>
      <c r="B1717" s="84"/>
      <c r="C1717" s="84"/>
      <c r="D1717" s="84"/>
      <c r="E1717" s="84"/>
      <c r="F1717" s="85"/>
      <c r="G1717" s="131"/>
      <c r="H1717" s="88"/>
      <c r="I1717" s="99"/>
      <c r="J1717" s="84"/>
      <c r="K1717" s="88"/>
      <c r="L1717" s="88"/>
      <c r="M1717" s="133"/>
      <c r="N1717" s="91"/>
      <c r="O1717" s="91"/>
    </row>
    <row r="1718" ht="15.75" customHeight="1">
      <c r="A1718" s="122"/>
      <c r="B1718" s="84"/>
      <c r="C1718" s="84"/>
      <c r="D1718" s="84"/>
      <c r="E1718" s="84"/>
      <c r="F1718" s="85"/>
      <c r="G1718" s="131"/>
      <c r="H1718" s="88"/>
      <c r="I1718" s="99"/>
      <c r="J1718" s="84"/>
      <c r="K1718" s="88"/>
      <c r="L1718" s="88"/>
      <c r="M1718" s="133"/>
      <c r="N1718" s="91"/>
      <c r="O1718" s="91"/>
    </row>
    <row r="1719" ht="15.75" customHeight="1">
      <c r="A1719" s="122"/>
      <c r="B1719" s="84"/>
      <c r="C1719" s="84"/>
      <c r="D1719" s="84"/>
      <c r="E1719" s="84"/>
      <c r="F1719" s="85"/>
      <c r="G1719" s="131"/>
      <c r="H1719" s="88"/>
      <c r="I1719" s="99"/>
      <c r="J1719" s="84"/>
      <c r="K1719" s="88"/>
      <c r="L1719" s="88"/>
      <c r="M1719" s="133"/>
      <c r="N1719" s="91"/>
      <c r="O1719" s="91"/>
    </row>
    <row r="1720" ht="15.75" customHeight="1">
      <c r="A1720" s="122"/>
      <c r="B1720" s="84"/>
      <c r="C1720" s="84"/>
      <c r="D1720" s="84"/>
      <c r="E1720" s="84"/>
      <c r="F1720" s="85"/>
      <c r="G1720" s="131"/>
      <c r="H1720" s="88"/>
      <c r="I1720" s="99"/>
      <c r="J1720" s="84"/>
      <c r="K1720" s="88"/>
      <c r="L1720" s="88"/>
      <c r="M1720" s="133"/>
      <c r="N1720" s="91"/>
      <c r="O1720" s="91"/>
    </row>
    <row r="1721" ht="15.75" customHeight="1">
      <c r="A1721" s="122"/>
      <c r="B1721" s="84"/>
      <c r="C1721" s="84"/>
      <c r="D1721" s="84"/>
      <c r="E1721" s="84"/>
      <c r="F1721" s="85"/>
      <c r="G1721" s="131"/>
      <c r="H1721" s="88"/>
      <c r="I1721" s="99"/>
      <c r="J1721" s="84"/>
      <c r="K1721" s="88"/>
      <c r="L1721" s="88"/>
      <c r="M1721" s="133"/>
      <c r="N1721" s="91"/>
      <c r="O1721" s="91"/>
    </row>
    <row r="1722" ht="15.75" customHeight="1">
      <c r="A1722" s="122"/>
      <c r="B1722" s="84"/>
      <c r="C1722" s="84"/>
      <c r="D1722" s="84"/>
      <c r="E1722" s="84"/>
      <c r="F1722" s="85"/>
      <c r="G1722" s="131"/>
      <c r="H1722" s="88"/>
      <c r="I1722" s="99"/>
      <c r="J1722" s="84"/>
      <c r="K1722" s="88"/>
      <c r="L1722" s="88"/>
      <c r="M1722" s="133"/>
      <c r="N1722" s="91"/>
      <c r="O1722" s="91"/>
    </row>
    <row r="1723" ht="15.75" customHeight="1">
      <c r="A1723" s="122"/>
      <c r="B1723" s="84"/>
      <c r="C1723" s="84"/>
      <c r="D1723" s="84"/>
      <c r="E1723" s="84"/>
      <c r="F1723" s="85"/>
      <c r="G1723" s="131"/>
      <c r="H1723" s="88"/>
      <c r="I1723" s="99"/>
      <c r="J1723" s="84"/>
      <c r="K1723" s="88"/>
      <c r="L1723" s="88"/>
      <c r="M1723" s="133"/>
      <c r="N1723" s="91"/>
      <c r="O1723" s="91"/>
    </row>
    <row r="1724" ht="15.75" customHeight="1">
      <c r="A1724" s="122"/>
      <c r="B1724" s="84"/>
      <c r="C1724" s="84"/>
      <c r="D1724" s="84"/>
      <c r="E1724" s="84"/>
      <c r="F1724" s="85"/>
      <c r="G1724" s="131"/>
      <c r="H1724" s="88"/>
      <c r="I1724" s="99"/>
      <c r="J1724" s="84"/>
      <c r="K1724" s="88"/>
      <c r="L1724" s="88"/>
      <c r="M1724" s="133"/>
      <c r="N1724" s="91"/>
      <c r="O1724" s="91"/>
    </row>
    <row r="1725" ht="15.75" customHeight="1">
      <c r="A1725" s="122"/>
      <c r="B1725" s="84"/>
      <c r="C1725" s="84"/>
      <c r="D1725" s="84"/>
      <c r="E1725" s="84"/>
      <c r="F1725" s="85"/>
      <c r="G1725" s="131"/>
      <c r="H1725" s="88"/>
      <c r="I1725" s="99"/>
      <c r="J1725" s="84"/>
      <c r="K1725" s="88"/>
      <c r="L1725" s="88"/>
      <c r="M1725" s="133"/>
      <c r="N1725" s="91"/>
      <c r="O1725" s="91"/>
    </row>
    <row r="1726" ht="15.75" customHeight="1">
      <c r="A1726" s="122"/>
      <c r="B1726" s="84"/>
      <c r="C1726" s="84"/>
      <c r="D1726" s="84"/>
      <c r="E1726" s="84"/>
      <c r="F1726" s="85"/>
      <c r="G1726" s="131"/>
      <c r="H1726" s="88"/>
      <c r="I1726" s="99"/>
      <c r="J1726" s="84"/>
      <c r="K1726" s="88"/>
      <c r="L1726" s="88"/>
      <c r="M1726" s="133"/>
      <c r="N1726" s="91"/>
      <c r="O1726" s="91"/>
    </row>
    <row r="1727" ht="15.75" customHeight="1">
      <c r="A1727" s="122"/>
      <c r="B1727" s="84"/>
      <c r="C1727" s="84"/>
      <c r="D1727" s="84"/>
      <c r="E1727" s="84"/>
      <c r="F1727" s="85"/>
      <c r="G1727" s="131"/>
      <c r="H1727" s="88"/>
      <c r="I1727" s="99"/>
      <c r="J1727" s="84"/>
      <c r="K1727" s="88"/>
      <c r="L1727" s="88"/>
      <c r="M1727" s="133"/>
      <c r="N1727" s="91"/>
      <c r="O1727" s="91"/>
    </row>
    <row r="1728" ht="15.75" customHeight="1">
      <c r="A1728" s="122"/>
      <c r="B1728" s="84"/>
      <c r="C1728" s="84"/>
      <c r="D1728" s="84"/>
      <c r="E1728" s="84"/>
      <c r="F1728" s="85"/>
      <c r="G1728" s="131"/>
      <c r="H1728" s="88"/>
      <c r="I1728" s="99"/>
      <c r="J1728" s="84"/>
      <c r="K1728" s="88"/>
      <c r="L1728" s="88"/>
      <c r="M1728" s="133"/>
      <c r="N1728" s="91"/>
      <c r="O1728" s="91"/>
    </row>
    <row r="1729" ht="15.75" customHeight="1">
      <c r="A1729" s="122"/>
      <c r="B1729" s="84"/>
      <c r="C1729" s="84"/>
      <c r="D1729" s="84"/>
      <c r="E1729" s="84"/>
      <c r="F1729" s="85"/>
      <c r="G1729" s="131"/>
      <c r="H1729" s="88"/>
      <c r="I1729" s="99"/>
      <c r="J1729" s="84"/>
      <c r="K1729" s="88"/>
      <c r="L1729" s="88"/>
      <c r="M1729" s="133"/>
      <c r="N1729" s="91"/>
      <c r="O1729" s="91"/>
    </row>
    <row r="1730" ht="15.75" customHeight="1">
      <c r="A1730" s="122"/>
      <c r="B1730" s="84"/>
      <c r="C1730" s="84"/>
      <c r="D1730" s="84"/>
      <c r="E1730" s="84"/>
      <c r="F1730" s="85"/>
      <c r="G1730" s="131"/>
      <c r="H1730" s="88"/>
      <c r="I1730" s="99"/>
      <c r="J1730" s="84"/>
      <c r="K1730" s="88"/>
      <c r="L1730" s="88"/>
      <c r="M1730" s="133"/>
      <c r="N1730" s="91"/>
      <c r="O1730" s="91"/>
    </row>
    <row r="1731" ht="15.75" customHeight="1">
      <c r="A1731" s="122"/>
      <c r="B1731" s="84"/>
      <c r="C1731" s="84"/>
      <c r="D1731" s="84"/>
      <c r="E1731" s="84"/>
      <c r="F1731" s="85"/>
      <c r="G1731" s="131"/>
      <c r="H1731" s="88"/>
      <c r="I1731" s="99"/>
      <c r="J1731" s="84"/>
      <c r="K1731" s="88"/>
      <c r="L1731" s="88"/>
      <c r="M1731" s="133"/>
      <c r="N1731" s="91"/>
      <c r="O1731" s="91"/>
    </row>
    <row r="1732" ht="15.75" customHeight="1">
      <c r="A1732" s="122"/>
      <c r="B1732" s="84"/>
      <c r="C1732" s="84"/>
      <c r="D1732" s="84"/>
      <c r="E1732" s="84"/>
      <c r="F1732" s="85"/>
      <c r="G1732" s="131"/>
      <c r="H1732" s="88"/>
      <c r="I1732" s="99"/>
      <c r="J1732" s="84"/>
      <c r="K1732" s="88"/>
      <c r="L1732" s="88"/>
      <c r="M1732" s="133"/>
      <c r="N1732" s="91"/>
      <c r="O1732" s="91"/>
    </row>
    <row r="1733" ht="15.75" customHeight="1">
      <c r="A1733" s="122"/>
      <c r="B1733" s="84"/>
      <c r="C1733" s="84"/>
      <c r="D1733" s="84"/>
      <c r="E1733" s="84"/>
      <c r="F1733" s="85"/>
      <c r="G1733" s="131"/>
      <c r="H1733" s="88"/>
      <c r="I1733" s="99"/>
      <c r="J1733" s="84"/>
      <c r="K1733" s="88"/>
      <c r="L1733" s="88"/>
      <c r="M1733" s="133"/>
      <c r="N1733" s="91"/>
      <c r="O1733" s="91"/>
    </row>
    <row r="1734" ht="15.75" customHeight="1">
      <c r="A1734" s="122"/>
      <c r="B1734" s="84"/>
      <c r="C1734" s="84"/>
      <c r="D1734" s="84"/>
      <c r="E1734" s="84"/>
      <c r="F1734" s="85"/>
      <c r="G1734" s="131"/>
      <c r="H1734" s="88"/>
      <c r="I1734" s="99"/>
      <c r="J1734" s="84"/>
      <c r="K1734" s="88"/>
      <c r="L1734" s="88"/>
      <c r="M1734" s="133"/>
      <c r="N1734" s="91"/>
      <c r="O1734" s="91"/>
    </row>
    <row r="1735" ht="15.75" customHeight="1">
      <c r="A1735" s="122"/>
      <c r="B1735" s="84"/>
      <c r="C1735" s="84"/>
      <c r="D1735" s="84"/>
      <c r="E1735" s="84"/>
      <c r="F1735" s="85"/>
      <c r="G1735" s="131"/>
      <c r="H1735" s="88"/>
      <c r="I1735" s="99"/>
      <c r="J1735" s="84"/>
      <c r="K1735" s="88"/>
      <c r="L1735" s="88"/>
      <c r="M1735" s="133"/>
      <c r="N1735" s="91"/>
      <c r="O1735" s="91"/>
    </row>
    <row r="1736" ht="15.75" customHeight="1">
      <c r="A1736" s="122"/>
      <c r="B1736" s="84"/>
      <c r="C1736" s="84"/>
      <c r="D1736" s="84"/>
      <c r="E1736" s="84"/>
      <c r="F1736" s="85"/>
      <c r="G1736" s="131"/>
      <c r="H1736" s="88"/>
      <c r="I1736" s="99"/>
      <c r="J1736" s="84"/>
      <c r="K1736" s="88"/>
      <c r="L1736" s="88"/>
      <c r="M1736" s="133"/>
      <c r="N1736" s="91"/>
      <c r="O1736" s="91"/>
    </row>
    <row r="1737" ht="15.75" customHeight="1">
      <c r="A1737" s="122"/>
      <c r="B1737" s="84"/>
      <c r="C1737" s="84"/>
      <c r="D1737" s="84"/>
      <c r="E1737" s="84"/>
      <c r="F1737" s="85"/>
      <c r="G1737" s="131"/>
      <c r="H1737" s="88"/>
      <c r="I1737" s="99"/>
      <c r="J1737" s="84"/>
      <c r="K1737" s="88"/>
      <c r="L1737" s="88"/>
      <c r="M1737" s="133"/>
      <c r="N1737" s="91"/>
      <c r="O1737" s="91"/>
    </row>
    <row r="1738" ht="15.75" customHeight="1">
      <c r="A1738" s="122"/>
      <c r="B1738" s="84"/>
      <c r="C1738" s="84"/>
      <c r="D1738" s="84"/>
      <c r="E1738" s="84"/>
      <c r="F1738" s="85"/>
      <c r="G1738" s="131"/>
      <c r="H1738" s="88"/>
      <c r="I1738" s="99"/>
      <c r="J1738" s="84"/>
      <c r="K1738" s="88"/>
      <c r="L1738" s="88"/>
      <c r="M1738" s="133"/>
      <c r="N1738" s="91"/>
      <c r="O1738" s="91"/>
    </row>
    <row r="1739" ht="15.75" customHeight="1">
      <c r="A1739" s="122"/>
      <c r="B1739" s="84"/>
      <c r="C1739" s="84"/>
      <c r="D1739" s="84"/>
      <c r="E1739" s="84"/>
      <c r="F1739" s="85"/>
      <c r="G1739" s="131"/>
      <c r="H1739" s="88"/>
      <c r="I1739" s="99"/>
      <c r="J1739" s="84"/>
      <c r="K1739" s="88"/>
      <c r="L1739" s="88"/>
      <c r="M1739" s="133"/>
      <c r="N1739" s="91"/>
      <c r="O1739" s="91"/>
    </row>
    <row r="1740" ht="15.75" customHeight="1">
      <c r="A1740" s="122"/>
      <c r="B1740" s="84"/>
      <c r="C1740" s="84"/>
      <c r="D1740" s="84"/>
      <c r="E1740" s="84"/>
      <c r="F1740" s="85"/>
      <c r="G1740" s="131"/>
      <c r="H1740" s="88"/>
      <c r="I1740" s="99"/>
      <c r="J1740" s="84"/>
      <c r="K1740" s="88"/>
      <c r="L1740" s="88"/>
      <c r="M1740" s="133"/>
      <c r="N1740" s="91"/>
      <c r="O1740" s="91"/>
    </row>
    <row r="1741" ht="15.75" customHeight="1">
      <c r="A1741" s="122"/>
      <c r="B1741" s="84"/>
      <c r="C1741" s="84"/>
      <c r="D1741" s="84"/>
      <c r="E1741" s="84"/>
      <c r="F1741" s="85"/>
      <c r="G1741" s="131"/>
      <c r="H1741" s="88"/>
      <c r="I1741" s="99"/>
      <c r="J1741" s="84"/>
      <c r="K1741" s="88"/>
      <c r="L1741" s="88"/>
      <c r="M1741" s="133"/>
      <c r="N1741" s="91"/>
      <c r="O1741" s="91"/>
    </row>
    <row r="1742" ht="15.75" customHeight="1">
      <c r="A1742" s="122"/>
      <c r="B1742" s="84"/>
      <c r="C1742" s="84"/>
      <c r="D1742" s="84"/>
      <c r="E1742" s="84"/>
      <c r="F1742" s="85"/>
      <c r="G1742" s="131"/>
      <c r="H1742" s="88"/>
      <c r="I1742" s="99"/>
      <c r="J1742" s="84"/>
      <c r="K1742" s="88"/>
      <c r="L1742" s="88"/>
      <c r="M1742" s="133"/>
      <c r="N1742" s="91"/>
      <c r="O1742" s="91"/>
    </row>
    <row r="1743" ht="15.75" customHeight="1">
      <c r="A1743" s="122"/>
      <c r="B1743" s="84"/>
      <c r="C1743" s="84"/>
      <c r="D1743" s="84"/>
      <c r="E1743" s="84"/>
      <c r="F1743" s="85"/>
      <c r="G1743" s="131"/>
      <c r="H1743" s="88"/>
      <c r="I1743" s="99"/>
      <c r="J1743" s="84"/>
      <c r="K1743" s="88"/>
      <c r="L1743" s="88"/>
      <c r="M1743" s="133"/>
      <c r="N1743" s="91"/>
      <c r="O1743" s="91"/>
    </row>
    <row r="1744" ht="15.75" customHeight="1">
      <c r="A1744" s="122"/>
      <c r="B1744" s="84"/>
      <c r="C1744" s="84"/>
      <c r="D1744" s="84"/>
      <c r="E1744" s="84"/>
      <c r="F1744" s="85"/>
      <c r="G1744" s="131"/>
      <c r="H1744" s="88"/>
      <c r="I1744" s="99"/>
      <c r="J1744" s="84"/>
      <c r="K1744" s="88"/>
      <c r="L1744" s="88"/>
      <c r="M1744" s="133"/>
      <c r="N1744" s="91"/>
      <c r="O1744" s="91"/>
    </row>
    <row r="1745" ht="15.75" customHeight="1">
      <c r="A1745" s="122"/>
      <c r="B1745" s="84"/>
      <c r="C1745" s="84"/>
      <c r="D1745" s="84"/>
      <c r="E1745" s="84"/>
      <c r="F1745" s="85"/>
      <c r="G1745" s="131"/>
      <c r="H1745" s="88"/>
      <c r="I1745" s="99"/>
      <c r="J1745" s="84"/>
      <c r="K1745" s="88"/>
      <c r="L1745" s="88"/>
      <c r="M1745" s="133"/>
      <c r="N1745" s="91"/>
      <c r="O1745" s="91"/>
    </row>
    <row r="1746" ht="15.75" customHeight="1">
      <c r="A1746" s="122"/>
      <c r="B1746" s="84"/>
      <c r="C1746" s="84"/>
      <c r="D1746" s="84"/>
      <c r="E1746" s="84"/>
      <c r="F1746" s="85"/>
      <c r="G1746" s="131"/>
      <c r="H1746" s="88"/>
      <c r="I1746" s="99"/>
      <c r="J1746" s="84"/>
      <c r="K1746" s="88"/>
      <c r="L1746" s="88"/>
      <c r="M1746" s="133"/>
      <c r="N1746" s="91"/>
      <c r="O1746" s="91"/>
    </row>
    <row r="1747" ht="15.75" customHeight="1">
      <c r="A1747" s="122"/>
      <c r="B1747" s="84"/>
      <c r="C1747" s="84"/>
      <c r="D1747" s="84"/>
      <c r="E1747" s="84"/>
      <c r="F1747" s="85"/>
      <c r="G1747" s="131"/>
      <c r="H1747" s="88"/>
      <c r="I1747" s="99"/>
      <c r="J1747" s="84"/>
      <c r="K1747" s="88"/>
      <c r="L1747" s="88"/>
      <c r="M1747" s="133"/>
      <c r="N1747" s="91"/>
      <c r="O1747" s="91"/>
    </row>
    <row r="1748" ht="15.75" customHeight="1">
      <c r="A1748" s="122"/>
      <c r="B1748" s="84"/>
      <c r="C1748" s="84"/>
      <c r="D1748" s="84"/>
      <c r="E1748" s="84"/>
      <c r="F1748" s="85"/>
      <c r="G1748" s="131"/>
      <c r="H1748" s="88"/>
      <c r="I1748" s="99"/>
      <c r="J1748" s="84"/>
      <c r="K1748" s="88"/>
      <c r="L1748" s="88"/>
      <c r="M1748" s="133"/>
      <c r="N1748" s="91"/>
      <c r="O1748" s="91"/>
    </row>
    <row r="1749" ht="15.75" customHeight="1">
      <c r="A1749" s="122"/>
      <c r="B1749" s="84"/>
      <c r="C1749" s="84"/>
      <c r="D1749" s="84"/>
      <c r="E1749" s="84"/>
      <c r="F1749" s="85"/>
      <c r="G1749" s="131"/>
      <c r="H1749" s="88"/>
      <c r="I1749" s="99"/>
      <c r="J1749" s="84"/>
      <c r="K1749" s="88"/>
      <c r="L1749" s="88"/>
      <c r="M1749" s="133"/>
      <c r="N1749" s="91"/>
      <c r="O1749" s="91"/>
    </row>
    <row r="1750" ht="15.75" customHeight="1">
      <c r="A1750" s="122"/>
      <c r="B1750" s="84"/>
      <c r="C1750" s="84"/>
      <c r="D1750" s="84"/>
      <c r="E1750" s="84"/>
      <c r="F1750" s="85"/>
      <c r="G1750" s="131"/>
      <c r="H1750" s="88"/>
      <c r="I1750" s="99"/>
      <c r="J1750" s="84"/>
      <c r="K1750" s="88"/>
      <c r="L1750" s="88"/>
      <c r="M1750" s="133"/>
      <c r="N1750" s="91"/>
      <c r="O1750" s="91"/>
    </row>
    <row r="1751" ht="15.75" customHeight="1">
      <c r="A1751" s="122"/>
      <c r="B1751" s="84"/>
      <c r="C1751" s="84"/>
      <c r="D1751" s="84"/>
      <c r="E1751" s="84"/>
      <c r="F1751" s="85"/>
      <c r="G1751" s="131"/>
      <c r="H1751" s="88"/>
      <c r="I1751" s="99"/>
      <c r="J1751" s="84"/>
      <c r="K1751" s="88"/>
      <c r="L1751" s="88"/>
      <c r="M1751" s="133"/>
      <c r="N1751" s="91"/>
      <c r="O1751" s="91"/>
    </row>
    <row r="1752" ht="15.75" customHeight="1">
      <c r="A1752" s="122"/>
      <c r="B1752" s="84"/>
      <c r="C1752" s="84"/>
      <c r="D1752" s="84"/>
      <c r="E1752" s="84"/>
      <c r="F1752" s="85"/>
      <c r="G1752" s="131"/>
      <c r="H1752" s="88"/>
      <c r="I1752" s="99"/>
      <c r="J1752" s="84"/>
      <c r="K1752" s="88"/>
      <c r="L1752" s="88"/>
      <c r="M1752" s="133"/>
      <c r="N1752" s="91"/>
      <c r="O1752" s="91"/>
    </row>
    <row r="1753" ht="15.75" customHeight="1">
      <c r="A1753" s="122"/>
      <c r="B1753" s="84"/>
      <c r="C1753" s="84"/>
      <c r="D1753" s="84"/>
      <c r="E1753" s="84"/>
      <c r="F1753" s="85"/>
      <c r="G1753" s="131"/>
      <c r="H1753" s="88"/>
      <c r="I1753" s="99"/>
      <c r="J1753" s="84"/>
      <c r="K1753" s="88"/>
      <c r="L1753" s="88"/>
      <c r="M1753" s="133"/>
      <c r="N1753" s="91"/>
      <c r="O1753" s="91"/>
    </row>
    <row r="1754" ht="15.75" customHeight="1">
      <c r="A1754" s="122"/>
      <c r="B1754" s="84"/>
      <c r="C1754" s="84"/>
      <c r="D1754" s="84"/>
      <c r="E1754" s="84"/>
      <c r="F1754" s="85"/>
      <c r="G1754" s="131"/>
      <c r="H1754" s="88"/>
      <c r="I1754" s="99"/>
      <c r="J1754" s="84"/>
      <c r="K1754" s="88"/>
      <c r="L1754" s="88"/>
      <c r="M1754" s="133"/>
      <c r="N1754" s="91"/>
      <c r="O1754" s="91"/>
    </row>
    <row r="1755" ht="15.75" customHeight="1">
      <c r="A1755" s="122"/>
      <c r="B1755" s="84"/>
      <c r="C1755" s="84"/>
      <c r="D1755" s="84"/>
      <c r="E1755" s="84"/>
      <c r="F1755" s="85"/>
      <c r="G1755" s="131"/>
      <c r="H1755" s="88"/>
      <c r="I1755" s="99"/>
      <c r="J1755" s="84"/>
      <c r="K1755" s="88"/>
      <c r="L1755" s="88"/>
      <c r="M1755" s="133"/>
      <c r="N1755" s="91"/>
      <c r="O1755" s="91"/>
    </row>
    <row r="1756" ht="15.75" customHeight="1">
      <c r="A1756" s="122"/>
      <c r="B1756" s="84"/>
      <c r="C1756" s="84"/>
      <c r="D1756" s="84"/>
      <c r="E1756" s="84"/>
      <c r="F1756" s="85"/>
      <c r="G1756" s="131"/>
      <c r="H1756" s="88"/>
      <c r="I1756" s="99"/>
      <c r="J1756" s="84"/>
      <c r="K1756" s="88"/>
      <c r="L1756" s="88"/>
      <c r="M1756" s="133"/>
      <c r="N1756" s="91"/>
      <c r="O1756" s="91"/>
    </row>
    <row r="1757" ht="15.75" customHeight="1">
      <c r="A1757" s="122"/>
      <c r="B1757" s="84"/>
      <c r="C1757" s="84"/>
      <c r="D1757" s="84"/>
      <c r="E1757" s="84"/>
      <c r="F1757" s="85"/>
      <c r="G1757" s="131"/>
      <c r="H1757" s="88"/>
      <c r="I1757" s="99"/>
      <c r="J1757" s="84"/>
      <c r="K1757" s="88"/>
      <c r="L1757" s="88"/>
      <c r="M1757" s="133"/>
      <c r="N1757" s="91"/>
      <c r="O1757" s="91"/>
    </row>
    <row r="1758" ht="15.75" customHeight="1">
      <c r="A1758" s="122"/>
      <c r="B1758" s="84"/>
      <c r="C1758" s="84"/>
      <c r="D1758" s="84"/>
      <c r="E1758" s="84"/>
      <c r="F1758" s="85"/>
      <c r="G1758" s="131"/>
      <c r="H1758" s="88"/>
      <c r="I1758" s="99"/>
      <c r="J1758" s="84"/>
      <c r="K1758" s="88"/>
      <c r="L1758" s="88"/>
      <c r="M1758" s="133"/>
      <c r="N1758" s="91"/>
      <c r="O1758" s="91"/>
    </row>
    <row r="1759" ht="15.75" customHeight="1">
      <c r="A1759" s="122"/>
      <c r="B1759" s="84"/>
      <c r="C1759" s="84"/>
      <c r="D1759" s="84"/>
      <c r="E1759" s="84"/>
      <c r="F1759" s="85"/>
      <c r="G1759" s="131"/>
      <c r="H1759" s="88"/>
      <c r="I1759" s="99"/>
      <c r="J1759" s="84"/>
      <c r="K1759" s="88"/>
      <c r="L1759" s="88"/>
      <c r="M1759" s="133"/>
      <c r="N1759" s="91"/>
      <c r="O1759" s="91"/>
    </row>
    <row r="1760" ht="15.75" customHeight="1">
      <c r="A1760" s="122"/>
      <c r="B1760" s="84"/>
      <c r="C1760" s="84"/>
      <c r="D1760" s="84"/>
      <c r="E1760" s="84"/>
      <c r="F1760" s="85"/>
      <c r="G1760" s="131"/>
      <c r="H1760" s="88"/>
      <c r="I1760" s="99"/>
      <c r="J1760" s="84"/>
      <c r="K1760" s="88"/>
      <c r="L1760" s="88"/>
      <c r="M1760" s="133"/>
      <c r="N1760" s="91"/>
      <c r="O1760" s="91"/>
    </row>
    <row r="1761" ht="15.75" customHeight="1">
      <c r="A1761" s="122"/>
      <c r="B1761" s="84"/>
      <c r="C1761" s="84"/>
      <c r="D1761" s="84"/>
      <c r="E1761" s="84"/>
      <c r="F1761" s="85"/>
      <c r="G1761" s="131"/>
      <c r="H1761" s="88"/>
      <c r="I1761" s="99"/>
      <c r="J1761" s="84"/>
      <c r="K1761" s="88"/>
      <c r="L1761" s="88"/>
      <c r="M1761" s="133"/>
      <c r="N1761" s="91"/>
      <c r="O1761" s="91"/>
    </row>
    <row r="1762" ht="15.75" customHeight="1">
      <c r="A1762" s="122"/>
      <c r="B1762" s="84"/>
      <c r="C1762" s="84"/>
      <c r="D1762" s="84"/>
      <c r="E1762" s="84"/>
      <c r="F1762" s="85"/>
      <c r="G1762" s="131"/>
      <c r="H1762" s="88"/>
      <c r="I1762" s="99"/>
      <c r="J1762" s="84"/>
      <c r="K1762" s="88"/>
      <c r="L1762" s="88"/>
      <c r="M1762" s="133"/>
      <c r="N1762" s="91"/>
      <c r="O1762" s="91"/>
    </row>
    <row r="1763" ht="15.75" customHeight="1">
      <c r="A1763" s="122"/>
      <c r="B1763" s="84"/>
      <c r="C1763" s="84"/>
      <c r="D1763" s="84"/>
      <c r="E1763" s="84"/>
      <c r="F1763" s="85"/>
      <c r="G1763" s="131"/>
      <c r="H1763" s="88"/>
      <c r="I1763" s="99"/>
      <c r="J1763" s="84"/>
      <c r="K1763" s="88"/>
      <c r="L1763" s="88"/>
      <c r="M1763" s="133"/>
      <c r="N1763" s="91"/>
      <c r="O1763" s="91"/>
    </row>
    <row r="1764" ht="15.75" customHeight="1">
      <c r="A1764" s="122"/>
      <c r="B1764" s="84"/>
      <c r="C1764" s="84"/>
      <c r="D1764" s="84"/>
      <c r="E1764" s="84"/>
      <c r="F1764" s="85"/>
      <c r="G1764" s="131"/>
      <c r="H1764" s="88"/>
      <c r="I1764" s="99"/>
      <c r="J1764" s="84"/>
      <c r="K1764" s="88"/>
      <c r="L1764" s="88"/>
      <c r="M1764" s="133"/>
      <c r="N1764" s="91"/>
      <c r="O1764" s="91"/>
    </row>
    <row r="1765" ht="15.75" customHeight="1">
      <c r="A1765" s="122"/>
      <c r="B1765" s="84"/>
      <c r="C1765" s="84"/>
      <c r="D1765" s="84"/>
      <c r="E1765" s="84"/>
      <c r="F1765" s="85"/>
      <c r="G1765" s="131"/>
      <c r="H1765" s="88"/>
      <c r="I1765" s="99"/>
      <c r="J1765" s="84"/>
      <c r="K1765" s="88"/>
      <c r="L1765" s="88"/>
      <c r="M1765" s="133"/>
      <c r="N1765" s="91"/>
      <c r="O1765" s="91"/>
    </row>
    <row r="1766" ht="15.75" customHeight="1">
      <c r="A1766" s="122"/>
      <c r="B1766" s="84"/>
      <c r="C1766" s="84"/>
      <c r="D1766" s="84"/>
      <c r="E1766" s="84"/>
      <c r="F1766" s="85"/>
      <c r="G1766" s="131"/>
      <c r="H1766" s="88"/>
      <c r="I1766" s="99"/>
      <c r="J1766" s="84"/>
      <c r="K1766" s="88"/>
      <c r="L1766" s="88"/>
      <c r="M1766" s="133"/>
      <c r="N1766" s="91"/>
      <c r="O1766" s="91"/>
    </row>
    <row r="1767" ht="15.75" customHeight="1">
      <c r="A1767" s="122"/>
      <c r="B1767" s="84"/>
      <c r="C1767" s="84"/>
      <c r="D1767" s="84"/>
      <c r="E1767" s="84"/>
      <c r="F1767" s="85"/>
      <c r="G1767" s="131"/>
      <c r="H1767" s="88"/>
      <c r="I1767" s="99"/>
      <c r="J1767" s="84"/>
      <c r="K1767" s="88"/>
      <c r="L1767" s="88"/>
      <c r="M1767" s="133"/>
      <c r="N1767" s="91"/>
      <c r="O1767" s="91"/>
    </row>
    <row r="1768" ht="15.75" customHeight="1">
      <c r="A1768" s="122"/>
      <c r="B1768" s="84"/>
      <c r="C1768" s="84"/>
      <c r="D1768" s="84"/>
      <c r="E1768" s="84"/>
      <c r="F1768" s="85"/>
      <c r="G1768" s="131"/>
      <c r="H1768" s="88"/>
      <c r="I1768" s="99"/>
      <c r="J1768" s="84"/>
      <c r="K1768" s="88"/>
      <c r="L1768" s="88"/>
      <c r="M1768" s="133"/>
      <c r="N1768" s="91"/>
      <c r="O1768" s="91"/>
    </row>
    <row r="1769" ht="15.75" customHeight="1">
      <c r="A1769" s="122"/>
      <c r="B1769" s="84"/>
      <c r="C1769" s="84"/>
      <c r="D1769" s="84"/>
      <c r="E1769" s="84"/>
      <c r="F1769" s="85"/>
      <c r="G1769" s="131"/>
      <c r="H1769" s="88"/>
      <c r="I1769" s="99"/>
      <c r="J1769" s="84"/>
      <c r="K1769" s="88"/>
      <c r="L1769" s="88"/>
      <c r="M1769" s="133"/>
      <c r="N1769" s="91"/>
      <c r="O1769" s="91"/>
    </row>
    <row r="1770" ht="15.75" customHeight="1">
      <c r="A1770" s="122"/>
      <c r="B1770" s="84"/>
      <c r="C1770" s="84"/>
      <c r="D1770" s="84"/>
      <c r="E1770" s="84"/>
      <c r="F1770" s="85"/>
      <c r="G1770" s="131"/>
      <c r="H1770" s="88"/>
      <c r="I1770" s="99"/>
      <c r="J1770" s="84"/>
      <c r="K1770" s="88"/>
      <c r="L1770" s="88"/>
      <c r="M1770" s="133"/>
      <c r="N1770" s="91"/>
      <c r="O1770" s="91"/>
    </row>
    <row r="1771" ht="15.75" customHeight="1">
      <c r="A1771" s="122"/>
      <c r="B1771" s="84"/>
      <c r="C1771" s="84"/>
      <c r="D1771" s="84"/>
      <c r="E1771" s="84"/>
      <c r="F1771" s="85"/>
      <c r="G1771" s="131"/>
      <c r="H1771" s="88"/>
      <c r="I1771" s="99"/>
      <c r="J1771" s="84"/>
      <c r="K1771" s="88"/>
      <c r="L1771" s="88"/>
      <c r="M1771" s="133"/>
      <c r="N1771" s="91"/>
      <c r="O1771" s="91"/>
    </row>
    <row r="1772" ht="15.75" customHeight="1">
      <c r="A1772" s="122"/>
      <c r="B1772" s="84"/>
      <c r="C1772" s="84"/>
      <c r="D1772" s="84"/>
      <c r="E1772" s="84"/>
      <c r="F1772" s="85"/>
      <c r="G1772" s="131"/>
      <c r="H1772" s="88"/>
      <c r="I1772" s="99"/>
      <c r="J1772" s="84"/>
      <c r="K1772" s="88"/>
      <c r="L1772" s="88"/>
      <c r="M1772" s="133"/>
      <c r="N1772" s="91"/>
      <c r="O1772" s="91"/>
    </row>
    <row r="1773" ht="15.75" customHeight="1">
      <c r="A1773" s="122"/>
      <c r="B1773" s="84"/>
      <c r="C1773" s="84"/>
      <c r="D1773" s="84"/>
      <c r="E1773" s="84"/>
      <c r="F1773" s="85"/>
      <c r="G1773" s="131"/>
      <c r="H1773" s="88"/>
      <c r="I1773" s="99"/>
      <c r="J1773" s="84"/>
      <c r="K1773" s="88"/>
      <c r="L1773" s="88"/>
      <c r="M1773" s="133"/>
      <c r="N1773" s="91"/>
      <c r="O1773" s="91"/>
    </row>
    <row r="1774" ht="15.75" customHeight="1">
      <c r="A1774" s="122"/>
      <c r="B1774" s="84"/>
      <c r="C1774" s="84"/>
      <c r="D1774" s="84"/>
      <c r="E1774" s="84"/>
      <c r="F1774" s="85"/>
      <c r="G1774" s="131"/>
      <c r="H1774" s="88"/>
      <c r="I1774" s="99"/>
      <c r="J1774" s="84"/>
      <c r="K1774" s="88"/>
      <c r="L1774" s="88"/>
      <c r="M1774" s="133"/>
      <c r="N1774" s="91"/>
      <c r="O1774" s="91"/>
    </row>
    <row r="1775" ht="15.75" customHeight="1">
      <c r="A1775" s="122"/>
      <c r="B1775" s="84"/>
      <c r="C1775" s="84"/>
      <c r="D1775" s="84"/>
      <c r="E1775" s="84"/>
      <c r="F1775" s="85"/>
      <c r="G1775" s="131"/>
      <c r="H1775" s="88"/>
      <c r="I1775" s="99"/>
      <c r="J1775" s="84"/>
      <c r="K1775" s="88"/>
      <c r="L1775" s="88"/>
      <c r="M1775" s="133"/>
      <c r="N1775" s="91"/>
      <c r="O1775" s="91"/>
    </row>
    <row r="1776" ht="15.75" customHeight="1">
      <c r="A1776" s="122"/>
      <c r="B1776" s="84"/>
      <c r="C1776" s="84"/>
      <c r="D1776" s="84"/>
      <c r="E1776" s="84"/>
      <c r="F1776" s="85"/>
      <c r="G1776" s="131"/>
      <c r="H1776" s="88"/>
      <c r="I1776" s="99"/>
      <c r="J1776" s="84"/>
      <c r="K1776" s="88"/>
      <c r="L1776" s="88"/>
      <c r="M1776" s="133"/>
      <c r="N1776" s="91"/>
      <c r="O1776" s="91"/>
    </row>
    <row r="1777" ht="15.75" customHeight="1">
      <c r="A1777" s="122"/>
      <c r="B1777" s="84"/>
      <c r="C1777" s="84"/>
      <c r="D1777" s="84"/>
      <c r="E1777" s="84"/>
      <c r="F1777" s="85"/>
      <c r="G1777" s="131"/>
      <c r="H1777" s="88"/>
      <c r="I1777" s="99"/>
      <c r="J1777" s="84"/>
      <c r="K1777" s="88"/>
      <c r="L1777" s="88"/>
      <c r="M1777" s="133"/>
      <c r="N1777" s="91"/>
      <c r="O1777" s="91"/>
    </row>
    <row r="1778" ht="15.75" customHeight="1">
      <c r="A1778" s="122"/>
      <c r="B1778" s="84"/>
      <c r="C1778" s="84"/>
      <c r="D1778" s="84"/>
      <c r="E1778" s="84"/>
      <c r="F1778" s="85"/>
      <c r="G1778" s="131"/>
      <c r="H1778" s="88"/>
      <c r="I1778" s="99"/>
      <c r="J1778" s="84"/>
      <c r="K1778" s="88"/>
      <c r="L1778" s="88"/>
      <c r="M1778" s="133"/>
      <c r="N1778" s="91"/>
      <c r="O1778" s="91"/>
    </row>
    <row r="1779" ht="15.75" customHeight="1">
      <c r="A1779" s="122"/>
      <c r="B1779" s="84"/>
      <c r="C1779" s="84"/>
      <c r="D1779" s="84"/>
      <c r="E1779" s="84"/>
      <c r="F1779" s="85"/>
      <c r="G1779" s="131"/>
      <c r="H1779" s="88"/>
      <c r="I1779" s="99"/>
      <c r="J1779" s="84"/>
      <c r="K1779" s="88"/>
      <c r="L1779" s="88"/>
      <c r="M1779" s="133"/>
      <c r="N1779" s="91"/>
      <c r="O1779" s="91"/>
    </row>
    <row r="1780" ht="15.75" customHeight="1">
      <c r="A1780" s="122"/>
      <c r="B1780" s="84"/>
      <c r="C1780" s="84"/>
      <c r="D1780" s="84"/>
      <c r="E1780" s="84"/>
      <c r="F1780" s="85"/>
      <c r="G1780" s="131"/>
      <c r="H1780" s="88"/>
      <c r="I1780" s="99"/>
      <c r="J1780" s="84"/>
      <c r="K1780" s="88"/>
      <c r="L1780" s="88"/>
      <c r="M1780" s="133"/>
      <c r="N1780" s="91"/>
      <c r="O1780" s="91"/>
    </row>
    <row r="1781" ht="15.75" customHeight="1">
      <c r="A1781" s="122"/>
      <c r="B1781" s="84"/>
      <c r="C1781" s="84"/>
      <c r="D1781" s="84"/>
      <c r="E1781" s="84"/>
      <c r="F1781" s="85"/>
      <c r="G1781" s="131"/>
      <c r="H1781" s="88"/>
      <c r="I1781" s="99"/>
      <c r="J1781" s="84"/>
      <c r="K1781" s="88"/>
      <c r="L1781" s="88"/>
      <c r="M1781" s="133"/>
      <c r="N1781" s="91"/>
      <c r="O1781" s="91"/>
    </row>
    <row r="1782" ht="15.75" customHeight="1">
      <c r="A1782" s="122"/>
      <c r="B1782" s="84"/>
      <c r="C1782" s="84"/>
      <c r="D1782" s="84"/>
      <c r="E1782" s="84"/>
      <c r="F1782" s="85"/>
      <c r="G1782" s="131"/>
      <c r="H1782" s="88"/>
      <c r="I1782" s="99"/>
      <c r="J1782" s="84"/>
      <c r="K1782" s="88"/>
      <c r="L1782" s="88"/>
      <c r="M1782" s="133"/>
      <c r="N1782" s="91"/>
      <c r="O1782" s="91"/>
    </row>
    <row r="1783" ht="15.75" customHeight="1">
      <c r="A1783" s="122"/>
      <c r="B1783" s="84"/>
      <c r="C1783" s="84"/>
      <c r="D1783" s="84"/>
      <c r="E1783" s="84"/>
      <c r="F1783" s="85"/>
      <c r="G1783" s="131"/>
      <c r="H1783" s="88"/>
      <c r="I1783" s="99"/>
      <c r="J1783" s="84"/>
      <c r="K1783" s="88"/>
      <c r="L1783" s="88"/>
      <c r="M1783" s="133"/>
      <c r="N1783" s="91"/>
      <c r="O1783" s="91"/>
    </row>
    <row r="1784" ht="15.75" customHeight="1">
      <c r="A1784" s="122"/>
      <c r="B1784" s="84"/>
      <c r="C1784" s="84"/>
      <c r="D1784" s="84"/>
      <c r="E1784" s="84"/>
      <c r="F1784" s="85"/>
      <c r="G1784" s="131"/>
      <c r="H1784" s="88"/>
      <c r="I1784" s="99"/>
      <c r="J1784" s="84"/>
      <c r="K1784" s="88"/>
      <c r="L1784" s="88"/>
      <c r="M1784" s="133"/>
      <c r="N1784" s="91"/>
      <c r="O1784" s="91"/>
    </row>
    <row r="1785" ht="15.75" customHeight="1">
      <c r="A1785" s="122"/>
      <c r="B1785" s="84"/>
      <c r="C1785" s="84"/>
      <c r="D1785" s="84"/>
      <c r="E1785" s="84"/>
      <c r="F1785" s="85"/>
      <c r="G1785" s="131"/>
      <c r="H1785" s="88"/>
      <c r="I1785" s="99"/>
      <c r="J1785" s="84"/>
      <c r="K1785" s="88"/>
      <c r="L1785" s="88"/>
      <c r="M1785" s="133"/>
      <c r="N1785" s="91"/>
      <c r="O1785" s="91"/>
    </row>
    <row r="1786" ht="15.75" customHeight="1">
      <c r="A1786" s="122"/>
      <c r="B1786" s="84"/>
      <c r="C1786" s="84"/>
      <c r="D1786" s="84"/>
      <c r="E1786" s="84"/>
      <c r="F1786" s="85"/>
      <c r="G1786" s="131"/>
      <c r="H1786" s="88"/>
      <c r="I1786" s="99"/>
      <c r="J1786" s="84"/>
      <c r="K1786" s="88"/>
      <c r="L1786" s="88"/>
      <c r="M1786" s="133"/>
      <c r="N1786" s="91"/>
      <c r="O1786" s="91"/>
    </row>
    <row r="1787" ht="15.75" customHeight="1">
      <c r="A1787" s="122"/>
      <c r="B1787" s="84"/>
      <c r="C1787" s="84"/>
      <c r="D1787" s="84"/>
      <c r="E1787" s="84"/>
      <c r="F1787" s="85"/>
      <c r="G1787" s="131"/>
      <c r="H1787" s="88"/>
      <c r="I1787" s="99"/>
      <c r="J1787" s="84"/>
      <c r="K1787" s="88"/>
      <c r="L1787" s="88"/>
      <c r="M1787" s="133"/>
      <c r="N1787" s="91"/>
      <c r="O1787" s="91"/>
    </row>
    <row r="1788" ht="15.75" customHeight="1">
      <c r="A1788" s="122"/>
      <c r="B1788" s="84"/>
      <c r="C1788" s="84"/>
      <c r="D1788" s="84"/>
      <c r="E1788" s="84"/>
      <c r="F1788" s="85"/>
      <c r="G1788" s="131"/>
      <c r="H1788" s="88"/>
      <c r="I1788" s="99"/>
      <c r="J1788" s="84"/>
      <c r="K1788" s="88"/>
      <c r="L1788" s="88"/>
      <c r="M1788" s="133"/>
      <c r="N1788" s="91"/>
      <c r="O1788" s="91"/>
    </row>
    <row r="1789" ht="15.75" customHeight="1">
      <c r="A1789" s="122"/>
      <c r="B1789" s="84"/>
      <c r="C1789" s="84"/>
      <c r="D1789" s="84"/>
      <c r="E1789" s="84"/>
      <c r="F1789" s="85"/>
      <c r="G1789" s="131"/>
      <c r="H1789" s="88"/>
      <c r="I1789" s="99"/>
      <c r="J1789" s="84"/>
      <c r="K1789" s="88"/>
      <c r="L1789" s="88"/>
      <c r="M1789" s="133"/>
      <c r="N1789" s="91"/>
      <c r="O1789" s="91"/>
    </row>
    <row r="1790" ht="15.75" customHeight="1">
      <c r="A1790" s="122"/>
      <c r="B1790" s="84"/>
      <c r="C1790" s="84"/>
      <c r="D1790" s="84"/>
      <c r="E1790" s="84"/>
      <c r="F1790" s="85"/>
      <c r="G1790" s="131"/>
      <c r="H1790" s="88"/>
      <c r="I1790" s="99"/>
      <c r="J1790" s="84"/>
      <c r="K1790" s="88"/>
      <c r="L1790" s="88"/>
      <c r="M1790" s="133"/>
      <c r="N1790" s="91"/>
      <c r="O1790" s="91"/>
    </row>
    <row r="1791" ht="15.75" customHeight="1">
      <c r="A1791" s="122"/>
      <c r="B1791" s="84"/>
      <c r="C1791" s="84"/>
      <c r="D1791" s="84"/>
      <c r="E1791" s="84"/>
      <c r="F1791" s="85"/>
      <c r="G1791" s="131"/>
      <c r="H1791" s="88"/>
      <c r="I1791" s="99"/>
      <c r="J1791" s="84"/>
      <c r="K1791" s="88"/>
      <c r="L1791" s="88"/>
      <c r="M1791" s="133"/>
      <c r="N1791" s="91"/>
      <c r="O1791" s="91"/>
    </row>
    <row r="1792" ht="15.75" customHeight="1">
      <c r="A1792" s="122"/>
      <c r="B1792" s="84"/>
      <c r="C1792" s="84"/>
      <c r="D1792" s="84"/>
      <c r="E1792" s="84"/>
      <c r="F1792" s="85"/>
      <c r="G1792" s="131"/>
      <c r="H1792" s="88"/>
      <c r="I1792" s="99"/>
      <c r="J1792" s="84"/>
      <c r="K1792" s="88"/>
      <c r="L1792" s="88"/>
      <c r="M1792" s="133"/>
      <c r="N1792" s="91"/>
      <c r="O1792" s="91"/>
    </row>
    <row r="1793" ht="15.75" customHeight="1">
      <c r="A1793" s="122"/>
      <c r="B1793" s="84"/>
      <c r="C1793" s="84"/>
      <c r="D1793" s="84"/>
      <c r="E1793" s="84"/>
      <c r="F1793" s="85"/>
      <c r="G1793" s="131"/>
      <c r="H1793" s="88"/>
      <c r="I1793" s="99"/>
      <c r="J1793" s="84"/>
      <c r="K1793" s="88"/>
      <c r="L1793" s="88"/>
      <c r="M1793" s="133"/>
      <c r="N1793" s="91"/>
      <c r="O1793" s="91"/>
    </row>
    <row r="1794" ht="15.75" customHeight="1">
      <c r="A1794" s="122"/>
      <c r="B1794" s="84"/>
      <c r="C1794" s="84"/>
      <c r="D1794" s="84"/>
      <c r="E1794" s="84"/>
      <c r="F1794" s="85"/>
      <c r="G1794" s="131"/>
      <c r="H1794" s="88"/>
      <c r="I1794" s="99"/>
      <c r="J1794" s="84"/>
      <c r="K1794" s="88"/>
      <c r="L1794" s="88"/>
      <c r="M1794" s="133"/>
      <c r="N1794" s="91"/>
      <c r="O1794" s="91"/>
    </row>
    <row r="1795" ht="15.75" customHeight="1">
      <c r="A1795" s="122"/>
      <c r="B1795" s="84"/>
      <c r="C1795" s="84"/>
      <c r="D1795" s="84"/>
      <c r="E1795" s="84"/>
      <c r="F1795" s="85"/>
      <c r="G1795" s="131"/>
      <c r="H1795" s="88"/>
      <c r="I1795" s="99"/>
      <c r="J1795" s="84"/>
      <c r="K1795" s="88"/>
      <c r="L1795" s="88"/>
      <c r="M1795" s="133"/>
      <c r="N1795" s="91"/>
      <c r="O1795" s="91"/>
    </row>
    <row r="1796" ht="15.75" customHeight="1">
      <c r="A1796" s="122"/>
      <c r="B1796" s="84"/>
      <c r="C1796" s="84"/>
      <c r="D1796" s="84"/>
      <c r="E1796" s="84"/>
      <c r="F1796" s="85"/>
      <c r="G1796" s="131"/>
      <c r="H1796" s="88"/>
      <c r="I1796" s="99"/>
      <c r="J1796" s="84"/>
      <c r="K1796" s="88"/>
      <c r="L1796" s="88"/>
      <c r="M1796" s="133"/>
      <c r="N1796" s="91"/>
      <c r="O1796" s="91"/>
    </row>
    <row r="1797" ht="15.75" customHeight="1">
      <c r="A1797" s="122"/>
      <c r="B1797" s="84"/>
      <c r="C1797" s="84"/>
      <c r="D1797" s="84"/>
      <c r="E1797" s="84"/>
      <c r="F1797" s="85"/>
      <c r="G1797" s="131"/>
      <c r="H1797" s="88"/>
      <c r="I1797" s="99"/>
      <c r="J1797" s="84"/>
      <c r="K1797" s="88"/>
      <c r="L1797" s="88"/>
      <c r="M1797" s="133"/>
      <c r="N1797" s="91"/>
      <c r="O1797" s="91"/>
    </row>
    <row r="1798" ht="15.75" customHeight="1">
      <c r="A1798" s="122"/>
      <c r="B1798" s="84"/>
      <c r="C1798" s="84"/>
      <c r="D1798" s="84"/>
      <c r="E1798" s="84"/>
      <c r="F1798" s="85"/>
      <c r="G1798" s="131"/>
      <c r="H1798" s="88"/>
      <c r="I1798" s="99"/>
      <c r="J1798" s="84"/>
      <c r="K1798" s="88"/>
      <c r="L1798" s="88"/>
      <c r="M1798" s="133"/>
      <c r="N1798" s="91"/>
      <c r="O1798" s="91"/>
    </row>
    <row r="1799" ht="15.75" customHeight="1">
      <c r="A1799" s="122"/>
      <c r="B1799" s="84"/>
      <c r="C1799" s="84"/>
      <c r="D1799" s="84"/>
      <c r="E1799" s="84"/>
      <c r="F1799" s="85"/>
      <c r="G1799" s="131"/>
      <c r="H1799" s="88"/>
      <c r="I1799" s="99"/>
      <c r="J1799" s="84"/>
      <c r="K1799" s="88"/>
      <c r="L1799" s="88"/>
      <c r="M1799" s="133"/>
      <c r="N1799" s="91"/>
      <c r="O1799" s="91"/>
    </row>
    <row r="1800" ht="15.75" customHeight="1">
      <c r="A1800" s="122"/>
      <c r="B1800" s="84"/>
      <c r="C1800" s="84"/>
      <c r="D1800" s="84"/>
      <c r="E1800" s="84"/>
      <c r="F1800" s="85"/>
      <c r="G1800" s="131"/>
      <c r="H1800" s="88"/>
      <c r="I1800" s="99"/>
      <c r="J1800" s="84"/>
      <c r="K1800" s="88"/>
      <c r="L1800" s="88"/>
      <c r="M1800" s="133"/>
      <c r="N1800" s="91"/>
      <c r="O1800" s="91"/>
    </row>
    <row r="1801" ht="15.75" customHeight="1">
      <c r="A1801" s="122"/>
      <c r="B1801" s="84"/>
      <c r="C1801" s="84"/>
      <c r="D1801" s="84"/>
      <c r="E1801" s="84"/>
      <c r="F1801" s="85"/>
      <c r="G1801" s="131"/>
      <c r="H1801" s="88"/>
      <c r="I1801" s="99"/>
      <c r="J1801" s="84"/>
      <c r="K1801" s="88"/>
      <c r="L1801" s="88"/>
      <c r="M1801" s="133"/>
      <c r="N1801" s="91"/>
      <c r="O1801" s="91"/>
    </row>
    <row r="1802" ht="15.75" customHeight="1">
      <c r="A1802" s="122"/>
      <c r="B1802" s="84"/>
      <c r="C1802" s="84"/>
      <c r="D1802" s="84"/>
      <c r="E1802" s="84"/>
      <c r="F1802" s="85"/>
      <c r="G1802" s="131"/>
      <c r="H1802" s="88"/>
      <c r="I1802" s="99"/>
      <c r="J1802" s="84"/>
      <c r="K1802" s="88"/>
      <c r="L1802" s="88"/>
      <c r="M1802" s="133"/>
      <c r="N1802" s="91"/>
      <c r="O1802" s="91"/>
    </row>
    <row r="1803" ht="15.75" customHeight="1">
      <c r="A1803" s="122"/>
      <c r="B1803" s="84"/>
      <c r="C1803" s="84"/>
      <c r="D1803" s="84"/>
      <c r="E1803" s="84"/>
      <c r="F1803" s="85"/>
      <c r="G1803" s="131"/>
      <c r="H1803" s="88"/>
      <c r="I1803" s="99"/>
      <c r="J1803" s="84"/>
      <c r="K1803" s="88"/>
      <c r="L1803" s="88"/>
      <c r="M1803" s="133"/>
      <c r="N1803" s="91"/>
      <c r="O1803" s="91"/>
    </row>
    <row r="1804" ht="15.75" customHeight="1">
      <c r="A1804" s="122"/>
      <c r="B1804" s="84"/>
      <c r="C1804" s="84"/>
      <c r="D1804" s="84"/>
      <c r="E1804" s="84"/>
      <c r="F1804" s="85"/>
      <c r="G1804" s="131"/>
      <c r="H1804" s="88"/>
      <c r="I1804" s="99"/>
      <c r="J1804" s="84"/>
      <c r="K1804" s="88"/>
      <c r="L1804" s="88"/>
      <c r="M1804" s="133"/>
      <c r="N1804" s="91"/>
      <c r="O1804" s="91"/>
    </row>
    <row r="1805" ht="15.75" customHeight="1">
      <c r="A1805" s="122"/>
      <c r="B1805" s="84"/>
      <c r="C1805" s="84"/>
      <c r="D1805" s="84"/>
      <c r="E1805" s="84"/>
      <c r="F1805" s="85"/>
      <c r="G1805" s="131"/>
      <c r="H1805" s="88"/>
      <c r="I1805" s="99"/>
      <c r="J1805" s="84"/>
      <c r="K1805" s="88"/>
      <c r="L1805" s="88"/>
      <c r="M1805" s="133"/>
      <c r="N1805" s="91"/>
      <c r="O1805" s="91"/>
    </row>
    <row r="1806" ht="15.75" customHeight="1">
      <c r="A1806" s="122"/>
      <c r="B1806" s="84"/>
      <c r="C1806" s="84"/>
      <c r="D1806" s="84"/>
      <c r="E1806" s="84"/>
      <c r="F1806" s="85"/>
      <c r="G1806" s="131"/>
      <c r="H1806" s="88"/>
      <c r="I1806" s="99"/>
      <c r="J1806" s="84"/>
      <c r="K1806" s="88"/>
      <c r="L1806" s="88"/>
      <c r="M1806" s="133"/>
      <c r="N1806" s="91"/>
      <c r="O1806" s="91"/>
    </row>
    <row r="1807" ht="15.75" customHeight="1">
      <c r="A1807" s="122"/>
      <c r="B1807" s="84"/>
      <c r="C1807" s="84"/>
      <c r="D1807" s="84"/>
      <c r="E1807" s="84"/>
      <c r="F1807" s="85"/>
      <c r="G1807" s="131"/>
      <c r="H1807" s="88"/>
      <c r="I1807" s="99"/>
      <c r="J1807" s="84"/>
      <c r="K1807" s="88"/>
      <c r="L1807" s="88"/>
      <c r="M1807" s="133"/>
      <c r="N1807" s="91"/>
      <c r="O1807" s="91"/>
    </row>
    <row r="1808" ht="15.75" customHeight="1">
      <c r="A1808" s="122"/>
      <c r="B1808" s="84"/>
      <c r="C1808" s="84"/>
      <c r="D1808" s="84"/>
      <c r="E1808" s="84"/>
      <c r="F1808" s="85"/>
      <c r="G1808" s="131"/>
      <c r="H1808" s="88"/>
      <c r="I1808" s="99"/>
      <c r="J1808" s="84"/>
      <c r="K1808" s="88"/>
      <c r="L1808" s="88"/>
      <c r="M1808" s="133"/>
      <c r="N1808" s="91"/>
      <c r="O1808" s="91"/>
    </row>
    <row r="1809" ht="15.75" customHeight="1">
      <c r="A1809" s="122"/>
      <c r="B1809" s="84"/>
      <c r="C1809" s="84"/>
      <c r="D1809" s="84"/>
      <c r="E1809" s="84"/>
      <c r="F1809" s="85"/>
      <c r="G1809" s="131"/>
      <c r="H1809" s="88"/>
      <c r="I1809" s="99"/>
      <c r="J1809" s="84"/>
      <c r="K1809" s="88"/>
      <c r="L1809" s="88"/>
      <c r="M1809" s="133"/>
      <c r="N1809" s="91"/>
      <c r="O1809" s="91"/>
    </row>
    <row r="1810" ht="15.75" customHeight="1">
      <c r="A1810" s="122"/>
      <c r="B1810" s="84"/>
      <c r="C1810" s="84"/>
      <c r="D1810" s="84"/>
      <c r="E1810" s="84"/>
      <c r="F1810" s="85"/>
      <c r="G1810" s="131"/>
      <c r="H1810" s="88"/>
      <c r="I1810" s="99"/>
      <c r="J1810" s="84"/>
      <c r="K1810" s="88"/>
      <c r="L1810" s="88"/>
      <c r="M1810" s="133"/>
      <c r="N1810" s="91"/>
      <c r="O1810" s="91"/>
    </row>
    <row r="1811" ht="15.75" customHeight="1">
      <c r="A1811" s="122"/>
      <c r="B1811" s="84"/>
      <c r="C1811" s="84"/>
      <c r="D1811" s="84"/>
      <c r="E1811" s="84"/>
      <c r="F1811" s="85"/>
      <c r="G1811" s="131"/>
      <c r="H1811" s="88"/>
      <c r="I1811" s="99"/>
      <c r="J1811" s="84"/>
      <c r="K1811" s="88"/>
      <c r="L1811" s="88"/>
      <c r="M1811" s="133"/>
      <c r="N1811" s="91"/>
      <c r="O1811" s="91"/>
    </row>
    <row r="1812" ht="15.75" customHeight="1">
      <c r="A1812" s="122"/>
      <c r="B1812" s="84"/>
      <c r="C1812" s="84"/>
      <c r="D1812" s="84"/>
      <c r="E1812" s="84"/>
      <c r="F1812" s="85"/>
      <c r="G1812" s="131"/>
      <c r="H1812" s="88"/>
      <c r="I1812" s="99"/>
      <c r="J1812" s="84"/>
      <c r="K1812" s="88"/>
      <c r="L1812" s="88"/>
      <c r="M1812" s="133"/>
      <c r="N1812" s="91"/>
      <c r="O1812" s="91"/>
    </row>
    <row r="1813" ht="15.75" customHeight="1">
      <c r="A1813" s="122"/>
      <c r="B1813" s="84"/>
      <c r="C1813" s="84"/>
      <c r="D1813" s="84"/>
      <c r="E1813" s="84"/>
      <c r="F1813" s="85"/>
      <c r="G1813" s="131"/>
      <c r="H1813" s="88"/>
      <c r="I1813" s="99"/>
      <c r="J1813" s="84"/>
      <c r="K1813" s="88"/>
      <c r="L1813" s="88"/>
      <c r="M1813" s="133"/>
      <c r="N1813" s="91"/>
      <c r="O1813" s="91"/>
    </row>
    <row r="1814" ht="15.75" customHeight="1">
      <c r="A1814" s="122"/>
      <c r="B1814" s="84"/>
      <c r="C1814" s="84"/>
      <c r="D1814" s="84"/>
      <c r="E1814" s="84"/>
      <c r="F1814" s="85"/>
      <c r="G1814" s="131"/>
      <c r="H1814" s="88"/>
      <c r="I1814" s="99"/>
      <c r="J1814" s="84"/>
      <c r="K1814" s="88"/>
      <c r="L1814" s="88"/>
      <c r="M1814" s="133"/>
      <c r="N1814" s="91"/>
      <c r="O1814" s="91"/>
    </row>
    <row r="1815" ht="15.75" customHeight="1">
      <c r="A1815" s="122"/>
      <c r="B1815" s="84"/>
      <c r="C1815" s="84"/>
      <c r="D1815" s="84"/>
      <c r="E1815" s="84"/>
      <c r="F1815" s="85"/>
      <c r="G1815" s="131"/>
      <c r="H1815" s="88"/>
      <c r="I1815" s="99"/>
      <c r="J1815" s="84"/>
      <c r="K1815" s="88"/>
      <c r="L1815" s="88"/>
      <c r="M1815" s="133"/>
      <c r="N1815" s="91"/>
      <c r="O1815" s="91"/>
    </row>
    <row r="1816" ht="15.75" customHeight="1">
      <c r="A1816" s="122"/>
      <c r="B1816" s="84"/>
      <c r="C1816" s="84"/>
      <c r="D1816" s="84"/>
      <c r="E1816" s="84"/>
      <c r="F1816" s="85"/>
      <c r="G1816" s="131"/>
      <c r="H1816" s="88"/>
      <c r="I1816" s="99"/>
      <c r="J1816" s="84"/>
      <c r="K1816" s="88"/>
      <c r="L1816" s="88"/>
      <c r="M1816" s="133"/>
      <c r="N1816" s="91"/>
      <c r="O1816" s="91"/>
    </row>
    <row r="1817" ht="15.75" customHeight="1">
      <c r="A1817" s="122"/>
      <c r="B1817" s="84"/>
      <c r="C1817" s="84"/>
      <c r="D1817" s="84"/>
      <c r="E1817" s="84"/>
      <c r="F1817" s="85"/>
      <c r="G1817" s="131"/>
      <c r="H1817" s="88"/>
      <c r="I1817" s="99"/>
      <c r="J1817" s="84"/>
      <c r="K1817" s="88"/>
      <c r="L1817" s="88"/>
      <c r="M1817" s="133"/>
      <c r="N1817" s="91"/>
      <c r="O1817" s="91"/>
    </row>
    <row r="1818" ht="15.75" customHeight="1">
      <c r="A1818" s="122"/>
      <c r="B1818" s="84"/>
      <c r="C1818" s="84"/>
      <c r="D1818" s="84"/>
      <c r="E1818" s="84"/>
      <c r="F1818" s="85"/>
      <c r="G1818" s="131"/>
      <c r="H1818" s="88"/>
      <c r="I1818" s="99"/>
      <c r="J1818" s="84"/>
      <c r="K1818" s="88"/>
      <c r="L1818" s="88"/>
      <c r="M1818" s="133"/>
      <c r="N1818" s="91"/>
      <c r="O1818" s="91"/>
    </row>
    <row r="1819" ht="15.75" customHeight="1">
      <c r="A1819" s="122"/>
      <c r="B1819" s="84"/>
      <c r="C1819" s="84"/>
      <c r="D1819" s="84"/>
      <c r="E1819" s="84"/>
      <c r="F1819" s="85"/>
      <c r="G1819" s="131"/>
      <c r="H1819" s="88"/>
      <c r="I1819" s="99"/>
      <c r="J1819" s="84"/>
      <c r="K1819" s="88"/>
      <c r="L1819" s="88"/>
      <c r="M1819" s="133"/>
      <c r="N1819" s="91"/>
      <c r="O1819" s="91"/>
    </row>
    <row r="1820" ht="15.75" customHeight="1">
      <c r="A1820" s="122"/>
      <c r="B1820" s="84"/>
      <c r="C1820" s="84"/>
      <c r="D1820" s="84"/>
      <c r="E1820" s="84"/>
      <c r="F1820" s="85"/>
      <c r="G1820" s="131"/>
      <c r="H1820" s="88"/>
      <c r="I1820" s="99"/>
      <c r="J1820" s="84"/>
      <c r="K1820" s="88"/>
      <c r="L1820" s="88"/>
      <c r="M1820" s="133"/>
      <c r="N1820" s="91"/>
      <c r="O1820" s="91"/>
    </row>
    <row r="1821" ht="15.75" customHeight="1">
      <c r="A1821" s="122"/>
      <c r="B1821" s="84"/>
      <c r="C1821" s="84"/>
      <c r="D1821" s="84"/>
      <c r="E1821" s="84"/>
      <c r="F1821" s="85"/>
      <c r="G1821" s="131"/>
      <c r="H1821" s="88"/>
      <c r="I1821" s="99"/>
      <c r="J1821" s="84"/>
      <c r="K1821" s="88"/>
      <c r="L1821" s="88"/>
      <c r="M1821" s="133"/>
      <c r="N1821" s="91"/>
      <c r="O1821" s="91"/>
    </row>
    <row r="1822" ht="15.75" customHeight="1">
      <c r="A1822" s="122"/>
      <c r="B1822" s="84"/>
      <c r="C1822" s="84"/>
      <c r="D1822" s="84"/>
      <c r="E1822" s="84"/>
      <c r="F1822" s="85"/>
      <c r="G1822" s="131"/>
      <c r="H1822" s="88"/>
      <c r="I1822" s="99"/>
      <c r="J1822" s="84"/>
      <c r="K1822" s="88"/>
      <c r="L1822" s="88"/>
      <c r="M1822" s="133"/>
      <c r="N1822" s="91"/>
      <c r="O1822" s="91"/>
    </row>
    <row r="1823" ht="15.75" customHeight="1">
      <c r="A1823" s="122"/>
      <c r="B1823" s="84"/>
      <c r="C1823" s="84"/>
      <c r="D1823" s="84"/>
      <c r="E1823" s="84"/>
      <c r="F1823" s="85"/>
      <c r="G1823" s="131"/>
      <c r="H1823" s="88"/>
      <c r="I1823" s="99"/>
      <c r="J1823" s="84"/>
      <c r="K1823" s="88"/>
      <c r="L1823" s="88"/>
      <c r="M1823" s="133"/>
      <c r="N1823" s="91"/>
      <c r="O1823" s="91"/>
    </row>
    <row r="1824" ht="15.75" customHeight="1">
      <c r="A1824" s="122"/>
      <c r="B1824" s="84"/>
      <c r="C1824" s="84"/>
      <c r="D1824" s="84"/>
      <c r="E1824" s="84"/>
      <c r="F1824" s="85"/>
      <c r="G1824" s="131"/>
      <c r="H1824" s="88"/>
      <c r="I1824" s="99"/>
      <c r="J1824" s="84"/>
      <c r="K1824" s="88"/>
      <c r="L1824" s="88"/>
      <c r="M1824" s="133"/>
      <c r="N1824" s="91"/>
      <c r="O1824" s="91"/>
    </row>
    <row r="1825" ht="15.75" customHeight="1">
      <c r="A1825" s="122"/>
      <c r="B1825" s="84"/>
      <c r="C1825" s="84"/>
      <c r="D1825" s="84"/>
      <c r="E1825" s="84"/>
      <c r="F1825" s="85"/>
      <c r="G1825" s="131"/>
      <c r="H1825" s="88"/>
      <c r="I1825" s="99"/>
      <c r="J1825" s="84"/>
      <c r="K1825" s="88"/>
      <c r="L1825" s="88"/>
      <c r="M1825" s="133"/>
      <c r="N1825" s="91"/>
      <c r="O1825" s="91"/>
    </row>
    <row r="1826" ht="15.75" customHeight="1">
      <c r="A1826" s="122"/>
      <c r="B1826" s="84"/>
      <c r="C1826" s="84"/>
      <c r="D1826" s="84"/>
      <c r="E1826" s="84"/>
      <c r="F1826" s="85"/>
      <c r="G1826" s="131"/>
      <c r="H1826" s="88"/>
      <c r="I1826" s="99"/>
      <c r="J1826" s="84"/>
      <c r="K1826" s="88"/>
      <c r="L1826" s="88"/>
      <c r="M1826" s="133"/>
      <c r="N1826" s="91"/>
      <c r="O1826" s="91"/>
    </row>
    <row r="1827" ht="15.75" customHeight="1">
      <c r="A1827" s="122"/>
      <c r="B1827" s="84"/>
      <c r="C1827" s="84"/>
      <c r="D1827" s="84"/>
      <c r="E1827" s="84"/>
      <c r="F1827" s="85"/>
      <c r="G1827" s="131"/>
      <c r="H1827" s="88"/>
      <c r="I1827" s="99"/>
      <c r="J1827" s="84"/>
      <c r="K1827" s="88"/>
      <c r="L1827" s="88"/>
      <c r="M1827" s="133"/>
      <c r="N1827" s="91"/>
      <c r="O1827" s="91"/>
    </row>
    <row r="1828" ht="15.75" customHeight="1">
      <c r="A1828" s="122"/>
      <c r="B1828" s="84"/>
      <c r="C1828" s="84"/>
      <c r="D1828" s="84"/>
      <c r="E1828" s="84"/>
      <c r="F1828" s="85"/>
      <c r="G1828" s="131"/>
      <c r="H1828" s="88"/>
      <c r="I1828" s="99"/>
      <c r="J1828" s="84"/>
      <c r="K1828" s="88"/>
      <c r="L1828" s="88"/>
      <c r="M1828" s="133"/>
      <c r="N1828" s="91"/>
      <c r="O1828" s="91"/>
    </row>
    <row r="1829" ht="15.75" customHeight="1">
      <c r="A1829" s="122"/>
      <c r="B1829" s="84"/>
      <c r="C1829" s="84"/>
      <c r="D1829" s="84"/>
      <c r="E1829" s="84"/>
      <c r="F1829" s="85"/>
      <c r="G1829" s="131"/>
      <c r="H1829" s="88"/>
      <c r="I1829" s="99"/>
      <c r="J1829" s="84"/>
      <c r="K1829" s="88"/>
      <c r="L1829" s="88"/>
      <c r="M1829" s="133"/>
      <c r="N1829" s="91"/>
      <c r="O1829" s="91"/>
    </row>
    <row r="1830" ht="15.75" customHeight="1">
      <c r="A1830" s="122"/>
      <c r="B1830" s="84"/>
      <c r="C1830" s="84"/>
      <c r="D1830" s="84"/>
      <c r="E1830" s="84"/>
      <c r="F1830" s="85"/>
      <c r="G1830" s="131"/>
      <c r="H1830" s="88"/>
      <c r="I1830" s="99"/>
      <c r="J1830" s="84"/>
      <c r="K1830" s="88"/>
      <c r="L1830" s="88"/>
      <c r="M1830" s="133"/>
      <c r="N1830" s="91"/>
      <c r="O1830" s="91"/>
    </row>
    <row r="1831" ht="15.75" customHeight="1">
      <c r="A1831" s="122"/>
      <c r="B1831" s="84"/>
      <c r="C1831" s="84"/>
      <c r="D1831" s="84"/>
      <c r="E1831" s="84"/>
      <c r="F1831" s="85"/>
      <c r="G1831" s="131"/>
      <c r="H1831" s="88"/>
      <c r="I1831" s="99"/>
      <c r="J1831" s="84"/>
      <c r="K1831" s="88"/>
      <c r="L1831" s="88"/>
      <c r="M1831" s="133"/>
      <c r="N1831" s="91"/>
      <c r="O1831" s="91"/>
    </row>
    <row r="1832" ht="15.75" customHeight="1">
      <c r="A1832" s="122"/>
      <c r="B1832" s="84"/>
      <c r="C1832" s="84"/>
      <c r="D1832" s="84"/>
      <c r="E1832" s="84"/>
      <c r="F1832" s="85"/>
      <c r="G1832" s="131"/>
      <c r="H1832" s="88"/>
      <c r="I1832" s="99"/>
      <c r="J1832" s="84"/>
      <c r="K1832" s="88"/>
      <c r="L1832" s="88"/>
      <c r="M1832" s="133"/>
      <c r="N1832" s="91"/>
      <c r="O1832" s="91"/>
    </row>
    <row r="1833" ht="15.75" customHeight="1">
      <c r="A1833" s="122"/>
      <c r="B1833" s="84"/>
      <c r="C1833" s="84"/>
      <c r="D1833" s="84"/>
      <c r="E1833" s="84"/>
      <c r="F1833" s="85"/>
      <c r="G1833" s="131"/>
      <c r="H1833" s="88"/>
      <c r="I1833" s="99"/>
      <c r="J1833" s="84"/>
      <c r="K1833" s="88"/>
      <c r="L1833" s="88"/>
      <c r="M1833" s="133"/>
      <c r="N1833" s="91"/>
      <c r="O1833" s="91"/>
    </row>
    <row r="1834" ht="15.75" customHeight="1">
      <c r="A1834" s="122"/>
      <c r="B1834" s="84"/>
      <c r="C1834" s="84"/>
      <c r="D1834" s="84"/>
      <c r="E1834" s="84"/>
      <c r="F1834" s="85"/>
      <c r="G1834" s="131"/>
      <c r="H1834" s="88"/>
      <c r="I1834" s="99"/>
      <c r="J1834" s="84"/>
      <c r="K1834" s="88"/>
      <c r="L1834" s="88"/>
      <c r="M1834" s="133"/>
      <c r="N1834" s="91"/>
      <c r="O1834" s="91"/>
    </row>
    <row r="1835" ht="15.75" customHeight="1">
      <c r="A1835" s="122"/>
      <c r="B1835" s="84"/>
      <c r="C1835" s="84"/>
      <c r="D1835" s="84"/>
      <c r="E1835" s="84"/>
      <c r="F1835" s="85"/>
      <c r="G1835" s="131"/>
      <c r="H1835" s="88"/>
      <c r="I1835" s="99"/>
      <c r="J1835" s="84"/>
      <c r="K1835" s="88"/>
      <c r="L1835" s="88"/>
      <c r="M1835" s="133"/>
      <c r="N1835" s="91"/>
      <c r="O1835" s="91"/>
    </row>
    <row r="1836" ht="15.75" customHeight="1">
      <c r="A1836" s="122"/>
      <c r="B1836" s="84"/>
      <c r="C1836" s="84"/>
      <c r="D1836" s="84"/>
      <c r="E1836" s="84"/>
      <c r="F1836" s="85"/>
      <c r="G1836" s="131"/>
      <c r="H1836" s="88"/>
      <c r="I1836" s="99"/>
      <c r="J1836" s="84"/>
      <c r="K1836" s="88"/>
      <c r="L1836" s="88"/>
      <c r="M1836" s="133"/>
      <c r="N1836" s="91"/>
      <c r="O1836" s="91"/>
    </row>
    <row r="1837" ht="15.75" customHeight="1">
      <c r="A1837" s="122"/>
      <c r="B1837" s="84"/>
      <c r="C1837" s="84"/>
      <c r="D1837" s="84"/>
      <c r="E1837" s="84"/>
      <c r="F1837" s="85"/>
      <c r="G1837" s="131"/>
      <c r="H1837" s="88"/>
      <c r="I1837" s="99"/>
      <c r="J1837" s="84"/>
      <c r="K1837" s="88"/>
      <c r="L1837" s="88"/>
      <c r="M1837" s="133"/>
      <c r="N1837" s="91"/>
      <c r="O1837" s="91"/>
    </row>
    <row r="1838" ht="15.75" customHeight="1">
      <c r="A1838" s="122"/>
      <c r="B1838" s="84"/>
      <c r="C1838" s="84"/>
      <c r="D1838" s="84"/>
      <c r="E1838" s="84"/>
      <c r="F1838" s="85"/>
      <c r="G1838" s="131"/>
      <c r="H1838" s="88"/>
      <c r="I1838" s="99"/>
      <c r="J1838" s="84"/>
      <c r="K1838" s="88"/>
      <c r="L1838" s="88"/>
      <c r="M1838" s="133"/>
      <c r="N1838" s="91"/>
      <c r="O1838" s="91"/>
    </row>
    <row r="1839" ht="15.75" customHeight="1">
      <c r="A1839" s="122"/>
      <c r="B1839" s="84"/>
      <c r="C1839" s="84"/>
      <c r="D1839" s="84"/>
      <c r="E1839" s="84"/>
      <c r="F1839" s="85"/>
      <c r="G1839" s="131"/>
      <c r="H1839" s="88"/>
      <c r="I1839" s="99"/>
      <c r="J1839" s="84"/>
      <c r="K1839" s="88"/>
      <c r="L1839" s="88"/>
      <c r="M1839" s="133"/>
      <c r="N1839" s="91"/>
      <c r="O1839" s="91"/>
    </row>
    <row r="1840" ht="15.75" customHeight="1">
      <c r="A1840" s="122"/>
      <c r="B1840" s="84"/>
      <c r="C1840" s="84"/>
      <c r="D1840" s="84"/>
      <c r="E1840" s="84"/>
      <c r="F1840" s="85"/>
      <c r="G1840" s="131"/>
      <c r="H1840" s="88"/>
      <c r="I1840" s="99"/>
      <c r="J1840" s="84"/>
      <c r="K1840" s="88"/>
      <c r="L1840" s="88"/>
      <c r="M1840" s="133"/>
      <c r="N1840" s="91"/>
      <c r="O1840" s="91"/>
    </row>
    <row r="1841" ht="15.75" customHeight="1">
      <c r="A1841" s="122"/>
      <c r="B1841" s="84"/>
      <c r="C1841" s="84"/>
      <c r="D1841" s="84"/>
      <c r="E1841" s="84"/>
      <c r="F1841" s="85"/>
      <c r="G1841" s="131"/>
      <c r="H1841" s="88"/>
      <c r="I1841" s="99"/>
      <c r="J1841" s="84"/>
      <c r="K1841" s="88"/>
      <c r="L1841" s="88"/>
      <c r="M1841" s="133"/>
      <c r="N1841" s="91"/>
      <c r="O1841" s="91"/>
    </row>
    <row r="1842" ht="15.75" customHeight="1">
      <c r="A1842" s="122"/>
      <c r="B1842" s="84"/>
      <c r="C1842" s="84"/>
      <c r="D1842" s="84"/>
      <c r="E1842" s="84"/>
      <c r="F1842" s="85"/>
      <c r="G1842" s="131"/>
      <c r="H1842" s="88"/>
      <c r="I1842" s="99"/>
      <c r="J1842" s="84"/>
      <c r="K1842" s="88"/>
      <c r="L1842" s="88"/>
      <c r="M1842" s="133"/>
      <c r="N1842" s="91"/>
      <c r="O1842" s="91"/>
    </row>
    <row r="1843" ht="15.75" customHeight="1">
      <c r="A1843" s="122"/>
      <c r="B1843" s="84"/>
      <c r="C1843" s="84"/>
      <c r="D1843" s="84"/>
      <c r="E1843" s="84"/>
      <c r="F1843" s="85"/>
      <c r="G1843" s="131"/>
      <c r="H1843" s="88"/>
      <c r="I1843" s="99"/>
      <c r="J1843" s="84"/>
      <c r="K1843" s="88"/>
      <c r="L1843" s="88"/>
      <c r="M1843" s="133"/>
      <c r="N1843" s="91"/>
      <c r="O1843" s="91"/>
    </row>
    <row r="1844" ht="15.75" customHeight="1">
      <c r="A1844" s="122"/>
      <c r="B1844" s="84"/>
      <c r="C1844" s="84"/>
      <c r="D1844" s="84"/>
      <c r="E1844" s="84"/>
      <c r="F1844" s="85"/>
      <c r="G1844" s="131"/>
      <c r="H1844" s="88"/>
      <c r="I1844" s="99"/>
      <c r="J1844" s="84"/>
      <c r="K1844" s="88"/>
      <c r="L1844" s="88"/>
      <c r="M1844" s="133"/>
      <c r="N1844" s="91"/>
      <c r="O1844" s="91"/>
    </row>
    <row r="1845" ht="15.75" customHeight="1">
      <c r="A1845" s="122"/>
      <c r="B1845" s="84"/>
      <c r="C1845" s="84"/>
      <c r="D1845" s="84"/>
      <c r="E1845" s="84"/>
      <c r="F1845" s="85"/>
      <c r="G1845" s="131"/>
      <c r="H1845" s="88"/>
      <c r="I1845" s="99"/>
      <c r="J1845" s="84"/>
      <c r="K1845" s="88"/>
      <c r="L1845" s="88"/>
      <c r="M1845" s="133"/>
      <c r="N1845" s="91"/>
      <c r="O1845" s="91"/>
    </row>
    <row r="1846" ht="15.75" customHeight="1">
      <c r="A1846" s="122"/>
      <c r="B1846" s="84"/>
      <c r="C1846" s="84"/>
      <c r="D1846" s="84"/>
      <c r="E1846" s="84"/>
      <c r="F1846" s="85"/>
      <c r="G1846" s="131"/>
      <c r="H1846" s="88"/>
      <c r="I1846" s="99"/>
      <c r="J1846" s="84"/>
      <c r="K1846" s="88"/>
      <c r="L1846" s="88"/>
      <c r="M1846" s="133"/>
      <c r="N1846" s="91"/>
      <c r="O1846" s="91"/>
    </row>
    <row r="1847" ht="15.75" customHeight="1">
      <c r="A1847" s="122"/>
      <c r="B1847" s="84"/>
      <c r="C1847" s="84"/>
      <c r="D1847" s="84"/>
      <c r="E1847" s="84"/>
      <c r="F1847" s="85"/>
      <c r="G1847" s="131"/>
      <c r="H1847" s="88"/>
      <c r="I1847" s="99"/>
      <c r="J1847" s="84"/>
      <c r="K1847" s="88"/>
      <c r="L1847" s="88"/>
      <c r="M1847" s="133"/>
      <c r="N1847" s="91"/>
      <c r="O1847" s="91"/>
    </row>
    <row r="1848" ht="15.75" customHeight="1">
      <c r="A1848" s="122"/>
      <c r="B1848" s="84"/>
      <c r="C1848" s="84"/>
      <c r="D1848" s="84"/>
      <c r="E1848" s="84"/>
      <c r="F1848" s="85"/>
      <c r="G1848" s="131"/>
      <c r="H1848" s="88"/>
      <c r="I1848" s="99"/>
      <c r="J1848" s="84"/>
      <c r="K1848" s="88"/>
      <c r="L1848" s="88"/>
      <c r="M1848" s="133"/>
      <c r="N1848" s="91"/>
      <c r="O1848" s="91"/>
    </row>
    <row r="1849" ht="15.75" customHeight="1">
      <c r="A1849" s="122"/>
      <c r="B1849" s="84"/>
      <c r="C1849" s="84"/>
      <c r="D1849" s="84"/>
      <c r="E1849" s="84"/>
      <c r="F1849" s="85"/>
      <c r="G1849" s="131"/>
      <c r="H1849" s="88"/>
      <c r="I1849" s="99"/>
      <c r="J1849" s="84"/>
      <c r="K1849" s="88"/>
      <c r="L1849" s="88"/>
      <c r="M1849" s="133"/>
      <c r="N1849" s="91"/>
      <c r="O1849" s="91"/>
    </row>
    <row r="1850" ht="15.75" customHeight="1">
      <c r="A1850" s="122"/>
      <c r="B1850" s="84"/>
      <c r="C1850" s="84"/>
      <c r="D1850" s="84"/>
      <c r="E1850" s="84"/>
      <c r="F1850" s="85"/>
      <c r="G1850" s="131"/>
      <c r="H1850" s="88"/>
      <c r="I1850" s="99"/>
      <c r="J1850" s="84"/>
      <c r="K1850" s="88"/>
      <c r="L1850" s="88"/>
      <c r="M1850" s="133"/>
      <c r="N1850" s="91"/>
      <c r="O1850" s="91"/>
    </row>
    <row r="1851" ht="15.75" customHeight="1">
      <c r="A1851" s="122"/>
      <c r="B1851" s="84"/>
      <c r="C1851" s="84"/>
      <c r="D1851" s="84"/>
      <c r="E1851" s="84"/>
      <c r="F1851" s="85"/>
      <c r="G1851" s="131"/>
      <c r="H1851" s="88"/>
      <c r="I1851" s="99"/>
      <c r="J1851" s="84"/>
      <c r="K1851" s="88"/>
      <c r="L1851" s="88"/>
      <c r="M1851" s="133"/>
      <c r="N1851" s="91"/>
      <c r="O1851" s="91"/>
    </row>
    <row r="1852" ht="15.75" customHeight="1">
      <c r="A1852" s="122"/>
      <c r="B1852" s="84"/>
      <c r="C1852" s="84"/>
      <c r="D1852" s="84"/>
      <c r="E1852" s="84"/>
      <c r="F1852" s="85"/>
      <c r="G1852" s="131"/>
      <c r="H1852" s="88"/>
      <c r="I1852" s="99"/>
      <c r="J1852" s="84"/>
      <c r="K1852" s="88"/>
      <c r="L1852" s="88"/>
      <c r="M1852" s="133"/>
      <c r="N1852" s="91"/>
      <c r="O1852" s="91"/>
    </row>
    <row r="1853" ht="15.75" customHeight="1">
      <c r="A1853" s="122"/>
      <c r="B1853" s="84"/>
      <c r="C1853" s="84"/>
      <c r="D1853" s="84"/>
      <c r="E1853" s="84"/>
      <c r="F1853" s="85"/>
      <c r="G1853" s="131"/>
      <c r="H1853" s="88"/>
      <c r="I1853" s="99"/>
      <c r="J1853" s="84"/>
      <c r="K1853" s="88"/>
      <c r="L1853" s="88"/>
      <c r="M1853" s="133"/>
      <c r="N1853" s="91"/>
      <c r="O1853" s="91"/>
    </row>
    <row r="1854" ht="15.75" customHeight="1">
      <c r="A1854" s="122"/>
      <c r="B1854" s="84"/>
      <c r="C1854" s="84"/>
      <c r="D1854" s="84"/>
      <c r="E1854" s="84"/>
      <c r="F1854" s="85"/>
      <c r="G1854" s="131"/>
      <c r="H1854" s="88"/>
      <c r="I1854" s="99"/>
      <c r="J1854" s="84"/>
      <c r="K1854" s="88"/>
      <c r="L1854" s="88"/>
      <c r="M1854" s="133"/>
      <c r="N1854" s="91"/>
      <c r="O1854" s="91"/>
    </row>
    <row r="1855" ht="15.75" customHeight="1">
      <c r="A1855" s="122"/>
      <c r="B1855" s="84"/>
      <c r="C1855" s="84"/>
      <c r="D1855" s="84"/>
      <c r="E1855" s="84"/>
      <c r="F1855" s="85"/>
      <c r="G1855" s="131"/>
      <c r="H1855" s="88"/>
      <c r="I1855" s="99"/>
      <c r="J1855" s="84"/>
      <c r="K1855" s="88"/>
      <c r="L1855" s="88"/>
      <c r="M1855" s="133"/>
      <c r="N1855" s="91"/>
      <c r="O1855" s="91"/>
    </row>
    <row r="1856" ht="15.75" customHeight="1">
      <c r="A1856" s="122"/>
      <c r="B1856" s="84"/>
      <c r="C1856" s="84"/>
      <c r="D1856" s="84"/>
      <c r="E1856" s="84"/>
      <c r="F1856" s="85"/>
      <c r="G1856" s="131"/>
      <c r="H1856" s="88"/>
      <c r="I1856" s="99"/>
      <c r="J1856" s="84"/>
      <c r="K1856" s="88"/>
      <c r="L1856" s="88"/>
      <c r="M1856" s="133"/>
      <c r="N1856" s="91"/>
      <c r="O1856" s="91"/>
    </row>
    <row r="1857" ht="15.75" customHeight="1">
      <c r="A1857" s="122"/>
      <c r="B1857" s="84"/>
      <c r="C1857" s="84"/>
      <c r="D1857" s="84"/>
      <c r="E1857" s="84"/>
      <c r="F1857" s="85"/>
      <c r="G1857" s="131"/>
      <c r="H1857" s="88"/>
      <c r="I1857" s="99"/>
      <c r="J1857" s="84"/>
      <c r="K1857" s="88"/>
      <c r="L1857" s="88"/>
      <c r="M1857" s="133"/>
      <c r="N1857" s="91"/>
      <c r="O1857" s="91"/>
    </row>
    <row r="1858" ht="15.75" customHeight="1">
      <c r="A1858" s="122"/>
      <c r="B1858" s="84"/>
      <c r="C1858" s="84"/>
      <c r="D1858" s="84"/>
      <c r="E1858" s="84"/>
      <c r="F1858" s="85"/>
      <c r="G1858" s="131"/>
      <c r="H1858" s="88"/>
      <c r="I1858" s="99"/>
      <c r="J1858" s="84"/>
      <c r="K1858" s="88"/>
      <c r="L1858" s="88"/>
      <c r="M1858" s="133"/>
      <c r="N1858" s="91"/>
      <c r="O1858" s="91"/>
    </row>
    <row r="1859" ht="15.75" customHeight="1">
      <c r="A1859" s="122"/>
      <c r="B1859" s="84"/>
      <c r="C1859" s="84"/>
      <c r="D1859" s="84"/>
      <c r="E1859" s="84"/>
      <c r="F1859" s="85"/>
      <c r="G1859" s="131"/>
      <c r="H1859" s="88"/>
      <c r="I1859" s="99"/>
      <c r="J1859" s="84"/>
      <c r="K1859" s="88"/>
      <c r="L1859" s="88"/>
      <c r="M1859" s="133"/>
      <c r="N1859" s="91"/>
      <c r="O1859" s="91"/>
    </row>
    <row r="1860" ht="15.75" customHeight="1">
      <c r="A1860" s="122"/>
      <c r="B1860" s="84"/>
      <c r="C1860" s="84"/>
      <c r="D1860" s="84"/>
      <c r="E1860" s="84"/>
      <c r="F1860" s="85"/>
      <c r="G1860" s="131"/>
      <c r="H1860" s="88"/>
      <c r="I1860" s="99"/>
      <c r="J1860" s="84"/>
      <c r="K1860" s="88"/>
      <c r="L1860" s="88"/>
      <c r="M1860" s="133"/>
      <c r="N1860" s="91"/>
      <c r="O1860" s="91"/>
    </row>
    <row r="1861" ht="15.75" customHeight="1">
      <c r="A1861" s="122"/>
      <c r="B1861" s="84"/>
      <c r="C1861" s="84"/>
      <c r="D1861" s="84"/>
      <c r="E1861" s="84"/>
      <c r="F1861" s="85"/>
      <c r="G1861" s="131"/>
      <c r="H1861" s="88"/>
      <c r="I1861" s="99"/>
      <c r="J1861" s="84"/>
      <c r="K1861" s="88"/>
      <c r="L1861" s="88"/>
      <c r="M1861" s="133"/>
      <c r="N1861" s="91"/>
      <c r="O1861" s="91"/>
    </row>
    <row r="1862" ht="15.75" customHeight="1">
      <c r="A1862" s="122"/>
      <c r="B1862" s="84"/>
      <c r="C1862" s="84"/>
      <c r="D1862" s="84"/>
      <c r="E1862" s="84"/>
      <c r="F1862" s="85"/>
      <c r="G1862" s="131"/>
      <c r="H1862" s="88"/>
      <c r="I1862" s="99"/>
      <c r="J1862" s="84"/>
      <c r="K1862" s="88"/>
      <c r="L1862" s="88"/>
      <c r="M1862" s="133"/>
      <c r="N1862" s="91"/>
      <c r="O1862" s="91"/>
    </row>
    <row r="1863" ht="15.75" customHeight="1">
      <c r="A1863" s="122"/>
      <c r="B1863" s="84"/>
      <c r="C1863" s="84"/>
      <c r="D1863" s="84"/>
      <c r="E1863" s="84"/>
      <c r="F1863" s="85"/>
      <c r="G1863" s="131"/>
      <c r="H1863" s="88"/>
      <c r="I1863" s="99"/>
      <c r="J1863" s="84"/>
      <c r="K1863" s="88"/>
      <c r="L1863" s="88"/>
      <c r="M1863" s="133"/>
      <c r="N1863" s="91"/>
      <c r="O1863" s="91"/>
    </row>
    <row r="1864" ht="15.75" customHeight="1">
      <c r="A1864" s="122"/>
      <c r="B1864" s="84"/>
      <c r="C1864" s="84"/>
      <c r="D1864" s="84"/>
      <c r="E1864" s="84"/>
      <c r="F1864" s="85"/>
      <c r="G1864" s="131"/>
      <c r="H1864" s="88"/>
      <c r="I1864" s="99"/>
      <c r="J1864" s="84"/>
      <c r="K1864" s="88"/>
      <c r="L1864" s="88"/>
      <c r="M1864" s="133"/>
      <c r="N1864" s="91"/>
      <c r="O1864" s="91"/>
    </row>
    <row r="1865" ht="15.75" customHeight="1">
      <c r="A1865" s="122"/>
      <c r="B1865" s="84"/>
      <c r="C1865" s="84"/>
      <c r="D1865" s="84"/>
      <c r="E1865" s="84"/>
      <c r="F1865" s="85"/>
      <c r="G1865" s="131"/>
      <c r="H1865" s="88"/>
      <c r="I1865" s="99"/>
      <c r="J1865" s="84"/>
      <c r="K1865" s="88"/>
      <c r="L1865" s="88"/>
      <c r="M1865" s="133"/>
      <c r="N1865" s="91"/>
      <c r="O1865" s="91"/>
    </row>
    <row r="1866" ht="15.75" customHeight="1">
      <c r="A1866" s="122"/>
      <c r="B1866" s="84"/>
      <c r="C1866" s="84"/>
      <c r="D1866" s="84"/>
      <c r="E1866" s="84"/>
      <c r="F1866" s="85"/>
      <c r="G1866" s="131"/>
      <c r="H1866" s="88"/>
      <c r="I1866" s="99"/>
      <c r="J1866" s="84"/>
      <c r="K1866" s="88"/>
      <c r="L1866" s="88"/>
      <c r="M1866" s="133"/>
      <c r="N1866" s="91"/>
      <c r="O1866" s="91"/>
    </row>
    <row r="1867" ht="15.75" customHeight="1">
      <c r="A1867" s="122"/>
      <c r="B1867" s="84"/>
      <c r="C1867" s="84"/>
      <c r="D1867" s="84"/>
      <c r="E1867" s="84"/>
      <c r="F1867" s="85"/>
      <c r="G1867" s="131"/>
      <c r="H1867" s="88"/>
      <c r="I1867" s="99"/>
      <c r="J1867" s="84"/>
      <c r="K1867" s="88"/>
      <c r="L1867" s="88"/>
      <c r="M1867" s="133"/>
      <c r="N1867" s="91"/>
      <c r="O1867" s="91"/>
    </row>
    <row r="1868" ht="15.75" customHeight="1">
      <c r="A1868" s="122"/>
      <c r="B1868" s="84"/>
      <c r="C1868" s="84"/>
      <c r="D1868" s="84"/>
      <c r="E1868" s="84"/>
      <c r="F1868" s="85"/>
      <c r="G1868" s="131"/>
      <c r="H1868" s="88"/>
      <c r="I1868" s="99"/>
      <c r="J1868" s="84"/>
      <c r="K1868" s="88"/>
      <c r="L1868" s="88"/>
      <c r="M1868" s="133"/>
      <c r="N1868" s="91"/>
      <c r="O1868" s="91"/>
    </row>
    <row r="1869" ht="15.75" customHeight="1">
      <c r="A1869" s="122"/>
      <c r="B1869" s="84"/>
      <c r="C1869" s="84"/>
      <c r="D1869" s="84"/>
      <c r="E1869" s="84"/>
      <c r="F1869" s="85"/>
      <c r="G1869" s="131"/>
      <c r="H1869" s="88"/>
      <c r="I1869" s="99"/>
      <c r="J1869" s="84"/>
      <c r="K1869" s="88"/>
      <c r="L1869" s="88"/>
      <c r="M1869" s="133"/>
      <c r="N1869" s="91"/>
      <c r="O1869" s="91"/>
    </row>
    <row r="1870" ht="15.75" customHeight="1">
      <c r="A1870" s="122"/>
      <c r="B1870" s="84"/>
      <c r="C1870" s="84"/>
      <c r="D1870" s="84"/>
      <c r="E1870" s="84"/>
      <c r="F1870" s="85"/>
      <c r="G1870" s="131"/>
      <c r="H1870" s="88"/>
      <c r="I1870" s="99"/>
      <c r="J1870" s="84"/>
      <c r="K1870" s="88"/>
      <c r="L1870" s="88"/>
      <c r="M1870" s="133"/>
      <c r="N1870" s="91"/>
      <c r="O1870" s="91"/>
    </row>
    <row r="1871" ht="15.75" customHeight="1">
      <c r="A1871" s="122"/>
      <c r="B1871" s="84"/>
      <c r="C1871" s="84"/>
      <c r="D1871" s="84"/>
      <c r="E1871" s="84"/>
      <c r="F1871" s="85"/>
      <c r="G1871" s="131"/>
      <c r="H1871" s="88"/>
      <c r="I1871" s="99"/>
      <c r="J1871" s="84"/>
      <c r="K1871" s="88"/>
      <c r="L1871" s="88"/>
      <c r="M1871" s="133"/>
      <c r="N1871" s="91"/>
      <c r="O1871" s="91"/>
    </row>
    <row r="1872" ht="15.75" customHeight="1">
      <c r="A1872" s="122"/>
      <c r="B1872" s="84"/>
      <c r="C1872" s="84"/>
      <c r="D1872" s="84"/>
      <c r="E1872" s="84"/>
      <c r="F1872" s="85"/>
      <c r="G1872" s="131"/>
      <c r="H1872" s="88"/>
      <c r="I1872" s="99"/>
      <c r="J1872" s="84"/>
      <c r="K1872" s="88"/>
      <c r="L1872" s="88"/>
      <c r="M1872" s="133"/>
      <c r="N1872" s="91"/>
      <c r="O1872" s="91"/>
    </row>
    <row r="1873" ht="15.75" customHeight="1">
      <c r="A1873" s="122"/>
      <c r="B1873" s="84"/>
      <c r="C1873" s="84"/>
      <c r="D1873" s="84"/>
      <c r="E1873" s="84"/>
      <c r="F1873" s="85"/>
      <c r="G1873" s="131"/>
      <c r="H1873" s="88"/>
      <c r="I1873" s="99"/>
      <c r="J1873" s="84"/>
      <c r="K1873" s="88"/>
      <c r="L1873" s="88"/>
      <c r="M1873" s="133"/>
      <c r="N1873" s="91"/>
      <c r="O1873" s="91"/>
    </row>
    <row r="1874" ht="15.75" customHeight="1">
      <c r="A1874" s="122"/>
      <c r="B1874" s="84"/>
      <c r="C1874" s="84"/>
      <c r="D1874" s="84"/>
      <c r="E1874" s="84"/>
      <c r="F1874" s="85"/>
      <c r="G1874" s="131"/>
      <c r="H1874" s="88"/>
      <c r="I1874" s="99"/>
      <c r="J1874" s="84"/>
      <c r="K1874" s="88"/>
      <c r="L1874" s="88"/>
      <c r="M1874" s="133"/>
      <c r="N1874" s="91"/>
      <c r="O1874" s="91"/>
    </row>
    <row r="1875" ht="15.75" customHeight="1">
      <c r="A1875" s="122"/>
      <c r="B1875" s="84"/>
      <c r="C1875" s="84"/>
      <c r="D1875" s="84"/>
      <c r="E1875" s="84"/>
      <c r="F1875" s="85"/>
      <c r="G1875" s="131"/>
      <c r="H1875" s="88"/>
      <c r="I1875" s="99"/>
      <c r="J1875" s="84"/>
      <c r="K1875" s="88"/>
      <c r="L1875" s="88"/>
      <c r="M1875" s="133"/>
      <c r="N1875" s="91"/>
      <c r="O1875" s="91"/>
    </row>
    <row r="1876" ht="15.75" customHeight="1">
      <c r="A1876" s="122"/>
      <c r="B1876" s="84"/>
      <c r="C1876" s="84"/>
      <c r="D1876" s="84"/>
      <c r="E1876" s="84"/>
      <c r="F1876" s="85"/>
      <c r="G1876" s="131"/>
      <c r="H1876" s="88"/>
      <c r="I1876" s="99"/>
      <c r="J1876" s="84"/>
      <c r="K1876" s="88"/>
      <c r="L1876" s="88"/>
      <c r="M1876" s="133"/>
      <c r="N1876" s="91"/>
      <c r="O1876" s="91"/>
    </row>
    <row r="1877" ht="15.75" customHeight="1">
      <c r="A1877" s="122"/>
      <c r="B1877" s="84"/>
      <c r="C1877" s="84"/>
      <c r="D1877" s="84"/>
      <c r="E1877" s="84"/>
      <c r="F1877" s="85"/>
      <c r="G1877" s="131"/>
      <c r="H1877" s="88"/>
      <c r="I1877" s="99"/>
      <c r="J1877" s="84"/>
      <c r="K1877" s="88"/>
      <c r="L1877" s="88"/>
      <c r="M1877" s="133"/>
      <c r="N1877" s="91"/>
      <c r="O1877" s="91"/>
    </row>
    <row r="1878" ht="15.75" customHeight="1">
      <c r="A1878" s="122"/>
      <c r="B1878" s="84"/>
      <c r="C1878" s="84"/>
      <c r="D1878" s="84"/>
      <c r="E1878" s="84"/>
      <c r="F1878" s="85"/>
      <c r="G1878" s="131"/>
      <c r="H1878" s="88"/>
      <c r="I1878" s="99"/>
      <c r="J1878" s="84"/>
      <c r="K1878" s="88"/>
      <c r="L1878" s="88"/>
      <c r="M1878" s="133"/>
      <c r="N1878" s="91"/>
      <c r="O1878" s="91"/>
    </row>
    <row r="1879" ht="15.75" customHeight="1">
      <c r="A1879" s="122"/>
      <c r="B1879" s="84"/>
      <c r="C1879" s="84"/>
      <c r="D1879" s="84"/>
      <c r="E1879" s="84"/>
      <c r="F1879" s="85"/>
      <c r="G1879" s="131"/>
      <c r="H1879" s="88"/>
      <c r="I1879" s="99"/>
      <c r="J1879" s="84"/>
      <c r="K1879" s="88"/>
      <c r="L1879" s="88"/>
      <c r="M1879" s="133"/>
      <c r="N1879" s="91"/>
      <c r="O1879" s="91"/>
    </row>
    <row r="1880" ht="15.75" customHeight="1">
      <c r="A1880" s="122"/>
      <c r="B1880" s="84"/>
      <c r="C1880" s="84"/>
      <c r="D1880" s="84"/>
      <c r="E1880" s="84"/>
      <c r="F1880" s="85"/>
      <c r="G1880" s="131"/>
      <c r="H1880" s="88"/>
      <c r="I1880" s="99"/>
      <c r="J1880" s="84"/>
      <c r="K1880" s="88"/>
      <c r="L1880" s="88"/>
      <c r="M1880" s="133"/>
      <c r="N1880" s="91"/>
      <c r="O1880" s="91"/>
    </row>
    <row r="1881" ht="15.75" customHeight="1">
      <c r="A1881" s="122"/>
      <c r="B1881" s="84"/>
      <c r="C1881" s="84"/>
      <c r="D1881" s="84"/>
      <c r="E1881" s="84"/>
      <c r="F1881" s="85"/>
      <c r="G1881" s="131"/>
      <c r="H1881" s="88"/>
      <c r="I1881" s="99"/>
      <c r="J1881" s="84"/>
      <c r="K1881" s="88"/>
      <c r="L1881" s="88"/>
      <c r="M1881" s="133"/>
      <c r="N1881" s="91"/>
      <c r="O1881" s="91"/>
    </row>
    <row r="1882" ht="15.75" customHeight="1">
      <c r="A1882" s="122"/>
      <c r="B1882" s="84"/>
      <c r="C1882" s="84"/>
      <c r="D1882" s="84"/>
      <c r="E1882" s="84"/>
      <c r="F1882" s="85"/>
      <c r="G1882" s="131"/>
      <c r="H1882" s="88"/>
      <c r="I1882" s="99"/>
      <c r="J1882" s="84"/>
      <c r="K1882" s="88"/>
      <c r="L1882" s="88"/>
      <c r="M1882" s="133"/>
      <c r="N1882" s="91"/>
      <c r="O1882" s="91"/>
    </row>
    <row r="1883" ht="15.75" customHeight="1">
      <c r="A1883" s="122"/>
      <c r="B1883" s="84"/>
      <c r="C1883" s="84"/>
      <c r="D1883" s="84"/>
      <c r="E1883" s="84"/>
      <c r="F1883" s="85"/>
      <c r="G1883" s="131"/>
      <c r="H1883" s="88"/>
      <c r="I1883" s="99"/>
      <c r="J1883" s="84"/>
      <c r="K1883" s="88"/>
      <c r="L1883" s="88"/>
      <c r="M1883" s="133"/>
      <c r="N1883" s="91"/>
      <c r="O1883" s="91"/>
    </row>
    <row r="1884" ht="15.75" customHeight="1">
      <c r="A1884" s="122"/>
      <c r="B1884" s="84"/>
      <c r="C1884" s="84"/>
      <c r="D1884" s="84"/>
      <c r="E1884" s="84"/>
      <c r="F1884" s="85"/>
      <c r="G1884" s="131"/>
      <c r="H1884" s="88"/>
      <c r="I1884" s="99"/>
      <c r="J1884" s="84"/>
      <c r="K1884" s="88"/>
      <c r="L1884" s="88"/>
      <c r="M1884" s="133"/>
      <c r="N1884" s="91"/>
      <c r="O1884" s="91"/>
    </row>
    <row r="1885" ht="15.75" customHeight="1">
      <c r="A1885" s="122"/>
      <c r="B1885" s="84"/>
      <c r="C1885" s="84"/>
      <c r="D1885" s="84"/>
      <c r="E1885" s="84"/>
      <c r="F1885" s="85"/>
      <c r="G1885" s="131"/>
      <c r="H1885" s="88"/>
      <c r="I1885" s="99"/>
      <c r="J1885" s="84"/>
      <c r="K1885" s="88"/>
      <c r="L1885" s="88"/>
      <c r="M1885" s="133"/>
      <c r="N1885" s="91"/>
      <c r="O1885" s="91"/>
    </row>
    <row r="1886" ht="15.75" customHeight="1">
      <c r="A1886" s="122"/>
      <c r="B1886" s="84"/>
      <c r="C1886" s="84"/>
      <c r="D1886" s="84"/>
      <c r="E1886" s="84"/>
      <c r="F1886" s="85"/>
      <c r="G1886" s="131"/>
      <c r="H1886" s="88"/>
      <c r="I1886" s="99"/>
      <c r="J1886" s="84"/>
      <c r="K1886" s="88"/>
      <c r="L1886" s="88"/>
      <c r="M1886" s="133"/>
      <c r="N1886" s="91"/>
      <c r="O1886" s="91"/>
    </row>
    <row r="1887" ht="15.75" customHeight="1">
      <c r="A1887" s="122"/>
      <c r="B1887" s="84"/>
      <c r="C1887" s="84"/>
      <c r="D1887" s="84"/>
      <c r="E1887" s="84"/>
      <c r="F1887" s="85"/>
      <c r="G1887" s="131"/>
      <c r="H1887" s="88"/>
      <c r="I1887" s="99"/>
      <c r="J1887" s="84"/>
      <c r="K1887" s="88"/>
      <c r="L1887" s="88"/>
      <c r="M1887" s="133"/>
      <c r="N1887" s="91"/>
      <c r="O1887" s="91"/>
    </row>
    <row r="1888" ht="15.75" customHeight="1">
      <c r="A1888" s="122"/>
      <c r="B1888" s="84"/>
      <c r="C1888" s="84"/>
      <c r="D1888" s="84"/>
      <c r="E1888" s="84"/>
      <c r="F1888" s="85"/>
      <c r="G1888" s="131"/>
      <c r="H1888" s="88"/>
      <c r="I1888" s="99"/>
      <c r="J1888" s="84"/>
      <c r="K1888" s="88"/>
      <c r="L1888" s="88"/>
      <c r="M1888" s="133"/>
      <c r="N1888" s="91"/>
      <c r="O1888" s="91"/>
    </row>
    <row r="1889" ht="15.75" customHeight="1">
      <c r="A1889" s="122"/>
      <c r="B1889" s="84"/>
      <c r="C1889" s="84"/>
      <c r="D1889" s="84"/>
      <c r="E1889" s="84"/>
      <c r="F1889" s="85"/>
      <c r="G1889" s="131"/>
      <c r="H1889" s="88"/>
      <c r="I1889" s="99"/>
      <c r="J1889" s="84"/>
      <c r="K1889" s="88"/>
      <c r="L1889" s="88"/>
      <c r="M1889" s="133"/>
      <c r="N1889" s="91"/>
      <c r="O1889" s="91"/>
    </row>
    <row r="1890" ht="15.75" customHeight="1">
      <c r="A1890" s="122"/>
      <c r="B1890" s="84"/>
      <c r="C1890" s="84"/>
      <c r="D1890" s="84"/>
      <c r="E1890" s="84"/>
      <c r="F1890" s="85"/>
      <c r="G1890" s="131"/>
      <c r="H1890" s="88"/>
      <c r="I1890" s="99"/>
      <c r="J1890" s="84"/>
      <c r="K1890" s="88"/>
      <c r="L1890" s="88"/>
      <c r="M1890" s="133"/>
      <c r="N1890" s="91"/>
      <c r="O1890" s="91"/>
    </row>
    <row r="1891" ht="15.75" customHeight="1">
      <c r="A1891" s="122"/>
      <c r="B1891" s="84"/>
      <c r="C1891" s="84"/>
      <c r="D1891" s="84"/>
      <c r="E1891" s="84"/>
      <c r="F1891" s="85"/>
      <c r="G1891" s="131"/>
      <c r="H1891" s="88"/>
      <c r="I1891" s="99"/>
      <c r="J1891" s="84"/>
      <c r="K1891" s="88"/>
      <c r="L1891" s="88"/>
      <c r="M1891" s="133"/>
      <c r="N1891" s="91"/>
      <c r="O1891" s="91"/>
    </row>
    <row r="1892" ht="15.75" customHeight="1">
      <c r="A1892" s="122"/>
      <c r="B1892" s="84"/>
      <c r="C1892" s="84"/>
      <c r="D1892" s="84"/>
      <c r="E1892" s="84"/>
      <c r="F1892" s="85"/>
      <c r="G1892" s="131"/>
      <c r="H1892" s="88"/>
      <c r="I1892" s="99"/>
      <c r="J1892" s="84"/>
      <c r="K1892" s="88"/>
      <c r="L1892" s="88"/>
      <c r="M1892" s="133"/>
      <c r="N1892" s="91"/>
      <c r="O1892" s="91"/>
    </row>
    <row r="1893" ht="15.75" customHeight="1">
      <c r="A1893" s="122"/>
      <c r="B1893" s="84"/>
      <c r="C1893" s="84"/>
      <c r="D1893" s="84"/>
      <c r="E1893" s="84"/>
      <c r="F1893" s="85"/>
      <c r="G1893" s="131"/>
      <c r="H1893" s="88"/>
      <c r="I1893" s="99"/>
      <c r="J1893" s="84"/>
      <c r="K1893" s="88"/>
      <c r="L1893" s="88"/>
      <c r="M1893" s="133"/>
      <c r="N1893" s="91"/>
      <c r="O1893" s="91"/>
    </row>
    <row r="1894" ht="15.75" customHeight="1">
      <c r="A1894" s="122"/>
      <c r="B1894" s="84"/>
      <c r="C1894" s="84"/>
      <c r="D1894" s="84"/>
      <c r="E1894" s="84"/>
      <c r="F1894" s="85"/>
      <c r="G1894" s="131"/>
      <c r="H1894" s="88"/>
      <c r="I1894" s="99"/>
      <c r="J1894" s="84"/>
      <c r="K1894" s="88"/>
      <c r="L1894" s="88"/>
      <c r="M1894" s="133"/>
      <c r="N1894" s="91"/>
      <c r="O1894" s="91"/>
    </row>
    <row r="1895" ht="15.75" customHeight="1">
      <c r="A1895" s="122"/>
      <c r="B1895" s="84"/>
      <c r="C1895" s="84"/>
      <c r="D1895" s="84"/>
      <c r="E1895" s="84"/>
      <c r="F1895" s="85"/>
      <c r="G1895" s="131"/>
      <c r="H1895" s="88"/>
      <c r="I1895" s="99"/>
      <c r="J1895" s="84"/>
      <c r="K1895" s="88"/>
      <c r="L1895" s="88"/>
      <c r="M1895" s="133"/>
      <c r="N1895" s="91"/>
      <c r="O1895" s="91"/>
    </row>
    <row r="1896" ht="15.75" customHeight="1">
      <c r="A1896" s="122"/>
      <c r="B1896" s="84"/>
      <c r="C1896" s="84"/>
      <c r="D1896" s="84"/>
      <c r="E1896" s="84"/>
      <c r="F1896" s="85"/>
      <c r="G1896" s="131"/>
      <c r="H1896" s="88"/>
      <c r="I1896" s="99"/>
      <c r="J1896" s="84"/>
      <c r="K1896" s="88"/>
      <c r="L1896" s="88"/>
      <c r="M1896" s="133"/>
      <c r="N1896" s="91"/>
      <c r="O1896" s="91"/>
    </row>
    <row r="1897" ht="15.75" customHeight="1">
      <c r="A1897" s="122"/>
      <c r="B1897" s="84"/>
      <c r="C1897" s="84"/>
      <c r="D1897" s="84"/>
      <c r="E1897" s="84"/>
      <c r="F1897" s="85"/>
      <c r="G1897" s="131"/>
      <c r="H1897" s="88"/>
      <c r="I1897" s="99"/>
      <c r="J1897" s="84"/>
      <c r="K1897" s="88"/>
      <c r="L1897" s="88"/>
      <c r="M1897" s="133"/>
      <c r="N1897" s="91"/>
      <c r="O1897" s="91"/>
    </row>
    <row r="1898" ht="15.75" customHeight="1">
      <c r="A1898" s="122"/>
      <c r="B1898" s="84"/>
      <c r="C1898" s="84"/>
      <c r="D1898" s="84"/>
      <c r="E1898" s="84"/>
      <c r="F1898" s="85"/>
      <c r="G1898" s="131"/>
      <c r="H1898" s="88"/>
      <c r="I1898" s="99"/>
      <c r="J1898" s="84"/>
      <c r="K1898" s="88"/>
      <c r="L1898" s="88"/>
      <c r="M1898" s="133"/>
      <c r="N1898" s="91"/>
      <c r="O1898" s="91"/>
    </row>
    <row r="1899" ht="15.75" customHeight="1">
      <c r="A1899" s="122"/>
      <c r="B1899" s="84"/>
      <c r="C1899" s="84"/>
      <c r="D1899" s="84"/>
      <c r="E1899" s="84"/>
      <c r="F1899" s="85"/>
      <c r="G1899" s="131"/>
      <c r="H1899" s="88"/>
      <c r="I1899" s="99"/>
      <c r="J1899" s="84"/>
      <c r="K1899" s="88"/>
      <c r="L1899" s="88"/>
      <c r="M1899" s="133"/>
      <c r="N1899" s="91"/>
      <c r="O1899" s="91"/>
    </row>
    <row r="1900" ht="15.75" customHeight="1">
      <c r="A1900" s="122"/>
      <c r="B1900" s="84"/>
      <c r="C1900" s="84"/>
      <c r="D1900" s="84"/>
      <c r="E1900" s="84"/>
      <c r="F1900" s="85"/>
      <c r="G1900" s="131"/>
      <c r="H1900" s="88"/>
      <c r="I1900" s="99"/>
      <c r="J1900" s="84"/>
      <c r="K1900" s="88"/>
      <c r="L1900" s="88"/>
      <c r="M1900" s="133"/>
      <c r="N1900" s="91"/>
      <c r="O1900" s="91"/>
    </row>
    <row r="1901" ht="15.75" customHeight="1">
      <c r="A1901" s="122"/>
      <c r="B1901" s="84"/>
      <c r="C1901" s="84"/>
      <c r="D1901" s="84"/>
      <c r="E1901" s="84"/>
      <c r="F1901" s="85"/>
      <c r="G1901" s="131"/>
      <c r="H1901" s="88"/>
      <c r="I1901" s="99"/>
      <c r="J1901" s="84"/>
      <c r="K1901" s="88"/>
      <c r="L1901" s="88"/>
      <c r="M1901" s="133"/>
      <c r="N1901" s="91"/>
      <c r="O1901" s="91"/>
    </row>
    <row r="1902" ht="15.75" customHeight="1">
      <c r="A1902" s="122"/>
      <c r="B1902" s="84"/>
      <c r="C1902" s="84"/>
      <c r="D1902" s="84"/>
      <c r="E1902" s="84"/>
      <c r="F1902" s="85"/>
      <c r="G1902" s="131"/>
      <c r="H1902" s="88"/>
      <c r="I1902" s="99"/>
      <c r="J1902" s="84"/>
      <c r="K1902" s="88"/>
      <c r="L1902" s="88"/>
      <c r="M1902" s="133"/>
      <c r="N1902" s="91"/>
      <c r="O1902" s="91"/>
    </row>
    <row r="1903" ht="15.75" customHeight="1">
      <c r="A1903" s="122"/>
      <c r="B1903" s="84"/>
      <c r="C1903" s="84"/>
      <c r="D1903" s="84"/>
      <c r="E1903" s="84"/>
      <c r="F1903" s="85"/>
      <c r="G1903" s="131"/>
      <c r="H1903" s="88"/>
      <c r="I1903" s="99"/>
      <c r="J1903" s="84"/>
      <c r="K1903" s="88"/>
      <c r="L1903" s="88"/>
      <c r="M1903" s="133"/>
      <c r="N1903" s="91"/>
      <c r="O1903" s="91"/>
    </row>
    <row r="1904" ht="15.75" customHeight="1">
      <c r="A1904" s="122"/>
      <c r="B1904" s="84"/>
      <c r="C1904" s="84"/>
      <c r="D1904" s="84"/>
      <c r="E1904" s="84"/>
      <c r="F1904" s="85"/>
      <c r="G1904" s="131"/>
      <c r="H1904" s="88"/>
      <c r="I1904" s="99"/>
      <c r="J1904" s="84"/>
      <c r="K1904" s="88"/>
      <c r="L1904" s="88"/>
      <c r="M1904" s="133"/>
      <c r="N1904" s="91"/>
      <c r="O1904" s="91"/>
    </row>
    <row r="1905" ht="15.75" customHeight="1">
      <c r="A1905" s="122"/>
      <c r="B1905" s="84"/>
      <c r="C1905" s="84"/>
      <c r="D1905" s="84"/>
      <c r="E1905" s="84"/>
      <c r="F1905" s="85"/>
      <c r="G1905" s="131"/>
      <c r="H1905" s="88"/>
      <c r="I1905" s="99"/>
      <c r="J1905" s="84"/>
      <c r="K1905" s="88"/>
      <c r="L1905" s="88"/>
      <c r="M1905" s="133"/>
      <c r="N1905" s="91"/>
      <c r="O1905" s="91"/>
    </row>
    <row r="1906" ht="15.75" customHeight="1">
      <c r="A1906" s="122"/>
      <c r="B1906" s="84"/>
      <c r="C1906" s="84"/>
      <c r="D1906" s="84"/>
      <c r="E1906" s="84"/>
      <c r="F1906" s="85"/>
      <c r="G1906" s="131"/>
      <c r="H1906" s="88"/>
      <c r="I1906" s="99"/>
      <c r="J1906" s="84"/>
      <c r="K1906" s="88"/>
      <c r="L1906" s="88"/>
      <c r="M1906" s="133"/>
      <c r="N1906" s="91"/>
      <c r="O1906" s="91"/>
    </row>
    <row r="1907" ht="15.75" customHeight="1">
      <c r="A1907" s="122"/>
      <c r="B1907" s="84"/>
      <c r="C1907" s="84"/>
      <c r="D1907" s="84"/>
      <c r="E1907" s="84"/>
      <c r="F1907" s="85"/>
      <c r="G1907" s="131"/>
      <c r="H1907" s="88"/>
      <c r="I1907" s="99"/>
      <c r="J1907" s="84"/>
      <c r="K1907" s="88"/>
      <c r="L1907" s="88"/>
      <c r="M1907" s="133"/>
      <c r="N1907" s="91"/>
      <c r="O1907" s="91"/>
    </row>
    <row r="1908" ht="15.75" customHeight="1">
      <c r="A1908" s="122"/>
      <c r="B1908" s="84"/>
      <c r="C1908" s="84"/>
      <c r="D1908" s="84"/>
      <c r="E1908" s="84"/>
      <c r="F1908" s="85"/>
      <c r="G1908" s="131"/>
      <c r="H1908" s="88"/>
      <c r="I1908" s="99"/>
      <c r="J1908" s="84"/>
      <c r="K1908" s="88"/>
      <c r="L1908" s="88"/>
      <c r="M1908" s="133"/>
      <c r="N1908" s="91"/>
      <c r="O1908" s="91"/>
    </row>
    <row r="1909" ht="15.75" customHeight="1">
      <c r="A1909" s="122"/>
      <c r="B1909" s="84"/>
      <c r="C1909" s="84"/>
      <c r="D1909" s="84"/>
      <c r="E1909" s="84"/>
      <c r="F1909" s="85"/>
      <c r="G1909" s="131"/>
      <c r="H1909" s="88"/>
      <c r="I1909" s="99"/>
      <c r="J1909" s="84"/>
      <c r="K1909" s="88"/>
      <c r="L1909" s="88"/>
      <c r="M1909" s="133"/>
      <c r="N1909" s="91"/>
      <c r="O1909" s="91"/>
    </row>
    <row r="1910" ht="15.75" customHeight="1">
      <c r="A1910" s="122"/>
      <c r="B1910" s="84"/>
      <c r="C1910" s="84"/>
      <c r="D1910" s="84"/>
      <c r="E1910" s="84"/>
      <c r="F1910" s="85"/>
      <c r="G1910" s="131"/>
      <c r="H1910" s="88"/>
      <c r="I1910" s="99"/>
      <c r="J1910" s="84"/>
      <c r="K1910" s="88"/>
      <c r="L1910" s="88"/>
      <c r="M1910" s="133"/>
      <c r="N1910" s="91"/>
      <c r="O1910" s="91"/>
    </row>
    <row r="1911" ht="15.75" customHeight="1">
      <c r="A1911" s="122"/>
      <c r="B1911" s="84"/>
      <c r="C1911" s="84"/>
      <c r="D1911" s="84"/>
      <c r="E1911" s="84"/>
      <c r="F1911" s="85"/>
      <c r="G1911" s="131"/>
      <c r="H1911" s="88"/>
      <c r="I1911" s="99"/>
      <c r="J1911" s="84"/>
      <c r="K1911" s="88"/>
      <c r="L1911" s="88"/>
      <c r="M1911" s="133"/>
      <c r="N1911" s="91"/>
      <c r="O1911" s="91"/>
    </row>
    <row r="1912" ht="15.75" customHeight="1">
      <c r="A1912" s="122"/>
      <c r="B1912" s="84"/>
      <c r="C1912" s="84"/>
      <c r="D1912" s="84"/>
      <c r="E1912" s="84"/>
      <c r="F1912" s="85"/>
      <c r="G1912" s="131"/>
      <c r="H1912" s="88"/>
      <c r="I1912" s="99"/>
      <c r="J1912" s="84"/>
      <c r="K1912" s="88"/>
      <c r="L1912" s="88"/>
      <c r="M1912" s="133"/>
      <c r="N1912" s="91"/>
      <c r="O1912" s="91"/>
    </row>
    <row r="1913" ht="15.75" customHeight="1">
      <c r="A1913" s="122"/>
      <c r="B1913" s="84"/>
      <c r="C1913" s="84"/>
      <c r="D1913" s="84"/>
      <c r="E1913" s="84"/>
      <c r="F1913" s="85"/>
      <c r="G1913" s="131"/>
      <c r="H1913" s="88"/>
      <c r="I1913" s="99"/>
      <c r="J1913" s="84"/>
      <c r="K1913" s="88"/>
      <c r="L1913" s="88"/>
      <c r="M1913" s="133"/>
      <c r="N1913" s="91"/>
      <c r="O1913" s="91"/>
    </row>
    <row r="1914" ht="15.75" customHeight="1">
      <c r="A1914" s="122"/>
      <c r="B1914" s="84"/>
      <c r="C1914" s="84"/>
      <c r="D1914" s="84"/>
      <c r="E1914" s="84"/>
      <c r="F1914" s="85"/>
      <c r="G1914" s="131"/>
      <c r="H1914" s="88"/>
      <c r="I1914" s="99"/>
      <c r="J1914" s="84"/>
      <c r="K1914" s="88"/>
      <c r="L1914" s="88"/>
      <c r="M1914" s="133"/>
      <c r="N1914" s="91"/>
      <c r="O1914" s="91"/>
    </row>
    <row r="1915" ht="15.75" customHeight="1">
      <c r="A1915" s="122"/>
      <c r="B1915" s="84"/>
      <c r="C1915" s="84"/>
      <c r="D1915" s="84"/>
      <c r="E1915" s="84"/>
      <c r="F1915" s="85"/>
      <c r="G1915" s="131"/>
      <c r="H1915" s="88"/>
      <c r="I1915" s="99"/>
      <c r="J1915" s="84"/>
      <c r="K1915" s="88"/>
      <c r="L1915" s="88"/>
      <c r="M1915" s="133"/>
      <c r="N1915" s="91"/>
      <c r="O1915" s="91"/>
    </row>
    <row r="1916" ht="15.75" customHeight="1">
      <c r="A1916" s="122"/>
      <c r="B1916" s="84"/>
      <c r="C1916" s="84"/>
      <c r="D1916" s="84"/>
      <c r="E1916" s="84"/>
      <c r="F1916" s="85"/>
      <c r="G1916" s="131"/>
      <c r="H1916" s="88"/>
      <c r="I1916" s="99"/>
      <c r="J1916" s="84"/>
      <c r="K1916" s="88"/>
      <c r="L1916" s="88"/>
      <c r="M1916" s="133"/>
      <c r="N1916" s="91"/>
      <c r="O1916" s="91"/>
    </row>
    <row r="1917" ht="15.75" customHeight="1">
      <c r="A1917" s="122"/>
      <c r="B1917" s="84"/>
      <c r="C1917" s="84"/>
      <c r="D1917" s="84"/>
      <c r="E1917" s="84"/>
      <c r="F1917" s="85"/>
      <c r="G1917" s="131"/>
      <c r="H1917" s="88"/>
      <c r="I1917" s="99"/>
      <c r="J1917" s="84"/>
      <c r="K1917" s="88"/>
      <c r="L1917" s="88"/>
      <c r="M1917" s="133"/>
      <c r="N1917" s="91"/>
      <c r="O1917" s="91"/>
    </row>
    <row r="1918" ht="15.75" customHeight="1">
      <c r="A1918" s="122"/>
      <c r="B1918" s="84"/>
      <c r="C1918" s="84"/>
      <c r="D1918" s="84"/>
      <c r="E1918" s="84"/>
      <c r="F1918" s="85"/>
      <c r="G1918" s="131"/>
      <c r="H1918" s="88"/>
      <c r="I1918" s="99"/>
      <c r="J1918" s="84"/>
      <c r="K1918" s="88"/>
      <c r="L1918" s="88"/>
      <c r="M1918" s="133"/>
      <c r="N1918" s="91"/>
      <c r="O1918" s="91"/>
    </row>
    <row r="1919" ht="15.75" customHeight="1">
      <c r="A1919" s="122"/>
      <c r="B1919" s="84"/>
      <c r="C1919" s="84"/>
      <c r="D1919" s="84"/>
      <c r="E1919" s="84"/>
      <c r="F1919" s="85"/>
      <c r="G1919" s="131"/>
      <c r="H1919" s="88"/>
      <c r="I1919" s="99"/>
      <c r="J1919" s="84"/>
      <c r="K1919" s="88"/>
      <c r="L1919" s="88"/>
      <c r="M1919" s="133"/>
      <c r="N1919" s="91"/>
      <c r="O1919" s="91"/>
    </row>
    <row r="1920" ht="15.75" customHeight="1">
      <c r="A1920" s="122"/>
      <c r="B1920" s="84"/>
      <c r="C1920" s="84"/>
      <c r="D1920" s="84"/>
      <c r="E1920" s="84"/>
      <c r="F1920" s="85"/>
      <c r="G1920" s="131"/>
      <c r="H1920" s="88"/>
      <c r="I1920" s="99"/>
      <c r="J1920" s="84"/>
      <c r="K1920" s="88"/>
      <c r="L1920" s="88"/>
      <c r="M1920" s="133"/>
      <c r="N1920" s="91"/>
      <c r="O1920" s="91"/>
    </row>
    <row r="1921" ht="15.75" customHeight="1">
      <c r="A1921" s="122"/>
      <c r="B1921" s="84"/>
      <c r="C1921" s="84"/>
      <c r="D1921" s="84"/>
      <c r="E1921" s="84"/>
      <c r="F1921" s="85"/>
      <c r="G1921" s="131"/>
      <c r="H1921" s="88"/>
      <c r="I1921" s="99"/>
      <c r="J1921" s="84"/>
      <c r="K1921" s="88"/>
      <c r="L1921" s="88"/>
      <c r="M1921" s="133"/>
      <c r="N1921" s="91"/>
      <c r="O1921" s="91"/>
    </row>
    <row r="1922" ht="15.75" customHeight="1">
      <c r="A1922" s="122"/>
      <c r="B1922" s="84"/>
      <c r="C1922" s="84"/>
      <c r="D1922" s="84"/>
      <c r="E1922" s="84"/>
      <c r="F1922" s="85"/>
      <c r="G1922" s="131"/>
      <c r="H1922" s="88"/>
      <c r="I1922" s="99"/>
      <c r="J1922" s="84"/>
      <c r="K1922" s="88"/>
      <c r="L1922" s="88"/>
      <c r="M1922" s="133"/>
      <c r="N1922" s="91"/>
      <c r="O1922" s="91"/>
    </row>
    <row r="1923" ht="15.75" customHeight="1">
      <c r="A1923" s="122"/>
      <c r="B1923" s="84"/>
      <c r="C1923" s="84"/>
      <c r="D1923" s="84"/>
      <c r="E1923" s="84"/>
      <c r="F1923" s="85"/>
      <c r="G1923" s="131"/>
      <c r="H1923" s="88"/>
      <c r="I1923" s="99"/>
      <c r="J1923" s="84"/>
      <c r="K1923" s="88"/>
      <c r="L1923" s="88"/>
      <c r="M1923" s="133"/>
      <c r="N1923" s="91"/>
      <c r="O1923" s="91"/>
    </row>
    <row r="1924" ht="15.75" customHeight="1">
      <c r="A1924" s="122"/>
      <c r="B1924" s="84"/>
      <c r="C1924" s="84"/>
      <c r="D1924" s="84"/>
      <c r="E1924" s="84"/>
      <c r="F1924" s="85"/>
      <c r="G1924" s="131"/>
      <c r="H1924" s="88"/>
      <c r="I1924" s="99"/>
      <c r="J1924" s="84"/>
      <c r="K1924" s="88"/>
      <c r="L1924" s="88"/>
      <c r="M1924" s="133"/>
      <c r="N1924" s="91"/>
      <c r="O1924" s="91"/>
    </row>
    <row r="1925" ht="15.75" customHeight="1">
      <c r="A1925" s="122"/>
      <c r="B1925" s="84"/>
      <c r="C1925" s="84"/>
      <c r="D1925" s="84"/>
      <c r="E1925" s="84"/>
      <c r="F1925" s="85"/>
      <c r="G1925" s="131"/>
      <c r="H1925" s="88"/>
      <c r="I1925" s="99"/>
      <c r="J1925" s="84"/>
      <c r="K1925" s="88"/>
      <c r="L1925" s="88"/>
      <c r="M1925" s="133"/>
      <c r="N1925" s="91"/>
      <c r="O1925" s="91"/>
    </row>
    <row r="1926" ht="15.75" customHeight="1">
      <c r="A1926" s="122"/>
      <c r="B1926" s="84"/>
      <c r="C1926" s="84"/>
      <c r="D1926" s="84"/>
      <c r="E1926" s="84"/>
      <c r="F1926" s="85"/>
      <c r="G1926" s="131"/>
      <c r="H1926" s="88"/>
      <c r="I1926" s="99"/>
      <c r="J1926" s="84"/>
      <c r="K1926" s="88"/>
      <c r="L1926" s="88"/>
      <c r="M1926" s="133"/>
      <c r="N1926" s="91"/>
      <c r="O1926" s="91"/>
    </row>
    <row r="1927" ht="15.75" customHeight="1">
      <c r="A1927" s="122"/>
      <c r="B1927" s="84"/>
      <c r="C1927" s="84"/>
      <c r="D1927" s="84"/>
      <c r="E1927" s="84"/>
      <c r="F1927" s="85"/>
      <c r="G1927" s="131"/>
      <c r="H1927" s="88"/>
      <c r="I1927" s="99"/>
      <c r="J1927" s="84"/>
      <c r="K1927" s="88"/>
      <c r="L1927" s="88"/>
      <c r="M1927" s="133"/>
      <c r="N1927" s="91"/>
      <c r="O1927" s="91"/>
    </row>
    <row r="1928" ht="15.75" customHeight="1">
      <c r="A1928" s="122"/>
      <c r="B1928" s="84"/>
      <c r="C1928" s="84"/>
      <c r="D1928" s="84"/>
      <c r="E1928" s="84"/>
      <c r="F1928" s="85"/>
      <c r="G1928" s="131"/>
      <c r="H1928" s="88"/>
      <c r="I1928" s="99"/>
      <c r="J1928" s="84"/>
      <c r="K1928" s="88"/>
      <c r="L1928" s="88"/>
      <c r="M1928" s="133"/>
      <c r="N1928" s="91"/>
      <c r="O1928" s="91"/>
    </row>
    <row r="1929" ht="15.75" customHeight="1">
      <c r="A1929" s="122"/>
      <c r="B1929" s="84"/>
      <c r="C1929" s="84"/>
      <c r="D1929" s="84"/>
      <c r="E1929" s="84"/>
      <c r="F1929" s="85"/>
      <c r="G1929" s="131"/>
      <c r="H1929" s="88"/>
      <c r="I1929" s="99"/>
      <c r="J1929" s="84"/>
      <c r="K1929" s="88"/>
      <c r="L1929" s="88"/>
      <c r="M1929" s="133"/>
      <c r="N1929" s="91"/>
      <c r="O1929" s="91"/>
    </row>
    <row r="1930" ht="15.75" customHeight="1">
      <c r="A1930" s="122"/>
      <c r="B1930" s="84"/>
      <c r="C1930" s="84"/>
      <c r="D1930" s="84"/>
      <c r="E1930" s="84"/>
      <c r="F1930" s="85"/>
      <c r="G1930" s="131"/>
      <c r="H1930" s="88"/>
      <c r="I1930" s="99"/>
      <c r="J1930" s="84"/>
      <c r="K1930" s="88"/>
      <c r="L1930" s="88"/>
      <c r="M1930" s="133"/>
      <c r="N1930" s="91"/>
      <c r="O1930" s="91"/>
    </row>
    <row r="1931" ht="15.75" customHeight="1">
      <c r="A1931" s="122"/>
      <c r="B1931" s="84"/>
      <c r="C1931" s="84"/>
      <c r="D1931" s="84"/>
      <c r="E1931" s="84"/>
      <c r="F1931" s="85"/>
      <c r="G1931" s="131"/>
      <c r="H1931" s="88"/>
      <c r="I1931" s="99"/>
      <c r="J1931" s="84"/>
      <c r="K1931" s="88"/>
      <c r="L1931" s="88"/>
      <c r="M1931" s="133"/>
      <c r="N1931" s="91"/>
      <c r="O1931" s="91"/>
    </row>
    <row r="1932" ht="15.75" customHeight="1">
      <c r="A1932" s="122"/>
      <c r="B1932" s="84"/>
      <c r="C1932" s="84"/>
      <c r="D1932" s="84"/>
      <c r="E1932" s="84"/>
      <c r="F1932" s="85"/>
      <c r="G1932" s="131"/>
      <c r="H1932" s="88"/>
      <c r="I1932" s="99"/>
      <c r="J1932" s="84"/>
      <c r="K1932" s="88"/>
      <c r="L1932" s="88"/>
      <c r="M1932" s="133"/>
      <c r="N1932" s="91"/>
      <c r="O1932" s="91"/>
    </row>
    <row r="1933" ht="15.75" customHeight="1">
      <c r="A1933" s="122"/>
      <c r="B1933" s="84"/>
      <c r="C1933" s="84"/>
      <c r="D1933" s="84"/>
      <c r="E1933" s="84"/>
      <c r="F1933" s="85"/>
      <c r="G1933" s="131"/>
      <c r="H1933" s="88"/>
      <c r="I1933" s="99"/>
      <c r="J1933" s="84"/>
      <c r="K1933" s="88"/>
      <c r="L1933" s="88"/>
      <c r="M1933" s="133"/>
      <c r="N1933" s="91"/>
      <c r="O1933" s="91"/>
    </row>
    <row r="1934" ht="15.75" customHeight="1">
      <c r="A1934" s="122"/>
      <c r="B1934" s="84"/>
      <c r="C1934" s="84"/>
      <c r="D1934" s="84"/>
      <c r="E1934" s="84"/>
      <c r="F1934" s="85"/>
      <c r="G1934" s="131"/>
      <c r="H1934" s="88"/>
      <c r="I1934" s="99"/>
      <c r="J1934" s="84"/>
      <c r="K1934" s="88"/>
      <c r="L1934" s="88"/>
      <c r="M1934" s="133"/>
      <c r="N1934" s="91"/>
      <c r="O1934" s="91"/>
    </row>
    <row r="1935" ht="15.75" customHeight="1">
      <c r="A1935" s="122"/>
      <c r="B1935" s="84"/>
      <c r="C1935" s="84"/>
      <c r="D1935" s="84"/>
      <c r="E1935" s="84"/>
      <c r="F1935" s="85"/>
      <c r="G1935" s="131"/>
      <c r="H1935" s="88"/>
      <c r="I1935" s="99"/>
      <c r="J1935" s="84"/>
      <c r="K1935" s="88"/>
      <c r="L1935" s="88"/>
      <c r="M1935" s="133"/>
      <c r="N1935" s="91"/>
      <c r="O1935" s="91"/>
    </row>
    <row r="1936" ht="15.75" customHeight="1">
      <c r="A1936" s="122"/>
      <c r="B1936" s="84"/>
      <c r="C1936" s="84"/>
      <c r="D1936" s="84"/>
      <c r="E1936" s="84"/>
      <c r="F1936" s="85"/>
      <c r="G1936" s="131"/>
      <c r="H1936" s="88"/>
      <c r="I1936" s="99"/>
      <c r="J1936" s="84"/>
      <c r="K1936" s="88"/>
      <c r="L1936" s="88"/>
      <c r="M1936" s="133"/>
      <c r="N1936" s="91"/>
      <c r="O1936" s="91"/>
    </row>
    <row r="1937" ht="15.75" customHeight="1">
      <c r="A1937" s="122"/>
      <c r="B1937" s="84"/>
      <c r="C1937" s="84"/>
      <c r="D1937" s="84"/>
      <c r="E1937" s="84"/>
      <c r="F1937" s="85"/>
      <c r="G1937" s="131"/>
      <c r="H1937" s="88"/>
      <c r="I1937" s="99"/>
      <c r="J1937" s="84"/>
      <c r="K1937" s="88"/>
      <c r="L1937" s="88"/>
      <c r="M1937" s="133"/>
      <c r="N1937" s="91"/>
      <c r="O1937" s="91"/>
    </row>
    <row r="1938" ht="15.75" customHeight="1">
      <c r="A1938" s="122"/>
      <c r="B1938" s="84"/>
      <c r="C1938" s="84"/>
      <c r="D1938" s="84"/>
      <c r="E1938" s="84"/>
      <c r="F1938" s="85"/>
      <c r="G1938" s="131"/>
      <c r="H1938" s="88"/>
      <c r="I1938" s="99"/>
      <c r="J1938" s="84"/>
      <c r="K1938" s="88"/>
      <c r="L1938" s="88"/>
      <c r="M1938" s="133"/>
      <c r="N1938" s="91"/>
      <c r="O1938" s="91"/>
    </row>
    <row r="1939" ht="15.75" customHeight="1">
      <c r="A1939" s="122"/>
      <c r="B1939" s="84"/>
      <c r="C1939" s="84"/>
      <c r="D1939" s="84"/>
      <c r="E1939" s="84"/>
      <c r="F1939" s="85"/>
      <c r="G1939" s="131"/>
      <c r="H1939" s="88"/>
      <c r="I1939" s="99"/>
      <c r="J1939" s="84"/>
      <c r="K1939" s="88"/>
      <c r="L1939" s="88"/>
      <c r="M1939" s="133"/>
      <c r="N1939" s="91"/>
      <c r="O1939" s="91"/>
    </row>
    <row r="1940" ht="15.75" customHeight="1">
      <c r="A1940" s="122"/>
      <c r="B1940" s="84"/>
      <c r="C1940" s="84"/>
      <c r="D1940" s="84"/>
      <c r="E1940" s="84"/>
      <c r="F1940" s="85"/>
      <c r="G1940" s="131"/>
      <c r="H1940" s="88"/>
      <c r="I1940" s="99"/>
      <c r="J1940" s="84"/>
      <c r="K1940" s="88"/>
      <c r="L1940" s="88"/>
      <c r="M1940" s="133"/>
      <c r="N1940" s="91"/>
      <c r="O1940" s="91"/>
    </row>
    <row r="1941" ht="15.75" customHeight="1">
      <c r="A1941" s="122"/>
      <c r="B1941" s="84"/>
      <c r="C1941" s="84"/>
      <c r="D1941" s="84"/>
      <c r="E1941" s="84"/>
      <c r="F1941" s="85"/>
      <c r="G1941" s="131"/>
      <c r="H1941" s="88"/>
      <c r="I1941" s="99"/>
      <c r="J1941" s="84"/>
      <c r="K1941" s="88"/>
      <c r="L1941" s="88"/>
      <c r="M1941" s="133"/>
      <c r="N1941" s="91"/>
      <c r="O1941" s="91"/>
    </row>
    <row r="1942" ht="15.75" customHeight="1">
      <c r="A1942" s="122"/>
      <c r="B1942" s="84"/>
      <c r="C1942" s="84"/>
      <c r="D1942" s="84"/>
      <c r="E1942" s="84"/>
      <c r="F1942" s="85"/>
      <c r="G1942" s="131"/>
      <c r="H1942" s="88"/>
      <c r="I1942" s="99"/>
      <c r="J1942" s="84"/>
      <c r="K1942" s="88"/>
      <c r="L1942" s="88"/>
      <c r="M1942" s="133"/>
      <c r="N1942" s="91"/>
      <c r="O1942" s="91"/>
    </row>
    <row r="1943" ht="15.75" customHeight="1">
      <c r="A1943" s="122"/>
      <c r="B1943" s="84"/>
      <c r="C1943" s="84"/>
      <c r="D1943" s="84"/>
      <c r="E1943" s="84"/>
      <c r="F1943" s="85"/>
      <c r="G1943" s="131"/>
      <c r="H1943" s="88"/>
      <c r="I1943" s="99"/>
      <c r="J1943" s="84"/>
      <c r="K1943" s="88"/>
      <c r="L1943" s="88"/>
      <c r="M1943" s="133"/>
      <c r="N1943" s="91"/>
      <c r="O1943" s="91"/>
    </row>
    <row r="1944" ht="15.75" customHeight="1">
      <c r="A1944" s="122"/>
      <c r="B1944" s="84"/>
      <c r="C1944" s="84"/>
      <c r="D1944" s="84"/>
      <c r="E1944" s="84"/>
      <c r="F1944" s="85"/>
      <c r="G1944" s="131"/>
      <c r="H1944" s="88"/>
      <c r="I1944" s="99"/>
      <c r="J1944" s="84"/>
      <c r="K1944" s="88"/>
      <c r="L1944" s="88"/>
      <c r="M1944" s="133"/>
      <c r="N1944" s="91"/>
      <c r="O1944" s="91"/>
    </row>
    <row r="1945" ht="15.75" customHeight="1">
      <c r="A1945" s="122"/>
      <c r="B1945" s="84"/>
      <c r="C1945" s="84"/>
      <c r="D1945" s="84"/>
      <c r="E1945" s="84"/>
      <c r="F1945" s="85"/>
      <c r="G1945" s="131"/>
      <c r="H1945" s="88"/>
      <c r="I1945" s="99"/>
      <c r="J1945" s="84"/>
      <c r="K1945" s="88"/>
      <c r="L1945" s="88"/>
      <c r="M1945" s="133"/>
      <c r="N1945" s="91"/>
      <c r="O1945" s="91"/>
    </row>
    <row r="1946" ht="15.75" customHeight="1">
      <c r="A1946" s="122"/>
      <c r="B1946" s="84"/>
      <c r="C1946" s="84"/>
      <c r="D1946" s="84"/>
      <c r="E1946" s="84"/>
      <c r="F1946" s="85"/>
      <c r="G1946" s="131"/>
      <c r="H1946" s="88"/>
      <c r="I1946" s="99"/>
      <c r="J1946" s="84"/>
      <c r="K1946" s="88"/>
      <c r="L1946" s="88"/>
      <c r="M1946" s="133"/>
      <c r="N1946" s="91"/>
      <c r="O1946" s="91"/>
    </row>
    <row r="1947" ht="15.75" customHeight="1">
      <c r="A1947" s="122"/>
      <c r="B1947" s="84"/>
      <c r="C1947" s="84"/>
      <c r="D1947" s="84"/>
      <c r="E1947" s="84"/>
      <c r="F1947" s="85"/>
      <c r="G1947" s="131"/>
      <c r="H1947" s="88"/>
      <c r="I1947" s="99"/>
      <c r="J1947" s="84"/>
      <c r="K1947" s="88"/>
      <c r="L1947" s="88"/>
      <c r="M1947" s="133"/>
      <c r="N1947" s="91"/>
      <c r="O1947" s="91"/>
    </row>
    <row r="1948" ht="15.75" customHeight="1">
      <c r="A1948" s="122"/>
      <c r="B1948" s="84"/>
      <c r="C1948" s="84"/>
      <c r="D1948" s="84"/>
      <c r="E1948" s="84"/>
      <c r="F1948" s="85"/>
      <c r="G1948" s="131"/>
      <c r="H1948" s="88"/>
      <c r="I1948" s="99"/>
      <c r="J1948" s="84"/>
      <c r="K1948" s="88"/>
      <c r="L1948" s="88"/>
      <c r="M1948" s="133"/>
      <c r="N1948" s="91"/>
      <c r="O1948" s="91"/>
    </row>
    <row r="1949" ht="15.75" customHeight="1">
      <c r="A1949" s="122"/>
      <c r="B1949" s="84"/>
      <c r="C1949" s="84"/>
      <c r="D1949" s="84"/>
      <c r="E1949" s="84"/>
      <c r="F1949" s="85"/>
      <c r="G1949" s="131"/>
      <c r="H1949" s="88"/>
      <c r="I1949" s="99"/>
      <c r="J1949" s="84"/>
      <c r="K1949" s="88"/>
      <c r="L1949" s="88"/>
      <c r="M1949" s="133"/>
      <c r="N1949" s="91"/>
      <c r="O1949" s="91"/>
    </row>
    <row r="1950" ht="15.75" customHeight="1">
      <c r="A1950" s="122"/>
      <c r="B1950" s="84"/>
      <c r="C1950" s="84"/>
      <c r="D1950" s="84"/>
      <c r="E1950" s="84"/>
      <c r="F1950" s="85"/>
      <c r="G1950" s="131"/>
      <c r="H1950" s="88"/>
      <c r="I1950" s="99"/>
      <c r="J1950" s="84"/>
      <c r="K1950" s="88"/>
      <c r="L1950" s="88"/>
      <c r="M1950" s="133"/>
      <c r="N1950" s="91"/>
      <c r="O1950" s="91"/>
    </row>
    <row r="1951" ht="15.75" customHeight="1">
      <c r="A1951" s="122"/>
      <c r="B1951" s="84"/>
      <c r="C1951" s="84"/>
      <c r="D1951" s="84"/>
      <c r="E1951" s="84"/>
      <c r="F1951" s="85"/>
      <c r="G1951" s="131"/>
      <c r="H1951" s="88"/>
      <c r="I1951" s="99"/>
      <c r="J1951" s="84"/>
      <c r="K1951" s="88"/>
      <c r="L1951" s="88"/>
      <c r="M1951" s="133"/>
      <c r="N1951" s="91"/>
      <c r="O1951" s="91"/>
    </row>
    <row r="1952" ht="15.75" customHeight="1">
      <c r="A1952" s="122"/>
      <c r="B1952" s="84"/>
      <c r="C1952" s="84"/>
      <c r="D1952" s="84"/>
      <c r="E1952" s="84"/>
      <c r="F1952" s="85"/>
      <c r="G1952" s="131"/>
      <c r="H1952" s="88"/>
      <c r="I1952" s="99"/>
      <c r="J1952" s="84"/>
      <c r="K1952" s="88"/>
      <c r="L1952" s="88"/>
      <c r="M1952" s="133"/>
      <c r="N1952" s="91"/>
      <c r="O1952" s="91"/>
    </row>
    <row r="1953" ht="15.75" customHeight="1">
      <c r="A1953" s="122"/>
      <c r="B1953" s="84"/>
      <c r="C1953" s="84"/>
      <c r="D1953" s="84"/>
      <c r="E1953" s="84"/>
      <c r="F1953" s="85"/>
      <c r="G1953" s="131"/>
      <c r="H1953" s="88"/>
      <c r="I1953" s="99"/>
      <c r="J1953" s="84"/>
      <c r="K1953" s="88"/>
      <c r="L1953" s="88"/>
      <c r="M1953" s="133"/>
      <c r="N1953" s="91"/>
      <c r="O1953" s="91"/>
    </row>
    <row r="1954" ht="15.75" customHeight="1">
      <c r="A1954" s="122"/>
      <c r="B1954" s="84"/>
      <c r="C1954" s="84"/>
      <c r="D1954" s="84"/>
      <c r="E1954" s="84"/>
      <c r="F1954" s="85"/>
      <c r="G1954" s="131"/>
      <c r="H1954" s="88"/>
      <c r="I1954" s="99"/>
      <c r="J1954" s="84"/>
      <c r="K1954" s="88"/>
      <c r="L1954" s="88"/>
      <c r="M1954" s="133"/>
      <c r="N1954" s="91"/>
      <c r="O1954" s="91"/>
    </row>
    <row r="1955" ht="15.75" customHeight="1">
      <c r="A1955" s="122"/>
      <c r="B1955" s="84"/>
      <c r="C1955" s="84"/>
      <c r="D1955" s="84"/>
      <c r="E1955" s="84"/>
      <c r="F1955" s="85"/>
      <c r="G1955" s="131"/>
      <c r="H1955" s="88"/>
      <c r="I1955" s="99"/>
      <c r="J1955" s="84"/>
      <c r="K1955" s="88"/>
      <c r="L1955" s="88"/>
      <c r="M1955" s="133"/>
      <c r="N1955" s="91"/>
      <c r="O1955" s="91"/>
    </row>
    <row r="1956" ht="15.75" customHeight="1">
      <c r="A1956" s="122"/>
      <c r="B1956" s="84"/>
      <c r="C1956" s="84"/>
      <c r="D1956" s="84"/>
      <c r="E1956" s="84"/>
      <c r="F1956" s="85"/>
      <c r="G1956" s="131"/>
      <c r="H1956" s="88"/>
      <c r="I1956" s="99"/>
      <c r="J1956" s="84"/>
      <c r="K1956" s="88"/>
      <c r="L1956" s="88"/>
      <c r="M1956" s="133"/>
      <c r="N1956" s="91"/>
      <c r="O1956" s="91"/>
    </row>
    <row r="1957" ht="15.75" customHeight="1">
      <c r="A1957" s="122"/>
      <c r="B1957" s="84"/>
      <c r="C1957" s="84"/>
      <c r="D1957" s="84"/>
      <c r="E1957" s="84"/>
      <c r="F1957" s="85"/>
      <c r="G1957" s="131"/>
      <c r="H1957" s="88"/>
      <c r="I1957" s="99"/>
      <c r="J1957" s="84"/>
      <c r="K1957" s="88"/>
      <c r="L1957" s="88"/>
      <c r="M1957" s="133"/>
      <c r="N1957" s="91"/>
      <c r="O1957" s="91"/>
    </row>
    <row r="1958" ht="15.75" customHeight="1">
      <c r="A1958" s="122"/>
      <c r="B1958" s="84"/>
      <c r="C1958" s="84"/>
      <c r="D1958" s="84"/>
      <c r="E1958" s="84"/>
      <c r="F1958" s="85"/>
      <c r="G1958" s="131"/>
      <c r="H1958" s="88"/>
      <c r="I1958" s="99"/>
      <c r="J1958" s="84"/>
      <c r="K1958" s="88"/>
      <c r="L1958" s="88"/>
      <c r="M1958" s="133"/>
      <c r="N1958" s="91"/>
      <c r="O1958" s="91"/>
    </row>
    <row r="1959" ht="15.75" customHeight="1">
      <c r="A1959" s="122"/>
      <c r="B1959" s="84"/>
      <c r="C1959" s="84"/>
      <c r="D1959" s="84"/>
      <c r="E1959" s="84"/>
      <c r="F1959" s="85"/>
      <c r="G1959" s="131"/>
      <c r="H1959" s="88"/>
      <c r="I1959" s="99"/>
      <c r="J1959" s="84"/>
      <c r="K1959" s="88"/>
      <c r="L1959" s="88"/>
      <c r="M1959" s="133"/>
      <c r="N1959" s="91"/>
      <c r="O1959" s="91"/>
    </row>
    <row r="1960" ht="15.75" customHeight="1">
      <c r="A1960" s="122"/>
      <c r="B1960" s="84"/>
      <c r="C1960" s="84"/>
      <c r="D1960" s="84"/>
      <c r="E1960" s="84"/>
      <c r="F1960" s="85"/>
      <c r="G1960" s="131"/>
      <c r="H1960" s="88"/>
      <c r="I1960" s="99"/>
      <c r="J1960" s="84"/>
      <c r="K1960" s="88"/>
      <c r="L1960" s="88"/>
      <c r="M1960" s="133"/>
      <c r="N1960" s="91"/>
      <c r="O1960" s="91"/>
    </row>
    <row r="1961" ht="15.75" customHeight="1">
      <c r="A1961" s="122"/>
      <c r="B1961" s="84"/>
      <c r="C1961" s="84"/>
      <c r="D1961" s="84"/>
      <c r="E1961" s="84"/>
      <c r="F1961" s="85"/>
      <c r="G1961" s="131"/>
      <c r="H1961" s="88"/>
      <c r="I1961" s="99"/>
      <c r="J1961" s="84"/>
      <c r="K1961" s="88"/>
      <c r="L1961" s="88"/>
      <c r="M1961" s="133"/>
      <c r="N1961" s="91"/>
      <c r="O1961" s="91"/>
    </row>
    <row r="1962" ht="15.75" customHeight="1">
      <c r="A1962" s="122"/>
      <c r="B1962" s="84"/>
      <c r="C1962" s="84"/>
      <c r="D1962" s="84"/>
      <c r="E1962" s="84"/>
      <c r="F1962" s="85"/>
      <c r="G1962" s="131"/>
      <c r="H1962" s="88"/>
      <c r="I1962" s="99"/>
      <c r="J1962" s="84"/>
      <c r="K1962" s="88"/>
      <c r="L1962" s="88"/>
      <c r="M1962" s="133"/>
      <c r="N1962" s="91"/>
      <c r="O1962" s="91"/>
    </row>
    <row r="1963" ht="15.75" customHeight="1">
      <c r="A1963" s="122"/>
      <c r="B1963" s="84"/>
      <c r="C1963" s="84"/>
      <c r="D1963" s="84"/>
      <c r="E1963" s="84"/>
      <c r="F1963" s="85"/>
      <c r="G1963" s="131"/>
      <c r="H1963" s="88"/>
      <c r="I1963" s="99"/>
      <c r="J1963" s="84"/>
      <c r="K1963" s="88"/>
      <c r="L1963" s="88"/>
      <c r="M1963" s="133"/>
      <c r="N1963" s="91"/>
      <c r="O1963" s="91"/>
    </row>
    <row r="1964" ht="15.75" customHeight="1">
      <c r="A1964" s="122"/>
      <c r="B1964" s="84"/>
      <c r="C1964" s="84"/>
      <c r="D1964" s="84"/>
      <c r="E1964" s="84"/>
      <c r="F1964" s="85"/>
      <c r="G1964" s="131"/>
      <c r="H1964" s="88"/>
      <c r="I1964" s="99"/>
      <c r="J1964" s="84"/>
      <c r="K1964" s="88"/>
      <c r="L1964" s="88"/>
      <c r="M1964" s="133"/>
      <c r="N1964" s="91"/>
      <c r="O1964" s="91"/>
    </row>
    <row r="1965" ht="15.75" customHeight="1">
      <c r="A1965" s="122"/>
      <c r="B1965" s="84"/>
      <c r="C1965" s="84"/>
      <c r="D1965" s="84"/>
      <c r="E1965" s="84"/>
      <c r="F1965" s="85"/>
      <c r="G1965" s="131"/>
      <c r="H1965" s="88"/>
      <c r="I1965" s="99"/>
      <c r="J1965" s="84"/>
      <c r="K1965" s="88"/>
      <c r="L1965" s="88"/>
      <c r="M1965" s="133"/>
      <c r="N1965" s="91"/>
      <c r="O1965" s="91"/>
    </row>
    <row r="1966" ht="15.75" customHeight="1">
      <c r="A1966" s="122"/>
      <c r="B1966" s="84"/>
      <c r="C1966" s="84"/>
      <c r="D1966" s="84"/>
      <c r="E1966" s="84"/>
      <c r="F1966" s="85"/>
      <c r="G1966" s="131"/>
      <c r="H1966" s="88"/>
      <c r="I1966" s="99"/>
      <c r="J1966" s="84"/>
      <c r="K1966" s="88"/>
      <c r="L1966" s="88"/>
      <c r="M1966" s="133"/>
      <c r="N1966" s="91"/>
      <c r="O1966" s="91"/>
    </row>
    <row r="1967" ht="15.75" customHeight="1">
      <c r="A1967" s="122"/>
      <c r="B1967" s="84"/>
      <c r="C1967" s="84"/>
      <c r="D1967" s="84"/>
      <c r="E1967" s="84"/>
      <c r="F1967" s="85"/>
      <c r="G1967" s="131"/>
      <c r="H1967" s="88"/>
      <c r="I1967" s="99"/>
      <c r="J1967" s="84"/>
      <c r="K1967" s="88"/>
      <c r="L1967" s="88"/>
      <c r="M1967" s="133"/>
      <c r="N1967" s="91"/>
      <c r="O1967" s="91"/>
    </row>
    <row r="1968" ht="15.75" customHeight="1">
      <c r="A1968" s="122"/>
      <c r="B1968" s="84"/>
      <c r="C1968" s="84"/>
      <c r="D1968" s="84"/>
      <c r="E1968" s="84"/>
      <c r="F1968" s="85"/>
      <c r="G1968" s="131"/>
      <c r="H1968" s="88"/>
      <c r="I1968" s="99"/>
      <c r="J1968" s="84"/>
      <c r="K1968" s="88"/>
      <c r="L1968" s="88"/>
      <c r="M1968" s="133"/>
      <c r="N1968" s="91"/>
      <c r="O1968" s="91"/>
    </row>
    <row r="1969" ht="15.75" customHeight="1">
      <c r="A1969" s="122"/>
      <c r="B1969" s="84"/>
      <c r="C1969" s="84"/>
      <c r="D1969" s="84"/>
      <c r="E1969" s="84"/>
      <c r="F1969" s="85"/>
      <c r="G1969" s="131"/>
      <c r="H1969" s="88"/>
      <c r="I1969" s="99"/>
      <c r="J1969" s="84"/>
      <c r="K1969" s="88"/>
      <c r="L1969" s="88"/>
      <c r="M1969" s="133"/>
      <c r="N1969" s="91"/>
      <c r="O1969" s="91"/>
    </row>
    <row r="1970" ht="15.75" customHeight="1">
      <c r="A1970" s="122"/>
      <c r="B1970" s="84"/>
      <c r="C1970" s="84"/>
      <c r="D1970" s="84"/>
      <c r="E1970" s="84"/>
      <c r="F1970" s="85"/>
      <c r="G1970" s="131"/>
      <c r="H1970" s="88"/>
      <c r="I1970" s="99"/>
      <c r="J1970" s="84"/>
      <c r="K1970" s="88"/>
      <c r="L1970" s="88"/>
      <c r="M1970" s="133"/>
      <c r="N1970" s="91"/>
      <c r="O1970" s="91"/>
    </row>
    <row r="1971" ht="15.75" customHeight="1">
      <c r="A1971" s="122"/>
      <c r="B1971" s="84"/>
      <c r="C1971" s="84"/>
      <c r="D1971" s="84"/>
      <c r="E1971" s="84"/>
      <c r="F1971" s="85"/>
      <c r="G1971" s="131"/>
      <c r="H1971" s="88"/>
      <c r="I1971" s="99"/>
      <c r="J1971" s="84"/>
      <c r="K1971" s="88"/>
      <c r="L1971" s="88"/>
      <c r="M1971" s="133"/>
      <c r="N1971" s="91"/>
      <c r="O1971" s="91"/>
    </row>
    <row r="1972" ht="15.75" customHeight="1">
      <c r="A1972" s="122"/>
      <c r="B1972" s="84"/>
      <c r="C1972" s="84"/>
      <c r="D1972" s="84"/>
      <c r="E1972" s="84"/>
      <c r="F1972" s="85"/>
      <c r="G1972" s="131"/>
      <c r="H1972" s="88"/>
      <c r="I1972" s="99"/>
      <c r="J1972" s="84"/>
      <c r="K1972" s="88"/>
      <c r="L1972" s="88"/>
      <c r="M1972" s="133"/>
      <c r="N1972" s="91"/>
      <c r="O1972" s="91"/>
    </row>
    <row r="1973" ht="15.75" customHeight="1">
      <c r="A1973" s="122"/>
      <c r="B1973" s="84"/>
      <c r="C1973" s="84"/>
      <c r="D1973" s="84"/>
      <c r="E1973" s="84"/>
      <c r="F1973" s="85"/>
      <c r="G1973" s="131"/>
      <c r="H1973" s="88"/>
      <c r="I1973" s="99"/>
      <c r="J1973" s="84"/>
      <c r="K1973" s="88"/>
      <c r="L1973" s="88"/>
      <c r="M1973" s="133"/>
      <c r="N1973" s="91"/>
      <c r="O1973" s="91"/>
    </row>
    <row r="1974" ht="15.75" customHeight="1">
      <c r="A1974" s="122"/>
      <c r="B1974" s="84"/>
      <c r="C1974" s="84"/>
      <c r="D1974" s="84"/>
      <c r="E1974" s="84"/>
      <c r="F1974" s="85"/>
      <c r="G1974" s="131"/>
      <c r="H1974" s="88"/>
      <c r="I1974" s="99"/>
      <c r="J1974" s="84"/>
      <c r="K1974" s="88"/>
      <c r="L1974" s="88"/>
      <c r="M1974" s="133"/>
      <c r="N1974" s="91"/>
      <c r="O1974" s="91"/>
    </row>
    <row r="1975" ht="15.75" customHeight="1">
      <c r="A1975" s="122"/>
      <c r="B1975" s="84"/>
      <c r="C1975" s="84"/>
      <c r="D1975" s="84"/>
      <c r="E1975" s="84"/>
      <c r="F1975" s="85"/>
      <c r="G1975" s="131"/>
      <c r="H1975" s="88"/>
      <c r="I1975" s="99"/>
      <c r="J1975" s="84"/>
      <c r="K1975" s="88"/>
      <c r="L1975" s="88"/>
      <c r="M1975" s="133"/>
      <c r="N1975" s="91"/>
      <c r="O1975" s="91"/>
    </row>
    <row r="1976" ht="15.75" customHeight="1">
      <c r="A1976" s="122"/>
      <c r="B1976" s="84"/>
      <c r="C1976" s="84"/>
      <c r="D1976" s="84"/>
      <c r="E1976" s="84"/>
      <c r="F1976" s="85"/>
      <c r="G1976" s="131"/>
      <c r="H1976" s="88"/>
      <c r="I1976" s="99"/>
      <c r="J1976" s="84"/>
      <c r="K1976" s="88"/>
      <c r="L1976" s="88"/>
      <c r="M1976" s="133"/>
      <c r="N1976" s="91"/>
      <c r="O1976" s="91"/>
    </row>
    <row r="1977" ht="15.75" customHeight="1">
      <c r="A1977" s="122"/>
      <c r="B1977" s="84"/>
      <c r="C1977" s="84"/>
      <c r="D1977" s="84"/>
      <c r="E1977" s="84"/>
      <c r="F1977" s="85"/>
      <c r="G1977" s="131"/>
      <c r="H1977" s="88"/>
      <c r="I1977" s="99"/>
      <c r="J1977" s="84"/>
      <c r="K1977" s="88"/>
      <c r="L1977" s="88"/>
      <c r="M1977" s="133"/>
      <c r="N1977" s="91"/>
      <c r="O1977" s="91"/>
    </row>
    <row r="1978" ht="15.75" customHeight="1">
      <c r="A1978" s="122"/>
      <c r="B1978" s="84"/>
      <c r="C1978" s="84"/>
      <c r="D1978" s="84"/>
      <c r="E1978" s="84"/>
      <c r="F1978" s="85"/>
      <c r="G1978" s="131"/>
      <c r="H1978" s="88"/>
      <c r="I1978" s="99"/>
      <c r="J1978" s="84"/>
      <c r="K1978" s="88"/>
      <c r="L1978" s="88"/>
      <c r="M1978" s="133"/>
      <c r="N1978" s="91"/>
      <c r="O1978" s="91"/>
    </row>
    <row r="1979" ht="15.75" customHeight="1">
      <c r="A1979" s="122"/>
      <c r="B1979" s="84"/>
      <c r="C1979" s="84"/>
      <c r="D1979" s="84"/>
      <c r="E1979" s="84"/>
      <c r="F1979" s="85"/>
      <c r="G1979" s="131"/>
      <c r="H1979" s="88"/>
      <c r="I1979" s="99"/>
      <c r="J1979" s="84"/>
      <c r="K1979" s="88"/>
      <c r="L1979" s="88"/>
      <c r="M1979" s="133"/>
      <c r="N1979" s="91"/>
      <c r="O1979" s="91"/>
    </row>
    <row r="1980" ht="15.75" customHeight="1">
      <c r="A1980" s="122"/>
      <c r="B1980" s="84"/>
      <c r="C1980" s="84"/>
      <c r="D1980" s="84"/>
      <c r="E1980" s="84"/>
      <c r="F1980" s="85"/>
      <c r="G1980" s="131"/>
      <c r="H1980" s="88"/>
      <c r="I1980" s="99"/>
      <c r="J1980" s="84"/>
      <c r="K1980" s="88"/>
      <c r="L1980" s="88"/>
      <c r="M1980" s="133"/>
      <c r="N1980" s="91"/>
      <c r="O1980" s="91"/>
    </row>
    <row r="1981" ht="15.75" customHeight="1">
      <c r="A1981" s="122"/>
      <c r="B1981" s="84"/>
      <c r="C1981" s="84"/>
      <c r="D1981" s="84"/>
      <c r="E1981" s="84"/>
      <c r="F1981" s="85"/>
      <c r="G1981" s="131"/>
      <c r="H1981" s="88"/>
      <c r="I1981" s="99"/>
      <c r="J1981" s="84"/>
      <c r="K1981" s="88"/>
      <c r="L1981" s="88"/>
      <c r="M1981" s="133"/>
      <c r="N1981" s="91"/>
      <c r="O1981" s="91"/>
    </row>
    <row r="1982" ht="15.75" customHeight="1">
      <c r="A1982" s="122"/>
      <c r="B1982" s="84"/>
      <c r="C1982" s="84"/>
      <c r="D1982" s="84"/>
      <c r="E1982" s="84"/>
      <c r="F1982" s="85"/>
      <c r="G1982" s="131"/>
      <c r="H1982" s="88"/>
      <c r="I1982" s="99"/>
      <c r="J1982" s="84"/>
      <c r="K1982" s="88"/>
      <c r="L1982" s="88"/>
      <c r="M1982" s="133"/>
      <c r="N1982" s="91"/>
      <c r="O1982" s="91"/>
    </row>
    <row r="1983" ht="15.75" customHeight="1">
      <c r="A1983" s="122"/>
      <c r="B1983" s="84"/>
      <c r="C1983" s="84"/>
      <c r="D1983" s="84"/>
      <c r="E1983" s="84"/>
      <c r="F1983" s="85"/>
      <c r="G1983" s="131"/>
      <c r="H1983" s="88"/>
      <c r="I1983" s="99"/>
      <c r="J1983" s="84"/>
      <c r="K1983" s="88"/>
      <c r="L1983" s="88"/>
      <c r="M1983" s="133"/>
      <c r="N1983" s="91"/>
      <c r="O1983" s="91"/>
    </row>
    <row r="1984" ht="15.75" customHeight="1">
      <c r="A1984" s="122"/>
      <c r="B1984" s="84"/>
      <c r="C1984" s="84"/>
      <c r="D1984" s="84"/>
      <c r="E1984" s="84"/>
      <c r="F1984" s="85"/>
      <c r="G1984" s="131"/>
      <c r="H1984" s="88"/>
      <c r="I1984" s="99"/>
      <c r="J1984" s="84"/>
      <c r="K1984" s="88"/>
      <c r="L1984" s="88"/>
      <c r="M1984" s="133"/>
      <c r="N1984" s="91"/>
      <c r="O1984" s="91"/>
    </row>
    <row r="1985" ht="15.75" customHeight="1">
      <c r="A1985" s="122"/>
      <c r="B1985" s="84"/>
      <c r="C1985" s="84"/>
      <c r="D1985" s="84"/>
      <c r="E1985" s="84"/>
      <c r="F1985" s="85"/>
      <c r="G1985" s="131"/>
      <c r="H1985" s="88"/>
      <c r="I1985" s="99"/>
      <c r="J1985" s="84"/>
      <c r="K1985" s="88"/>
      <c r="L1985" s="88"/>
      <c r="M1985" s="133"/>
      <c r="N1985" s="91"/>
      <c r="O1985" s="91"/>
    </row>
    <row r="1986" ht="15.75" customHeight="1">
      <c r="A1986" s="122"/>
      <c r="B1986" s="84"/>
      <c r="C1986" s="84"/>
      <c r="D1986" s="84"/>
      <c r="E1986" s="84"/>
      <c r="F1986" s="85"/>
      <c r="G1986" s="131"/>
      <c r="H1986" s="88"/>
      <c r="I1986" s="99"/>
      <c r="J1986" s="84"/>
      <c r="K1986" s="88"/>
      <c r="L1986" s="88"/>
      <c r="M1986" s="133"/>
      <c r="N1986" s="91"/>
      <c r="O1986" s="91"/>
    </row>
    <row r="1987" ht="15.75" customHeight="1">
      <c r="A1987" s="122"/>
      <c r="B1987" s="84"/>
      <c r="C1987" s="84"/>
      <c r="D1987" s="84"/>
      <c r="E1987" s="84"/>
      <c r="F1987" s="85"/>
      <c r="G1987" s="131"/>
      <c r="H1987" s="88"/>
      <c r="I1987" s="99"/>
      <c r="J1987" s="84"/>
      <c r="K1987" s="88"/>
      <c r="L1987" s="88"/>
      <c r="M1987" s="133"/>
      <c r="N1987" s="91"/>
      <c r="O1987" s="91"/>
    </row>
    <row r="1988" ht="15.75" customHeight="1">
      <c r="A1988" s="122"/>
      <c r="B1988" s="84"/>
      <c r="C1988" s="84"/>
      <c r="D1988" s="84"/>
      <c r="E1988" s="84"/>
      <c r="F1988" s="85"/>
      <c r="G1988" s="131"/>
      <c r="H1988" s="88"/>
      <c r="I1988" s="99"/>
      <c r="J1988" s="84"/>
      <c r="K1988" s="88"/>
      <c r="L1988" s="88"/>
      <c r="M1988" s="133"/>
      <c r="N1988" s="91"/>
      <c r="O1988" s="91"/>
    </row>
    <row r="1989" ht="15.75" customHeight="1">
      <c r="A1989" s="122"/>
      <c r="B1989" s="84"/>
      <c r="C1989" s="84"/>
      <c r="D1989" s="84"/>
      <c r="E1989" s="84"/>
      <c r="F1989" s="85"/>
      <c r="G1989" s="131"/>
      <c r="H1989" s="88"/>
      <c r="I1989" s="99"/>
      <c r="J1989" s="84"/>
      <c r="K1989" s="88"/>
      <c r="L1989" s="88"/>
      <c r="M1989" s="133"/>
      <c r="N1989" s="91"/>
      <c r="O1989" s="91"/>
    </row>
    <row r="1990" ht="15.75" customHeight="1">
      <c r="A1990" s="122"/>
      <c r="B1990" s="84"/>
      <c r="C1990" s="84"/>
      <c r="D1990" s="84"/>
      <c r="E1990" s="84"/>
      <c r="F1990" s="85"/>
      <c r="G1990" s="131"/>
      <c r="H1990" s="88"/>
      <c r="I1990" s="99"/>
      <c r="J1990" s="84"/>
      <c r="K1990" s="88"/>
      <c r="L1990" s="88"/>
      <c r="M1990" s="133"/>
      <c r="N1990" s="91"/>
      <c r="O1990" s="91"/>
    </row>
    <row r="1991" ht="15.75" customHeight="1">
      <c r="A1991" s="122"/>
      <c r="B1991" s="84"/>
      <c r="C1991" s="84"/>
      <c r="D1991" s="84"/>
      <c r="E1991" s="84"/>
      <c r="F1991" s="85"/>
      <c r="G1991" s="131"/>
      <c r="H1991" s="88"/>
      <c r="I1991" s="99"/>
      <c r="J1991" s="84"/>
      <c r="K1991" s="88"/>
      <c r="L1991" s="88"/>
      <c r="M1991" s="133"/>
      <c r="N1991" s="91"/>
      <c r="O1991" s="91"/>
    </row>
    <row r="1992" ht="15.75" customHeight="1">
      <c r="A1992" s="122"/>
      <c r="B1992" s="84"/>
      <c r="C1992" s="84"/>
      <c r="D1992" s="84"/>
      <c r="E1992" s="84"/>
      <c r="F1992" s="85"/>
      <c r="G1992" s="131"/>
      <c r="H1992" s="88"/>
      <c r="I1992" s="99"/>
      <c r="J1992" s="84"/>
      <c r="K1992" s="88"/>
      <c r="L1992" s="88"/>
      <c r="M1992" s="133"/>
      <c r="N1992" s="91"/>
      <c r="O1992" s="91"/>
    </row>
    <row r="1993" ht="15.75" customHeight="1">
      <c r="A1993" s="122"/>
      <c r="B1993" s="84"/>
      <c r="C1993" s="84"/>
      <c r="D1993" s="84"/>
      <c r="E1993" s="84"/>
      <c r="F1993" s="85"/>
      <c r="G1993" s="131"/>
      <c r="H1993" s="88"/>
      <c r="I1993" s="99"/>
      <c r="J1993" s="84"/>
      <c r="K1993" s="88"/>
      <c r="L1993" s="88"/>
      <c r="M1993" s="133"/>
      <c r="N1993" s="91"/>
      <c r="O1993" s="91"/>
    </row>
    <row r="1994" ht="15.75" customHeight="1">
      <c r="A1994" s="122"/>
      <c r="B1994" s="84"/>
      <c r="C1994" s="84"/>
      <c r="D1994" s="84"/>
      <c r="E1994" s="84"/>
      <c r="F1994" s="85"/>
      <c r="G1994" s="131"/>
      <c r="H1994" s="88"/>
      <c r="I1994" s="99"/>
      <c r="J1994" s="84"/>
      <c r="K1994" s="88"/>
      <c r="L1994" s="88"/>
      <c r="M1994" s="133"/>
      <c r="N1994" s="91"/>
      <c r="O1994" s="91"/>
    </row>
    <row r="1995" ht="15.75" customHeight="1">
      <c r="A1995" s="122"/>
      <c r="B1995" s="84"/>
      <c r="C1995" s="84"/>
      <c r="D1995" s="84"/>
      <c r="E1995" s="84"/>
      <c r="F1995" s="85"/>
      <c r="G1995" s="131"/>
      <c r="H1995" s="88"/>
      <c r="I1995" s="99"/>
      <c r="J1995" s="84"/>
      <c r="K1995" s="88"/>
      <c r="L1995" s="88"/>
      <c r="M1995" s="133"/>
      <c r="N1995" s="91"/>
      <c r="O1995" s="91"/>
    </row>
    <row r="1996" ht="15.75" customHeight="1">
      <c r="A1996" s="122"/>
      <c r="B1996" s="84"/>
      <c r="C1996" s="84"/>
      <c r="D1996" s="84"/>
      <c r="E1996" s="84"/>
      <c r="F1996" s="85"/>
      <c r="G1996" s="131"/>
      <c r="H1996" s="88"/>
      <c r="I1996" s="99"/>
      <c r="J1996" s="84"/>
      <c r="K1996" s="88"/>
      <c r="L1996" s="88"/>
      <c r="M1996" s="133"/>
      <c r="N1996" s="91"/>
      <c r="O1996" s="91"/>
    </row>
    <row r="1997" ht="15.75" customHeight="1">
      <c r="A1997" s="122"/>
      <c r="B1997" s="84"/>
      <c r="C1997" s="84"/>
      <c r="D1997" s="84"/>
      <c r="E1997" s="84"/>
      <c r="F1997" s="85"/>
      <c r="G1997" s="131"/>
      <c r="H1997" s="88"/>
      <c r="I1997" s="99"/>
      <c r="J1997" s="84"/>
      <c r="K1997" s="88"/>
      <c r="L1997" s="88"/>
      <c r="M1997" s="133"/>
      <c r="N1997" s="91"/>
      <c r="O1997" s="91"/>
    </row>
    <row r="1998" ht="15.75" customHeight="1">
      <c r="A1998" s="122"/>
      <c r="B1998" s="84"/>
      <c r="C1998" s="84"/>
      <c r="D1998" s="84"/>
      <c r="E1998" s="84"/>
      <c r="F1998" s="85"/>
      <c r="G1998" s="131"/>
      <c r="H1998" s="88"/>
      <c r="I1998" s="99"/>
      <c r="J1998" s="84"/>
      <c r="K1998" s="88"/>
      <c r="L1998" s="88"/>
      <c r="M1998" s="133"/>
      <c r="N1998" s="91"/>
      <c r="O1998" s="91"/>
    </row>
    <row r="1999" ht="15.75" customHeight="1">
      <c r="A1999" s="122"/>
      <c r="B1999" s="84"/>
      <c r="C1999" s="84"/>
      <c r="D1999" s="84"/>
      <c r="E1999" s="84"/>
      <c r="F1999" s="85"/>
      <c r="G1999" s="131"/>
      <c r="H1999" s="88"/>
      <c r="I1999" s="99"/>
      <c r="J1999" s="84"/>
      <c r="K1999" s="88"/>
      <c r="L1999" s="88"/>
      <c r="M1999" s="133"/>
      <c r="N1999" s="91"/>
      <c r="O1999" s="91"/>
    </row>
    <row r="2000" ht="15.75" customHeight="1">
      <c r="A2000" s="122"/>
      <c r="B2000" s="84"/>
      <c r="C2000" s="84"/>
      <c r="D2000" s="84"/>
      <c r="E2000" s="84"/>
      <c r="F2000" s="85"/>
      <c r="G2000" s="131"/>
      <c r="H2000" s="88"/>
      <c r="I2000" s="99"/>
      <c r="J2000" s="84"/>
      <c r="K2000" s="88"/>
      <c r="L2000" s="88"/>
      <c r="M2000" s="133"/>
      <c r="N2000" s="91"/>
      <c r="O2000" s="91"/>
    </row>
    <row r="2001" ht="15.75" customHeight="1">
      <c r="A2001" s="122"/>
      <c r="B2001" s="84"/>
      <c r="C2001" s="84"/>
      <c r="D2001" s="84"/>
      <c r="E2001" s="84"/>
      <c r="F2001" s="85"/>
      <c r="G2001" s="131"/>
      <c r="H2001" s="88"/>
      <c r="I2001" s="99"/>
      <c r="J2001" s="84"/>
      <c r="K2001" s="88"/>
      <c r="L2001" s="88"/>
      <c r="M2001" s="133"/>
      <c r="N2001" s="91"/>
      <c r="O2001" s="91"/>
    </row>
    <row r="2002" ht="15.75" customHeight="1">
      <c r="A2002" s="122"/>
      <c r="B2002" s="84"/>
      <c r="C2002" s="84"/>
      <c r="D2002" s="84"/>
      <c r="E2002" s="84"/>
      <c r="F2002" s="85"/>
      <c r="G2002" s="131"/>
      <c r="H2002" s="88"/>
      <c r="I2002" s="99"/>
      <c r="J2002" s="84"/>
      <c r="K2002" s="88"/>
      <c r="L2002" s="88"/>
      <c r="M2002" s="133"/>
      <c r="N2002" s="91"/>
      <c r="O2002" s="91"/>
    </row>
    <row r="2003" ht="15.75" customHeight="1">
      <c r="A2003" s="122"/>
      <c r="B2003" s="84"/>
      <c r="C2003" s="84"/>
      <c r="D2003" s="84"/>
      <c r="E2003" s="84"/>
      <c r="F2003" s="85"/>
      <c r="G2003" s="131"/>
      <c r="H2003" s="88"/>
      <c r="I2003" s="99"/>
      <c r="J2003" s="84"/>
      <c r="K2003" s="88"/>
      <c r="L2003" s="88"/>
      <c r="M2003" s="133"/>
      <c r="N2003" s="91"/>
      <c r="O2003" s="91"/>
    </row>
    <row r="2004" ht="15.75" customHeight="1">
      <c r="A2004" s="122"/>
      <c r="B2004" s="84"/>
      <c r="C2004" s="84"/>
      <c r="D2004" s="84"/>
      <c r="E2004" s="84"/>
      <c r="F2004" s="85"/>
      <c r="G2004" s="131"/>
      <c r="H2004" s="88"/>
      <c r="I2004" s="99"/>
      <c r="J2004" s="84"/>
      <c r="K2004" s="88"/>
      <c r="L2004" s="88"/>
      <c r="M2004" s="133"/>
      <c r="N2004" s="91"/>
      <c r="O2004" s="91"/>
    </row>
    <row r="2005" ht="15.75" customHeight="1">
      <c r="A2005" s="122"/>
      <c r="B2005" s="84"/>
      <c r="C2005" s="84"/>
      <c r="D2005" s="84"/>
      <c r="E2005" s="84"/>
      <c r="F2005" s="85"/>
      <c r="G2005" s="131"/>
      <c r="H2005" s="88"/>
      <c r="I2005" s="99"/>
      <c r="J2005" s="84"/>
      <c r="K2005" s="88"/>
      <c r="L2005" s="88"/>
      <c r="M2005" s="133"/>
      <c r="N2005" s="91"/>
      <c r="O2005" s="91"/>
    </row>
    <row r="2006" ht="15.75" customHeight="1">
      <c r="A2006" s="122"/>
      <c r="B2006" s="84"/>
      <c r="C2006" s="84"/>
      <c r="D2006" s="84"/>
      <c r="E2006" s="84"/>
      <c r="F2006" s="85"/>
      <c r="G2006" s="131"/>
      <c r="H2006" s="88"/>
      <c r="I2006" s="99"/>
      <c r="J2006" s="84"/>
      <c r="K2006" s="88"/>
      <c r="L2006" s="88"/>
      <c r="M2006" s="133"/>
      <c r="N2006" s="91"/>
      <c r="O2006" s="91"/>
    </row>
    <row r="2007" ht="15.75" customHeight="1">
      <c r="A2007" s="122"/>
      <c r="B2007" s="84"/>
      <c r="C2007" s="84"/>
      <c r="D2007" s="84"/>
      <c r="E2007" s="84"/>
      <c r="F2007" s="85"/>
      <c r="G2007" s="131"/>
      <c r="H2007" s="88"/>
      <c r="I2007" s="99"/>
      <c r="J2007" s="84"/>
      <c r="K2007" s="88"/>
      <c r="L2007" s="88"/>
      <c r="M2007" s="133"/>
      <c r="N2007" s="91"/>
      <c r="O2007" s="91"/>
    </row>
    <row r="2008" ht="15.75" customHeight="1">
      <c r="A2008" s="122"/>
      <c r="B2008" s="84"/>
      <c r="C2008" s="84"/>
      <c r="D2008" s="84"/>
      <c r="E2008" s="84"/>
      <c r="F2008" s="85"/>
      <c r="G2008" s="131"/>
      <c r="H2008" s="88"/>
      <c r="I2008" s="99"/>
      <c r="J2008" s="84"/>
      <c r="K2008" s="88"/>
      <c r="L2008" s="88"/>
      <c r="M2008" s="133"/>
      <c r="N2008" s="91"/>
      <c r="O2008" s="91"/>
    </row>
    <row r="2009" ht="15.75" customHeight="1">
      <c r="A2009" s="122"/>
      <c r="B2009" s="84"/>
      <c r="C2009" s="84"/>
      <c r="D2009" s="84"/>
      <c r="E2009" s="84"/>
      <c r="F2009" s="85"/>
      <c r="G2009" s="131"/>
      <c r="H2009" s="88"/>
      <c r="I2009" s="99"/>
      <c r="J2009" s="84"/>
      <c r="K2009" s="88"/>
      <c r="L2009" s="88"/>
      <c r="M2009" s="133"/>
      <c r="N2009" s="91"/>
      <c r="O2009" s="91"/>
    </row>
    <row r="2010" ht="15.75" customHeight="1">
      <c r="A2010" s="122"/>
      <c r="B2010" s="84"/>
      <c r="C2010" s="84"/>
      <c r="D2010" s="84"/>
      <c r="E2010" s="84"/>
      <c r="F2010" s="85"/>
      <c r="G2010" s="131"/>
      <c r="H2010" s="88"/>
      <c r="I2010" s="99"/>
      <c r="J2010" s="84"/>
      <c r="K2010" s="88"/>
      <c r="L2010" s="88"/>
      <c r="M2010" s="133"/>
      <c r="N2010" s="91"/>
      <c r="O2010" s="91"/>
    </row>
    <row r="2011" ht="15.75" customHeight="1">
      <c r="A2011" s="122"/>
      <c r="B2011" s="84"/>
      <c r="C2011" s="84"/>
      <c r="D2011" s="84"/>
      <c r="E2011" s="84"/>
      <c r="F2011" s="85"/>
      <c r="G2011" s="131"/>
      <c r="H2011" s="88"/>
      <c r="I2011" s="99"/>
      <c r="J2011" s="84"/>
      <c r="K2011" s="88"/>
      <c r="L2011" s="88"/>
      <c r="M2011" s="133"/>
      <c r="N2011" s="91"/>
      <c r="O2011" s="91"/>
    </row>
    <row r="2012" ht="15.75" customHeight="1">
      <c r="A2012" s="122"/>
      <c r="B2012" s="84"/>
      <c r="C2012" s="84"/>
      <c r="D2012" s="84"/>
      <c r="E2012" s="84"/>
      <c r="F2012" s="85"/>
      <c r="G2012" s="131"/>
      <c r="H2012" s="88"/>
      <c r="I2012" s="99"/>
      <c r="J2012" s="84"/>
      <c r="K2012" s="88"/>
      <c r="L2012" s="88"/>
      <c r="M2012" s="133"/>
      <c r="N2012" s="91"/>
      <c r="O2012" s="91"/>
    </row>
    <row r="2013" ht="15.75" customHeight="1">
      <c r="A2013" s="122"/>
      <c r="B2013" s="84"/>
      <c r="C2013" s="84"/>
      <c r="D2013" s="84"/>
      <c r="E2013" s="84"/>
      <c r="F2013" s="85"/>
      <c r="G2013" s="131"/>
      <c r="H2013" s="88"/>
      <c r="I2013" s="99"/>
      <c r="J2013" s="84"/>
      <c r="K2013" s="88"/>
      <c r="L2013" s="88"/>
      <c r="M2013" s="133"/>
      <c r="N2013" s="91"/>
      <c r="O2013" s="91"/>
    </row>
    <row r="2014" ht="15.75" customHeight="1">
      <c r="A2014" s="122"/>
      <c r="B2014" s="84"/>
      <c r="C2014" s="84"/>
      <c r="D2014" s="84"/>
      <c r="E2014" s="84"/>
      <c r="F2014" s="85"/>
      <c r="G2014" s="131"/>
      <c r="H2014" s="88"/>
      <c r="I2014" s="99"/>
      <c r="J2014" s="84"/>
      <c r="K2014" s="88"/>
      <c r="L2014" s="88"/>
      <c r="M2014" s="133"/>
      <c r="N2014" s="91"/>
      <c r="O2014" s="91"/>
    </row>
    <row r="2015" ht="15.75" customHeight="1">
      <c r="A2015" s="122"/>
      <c r="B2015" s="84"/>
      <c r="C2015" s="84"/>
      <c r="D2015" s="84"/>
      <c r="E2015" s="84"/>
      <c r="F2015" s="85"/>
      <c r="G2015" s="131"/>
      <c r="H2015" s="88"/>
      <c r="I2015" s="99"/>
      <c r="J2015" s="84"/>
      <c r="K2015" s="88"/>
      <c r="L2015" s="88"/>
      <c r="M2015" s="133"/>
      <c r="N2015" s="91"/>
      <c r="O2015" s="91"/>
    </row>
  </sheetData>
  <mergeCells count="1">
    <mergeCell ref="K799:L799"/>
  </mergeCells>
  <hyperlinks>
    <hyperlink r:id="rId1" ref="B639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0"/>
  <cols>
    <col customWidth="1" min="1" max="1" width="16.14"/>
    <col customWidth="1" min="2" max="2" width="39.57"/>
    <col customWidth="1" min="3" max="3" width="24.0"/>
    <col customWidth="1" min="4" max="4" width="16.71"/>
    <col customWidth="1" min="5" max="5" width="3.29"/>
    <col customWidth="1" min="6" max="6" width="16.71"/>
    <col customWidth="1" min="8" max="8" width="25.86"/>
  </cols>
  <sheetData>
    <row r="1" ht="15.75" customHeight="1">
      <c r="A1" s="26" t="s">
        <v>277</v>
      </c>
      <c r="B1" s="27"/>
      <c r="C1" s="27"/>
      <c r="D1" s="28"/>
      <c r="E1" s="29"/>
      <c r="F1" s="30" t="str">
        <f>A1</f>
        <v>(15)1</v>
      </c>
      <c r="G1" s="31" t="s">
        <v>238</v>
      </c>
      <c r="H1" s="32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34" t="s">
        <v>239</v>
      </c>
      <c r="B2" s="35" t="str">
        <f>IFERROR(VLOOKUP(A1,REKAPAN!$A$1:$M$2737,2, FALSE))</f>
        <v>Dini Elfiah </v>
      </c>
      <c r="C2" s="36"/>
      <c r="D2" s="38"/>
      <c r="E2" s="40"/>
      <c r="F2" s="30" t="s">
        <v>266</v>
      </c>
      <c r="G2" s="43" t="str">
        <f>B8</f>
        <v>CS YENI (082321458214)</v>
      </c>
      <c r="H2" s="28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4" t="s">
        <v>269</v>
      </c>
      <c r="B3" s="45" t="str">
        <f>IFERROR(VLOOKUP(A1,REKAPAN!$A$1:$M$2737,3, FALSE))</f>
        <v>Jl. Gading Indah Utara III Blok NH 18 No. 19 Kelapa Gading, Jakarta Utara 14250</v>
      </c>
      <c r="D3" s="46"/>
      <c r="E3" s="40"/>
      <c r="F3" s="47" t="s">
        <v>270</v>
      </c>
      <c r="G3" s="49" t="str">
        <f>B2</f>
        <v>Dini Elfiah </v>
      </c>
      <c r="H3" s="50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20.25" customHeight="1">
      <c r="A4" s="44"/>
      <c r="D4" s="46"/>
      <c r="E4" s="40"/>
      <c r="F4" s="47" t="s">
        <v>283</v>
      </c>
      <c r="G4" s="51" t="str">
        <f t="shared" ref="G4:G8" si="1">D7</f>
        <v>13/04/19</v>
      </c>
      <c r="H4" s="50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30.75" customHeight="1">
      <c r="A5" s="44"/>
      <c r="D5" s="46"/>
      <c r="E5" s="40"/>
      <c r="F5" s="47" t="s">
        <v>300</v>
      </c>
      <c r="G5" s="51" t="str">
        <f t="shared" si="1"/>
        <v>13/04/19</v>
      </c>
      <c r="H5" s="50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4" t="s">
        <v>306</v>
      </c>
      <c r="B6" s="52" t="str">
        <f>IFERROR(VLOOKUP(A1,REKAPAN!$A$1:$M$2737,4, FALSE))</f>
        <v>0811805649</v>
      </c>
      <c r="C6" s="53"/>
      <c r="D6" s="54"/>
      <c r="E6" s="40"/>
      <c r="F6" s="47" t="s">
        <v>325</v>
      </c>
      <c r="G6" s="49" t="str">
        <f t="shared" si="1"/>
        <v/>
      </c>
      <c r="H6" s="50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30" t="s">
        <v>332</v>
      </c>
      <c r="B7" s="55" t="s">
        <v>333</v>
      </c>
      <c r="C7" s="56" t="s">
        <v>283</v>
      </c>
      <c r="D7" s="57" t="str">
        <f>IFERROR(VLOOKUP(A1,REKAPAN!$A$1:$M$2737,12, FALSE))</f>
        <v>13/04/19</v>
      </c>
      <c r="E7" s="40"/>
      <c r="F7" s="47" t="s">
        <v>351</v>
      </c>
      <c r="G7" s="49">
        <f t="shared" si="1"/>
        <v>12000</v>
      </c>
      <c r="H7" s="50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4" t="s">
        <v>266</v>
      </c>
      <c r="B8" s="52" t="str">
        <f>IFERROR(VLOOKUP(A1,REKAPAN!$A$1:$O$2737,15, FALSE))</f>
        <v>CS YENI (082321458214)</v>
      </c>
      <c r="C8" s="58" t="s">
        <v>300</v>
      </c>
      <c r="D8" s="59" t="str">
        <f>IFERROR(VLOOKUP(A1,REKAPAN!$A$1:$M$2737,13, FALSE))</f>
        <v>13/04/19</v>
      </c>
      <c r="E8" s="40"/>
      <c r="F8" s="47" t="s">
        <v>372</v>
      </c>
      <c r="G8" s="49" t="str">
        <f t="shared" si="1"/>
        <v>JNE REG</v>
      </c>
      <c r="H8" s="50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4" t="s">
        <v>383</v>
      </c>
      <c r="B9" s="52">
        <f>IFERROR(VLOOKUP(A1,REKAPAN!$A$1:$M$2737,6, FALSE))</f>
        <v>2</v>
      </c>
      <c r="C9" s="58" t="s">
        <v>325</v>
      </c>
      <c r="D9" s="60" t="str">
        <f>IFERROR(VLOOKUP(A1,REKAPAN!$A$1:$M$2737,11, FALSE))</f>
        <v/>
      </c>
      <c r="E9" s="40"/>
      <c r="F9" s="47" t="s">
        <v>394</v>
      </c>
      <c r="G9" s="61" t="str">
        <f>IFERROR(VLOOKUP(A1,REKAPAN!$A$1:$O$2737,14, FALSE))</f>
        <v/>
      </c>
      <c r="H9" s="50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4" t="s">
        <v>404</v>
      </c>
      <c r="B10" s="62" t="str">
        <f>IFERROR(VLOOKUP(A1,REKAPAN!$A$1:$M$2737,5, FALSE))</f>
        <v>- Yara Nude L do
- Shofa magenta L do</v>
      </c>
      <c r="C10" s="58" t="s">
        <v>351</v>
      </c>
      <c r="D10" s="60">
        <f>IFERROR(VLOOKUP(A1,REKAPAN!$A$1:$M$2737,9, FALSE))</f>
        <v>12000</v>
      </c>
      <c r="E10" s="40"/>
      <c r="F10" s="47" t="s">
        <v>383</v>
      </c>
      <c r="G10" s="63">
        <f t="shared" ref="G10:G11" si="2">B9</f>
        <v>2</v>
      </c>
      <c r="H10" s="50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64"/>
      <c r="C11" s="58" t="s">
        <v>372</v>
      </c>
      <c r="D11" s="65" t="str">
        <f>IFERROR(VLOOKUP(A1,REKAPAN!$A$1:$M$2737,10, FALSE))</f>
        <v>JNE REG</v>
      </c>
      <c r="E11" s="40"/>
      <c r="F11" s="47" t="s">
        <v>404</v>
      </c>
      <c r="G11" s="66" t="str">
        <f t="shared" si="2"/>
        <v>- Yara Nude L do
- Shofa magenta L do</v>
      </c>
      <c r="H11" s="50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4.25" customHeight="1">
      <c r="A12" s="64"/>
      <c r="C12" s="58" t="s">
        <v>394</v>
      </c>
      <c r="D12" s="67"/>
      <c r="E12" s="40"/>
      <c r="F12" s="47"/>
      <c r="H12" s="5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64"/>
      <c r="C13" s="53"/>
      <c r="D13" s="50"/>
      <c r="E13" s="40"/>
      <c r="F13" s="64"/>
      <c r="H13" s="50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7" t="s">
        <v>460</v>
      </c>
      <c r="B14" s="68" t="s">
        <v>462</v>
      </c>
      <c r="C14" s="53"/>
      <c r="D14" s="54"/>
      <c r="E14" s="40"/>
      <c r="F14" s="69" t="s">
        <v>464</v>
      </c>
      <c r="G14" s="70" t="s">
        <v>469</v>
      </c>
      <c r="H14" s="71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72" t="str">
        <f>IFERROR(VLOOKUP(A1,REKAPAN!$A$2:$R$2737,16, FALSE))</f>
        <v>Rosty</v>
      </c>
      <c r="B15" s="73"/>
      <c r="C15" s="74"/>
      <c r="D15" s="75"/>
      <c r="E15" s="76"/>
      <c r="F15" s="77"/>
      <c r="G15" s="78"/>
      <c r="H15" s="79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26" t="s">
        <v>503</v>
      </c>
      <c r="B16" s="27"/>
      <c r="C16" s="27"/>
      <c r="D16" s="28"/>
      <c r="E16" s="29"/>
      <c r="F16" s="30" t="str">
        <f>A16</f>
        <v>(15)2</v>
      </c>
      <c r="G16" s="31" t="s">
        <v>238</v>
      </c>
      <c r="H16" s="32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34" t="s">
        <v>239</v>
      </c>
      <c r="B17" s="35" t="str">
        <f>IFERROR(VLOOKUP(A16,REKAPAN!$A$1:$M$2737,2, FALSE))</f>
        <v>Zulfa Amalia</v>
      </c>
      <c r="C17" s="36"/>
      <c r="D17" s="38"/>
      <c r="E17" s="40"/>
      <c r="F17" s="30" t="s">
        <v>266</v>
      </c>
      <c r="G17" s="43" t="str">
        <f>B23</f>
        <v>CS YENI (082321458214)</v>
      </c>
      <c r="H17" s="28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4" t="s">
        <v>269</v>
      </c>
      <c r="B18" s="45" t="str">
        <f>IFERROR(VLOOKUP(A16,REKAPAN!$A$1:$M$2737,3, FALSE))</f>
        <v>Desa mejobo rt 8 rw 2 no 46. Kecamatan : mejobo Kab/Kota : kudus Provinsi : jawa tengah</v>
      </c>
      <c r="D18" s="46"/>
      <c r="E18" s="40"/>
      <c r="F18" s="47" t="s">
        <v>270</v>
      </c>
      <c r="G18" s="49" t="str">
        <f>B17</f>
        <v>Zulfa Amalia</v>
      </c>
      <c r="H18" s="50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3.5" customHeight="1">
      <c r="A19" s="44"/>
      <c r="D19" s="46"/>
      <c r="E19" s="40"/>
      <c r="F19" s="47" t="s">
        <v>283</v>
      </c>
      <c r="G19" s="51" t="str">
        <f t="shared" ref="G19:G23" si="3">D22</f>
        <v>13/04/19</v>
      </c>
      <c r="H19" s="50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42.0" customHeight="1">
      <c r="A20" s="44"/>
      <c r="D20" s="46"/>
      <c r="E20" s="40"/>
      <c r="F20" s="47" t="s">
        <v>300</v>
      </c>
      <c r="G20" s="51" t="str">
        <f t="shared" si="3"/>
        <v>13/04/19</v>
      </c>
      <c r="H20" s="50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4" t="s">
        <v>306</v>
      </c>
      <c r="B21" s="52" t="str">
        <f>IFERROR(VLOOKUP(A16,REKAPAN!$A$1:$M$2737,4, FALSE))</f>
        <v>081225266633</v>
      </c>
      <c r="C21" s="53"/>
      <c r="D21" s="54"/>
      <c r="E21" s="40"/>
      <c r="F21" s="47" t="s">
        <v>325</v>
      </c>
      <c r="G21" s="49" t="str">
        <f t="shared" si="3"/>
        <v/>
      </c>
      <c r="H21" s="50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30" t="s">
        <v>332</v>
      </c>
      <c r="B22" s="55" t="s">
        <v>333</v>
      </c>
      <c r="C22" s="56" t="s">
        <v>283</v>
      </c>
      <c r="D22" s="57" t="str">
        <f>IFERROR(VLOOKUP(A16,REKAPAN!$A$1:$M$2737,12, FALSE))</f>
        <v>13/04/19</v>
      </c>
      <c r="E22" s="40"/>
      <c r="F22" s="47" t="s">
        <v>351</v>
      </c>
      <c r="G22" s="49">
        <f t="shared" si="3"/>
        <v>24000</v>
      </c>
      <c r="H22" s="50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4" t="s">
        <v>266</v>
      </c>
      <c r="B23" s="52" t="str">
        <f>IFERROR(VLOOKUP(A16,REKAPAN!$A$1:$O$2737,15, FALSE))</f>
        <v>CS YENI (082321458214)</v>
      </c>
      <c r="C23" s="58" t="s">
        <v>300</v>
      </c>
      <c r="D23" s="59" t="str">
        <f>IFERROR(VLOOKUP(A16,REKAPAN!$A$1:$M$2737,13, FALSE))</f>
        <v>13/04/19</v>
      </c>
      <c r="E23" s="40"/>
      <c r="F23" s="47" t="s">
        <v>372</v>
      </c>
      <c r="G23" s="49" t="str">
        <f t="shared" si="3"/>
        <v>JNE REG</v>
      </c>
      <c r="H23" s="50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4" t="s">
        <v>383</v>
      </c>
      <c r="B24" s="52">
        <f>IFERROR(VLOOKUP(A16,REKAPAN!$A$1:$M$2737,6, FALSE))</f>
        <v>3</v>
      </c>
      <c r="C24" s="58" t="s">
        <v>325</v>
      </c>
      <c r="D24" s="60" t="str">
        <f>IFERROR(VLOOKUP(A16,REKAPAN!$A$1:$M$2737,11, FALSE))</f>
        <v/>
      </c>
      <c r="E24" s="40"/>
      <c r="F24" s="47" t="s">
        <v>394</v>
      </c>
      <c r="G24" s="61" t="str">
        <f>IFERROR(VLOOKUP(A16,REKAPAN!$A$1:$O$2737,14, FALSE))</f>
        <v/>
      </c>
      <c r="H24" s="50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4" t="s">
        <v>404</v>
      </c>
      <c r="B25" s="62" t="str">
        <f>IFERROR(VLOOKUP(A16,REKAPAN!$A$1:$M$2737,5, FALSE))</f>
        <v>- Elenora Hitam S set
- Elenora kids Hitam size.7 (set)</v>
      </c>
      <c r="C25" s="58" t="s">
        <v>351</v>
      </c>
      <c r="D25" s="60">
        <f>IFERROR(VLOOKUP(A16,REKAPAN!$A$1:$M$2737,9, FALSE))</f>
        <v>24000</v>
      </c>
      <c r="E25" s="40"/>
      <c r="F25" s="47" t="s">
        <v>383</v>
      </c>
      <c r="G25" s="63">
        <f t="shared" ref="G25:G26" si="4">B24</f>
        <v>3</v>
      </c>
      <c r="H25" s="50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64"/>
      <c r="C26" s="58" t="s">
        <v>372</v>
      </c>
      <c r="D26" s="65" t="str">
        <f>IFERROR(VLOOKUP(A16,REKAPAN!$A$1:$M$2737,10, FALSE))</f>
        <v>JNE REG</v>
      </c>
      <c r="E26" s="40"/>
      <c r="F26" s="47" t="s">
        <v>404</v>
      </c>
      <c r="G26" s="66" t="str">
        <f t="shared" si="4"/>
        <v>- Elenora Hitam S set
- Elenora kids Hitam size.7 (set)</v>
      </c>
      <c r="H26" s="50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64"/>
      <c r="C27" s="58" t="s">
        <v>394</v>
      </c>
      <c r="D27" s="67"/>
      <c r="E27" s="40"/>
      <c r="F27" s="47"/>
      <c r="H27" s="50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64"/>
      <c r="C28" s="53"/>
      <c r="D28" s="50"/>
      <c r="E28" s="40"/>
      <c r="F28" s="64"/>
      <c r="H28" s="50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7" t="s">
        <v>460</v>
      </c>
      <c r="B29" s="68" t="s">
        <v>462</v>
      </c>
      <c r="C29" s="53"/>
      <c r="D29" s="54"/>
      <c r="E29" s="40"/>
      <c r="F29" s="69" t="s">
        <v>464</v>
      </c>
      <c r="G29" s="70" t="s">
        <v>469</v>
      </c>
      <c r="H29" s="71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72" t="str">
        <f>IFERROR(VLOOKUP(A16,REKAPAN!$A$2:$R$2737,16, FALSE))</f>
        <v>Rosty</v>
      </c>
      <c r="B30" s="73"/>
      <c r="C30" s="74"/>
      <c r="D30" s="75"/>
      <c r="E30" s="76"/>
      <c r="F30" s="77"/>
      <c r="G30" s="78"/>
      <c r="H30" s="79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26" t="s">
        <v>508</v>
      </c>
      <c r="B31" s="27"/>
      <c r="C31" s="27"/>
      <c r="D31" s="28"/>
      <c r="E31" s="29"/>
      <c r="F31" s="30" t="str">
        <f>A31</f>
        <v>(15)3</v>
      </c>
      <c r="G31" s="31" t="s">
        <v>238</v>
      </c>
      <c r="H31" s="32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34" t="s">
        <v>239</v>
      </c>
      <c r="B32" s="35" t="str">
        <f>IFERROR(VLOOKUP(A31,REKAPAN!$A$1:$M$2737,2, FALSE))</f>
        <v>NUR SABAR SETIANI</v>
      </c>
      <c r="C32" s="36"/>
      <c r="D32" s="38"/>
      <c r="E32" s="40"/>
      <c r="F32" s="30" t="s">
        <v>266</v>
      </c>
      <c r="G32" s="43" t="str">
        <f>B38</f>
        <v>CS YENI (082321458214)</v>
      </c>
      <c r="H32" s="28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4" t="s">
        <v>269</v>
      </c>
      <c r="B33" s="45" t="str">
        <f>IFERROR(VLOOKUP(A31,REKAPAN!$A$1:$M$2737,3, FALSE))</f>
        <v>Bpk. SULKATI, MANGUNEGARA RT 02 RW 01 Kecamatan : MREBET Kab/Kota : PURBALINGGA Provinsi : JAWA TENGAH 53352 (HP. 081215601091)</v>
      </c>
      <c r="D33" s="46"/>
      <c r="E33" s="40"/>
      <c r="F33" s="47" t="s">
        <v>270</v>
      </c>
      <c r="G33" s="49" t="str">
        <f>B32</f>
        <v>NUR SABAR SETIANI</v>
      </c>
      <c r="H33" s="50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8.75" customHeight="1">
      <c r="A34" s="44"/>
      <c r="D34" s="46"/>
      <c r="E34" s="40"/>
      <c r="F34" s="47" t="s">
        <v>283</v>
      </c>
      <c r="G34" s="51" t="str">
        <f t="shared" ref="G34:G38" si="5">D37</f>
        <v>14/04/19</v>
      </c>
      <c r="H34" s="50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26.25" customHeight="1">
      <c r="A35" s="44"/>
      <c r="D35" s="46"/>
      <c r="E35" s="40"/>
      <c r="F35" s="47" t="s">
        <v>300</v>
      </c>
      <c r="G35" s="51" t="str">
        <f t="shared" si="5"/>
        <v>14/04/19</v>
      </c>
      <c r="H35" s="50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4" t="s">
        <v>306</v>
      </c>
      <c r="B36" s="52" t="str">
        <f>IFERROR(VLOOKUP(A31,REKAPAN!$A$1:$M$2737,4, FALSE))</f>
        <v>082368389578</v>
      </c>
      <c r="C36" s="53"/>
      <c r="D36" s="54"/>
      <c r="E36" s="40"/>
      <c r="F36" s="47" t="s">
        <v>325</v>
      </c>
      <c r="G36" s="49" t="str">
        <f t="shared" si="5"/>
        <v/>
      </c>
      <c r="H36" s="50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30" t="s">
        <v>332</v>
      </c>
      <c r="B37" s="55" t="s">
        <v>333</v>
      </c>
      <c r="C37" s="56" t="s">
        <v>283</v>
      </c>
      <c r="D37" s="57" t="str">
        <f>IFERROR(VLOOKUP(A31,REKAPAN!$A$1:$M$2737,12, FALSE))</f>
        <v>14/04/19</v>
      </c>
      <c r="E37" s="40"/>
      <c r="F37" s="47" t="s">
        <v>351</v>
      </c>
      <c r="G37" s="49">
        <f t="shared" si="5"/>
        <v>19000</v>
      </c>
      <c r="H37" s="50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4" t="s">
        <v>266</v>
      </c>
      <c r="B38" s="52" t="str">
        <f>IFERROR(VLOOKUP(A31,REKAPAN!$A$1:$O$2737,15, FALSE))</f>
        <v>CS YENI (082321458214)</v>
      </c>
      <c r="C38" s="58" t="s">
        <v>300</v>
      </c>
      <c r="D38" s="59" t="str">
        <f>IFERROR(VLOOKUP(A31,REKAPAN!$A$1:$M$2737,13, FALSE))</f>
        <v>14/04/19</v>
      </c>
      <c r="E38" s="40"/>
      <c r="F38" s="47" t="s">
        <v>372</v>
      </c>
      <c r="G38" s="49" t="str">
        <f t="shared" si="5"/>
        <v>POS</v>
      </c>
      <c r="H38" s="50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4" t="s">
        <v>383</v>
      </c>
      <c r="B39" s="52">
        <f>IFERROR(VLOOKUP(A31,REKAPAN!$A$1:$M$2737,6, FALSE))</f>
        <v>3</v>
      </c>
      <c r="C39" s="58" t="s">
        <v>325</v>
      </c>
      <c r="D39" s="60" t="str">
        <f>IFERROR(VLOOKUP(A31,REKAPAN!$A$1:$M$2737,11, FALSE))</f>
        <v/>
      </c>
      <c r="E39" s="40"/>
      <c r="F39" s="47" t="s">
        <v>394</v>
      </c>
      <c r="G39" s="61" t="str">
        <f>IFERROR(VLOOKUP(A31,REKAPAN!$A$1:$O$2737,14, FALSE))</f>
        <v/>
      </c>
      <c r="H39" s="50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4" t="s">
        <v>404</v>
      </c>
      <c r="B40" s="62" t="str">
        <f>IFERROR(VLOOKUP(A31,REKAPAN!$A$1:$M$2737,5, FALSE))</f>
        <v>- Elenora Cream M set
- Elenora kids cream size.7 (set)</v>
      </c>
      <c r="C40" s="58" t="s">
        <v>351</v>
      </c>
      <c r="D40" s="60">
        <f>IFERROR(VLOOKUP(A31,REKAPAN!$A$1:$M$2737,9, FALSE))</f>
        <v>19000</v>
      </c>
      <c r="E40" s="40"/>
      <c r="F40" s="47" t="s">
        <v>383</v>
      </c>
      <c r="G40" s="63">
        <f t="shared" ref="G40:G41" si="6">B39</f>
        <v>3</v>
      </c>
      <c r="H40" s="50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64"/>
      <c r="C41" s="58" t="s">
        <v>372</v>
      </c>
      <c r="D41" s="65" t="str">
        <f>IFERROR(VLOOKUP(A31,REKAPAN!$A$1:$M$2737,10, FALSE))</f>
        <v>POS</v>
      </c>
      <c r="E41" s="40"/>
      <c r="F41" s="47" t="s">
        <v>404</v>
      </c>
      <c r="G41" s="66" t="str">
        <f t="shared" si="6"/>
        <v>- Elenora Cream M set
- Elenora kids cream size.7 (set)</v>
      </c>
      <c r="H41" s="50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64"/>
      <c r="C42" s="58" t="s">
        <v>394</v>
      </c>
      <c r="D42" s="67"/>
      <c r="E42" s="40"/>
      <c r="F42" s="47"/>
      <c r="H42" s="50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64"/>
      <c r="C43" s="53"/>
      <c r="D43" s="50"/>
      <c r="E43" s="40"/>
      <c r="F43" s="64"/>
      <c r="H43" s="50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7" t="s">
        <v>460</v>
      </c>
      <c r="B44" s="68" t="s">
        <v>462</v>
      </c>
      <c r="C44" s="53"/>
      <c r="D44" s="54"/>
      <c r="E44" s="40"/>
      <c r="F44" s="69" t="s">
        <v>464</v>
      </c>
      <c r="G44" s="70" t="s">
        <v>469</v>
      </c>
      <c r="H44" s="71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72" t="str">
        <f>IFERROR(VLOOKUP(A31,REKAPAN!$A$2:$R$2737,16, FALSE))</f>
        <v>Rosty</v>
      </c>
      <c r="B45" s="73"/>
      <c r="C45" s="74"/>
      <c r="D45" s="75"/>
      <c r="E45" s="76"/>
      <c r="F45" s="77"/>
      <c r="G45" s="78"/>
      <c r="H45" s="79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26" t="s">
        <v>514</v>
      </c>
      <c r="B46" s="27"/>
      <c r="C46" s="27"/>
      <c r="D46" s="28"/>
      <c r="E46" s="29"/>
      <c r="F46" s="30" t="str">
        <f>A46</f>
        <v>(15)4</v>
      </c>
      <c r="G46" s="31" t="s">
        <v>238</v>
      </c>
      <c r="H46" s="32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34" t="s">
        <v>239</v>
      </c>
      <c r="B47" s="35" t="str">
        <f>IFERROR(VLOOKUP(A46,REKAPAN!$A$1:$M$2737,2, FALSE))</f>
        <v>Bd. Umayah</v>
      </c>
      <c r="C47" s="36"/>
      <c r="D47" s="38"/>
      <c r="E47" s="40"/>
      <c r="F47" s="30" t="s">
        <v>266</v>
      </c>
      <c r="G47" s="43" t="str">
        <f>B53</f>
        <v>CS YENI (082321458214)</v>
      </c>
      <c r="H47" s="28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4" t="s">
        <v>269</v>
      </c>
      <c r="B48" s="45" t="str">
        <f>IFERROR(VLOOKUP(A46,REKAPAN!$A$1:$M$2737,3, FALSE))</f>
        <v>Ruang IGD Kebidanan RSUD waled Jl. Prabu Kiansantang no.4 Kecamatan : waled Kab/Kota : Cirebon Provinsi : Jawa Barat</v>
      </c>
      <c r="D48" s="46"/>
      <c r="E48" s="40"/>
      <c r="F48" s="47" t="s">
        <v>270</v>
      </c>
      <c r="G48" s="49" t="str">
        <f>B47</f>
        <v>Bd. Umayah</v>
      </c>
      <c r="H48" s="50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24.75" customHeight="1">
      <c r="A49" s="44"/>
      <c r="D49" s="46"/>
      <c r="E49" s="40"/>
      <c r="F49" s="47" t="s">
        <v>283</v>
      </c>
      <c r="G49" s="51" t="str">
        <f t="shared" ref="G49:G53" si="7">D52</f>
        <v>15/04/19</v>
      </c>
      <c r="H49" s="50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27.0" customHeight="1">
      <c r="A50" s="44"/>
      <c r="D50" s="46"/>
      <c r="E50" s="40"/>
      <c r="F50" s="47" t="s">
        <v>300</v>
      </c>
      <c r="G50" s="51" t="str">
        <f t="shared" si="7"/>
        <v>15/04/19</v>
      </c>
      <c r="H50" s="5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4" t="s">
        <v>306</v>
      </c>
      <c r="B51" s="52" t="str">
        <f>IFERROR(VLOOKUP(A46,REKAPAN!$A$1:$M$2737,4, FALSE))</f>
        <v>082119664780</v>
      </c>
      <c r="C51" s="53"/>
      <c r="D51" s="54"/>
      <c r="E51" s="40"/>
      <c r="F51" s="47" t="s">
        <v>325</v>
      </c>
      <c r="G51" s="49" t="str">
        <f t="shared" si="7"/>
        <v/>
      </c>
      <c r="H51" s="50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30" t="s">
        <v>332</v>
      </c>
      <c r="B52" s="55" t="s">
        <v>333</v>
      </c>
      <c r="C52" s="56" t="s">
        <v>283</v>
      </c>
      <c r="D52" s="57" t="str">
        <f>IFERROR(VLOOKUP(A46,REKAPAN!$A$1:$M$2737,12, FALSE))</f>
        <v>15/04/19</v>
      </c>
      <c r="E52" s="40"/>
      <c r="F52" s="47" t="s">
        <v>351</v>
      </c>
      <c r="G52" s="49">
        <f t="shared" si="7"/>
        <v>16000</v>
      </c>
      <c r="H52" s="50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4" t="s">
        <v>266</v>
      </c>
      <c r="B53" s="52" t="str">
        <f>IFERROR(VLOOKUP(A46,REKAPAN!$A$1:$O$2737,15, FALSE))</f>
        <v>CS YENI (082321458214)</v>
      </c>
      <c r="C53" s="58" t="s">
        <v>300</v>
      </c>
      <c r="D53" s="59" t="str">
        <f>IFERROR(VLOOKUP(A46,REKAPAN!$A$1:$M$2737,13, FALSE))</f>
        <v>15/04/19</v>
      </c>
      <c r="E53" s="40"/>
      <c r="F53" s="47" t="s">
        <v>372</v>
      </c>
      <c r="G53" s="49" t="str">
        <f t="shared" si="7"/>
        <v>JNE REG</v>
      </c>
      <c r="H53" s="50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4" t="s">
        <v>383</v>
      </c>
      <c r="B54" s="52">
        <f>IFERROR(VLOOKUP(A46,REKAPAN!$A$1:$M$2737,6, FALSE))</f>
        <v>2</v>
      </c>
      <c r="C54" s="58" t="s">
        <v>325</v>
      </c>
      <c r="D54" s="60" t="str">
        <f>IFERROR(VLOOKUP(A46,REKAPAN!$A$1:$M$2737,11, FALSE))</f>
        <v/>
      </c>
      <c r="E54" s="40"/>
      <c r="F54" s="47" t="s">
        <v>394</v>
      </c>
      <c r="G54" s="61" t="str">
        <f>IFERROR(VLOOKUP(A46,REKAPAN!$A$1:$O$2737,14, FALSE))</f>
        <v/>
      </c>
      <c r="H54" s="50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4" t="s">
        <v>404</v>
      </c>
      <c r="B55" s="62" t="str">
        <f>IFERROR(VLOOKUP(A46,REKAPAN!$A$1:$M$2737,5, FALSE))</f>
        <v>Fazilla kids tosca size.5 &amp; 10 (set)</v>
      </c>
      <c r="C55" s="58" t="s">
        <v>351</v>
      </c>
      <c r="D55" s="60">
        <f>IFERROR(VLOOKUP(A46,REKAPAN!$A$1:$M$2737,9, FALSE))</f>
        <v>16000</v>
      </c>
      <c r="E55" s="40"/>
      <c r="F55" s="47" t="s">
        <v>383</v>
      </c>
      <c r="G55" s="63">
        <f t="shared" ref="G55:G56" si="8">B54</f>
        <v>2</v>
      </c>
      <c r="H55" s="50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64"/>
      <c r="C56" s="58" t="s">
        <v>372</v>
      </c>
      <c r="D56" s="65" t="str">
        <f>IFERROR(VLOOKUP(A46,REKAPAN!$A$1:$M$2737,10, FALSE))</f>
        <v>JNE REG</v>
      </c>
      <c r="E56" s="40"/>
      <c r="F56" s="47" t="s">
        <v>404</v>
      </c>
      <c r="G56" s="66" t="str">
        <f t="shared" si="8"/>
        <v>Fazilla kids tosca size.5 &amp; 10 (set)</v>
      </c>
      <c r="H56" s="50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64"/>
      <c r="C57" s="58" t="s">
        <v>394</v>
      </c>
      <c r="D57" s="67"/>
      <c r="E57" s="40"/>
      <c r="F57" s="47"/>
      <c r="H57" s="5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1.25" customHeight="1">
      <c r="A58" s="64"/>
      <c r="C58" s="53"/>
      <c r="D58" s="50"/>
      <c r="E58" s="40"/>
      <c r="F58" s="64"/>
      <c r="H58" s="50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7" t="s">
        <v>460</v>
      </c>
      <c r="B59" s="68" t="s">
        <v>462</v>
      </c>
      <c r="C59" s="53"/>
      <c r="D59" s="54"/>
      <c r="E59" s="40"/>
      <c r="F59" s="69" t="s">
        <v>464</v>
      </c>
      <c r="G59" s="70" t="s">
        <v>469</v>
      </c>
      <c r="H59" s="71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72" t="str">
        <f>IFERROR(VLOOKUP(A46,REKAPAN!$A$2:$R$2737,16, FALSE))</f>
        <v>WAWAT</v>
      </c>
      <c r="B60" s="73"/>
      <c r="C60" s="74"/>
      <c r="D60" s="75"/>
      <c r="E60" s="76"/>
      <c r="F60" s="77"/>
      <c r="G60" s="78"/>
      <c r="H60" s="79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26" t="s">
        <v>520</v>
      </c>
      <c r="B61" s="27"/>
      <c r="C61" s="27"/>
      <c r="D61" s="28"/>
      <c r="E61" s="29"/>
      <c r="F61" s="30" t="str">
        <f>A61</f>
        <v>(15)5</v>
      </c>
      <c r="G61" s="31" t="s">
        <v>238</v>
      </c>
      <c r="H61" s="32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34" t="s">
        <v>239</v>
      </c>
      <c r="B62" s="35" t="str">
        <f>IFERROR(VLOOKUP(A61,REKAPAN!$A$1:$M$2737,2, FALSE))</f>
        <v>TITIN KURNIASIH</v>
      </c>
      <c r="C62" s="36"/>
      <c r="D62" s="38"/>
      <c r="E62" s="40"/>
      <c r="F62" s="30" t="s">
        <v>266</v>
      </c>
      <c r="G62" s="43" t="str">
        <f>B68</f>
        <v>CS YENI (082321458214)</v>
      </c>
      <c r="H62" s="28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4" t="s">
        <v>269</v>
      </c>
      <c r="B63" s="45" t="str">
        <f>IFERROR(VLOOKUP(A61,REKAPAN!$A$1:$M$2737,3, FALSE))</f>
        <v>PUSKESMAS 1 WANGON JL.RAYA BARAT NO.059 Kecamatan : WANGON Kab/Kota : BANYUMAS Provinsi : JAWA TENGAH</v>
      </c>
      <c r="D63" s="46"/>
      <c r="E63" s="40"/>
      <c r="F63" s="47" t="s">
        <v>270</v>
      </c>
      <c r="G63" s="49" t="str">
        <f>B62</f>
        <v>TITIN KURNIASIH</v>
      </c>
      <c r="H63" s="50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4"/>
      <c r="D64" s="46"/>
      <c r="E64" s="40"/>
      <c r="F64" s="47" t="s">
        <v>283</v>
      </c>
      <c r="G64" s="51" t="str">
        <f t="shared" ref="G64:G68" si="9">D67</f>
        <v>15/04/19</v>
      </c>
      <c r="H64" s="50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25.5" customHeight="1">
      <c r="A65" s="44"/>
      <c r="D65" s="46"/>
      <c r="E65" s="40"/>
      <c r="F65" s="47" t="s">
        <v>300</v>
      </c>
      <c r="G65" s="51" t="str">
        <f t="shared" si="9"/>
        <v>15/04/19</v>
      </c>
      <c r="H65" s="50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4" t="s">
        <v>306</v>
      </c>
      <c r="B66" s="52" t="str">
        <f>IFERROR(VLOOKUP(A61,REKAPAN!$A$1:$M$2737,4, FALSE))</f>
        <v>085212108787</v>
      </c>
      <c r="C66" s="53"/>
      <c r="D66" s="54"/>
      <c r="E66" s="40"/>
      <c r="F66" s="47" t="s">
        <v>325</v>
      </c>
      <c r="G66" s="49" t="str">
        <f t="shared" si="9"/>
        <v/>
      </c>
      <c r="H66" s="50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30" t="s">
        <v>332</v>
      </c>
      <c r="B67" s="55" t="s">
        <v>333</v>
      </c>
      <c r="C67" s="56" t="s">
        <v>283</v>
      </c>
      <c r="D67" s="57" t="str">
        <f>IFERROR(VLOOKUP(A61,REKAPAN!$A$1:$M$2737,12, FALSE))</f>
        <v>15/04/19</v>
      </c>
      <c r="E67" s="40"/>
      <c r="F67" s="47" t="s">
        <v>351</v>
      </c>
      <c r="G67" s="49">
        <f t="shared" si="9"/>
        <v>27000</v>
      </c>
      <c r="H67" s="50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4" t="s">
        <v>266</v>
      </c>
      <c r="B68" s="52" t="str">
        <f>IFERROR(VLOOKUP(A61,REKAPAN!$A$1:$O$2737,15, FALSE))</f>
        <v>CS YENI (082321458214)</v>
      </c>
      <c r="C68" s="58" t="s">
        <v>300</v>
      </c>
      <c r="D68" s="59" t="str">
        <f>IFERROR(VLOOKUP(A61,REKAPAN!$A$1:$M$2737,13, FALSE))</f>
        <v>15/04/19</v>
      </c>
      <c r="E68" s="40"/>
      <c r="F68" s="47" t="s">
        <v>372</v>
      </c>
      <c r="G68" s="49" t="str">
        <f t="shared" si="9"/>
        <v>JNE REG</v>
      </c>
      <c r="H68" s="50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4" t="s">
        <v>383</v>
      </c>
      <c r="B69" s="52">
        <f>IFERROR(VLOOKUP(A61,REKAPAN!$A$1:$M$2737,6, FALSE))</f>
        <v>2</v>
      </c>
      <c r="C69" s="58" t="s">
        <v>325</v>
      </c>
      <c r="D69" s="60" t="str">
        <f>IFERROR(VLOOKUP(A61,REKAPAN!$A$1:$M$2737,11, FALSE))</f>
        <v/>
      </c>
      <c r="E69" s="40"/>
      <c r="F69" s="47" t="s">
        <v>394</v>
      </c>
      <c r="G69" s="61" t="str">
        <f>IFERROR(VLOOKUP(A61,REKAPAN!$A$1:$O$2737,14, FALSE))</f>
        <v/>
      </c>
      <c r="H69" s="50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4" t="s">
        <v>404</v>
      </c>
      <c r="B70" s="62" t="str">
        <f>IFERROR(VLOOKUP(A61,REKAPAN!$A$1:$M$2737,5, FALSE))</f>
        <v>Tisha Lavender M set</v>
      </c>
      <c r="C70" s="58" t="s">
        <v>351</v>
      </c>
      <c r="D70" s="60">
        <f>IFERROR(VLOOKUP(A61,REKAPAN!$A$1:$M$2737,9, FALSE))</f>
        <v>27000</v>
      </c>
      <c r="E70" s="40"/>
      <c r="F70" s="47" t="s">
        <v>383</v>
      </c>
      <c r="G70" s="63">
        <f t="shared" ref="G70:G71" si="10">B69</f>
        <v>2</v>
      </c>
      <c r="H70" s="50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64"/>
      <c r="C71" s="58" t="s">
        <v>372</v>
      </c>
      <c r="D71" s="65" t="str">
        <f>IFERROR(VLOOKUP(A61,REKAPAN!$A$1:$M$2737,10, FALSE))</f>
        <v>JNE REG</v>
      </c>
      <c r="E71" s="40"/>
      <c r="F71" s="47" t="s">
        <v>404</v>
      </c>
      <c r="G71" s="66" t="str">
        <f t="shared" si="10"/>
        <v>Tisha Lavender M set</v>
      </c>
      <c r="H71" s="50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64"/>
      <c r="C72" s="58" t="s">
        <v>394</v>
      </c>
      <c r="D72" s="67"/>
      <c r="E72" s="40"/>
      <c r="F72" s="47"/>
      <c r="H72" s="50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7.25" customHeight="1">
      <c r="A73" s="64"/>
      <c r="C73" s="53"/>
      <c r="D73" s="50"/>
      <c r="E73" s="40"/>
      <c r="F73" s="64"/>
      <c r="H73" s="50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7" t="s">
        <v>460</v>
      </c>
      <c r="B74" s="68" t="s">
        <v>462</v>
      </c>
      <c r="C74" s="53"/>
      <c r="D74" s="54"/>
      <c r="E74" s="40"/>
      <c r="F74" s="69" t="s">
        <v>464</v>
      </c>
      <c r="G74" s="70" t="s">
        <v>469</v>
      </c>
      <c r="H74" s="71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72" t="str">
        <f>IFERROR(VLOOKUP(A61,REKAPAN!$A$2:$R$2737,16, FALSE))</f>
        <v>WAWAT</v>
      </c>
      <c r="B75" s="73"/>
      <c r="C75" s="74"/>
      <c r="D75" s="75"/>
      <c r="E75" s="76"/>
      <c r="F75" s="77"/>
      <c r="G75" s="78"/>
      <c r="H75" s="79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26" t="s">
        <v>524</v>
      </c>
      <c r="B76" s="27"/>
      <c r="C76" s="27"/>
      <c r="D76" s="28"/>
      <c r="E76" s="29"/>
      <c r="F76" s="30" t="str">
        <f>A76</f>
        <v>(16)1</v>
      </c>
      <c r="G76" s="31" t="s">
        <v>238</v>
      </c>
      <c r="H76" s="32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 ht="15.75" customHeight="1">
      <c r="A77" s="34" t="s">
        <v>239</v>
      </c>
      <c r="B77" s="35" t="str">
        <f>IFERROR(VLOOKUP(A76,REKAPAN!$A$1:$M$2737,2, FALSE))</f>
        <v>Idah Paridah</v>
      </c>
      <c r="C77" s="36"/>
      <c r="D77" s="38"/>
      <c r="E77" s="40"/>
      <c r="F77" s="30" t="s">
        <v>266</v>
      </c>
      <c r="G77" s="43" t="str">
        <f>B83</f>
        <v>CS YENI (082321458214)</v>
      </c>
      <c r="H77" s="28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4" t="s">
        <v>269</v>
      </c>
      <c r="B78" s="45" t="str">
        <f>IFERROR(VLOOKUP(A76,REKAPAN!$A$1:$M$2737,3, FALSE))</f>
        <v>Jln. Raden Rubaya Babaton Rt.02/23 Kecamatan : Karawang Barat Kabupaten : Karawang Provinsi : Jawa Barat</v>
      </c>
      <c r="D78" s="46"/>
      <c r="E78" s="40"/>
      <c r="F78" s="47" t="s">
        <v>270</v>
      </c>
      <c r="G78" s="49" t="str">
        <f>B77</f>
        <v>Idah Paridah</v>
      </c>
      <c r="H78" s="50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9.0" customHeight="1">
      <c r="A79" s="44"/>
      <c r="D79" s="46"/>
      <c r="E79" s="40"/>
      <c r="F79" s="47" t="s">
        <v>283</v>
      </c>
      <c r="G79" s="51" t="str">
        <f t="shared" ref="G79:G83" si="11">D82</f>
        <v>15/04/19</v>
      </c>
      <c r="H79" s="50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21.75" customHeight="1">
      <c r="A80" s="44"/>
      <c r="D80" s="46"/>
      <c r="E80" s="40"/>
      <c r="F80" s="47" t="s">
        <v>300</v>
      </c>
      <c r="G80" s="51" t="str">
        <f t="shared" si="11"/>
        <v>15/04/19</v>
      </c>
      <c r="H80" s="50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4" t="s">
        <v>306</v>
      </c>
      <c r="B81" s="52" t="str">
        <f>IFERROR(VLOOKUP(A76,REKAPAN!$A$1:$M$2737,4, FALSE))</f>
        <v>085781483038</v>
      </c>
      <c r="C81" s="53"/>
      <c r="D81" s="54"/>
      <c r="E81" s="40"/>
      <c r="F81" s="47" t="s">
        <v>325</v>
      </c>
      <c r="G81" s="49" t="str">
        <f t="shared" si="11"/>
        <v/>
      </c>
      <c r="H81" s="50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30" t="s">
        <v>332</v>
      </c>
      <c r="B82" s="55" t="s">
        <v>333</v>
      </c>
      <c r="C82" s="56" t="s">
        <v>283</v>
      </c>
      <c r="D82" s="57" t="str">
        <f>IFERROR(VLOOKUP(A76,REKAPAN!$A$1:$M$2737,12, FALSE))</f>
        <v>15/04/19</v>
      </c>
      <c r="E82" s="40"/>
      <c r="F82" s="47" t="s">
        <v>351</v>
      </c>
      <c r="G82" s="49">
        <f t="shared" si="11"/>
        <v>12000</v>
      </c>
      <c r="H82" s="50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4" t="s">
        <v>266</v>
      </c>
      <c r="B83" s="52" t="str">
        <f>IFERROR(VLOOKUP(A76,REKAPAN!$A$1:$O$2737,15, FALSE))</f>
        <v>CS YENI (082321458214)</v>
      </c>
      <c r="C83" s="58" t="s">
        <v>300</v>
      </c>
      <c r="D83" s="59" t="str">
        <f>IFERROR(VLOOKUP(A76,REKAPAN!$A$1:$M$2737,13, FALSE))</f>
        <v>15/04/19</v>
      </c>
      <c r="E83" s="40"/>
      <c r="F83" s="47" t="s">
        <v>372</v>
      </c>
      <c r="G83" s="49" t="str">
        <f t="shared" si="11"/>
        <v>JNE REG</v>
      </c>
      <c r="H83" s="50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4" t="s">
        <v>383</v>
      </c>
      <c r="B84" s="52">
        <f>IFERROR(VLOOKUP(A76,REKAPAN!$A$1:$M$2737,6, FALSE))</f>
        <v>1</v>
      </c>
      <c r="C84" s="58" t="s">
        <v>325</v>
      </c>
      <c r="D84" s="60" t="str">
        <f>IFERROR(VLOOKUP(A76,REKAPAN!$A$1:$M$2737,11, FALSE))</f>
        <v/>
      </c>
      <c r="E84" s="40"/>
      <c r="F84" s="47" t="s">
        <v>394</v>
      </c>
      <c r="G84" s="61" t="str">
        <f>IFERROR(VLOOKUP(A76,REKAPAN!$A$1:$O$2737,14, FALSE))</f>
        <v/>
      </c>
      <c r="H84" s="50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4" t="s">
        <v>404</v>
      </c>
      <c r="B85" s="62" t="str">
        <f>IFERROR(VLOOKUP(A76,REKAPAN!$A$1:$M$2737,5, FALSE))</f>
        <v>Tisha Lavender M do</v>
      </c>
      <c r="C85" s="58" t="s">
        <v>351</v>
      </c>
      <c r="D85" s="60">
        <f>IFERROR(VLOOKUP(A76,REKAPAN!$A$1:$M$2737,9, FALSE))</f>
        <v>12000</v>
      </c>
      <c r="E85" s="40"/>
      <c r="F85" s="47" t="s">
        <v>383</v>
      </c>
      <c r="G85" s="63">
        <f t="shared" ref="G85:G86" si="12">B84</f>
        <v>1</v>
      </c>
      <c r="H85" s="50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9.5" customHeight="1">
      <c r="A86" s="64"/>
      <c r="C86" s="58" t="s">
        <v>372</v>
      </c>
      <c r="D86" s="65" t="str">
        <f>IFERROR(VLOOKUP(A76,REKAPAN!$A$1:$M$2737,10, FALSE))</f>
        <v>JNE REG</v>
      </c>
      <c r="E86" s="40"/>
      <c r="F86" s="47" t="s">
        <v>404</v>
      </c>
      <c r="G86" s="66" t="str">
        <f t="shared" si="12"/>
        <v>Tisha Lavender M do</v>
      </c>
      <c r="H86" s="50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0" customHeight="1">
      <c r="A87" s="64"/>
      <c r="C87" s="58" t="s">
        <v>394</v>
      </c>
      <c r="D87" s="67"/>
      <c r="E87" s="40"/>
      <c r="F87" s="47"/>
      <c r="H87" s="50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2.0" customHeight="1">
      <c r="A88" s="64"/>
      <c r="C88" s="53"/>
      <c r="D88" s="50"/>
      <c r="E88" s="40"/>
      <c r="F88" s="64"/>
      <c r="H88" s="50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7" t="s">
        <v>460</v>
      </c>
      <c r="B89" s="68" t="s">
        <v>462</v>
      </c>
      <c r="C89" s="53"/>
      <c r="D89" s="54"/>
      <c r="E89" s="40"/>
      <c r="F89" s="69" t="s">
        <v>464</v>
      </c>
      <c r="G89" s="70" t="s">
        <v>469</v>
      </c>
      <c r="H89" s="71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72" t="str">
        <f>IFERROR(VLOOKUP(A76,REKAPAN!$A$2:$R$2737,16, FALSE))</f>
        <v>Rosty</v>
      </c>
      <c r="B90" s="73"/>
      <c r="C90" s="74"/>
      <c r="D90" s="75"/>
      <c r="E90" s="76"/>
      <c r="F90" s="77"/>
      <c r="G90" s="78"/>
      <c r="H90" s="79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26" t="s">
        <v>529</v>
      </c>
      <c r="B91" s="27"/>
      <c r="C91" s="27"/>
      <c r="D91" s="28"/>
      <c r="E91" s="29"/>
      <c r="F91" s="30" t="str">
        <f>A91</f>
        <v>(16)2</v>
      </c>
      <c r="G91" s="31" t="s">
        <v>238</v>
      </c>
      <c r="H91" s="32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34" t="s">
        <v>239</v>
      </c>
      <c r="B92" s="35" t="str">
        <f>IFERROR(VLOOKUP(A91,REKAPAN!$A$1:$M$2737,2, FALSE))</f>
        <v>Siti Mawaddah</v>
      </c>
      <c r="C92" s="36"/>
      <c r="D92" s="38"/>
      <c r="E92" s="40"/>
      <c r="F92" s="30" t="s">
        <v>266</v>
      </c>
      <c r="G92" s="43" t="str">
        <f>B98</f>
        <v>CS YENI (082321458214)</v>
      </c>
      <c r="H92" s="28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4" t="s">
        <v>269</v>
      </c>
      <c r="B93" s="45" t="str">
        <f>IFERROR(VLOOKUP(A91,REKAPAN!$A$1:$M$2737,3, FALSE))</f>
        <v>RS Aminah Jl. Hos Cokroaminoto No.4A Kreo Selatan Kecamatan : Larangan Kab/Kota : Tangerang Provinsi : Banten</v>
      </c>
      <c r="D93" s="46"/>
      <c r="E93" s="40"/>
      <c r="F93" s="47" t="s">
        <v>270</v>
      </c>
      <c r="G93" s="49" t="str">
        <f>B92</f>
        <v>Siti Mawaddah</v>
      </c>
      <c r="H93" s="50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24.75" customHeight="1">
      <c r="A94" s="44"/>
      <c r="D94" s="46"/>
      <c r="E94" s="40"/>
      <c r="F94" s="47" t="s">
        <v>283</v>
      </c>
      <c r="G94" s="51" t="str">
        <f t="shared" ref="G94:G98" si="13">D97</f>
        <v>15/04/19</v>
      </c>
      <c r="H94" s="50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24.75" customHeight="1">
      <c r="A95" s="44"/>
      <c r="D95" s="46"/>
      <c r="E95" s="40"/>
      <c r="F95" s="47" t="s">
        <v>300</v>
      </c>
      <c r="G95" s="51" t="str">
        <f t="shared" si="13"/>
        <v>15/04/19</v>
      </c>
      <c r="H95" s="50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4" t="s">
        <v>306</v>
      </c>
      <c r="B96" s="52" t="str">
        <f>IFERROR(VLOOKUP(A91,REKAPAN!$A$1:$M$2737,4, FALSE))</f>
        <v>081281014520</v>
      </c>
      <c r="C96" s="53"/>
      <c r="D96" s="54"/>
      <c r="E96" s="40"/>
      <c r="F96" s="47" t="s">
        <v>325</v>
      </c>
      <c r="G96" s="49" t="str">
        <f t="shared" si="13"/>
        <v/>
      </c>
      <c r="H96" s="50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30" t="s">
        <v>332</v>
      </c>
      <c r="B97" s="55" t="s">
        <v>333</v>
      </c>
      <c r="C97" s="56" t="s">
        <v>283</v>
      </c>
      <c r="D97" s="57" t="str">
        <f>IFERROR(VLOOKUP(A91,REKAPAN!$A$1:$M$2737,12, FALSE))</f>
        <v>15/04/19</v>
      </c>
      <c r="E97" s="40"/>
      <c r="F97" s="47" t="s">
        <v>351</v>
      </c>
      <c r="G97" s="49">
        <f t="shared" si="13"/>
        <v>12000</v>
      </c>
      <c r="H97" s="50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4" t="s">
        <v>266</v>
      </c>
      <c r="B98" s="52" t="str">
        <f>IFERROR(VLOOKUP(A91,REKAPAN!$A$1:$O$2737,15, FALSE))</f>
        <v>CS YENI (082321458214)</v>
      </c>
      <c r="C98" s="58" t="s">
        <v>300</v>
      </c>
      <c r="D98" s="59" t="str">
        <f>IFERROR(VLOOKUP(A91,REKAPAN!$A$1:$M$2737,13, FALSE))</f>
        <v>15/04/19</v>
      </c>
      <c r="E98" s="40"/>
      <c r="F98" s="47" t="s">
        <v>372</v>
      </c>
      <c r="G98" s="49" t="str">
        <f t="shared" si="13"/>
        <v>JNE REG</v>
      </c>
      <c r="H98" s="50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4" t="s">
        <v>383</v>
      </c>
      <c r="B99" s="52">
        <f>IFERROR(VLOOKUP(A91,REKAPAN!$A$1:$M$2737,6, FALSE))</f>
        <v>1</v>
      </c>
      <c r="C99" s="58" t="s">
        <v>325</v>
      </c>
      <c r="D99" s="60" t="str">
        <f>IFERROR(VLOOKUP(A91,REKAPAN!$A$1:$M$2737,11, FALSE))</f>
        <v/>
      </c>
      <c r="E99" s="40"/>
      <c r="F99" s="47" t="s">
        <v>394</v>
      </c>
      <c r="G99" s="61" t="str">
        <f>IFERROR(VLOOKUP(A91,REKAPAN!$A$1:$O$2737,14, FALSE))</f>
        <v/>
      </c>
      <c r="H99" s="50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4" t="s">
        <v>404</v>
      </c>
      <c r="B100" s="62" t="str">
        <f>IFERROR(VLOOKUP(A91,REKAPAN!$A$1:$M$2737,5, FALSE))</f>
        <v>Tisha choco M do</v>
      </c>
      <c r="C100" s="58" t="s">
        <v>351</v>
      </c>
      <c r="D100" s="60">
        <f>IFERROR(VLOOKUP(A91,REKAPAN!$A$1:$M$2737,9, FALSE))</f>
        <v>12000</v>
      </c>
      <c r="E100" s="40"/>
      <c r="F100" s="47" t="s">
        <v>383</v>
      </c>
      <c r="G100" s="63">
        <f t="shared" ref="G100:G101" si="14">B99</f>
        <v>1</v>
      </c>
      <c r="H100" s="50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64"/>
      <c r="C101" s="58" t="s">
        <v>372</v>
      </c>
      <c r="D101" s="65" t="str">
        <f>IFERROR(VLOOKUP(A91,REKAPAN!$A$1:$M$2737,10, FALSE))</f>
        <v>JNE REG</v>
      </c>
      <c r="E101" s="40"/>
      <c r="F101" s="47" t="s">
        <v>404</v>
      </c>
      <c r="G101" s="66" t="str">
        <f t="shared" si="14"/>
        <v>Tisha choco M do</v>
      </c>
      <c r="H101" s="50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64"/>
      <c r="C102" s="58" t="s">
        <v>394</v>
      </c>
      <c r="D102" s="67"/>
      <c r="E102" s="40"/>
      <c r="F102" s="47"/>
      <c r="H102" s="50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31.5" customHeight="1">
      <c r="A103" s="64"/>
      <c r="C103" s="53"/>
      <c r="D103" s="50"/>
      <c r="E103" s="40"/>
      <c r="F103" s="64"/>
      <c r="H103" s="50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7" t="s">
        <v>460</v>
      </c>
      <c r="B104" s="68" t="s">
        <v>462</v>
      </c>
      <c r="C104" s="53"/>
      <c r="D104" s="54"/>
      <c r="E104" s="40"/>
      <c r="F104" s="69" t="s">
        <v>464</v>
      </c>
      <c r="G104" s="70" t="s">
        <v>469</v>
      </c>
      <c r="H104" s="71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72" t="str">
        <f>IFERROR(VLOOKUP(A91,REKAPAN!$A$2:$R$2737,16, FALSE))</f>
        <v>Rosty</v>
      </c>
      <c r="B105" s="73"/>
      <c r="C105" s="74"/>
      <c r="D105" s="75"/>
      <c r="E105" s="76"/>
      <c r="F105" s="77"/>
      <c r="G105" s="78"/>
      <c r="H105" s="79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26" t="s">
        <v>534</v>
      </c>
      <c r="B106" s="27"/>
      <c r="C106" s="27"/>
      <c r="D106" s="28"/>
      <c r="E106" s="29"/>
      <c r="F106" s="30" t="str">
        <f>A106</f>
        <v>(16)3</v>
      </c>
      <c r="G106" s="31" t="s">
        <v>238</v>
      </c>
      <c r="H106" s="32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34" t="s">
        <v>239</v>
      </c>
      <c r="B107" s="35" t="str">
        <f>IFERROR(VLOOKUP(A106,REKAPAN!$A$1:$M$2737,2, FALSE))</f>
        <v>Latifah / ifah ( toko khanza) </v>
      </c>
      <c r="C107" s="36"/>
      <c r="D107" s="38"/>
      <c r="E107" s="40"/>
      <c r="F107" s="30" t="s">
        <v>266</v>
      </c>
      <c r="G107" s="43" t="str">
        <f>B113</f>
        <v>CS YENI (082321458214)</v>
      </c>
      <c r="H107" s="28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4" t="s">
        <v>269</v>
      </c>
      <c r="B108" s="45" t="str">
        <f>IFERROR(VLOOKUP(A106,REKAPAN!$A$1:$M$2737,3, FALSE))</f>
        <v>jl. Irigasi utara sukra wetan (perempatan sukra)  Gg. Bidan dian Kecamatan: Sukra Kab/kota: kab. Indramayu JABAR</v>
      </c>
      <c r="D108" s="46"/>
      <c r="E108" s="40"/>
      <c r="F108" s="47" t="s">
        <v>270</v>
      </c>
      <c r="G108" s="49" t="str">
        <f>B107</f>
        <v>Latifah / ifah ( toko khanza) </v>
      </c>
      <c r="H108" s="50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5.75" customHeight="1">
      <c r="A109" s="44"/>
      <c r="D109" s="46"/>
      <c r="E109" s="40"/>
      <c r="F109" s="47" t="s">
        <v>283</v>
      </c>
      <c r="G109" s="51" t="str">
        <f t="shared" ref="G109:G113" si="15">D112</f>
        <v>15/04/19</v>
      </c>
      <c r="H109" s="50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27.0" customHeight="1">
      <c r="A110" s="44"/>
      <c r="D110" s="46"/>
      <c r="E110" s="40"/>
      <c r="F110" s="47" t="s">
        <v>300</v>
      </c>
      <c r="G110" s="51" t="str">
        <f t="shared" si="15"/>
        <v>15/04/19</v>
      </c>
      <c r="H110" s="50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4" t="s">
        <v>306</v>
      </c>
      <c r="B111" s="52" t="str">
        <f>IFERROR(VLOOKUP(A106,REKAPAN!$A$1:$M$2737,4, FALSE))</f>
        <v>083823093622</v>
      </c>
      <c r="C111" s="53"/>
      <c r="D111" s="54"/>
      <c r="E111" s="40"/>
      <c r="F111" s="47" t="s">
        <v>325</v>
      </c>
      <c r="G111" s="49" t="str">
        <f t="shared" si="15"/>
        <v/>
      </c>
      <c r="H111" s="50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30" t="s">
        <v>332</v>
      </c>
      <c r="B112" s="55" t="s">
        <v>333</v>
      </c>
      <c r="C112" s="56" t="s">
        <v>283</v>
      </c>
      <c r="D112" s="57" t="str">
        <f>IFERROR(VLOOKUP(A106,REKAPAN!$A$1:$M$2737,12, FALSE))</f>
        <v>15/04/19</v>
      </c>
      <c r="E112" s="40"/>
      <c r="F112" s="47" t="s">
        <v>351</v>
      </c>
      <c r="G112" s="49">
        <f t="shared" si="15"/>
        <v>16000</v>
      </c>
      <c r="H112" s="50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4" t="s">
        <v>266</v>
      </c>
      <c r="B113" s="52" t="str">
        <f>IFERROR(VLOOKUP(A106,REKAPAN!$A$1:$O$2737,15, FALSE))</f>
        <v>CS YENI (082321458214)</v>
      </c>
      <c r="C113" s="58" t="s">
        <v>300</v>
      </c>
      <c r="D113" s="59" t="str">
        <f>IFERROR(VLOOKUP(A106,REKAPAN!$A$1:$M$2737,13, FALSE))</f>
        <v>15/04/19</v>
      </c>
      <c r="E113" s="40"/>
      <c r="F113" s="47" t="s">
        <v>372</v>
      </c>
      <c r="G113" s="49" t="str">
        <f t="shared" si="15"/>
        <v>JNE REG</v>
      </c>
      <c r="H113" s="50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4" t="s">
        <v>383</v>
      </c>
      <c r="B114" s="52">
        <f>IFERROR(VLOOKUP(A106,REKAPAN!$A$1:$M$2737,6, FALSE))</f>
        <v>2</v>
      </c>
      <c r="C114" s="58" t="s">
        <v>325</v>
      </c>
      <c r="D114" s="60" t="str">
        <f>IFERROR(VLOOKUP(A106,REKAPAN!$A$1:$M$2737,11, FALSE))</f>
        <v/>
      </c>
      <c r="E114" s="40"/>
      <c r="F114" s="47" t="s">
        <v>394</v>
      </c>
      <c r="G114" s="61" t="str">
        <f>IFERROR(VLOOKUP(A106,REKAPAN!$A$1:$O$2737,14, FALSE))</f>
        <v/>
      </c>
      <c r="H114" s="50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4" t="s">
        <v>404</v>
      </c>
      <c r="B115" s="62" t="str">
        <f>IFERROR(VLOOKUP(A106,REKAPAN!$A$1:$M$2737,5, FALSE))</f>
        <v>- Khimar Elenora Flamingo
- Elenora Kids Flamingo size.5 (set)</v>
      </c>
      <c r="C115" s="58" t="s">
        <v>351</v>
      </c>
      <c r="D115" s="60">
        <f>IFERROR(VLOOKUP(A106,REKAPAN!$A$1:$M$2737,9, FALSE))</f>
        <v>16000</v>
      </c>
      <c r="E115" s="40"/>
      <c r="F115" s="47" t="s">
        <v>383</v>
      </c>
      <c r="G115" s="63">
        <f t="shared" ref="G115:G116" si="16">B114</f>
        <v>2</v>
      </c>
      <c r="H115" s="50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64"/>
      <c r="C116" s="58" t="s">
        <v>372</v>
      </c>
      <c r="D116" s="65" t="str">
        <f>IFERROR(VLOOKUP(A106,REKAPAN!$A$1:$M$2737,10, FALSE))</f>
        <v>JNE REG</v>
      </c>
      <c r="E116" s="40"/>
      <c r="F116" s="47" t="s">
        <v>404</v>
      </c>
      <c r="G116" s="66" t="str">
        <f t="shared" si="16"/>
        <v>- Khimar Elenora Flamingo
- Elenora Kids Flamingo size.5 (set)</v>
      </c>
      <c r="H116" s="50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64"/>
      <c r="C117" s="58" t="s">
        <v>394</v>
      </c>
      <c r="D117" s="67"/>
      <c r="E117" s="40"/>
      <c r="F117" s="47"/>
      <c r="H117" s="50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64"/>
      <c r="C118" s="53"/>
      <c r="D118" s="50"/>
      <c r="E118" s="40"/>
      <c r="F118" s="64"/>
      <c r="H118" s="50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7" t="s">
        <v>460</v>
      </c>
      <c r="B119" s="68" t="s">
        <v>462</v>
      </c>
      <c r="C119" s="53"/>
      <c r="D119" s="54"/>
      <c r="E119" s="40"/>
      <c r="F119" s="69" t="s">
        <v>464</v>
      </c>
      <c r="G119" s="70" t="s">
        <v>469</v>
      </c>
      <c r="H119" s="71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72" t="str">
        <f>IFERROR(VLOOKUP(A106,REKAPAN!$A$2:$R$2737,16, FALSE))</f>
        <v>Rosty</v>
      </c>
      <c r="B120" s="73"/>
      <c r="C120" s="74"/>
      <c r="D120" s="75"/>
      <c r="E120" s="76"/>
      <c r="F120" s="77"/>
      <c r="G120" s="78"/>
      <c r="H120" s="79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26" t="s">
        <v>539</v>
      </c>
      <c r="B121" s="27"/>
      <c r="C121" s="27"/>
      <c r="D121" s="28"/>
      <c r="E121" s="29"/>
      <c r="F121" s="30" t="str">
        <f>A121</f>
        <v>(16)4</v>
      </c>
      <c r="G121" s="31" t="s">
        <v>238</v>
      </c>
      <c r="H121" s="32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34" t="s">
        <v>239</v>
      </c>
      <c r="B122" s="35" t="str">
        <f>IFERROR(VLOOKUP(A121,REKAPAN!$A$1:$M$2737,2, FALSE))</f>
        <v>Asep</v>
      </c>
      <c r="C122" s="36"/>
      <c r="D122" s="38"/>
      <c r="E122" s="40"/>
      <c r="F122" s="30" t="s">
        <v>266</v>
      </c>
      <c r="G122" s="43" t="str">
        <f>B128</f>
        <v>CS YENI (082321458214)</v>
      </c>
      <c r="H122" s="28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4" t="s">
        <v>269</v>
      </c>
      <c r="B123" s="45" t="str">
        <f>IFERROR(VLOOKUP(A121,REKAPAN!$A$1:$M$2737,3, FALSE))</f>
        <v>Pt.brataco chemika jl.jababeka XIV blok j 5H cikarang utara Bekasi Jawa Barat</v>
      </c>
      <c r="D123" s="46"/>
      <c r="E123" s="40"/>
      <c r="F123" s="47" t="s">
        <v>270</v>
      </c>
      <c r="G123" s="49" t="str">
        <f>B122</f>
        <v>Asep</v>
      </c>
      <c r="H123" s="50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24.75" customHeight="1">
      <c r="A124" s="44"/>
      <c r="D124" s="46"/>
      <c r="E124" s="40"/>
      <c r="F124" s="47" t="s">
        <v>283</v>
      </c>
      <c r="G124" s="51" t="str">
        <f t="shared" ref="G124:G128" si="17">D127</f>
        <v>15/04/19</v>
      </c>
      <c r="H124" s="50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7.25" customHeight="1">
      <c r="A125" s="44"/>
      <c r="D125" s="46"/>
      <c r="E125" s="40"/>
      <c r="F125" s="47" t="s">
        <v>300</v>
      </c>
      <c r="G125" s="51" t="str">
        <f t="shared" si="17"/>
        <v>15/04/19</v>
      </c>
      <c r="H125" s="50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4" t="s">
        <v>306</v>
      </c>
      <c r="B126" s="52" t="str">
        <f>IFERROR(VLOOKUP(A121,REKAPAN!$A$1:$M$2737,4, FALSE))</f>
        <v>081283877288</v>
      </c>
      <c r="C126" s="53"/>
      <c r="D126" s="54"/>
      <c r="E126" s="40"/>
      <c r="F126" s="47" t="s">
        <v>325</v>
      </c>
      <c r="G126" s="49" t="str">
        <f t="shared" si="17"/>
        <v/>
      </c>
      <c r="H126" s="50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30" t="s">
        <v>332</v>
      </c>
      <c r="B127" s="55" t="s">
        <v>333</v>
      </c>
      <c r="C127" s="56" t="s">
        <v>283</v>
      </c>
      <c r="D127" s="57" t="str">
        <f>IFERROR(VLOOKUP(A121,REKAPAN!$A$1:$M$2737,12, FALSE))</f>
        <v>15/04/19</v>
      </c>
      <c r="E127" s="40"/>
      <c r="F127" s="47" t="s">
        <v>351</v>
      </c>
      <c r="G127" s="49">
        <f t="shared" si="17"/>
        <v>12000</v>
      </c>
      <c r="H127" s="50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4" t="s">
        <v>266</v>
      </c>
      <c r="B128" s="52" t="str">
        <f>IFERROR(VLOOKUP(A121,REKAPAN!$A$1:$O$2737,15, FALSE))</f>
        <v>CS YENI (082321458214)</v>
      </c>
      <c r="C128" s="58" t="s">
        <v>300</v>
      </c>
      <c r="D128" s="59" t="str">
        <f>IFERROR(VLOOKUP(A121,REKAPAN!$A$1:$M$2737,13, FALSE))</f>
        <v>15/04/19</v>
      </c>
      <c r="E128" s="40"/>
      <c r="F128" s="47" t="s">
        <v>372</v>
      </c>
      <c r="G128" s="49" t="str">
        <f t="shared" si="17"/>
        <v>JNE REG</v>
      </c>
      <c r="H128" s="50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4" t="s">
        <v>383</v>
      </c>
      <c r="B129" s="52">
        <f>IFERROR(VLOOKUP(A121,REKAPAN!$A$1:$M$2737,6, FALSE))</f>
        <v>1</v>
      </c>
      <c r="C129" s="58" t="s">
        <v>325</v>
      </c>
      <c r="D129" s="60" t="str">
        <f>IFERROR(VLOOKUP(A121,REKAPAN!$A$1:$M$2737,11, FALSE))</f>
        <v/>
      </c>
      <c r="E129" s="40"/>
      <c r="F129" s="47" t="s">
        <v>394</v>
      </c>
      <c r="G129" s="61" t="str">
        <f>IFERROR(VLOOKUP(A121,REKAPAN!$A$1:$O$2737,14, FALSE))</f>
        <v/>
      </c>
      <c r="H129" s="50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4" t="s">
        <v>404</v>
      </c>
      <c r="B130" s="62" t="str">
        <f>IFERROR(VLOOKUP(A121,REKAPAN!$A$1:$M$2737,5, FALSE))</f>
        <v>Tisha Navy S do</v>
      </c>
      <c r="C130" s="58" t="s">
        <v>351</v>
      </c>
      <c r="D130" s="60">
        <f>IFERROR(VLOOKUP(A121,REKAPAN!$A$1:$M$2737,9, FALSE))</f>
        <v>12000</v>
      </c>
      <c r="E130" s="40"/>
      <c r="F130" s="47" t="s">
        <v>383</v>
      </c>
      <c r="G130" s="63">
        <f t="shared" ref="G130:G131" si="18">B129</f>
        <v>1</v>
      </c>
      <c r="H130" s="50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64"/>
      <c r="C131" s="58" t="s">
        <v>372</v>
      </c>
      <c r="D131" s="65" t="str">
        <f>IFERROR(VLOOKUP(A121,REKAPAN!$A$1:$M$2737,10, FALSE))</f>
        <v>JNE REG</v>
      </c>
      <c r="E131" s="40"/>
      <c r="F131" s="47" t="s">
        <v>404</v>
      </c>
      <c r="G131" s="66" t="str">
        <f t="shared" si="18"/>
        <v>Tisha Navy S do</v>
      </c>
      <c r="H131" s="50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8.25" customHeight="1">
      <c r="A132" s="64"/>
      <c r="C132" s="58" t="s">
        <v>394</v>
      </c>
      <c r="D132" s="67"/>
      <c r="E132" s="40"/>
      <c r="F132" s="47"/>
      <c r="H132" s="50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0.5" customHeight="1">
      <c r="A133" s="64"/>
      <c r="C133" s="53"/>
      <c r="D133" s="50"/>
      <c r="E133" s="40"/>
      <c r="F133" s="64"/>
      <c r="H133" s="50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7" t="s">
        <v>460</v>
      </c>
      <c r="B134" s="68" t="s">
        <v>462</v>
      </c>
      <c r="C134" s="53"/>
      <c r="D134" s="54"/>
      <c r="E134" s="40"/>
      <c r="F134" s="69" t="s">
        <v>464</v>
      </c>
      <c r="G134" s="70" t="s">
        <v>469</v>
      </c>
      <c r="H134" s="71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72" t="str">
        <f>IFERROR(VLOOKUP(A121,REKAPAN!$A$2:$R$2737,16, FALSE))</f>
        <v>Rosty</v>
      </c>
      <c r="B135" s="73"/>
      <c r="C135" s="74"/>
      <c r="D135" s="75"/>
      <c r="E135" s="76"/>
      <c r="F135" s="77"/>
      <c r="G135" s="78"/>
      <c r="H135" s="79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26" t="s">
        <v>543</v>
      </c>
      <c r="B136" s="27"/>
      <c r="C136" s="27"/>
      <c r="D136" s="28"/>
      <c r="E136" s="29"/>
      <c r="F136" s="30" t="str">
        <f>A136</f>
        <v>(16)5</v>
      </c>
      <c r="G136" s="31" t="s">
        <v>238</v>
      </c>
      <c r="H136" s="32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34" t="s">
        <v>239</v>
      </c>
      <c r="B137" s="35" t="str">
        <f>IFERROR(VLOOKUP(A136,REKAPAN!$A$1:$M$2737,2, FALSE))</f>
        <v>MAMA AKIFA</v>
      </c>
      <c r="C137" s="36"/>
      <c r="D137" s="38"/>
      <c r="E137" s="40"/>
      <c r="F137" s="30" t="s">
        <v>266</v>
      </c>
      <c r="G137" s="43" t="str">
        <f>B143</f>
        <v>CS YENI (082321458214)</v>
      </c>
      <c r="H137" s="28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4" t="s">
        <v>269</v>
      </c>
      <c r="B138" s="45" t="str">
        <f>IFERROR(VLOOKUP(A136,REKAPAN!$A$1:$M$2737,3, FALSE))</f>
        <v>Gang TM.kabbul (villa kabbul ) no:28.           Kel.jati rahayu Rt/rw. 09/016.kec.pondok melati.kota bekasi</v>
      </c>
      <c r="D138" s="46"/>
      <c r="E138" s="40"/>
      <c r="F138" s="47" t="s">
        <v>270</v>
      </c>
      <c r="G138" s="49" t="str">
        <f>B137</f>
        <v>MAMA AKIFA</v>
      </c>
      <c r="H138" s="50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20.25" customHeight="1">
      <c r="A139" s="44"/>
      <c r="D139" s="46"/>
      <c r="E139" s="40"/>
      <c r="F139" s="47" t="s">
        <v>283</v>
      </c>
      <c r="G139" s="51" t="str">
        <f t="shared" ref="G139:G143" si="19">D142</f>
        <v>16/04/19</v>
      </c>
      <c r="H139" s="50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30.75" customHeight="1">
      <c r="A140" s="44"/>
      <c r="D140" s="46"/>
      <c r="E140" s="40"/>
      <c r="F140" s="47" t="s">
        <v>300</v>
      </c>
      <c r="G140" s="51" t="str">
        <f t="shared" si="19"/>
        <v>16/04/19</v>
      </c>
      <c r="H140" s="50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4" t="s">
        <v>306</v>
      </c>
      <c r="B141" s="52" t="str">
        <f>IFERROR(VLOOKUP(A136,REKAPAN!$A$1:$M$2737,4, FALSE))</f>
        <v>087785077451</v>
      </c>
      <c r="C141" s="53"/>
      <c r="D141" s="54"/>
      <c r="E141" s="40"/>
      <c r="F141" s="47" t="s">
        <v>325</v>
      </c>
      <c r="G141" s="49" t="str">
        <f t="shared" si="19"/>
        <v/>
      </c>
      <c r="H141" s="50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30" t="s">
        <v>332</v>
      </c>
      <c r="B142" s="55" t="s">
        <v>333</v>
      </c>
      <c r="C142" s="56" t="s">
        <v>283</v>
      </c>
      <c r="D142" s="57" t="str">
        <f>IFERROR(VLOOKUP(A136,REKAPAN!$A$1:$M$2737,12, FALSE))</f>
        <v>16/04/19</v>
      </c>
      <c r="E142" s="40"/>
      <c r="F142" s="47" t="s">
        <v>351</v>
      </c>
      <c r="G142" s="49">
        <f t="shared" si="19"/>
        <v>12000</v>
      </c>
      <c r="H142" s="50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4" t="s">
        <v>266</v>
      </c>
      <c r="B143" s="52" t="str">
        <f>IFERROR(VLOOKUP(A136,REKAPAN!$A$1:$O$2737,15, FALSE))</f>
        <v>CS YENI (082321458214)</v>
      </c>
      <c r="C143" s="58" t="s">
        <v>300</v>
      </c>
      <c r="D143" s="59" t="str">
        <f>IFERROR(VLOOKUP(A136,REKAPAN!$A$1:$M$2737,13, FALSE))</f>
        <v>16/04/19</v>
      </c>
      <c r="E143" s="40"/>
      <c r="F143" s="47" t="s">
        <v>372</v>
      </c>
      <c r="G143" s="49" t="str">
        <f t="shared" si="19"/>
        <v>JNE REG</v>
      </c>
      <c r="H143" s="50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4" t="s">
        <v>383</v>
      </c>
      <c r="B144" s="52">
        <f>IFERROR(VLOOKUP(A136,REKAPAN!$A$1:$M$2737,6, FALSE))</f>
        <v>2</v>
      </c>
      <c r="C144" s="58" t="s">
        <v>325</v>
      </c>
      <c r="D144" s="60" t="str">
        <f>IFERROR(VLOOKUP(A136,REKAPAN!$A$1:$M$2737,11, FALSE))</f>
        <v/>
      </c>
      <c r="E144" s="40"/>
      <c r="F144" s="47" t="s">
        <v>394</v>
      </c>
      <c r="G144" s="61" t="str">
        <f>IFERROR(VLOOKUP(A136,REKAPAN!$A$1:$O$2737,14, FALSE))</f>
        <v/>
      </c>
      <c r="H144" s="50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4" t="s">
        <v>404</v>
      </c>
      <c r="B145" s="62" t="str">
        <f>IFERROR(VLOOKUP(A136,REKAPAN!$A$1:$M$2737,5, FALSE))</f>
        <v>- Tisha Lavender L do
- Khimar Tisha Plum</v>
      </c>
      <c r="C145" s="58" t="s">
        <v>351</v>
      </c>
      <c r="D145" s="60">
        <f>IFERROR(VLOOKUP(A136,REKAPAN!$A$1:$M$2737,9, FALSE))</f>
        <v>12000</v>
      </c>
      <c r="E145" s="40"/>
      <c r="F145" s="47" t="s">
        <v>383</v>
      </c>
      <c r="G145" s="63">
        <f t="shared" ref="G145:G146" si="20">B144</f>
        <v>2</v>
      </c>
      <c r="H145" s="50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64"/>
      <c r="C146" s="58" t="s">
        <v>372</v>
      </c>
      <c r="D146" s="65" t="str">
        <f>IFERROR(VLOOKUP(A136,REKAPAN!$A$1:$M$2737,10, FALSE))</f>
        <v>JNE REG</v>
      </c>
      <c r="E146" s="40"/>
      <c r="F146" s="47" t="s">
        <v>404</v>
      </c>
      <c r="G146" s="66" t="str">
        <f t="shared" si="20"/>
        <v>- Tisha Lavender L do
- Khimar Tisha Plum</v>
      </c>
      <c r="H146" s="50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7.25" customHeight="1">
      <c r="A147" s="64"/>
      <c r="C147" s="58" t="s">
        <v>394</v>
      </c>
      <c r="D147" s="67"/>
      <c r="E147" s="40"/>
      <c r="F147" s="47"/>
      <c r="H147" s="50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9.5" customHeight="1">
      <c r="A148" s="64"/>
      <c r="C148" s="53"/>
      <c r="D148" s="50"/>
      <c r="E148" s="40"/>
      <c r="F148" s="64"/>
      <c r="H148" s="50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7" t="s">
        <v>460</v>
      </c>
      <c r="B149" s="68" t="s">
        <v>462</v>
      </c>
      <c r="C149" s="53"/>
      <c r="D149" s="54"/>
      <c r="E149" s="40"/>
      <c r="F149" s="69" t="s">
        <v>464</v>
      </c>
      <c r="G149" s="70" t="s">
        <v>469</v>
      </c>
      <c r="H149" s="71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72" t="str">
        <f>IFERROR(VLOOKUP(A136,REKAPAN!$A$2:$R$2737,16, FALSE))</f>
        <v>Rosty</v>
      </c>
      <c r="B150" s="73"/>
      <c r="C150" s="74"/>
      <c r="D150" s="75"/>
      <c r="E150" s="76"/>
      <c r="F150" s="77"/>
      <c r="G150" s="78"/>
      <c r="H150" s="79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26" t="s">
        <v>549</v>
      </c>
      <c r="B151" s="27"/>
      <c r="C151" s="27"/>
      <c r="D151" s="28"/>
      <c r="E151" s="29"/>
      <c r="F151" s="30" t="str">
        <f>A151</f>
        <v>(16)6</v>
      </c>
      <c r="G151" s="31" t="s">
        <v>238</v>
      </c>
      <c r="H151" s="32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34" t="s">
        <v>239</v>
      </c>
      <c r="B152" s="35" t="str">
        <f>IFERROR(VLOOKUP(A151,REKAPAN!$A$1:$M$2737,2, FALSE))</f>
        <v>Nurul</v>
      </c>
      <c r="C152" s="36"/>
      <c r="D152" s="38"/>
      <c r="E152" s="40"/>
      <c r="F152" s="30" t="s">
        <v>266</v>
      </c>
      <c r="G152" s="43" t="str">
        <f>B158</f>
        <v>CS YENI (082321458214)</v>
      </c>
      <c r="H152" s="28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4" t="s">
        <v>269</v>
      </c>
      <c r="B153" s="45" t="str">
        <f>IFERROR(VLOOKUP(A151,REKAPAN!$A$1:$M$2737,3, FALSE))</f>
        <v>jln terusan pasir koja gg.swadaya no.23 rt/rw 009/005 kec. bojongloa kaler kel. Babakan tarogong Kota Bandung. Provinsi jawa barat</v>
      </c>
      <c r="D153" s="46"/>
      <c r="E153" s="40"/>
      <c r="F153" s="47" t="s">
        <v>270</v>
      </c>
      <c r="G153" s="49" t="str">
        <f>B152</f>
        <v>Nurul</v>
      </c>
      <c r="H153" s="50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4"/>
      <c r="D154" s="46"/>
      <c r="E154" s="40"/>
      <c r="F154" s="47" t="s">
        <v>283</v>
      </c>
      <c r="G154" s="51" t="str">
        <f t="shared" ref="G154:G158" si="21">D157</f>
        <v>16/04/19</v>
      </c>
      <c r="H154" s="50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33.0" customHeight="1">
      <c r="A155" s="44"/>
      <c r="D155" s="46"/>
      <c r="E155" s="40"/>
      <c r="F155" s="47" t="s">
        <v>300</v>
      </c>
      <c r="G155" s="51" t="str">
        <f t="shared" si="21"/>
        <v>16/04/19</v>
      </c>
      <c r="H155" s="50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4" t="s">
        <v>306</v>
      </c>
      <c r="B156" s="52" t="str">
        <f>IFERROR(VLOOKUP(A151,REKAPAN!$A$1:$M$2737,4, FALSE))</f>
        <v>085314800743</v>
      </c>
      <c r="C156" s="53"/>
      <c r="D156" s="54"/>
      <c r="E156" s="40"/>
      <c r="F156" s="47" t="s">
        <v>325</v>
      </c>
      <c r="G156" s="49" t="str">
        <f t="shared" si="21"/>
        <v/>
      </c>
      <c r="H156" s="50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30" t="s">
        <v>332</v>
      </c>
      <c r="B157" s="55" t="s">
        <v>333</v>
      </c>
      <c r="C157" s="56" t="s">
        <v>283</v>
      </c>
      <c r="D157" s="57" t="str">
        <f>IFERROR(VLOOKUP(A151,REKAPAN!$A$1:$M$2737,12, FALSE))</f>
        <v>16/04/19</v>
      </c>
      <c r="E157" s="40"/>
      <c r="F157" s="47" t="s">
        <v>351</v>
      </c>
      <c r="G157" s="49">
        <f t="shared" si="21"/>
        <v>12000</v>
      </c>
      <c r="H157" s="50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4" t="s">
        <v>266</v>
      </c>
      <c r="B158" s="52" t="str">
        <f>IFERROR(VLOOKUP(A151,REKAPAN!$A$1:$O$2737,15, FALSE))</f>
        <v>CS YENI (082321458214)</v>
      </c>
      <c r="C158" s="58" t="s">
        <v>300</v>
      </c>
      <c r="D158" s="59" t="str">
        <f>IFERROR(VLOOKUP(A151,REKAPAN!$A$1:$M$2737,13, FALSE))</f>
        <v>16/04/19</v>
      </c>
      <c r="E158" s="40"/>
      <c r="F158" s="47" t="s">
        <v>372</v>
      </c>
      <c r="G158" s="49" t="str">
        <f t="shared" si="21"/>
        <v>JNE REG</v>
      </c>
      <c r="H158" s="50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4" t="s">
        <v>383</v>
      </c>
      <c r="B159" s="52">
        <f>IFERROR(VLOOKUP(A151,REKAPAN!$A$1:$M$2737,6, FALSE))</f>
        <v>2</v>
      </c>
      <c r="C159" s="58" t="s">
        <v>325</v>
      </c>
      <c r="D159" s="60" t="str">
        <f>IFERROR(VLOOKUP(A151,REKAPAN!$A$1:$M$2737,11, FALSE))</f>
        <v/>
      </c>
      <c r="E159" s="40"/>
      <c r="F159" s="47" t="s">
        <v>394</v>
      </c>
      <c r="G159" s="61" t="str">
        <f>IFERROR(VLOOKUP(A151,REKAPAN!$A$1:$O$2737,14, FALSE))</f>
        <v/>
      </c>
      <c r="H159" s="50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4" t="s">
        <v>404</v>
      </c>
      <c r="B160" s="62" t="str">
        <f>IFERROR(VLOOKUP(A151,REKAPAN!$A$1:$M$2737,5, FALSE))</f>
        <v>Tisha Lavender L set</v>
      </c>
      <c r="C160" s="58" t="s">
        <v>351</v>
      </c>
      <c r="D160" s="60">
        <f>IFERROR(VLOOKUP(A151,REKAPAN!$A$1:$M$2737,9, FALSE))</f>
        <v>12000</v>
      </c>
      <c r="E160" s="40"/>
      <c r="F160" s="47" t="s">
        <v>383</v>
      </c>
      <c r="G160" s="63">
        <f t="shared" ref="G160:G161" si="22">B159</f>
        <v>2</v>
      </c>
      <c r="H160" s="50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64"/>
      <c r="C161" s="58" t="s">
        <v>372</v>
      </c>
      <c r="D161" s="65" t="str">
        <f>IFERROR(VLOOKUP(A151,REKAPAN!$A$1:$M$2737,10, FALSE))</f>
        <v>JNE REG</v>
      </c>
      <c r="E161" s="40"/>
      <c r="F161" s="47" t="s">
        <v>404</v>
      </c>
      <c r="G161" s="66" t="str">
        <f t="shared" si="22"/>
        <v>Tisha Lavender L set</v>
      </c>
      <c r="H161" s="50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64"/>
      <c r="C162" s="58" t="s">
        <v>394</v>
      </c>
      <c r="D162" s="67"/>
      <c r="E162" s="40"/>
      <c r="F162" s="47"/>
      <c r="H162" s="50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64"/>
      <c r="C163" s="53"/>
      <c r="D163" s="50"/>
      <c r="E163" s="40"/>
      <c r="F163" s="64"/>
      <c r="H163" s="50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7" t="s">
        <v>460</v>
      </c>
      <c r="B164" s="68" t="s">
        <v>462</v>
      </c>
      <c r="C164" s="53"/>
      <c r="D164" s="54"/>
      <c r="E164" s="40"/>
      <c r="F164" s="69" t="s">
        <v>464</v>
      </c>
      <c r="G164" s="70" t="s">
        <v>469</v>
      </c>
      <c r="H164" s="71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72" t="str">
        <f>IFERROR(VLOOKUP(A151,REKAPAN!$A$2:$R$2737,16, FALSE))</f>
        <v>WAWAT</v>
      </c>
      <c r="B165" s="73"/>
      <c r="C165" s="74"/>
      <c r="D165" s="75"/>
      <c r="E165" s="76"/>
      <c r="F165" s="77"/>
      <c r="G165" s="78"/>
      <c r="H165" s="79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26" t="s">
        <v>554</v>
      </c>
      <c r="B166" s="27"/>
      <c r="C166" s="27"/>
      <c r="D166" s="28"/>
      <c r="E166" s="29"/>
      <c r="F166" s="30" t="str">
        <f>A166</f>
        <v>(16)7</v>
      </c>
      <c r="G166" s="31" t="s">
        <v>238</v>
      </c>
      <c r="H166" s="32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34" t="s">
        <v>239</v>
      </c>
      <c r="B167" s="35" t="str">
        <f>IFERROR(VLOOKUP(A166,REKAPAN!$A$1:$M$2737,2, FALSE))</f>
        <v>Khoirul Mustopa</v>
      </c>
      <c r="C167" s="36"/>
      <c r="D167" s="38"/>
      <c r="E167" s="40"/>
      <c r="F167" s="30" t="s">
        <v>266</v>
      </c>
      <c r="G167" s="43" t="str">
        <f>B173</f>
        <v>CS YENI (082321458214)</v>
      </c>
      <c r="H167" s="28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4" t="s">
        <v>269</v>
      </c>
      <c r="B168" s="45" t="str">
        <f>IFERROR(VLOOKUP(A166,REKAPAN!$A$1:$M$2737,3, FALSE))</f>
        <v>rt09 rw04 dsn.Mranten ds. Lebaksari Kecamatan : Baureno Kab/Kota : Bojonegoro Provinsi : Jawa timur</v>
      </c>
      <c r="D168" s="46"/>
      <c r="E168" s="40"/>
      <c r="F168" s="47" t="s">
        <v>270</v>
      </c>
      <c r="G168" s="49" t="str">
        <f>B167</f>
        <v>Khoirul Mustopa</v>
      </c>
      <c r="H168" s="50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4"/>
      <c r="D169" s="46"/>
      <c r="E169" s="40"/>
      <c r="F169" s="47" t="s">
        <v>283</v>
      </c>
      <c r="G169" s="51" t="str">
        <f t="shared" ref="G169:G173" si="23">D172</f>
        <v>16/04/19</v>
      </c>
      <c r="H169" s="50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33.0" customHeight="1">
      <c r="A170" s="44"/>
      <c r="D170" s="46"/>
      <c r="E170" s="40"/>
      <c r="F170" s="47" t="s">
        <v>300</v>
      </c>
      <c r="G170" s="51" t="str">
        <f t="shared" si="23"/>
        <v>16/04/19</v>
      </c>
      <c r="H170" s="50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4" t="s">
        <v>306</v>
      </c>
      <c r="B171" s="52" t="str">
        <f>IFERROR(VLOOKUP(A166,REKAPAN!$A$1:$M$2737,4, FALSE))</f>
        <v>085809052209</v>
      </c>
      <c r="C171" s="53"/>
      <c r="D171" s="54"/>
      <c r="E171" s="40"/>
      <c r="F171" s="47" t="s">
        <v>325</v>
      </c>
      <c r="G171" s="49" t="str">
        <f t="shared" si="23"/>
        <v/>
      </c>
      <c r="H171" s="50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30" t="s">
        <v>332</v>
      </c>
      <c r="B172" s="55" t="s">
        <v>333</v>
      </c>
      <c r="C172" s="56" t="s">
        <v>283</v>
      </c>
      <c r="D172" s="57" t="str">
        <f>IFERROR(VLOOKUP(A166,REKAPAN!$A$1:$M$2737,12, FALSE))</f>
        <v>16/04/19</v>
      </c>
      <c r="E172" s="40"/>
      <c r="F172" s="47" t="s">
        <v>351</v>
      </c>
      <c r="G172" s="49">
        <f t="shared" si="23"/>
        <v>24000</v>
      </c>
      <c r="H172" s="50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4" t="s">
        <v>266</v>
      </c>
      <c r="B173" s="52" t="str">
        <f>IFERROR(VLOOKUP(A166,REKAPAN!$A$1:$O$2737,15, FALSE))</f>
        <v>CS YENI (082321458214)</v>
      </c>
      <c r="C173" s="58" t="s">
        <v>300</v>
      </c>
      <c r="D173" s="59" t="str">
        <f>IFERROR(VLOOKUP(A166,REKAPAN!$A$1:$M$2737,13, FALSE))</f>
        <v>16/04/19</v>
      </c>
      <c r="E173" s="40"/>
      <c r="F173" s="47" t="s">
        <v>372</v>
      </c>
      <c r="G173" s="49" t="str">
        <f t="shared" si="23"/>
        <v>JNE REG</v>
      </c>
      <c r="H173" s="50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4" t="s">
        <v>383</v>
      </c>
      <c r="B174" s="52">
        <f>IFERROR(VLOOKUP(A166,REKAPAN!$A$1:$M$2737,6, FALSE))</f>
        <v>2</v>
      </c>
      <c r="C174" s="58" t="s">
        <v>325</v>
      </c>
      <c r="D174" s="60" t="str">
        <f>IFERROR(VLOOKUP(A166,REKAPAN!$A$1:$M$2737,11, FALSE))</f>
        <v/>
      </c>
      <c r="E174" s="40"/>
      <c r="F174" s="47" t="s">
        <v>394</v>
      </c>
      <c r="G174" s="61" t="str">
        <f>IFERROR(VLOOKUP(A166,REKAPAN!$A$1:$O$2737,14, FALSE))</f>
        <v/>
      </c>
      <c r="H174" s="50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4" t="s">
        <v>404</v>
      </c>
      <c r="B175" s="62" t="str">
        <f>IFERROR(VLOOKUP(A166,REKAPAN!$A$1:$M$2737,5, FALSE))</f>
        <v>- Tisha Lavender L do
- Khimar Tisha Plum</v>
      </c>
      <c r="C175" s="58" t="s">
        <v>351</v>
      </c>
      <c r="D175" s="60">
        <f>IFERROR(VLOOKUP(A166,REKAPAN!$A$1:$M$2737,9, FALSE))</f>
        <v>24000</v>
      </c>
      <c r="E175" s="40"/>
      <c r="F175" s="47" t="s">
        <v>383</v>
      </c>
      <c r="G175" s="63">
        <f t="shared" ref="G175:G176" si="24">B174</f>
        <v>2</v>
      </c>
      <c r="H175" s="50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64"/>
      <c r="C176" s="58" t="s">
        <v>372</v>
      </c>
      <c r="D176" s="65" t="str">
        <f>IFERROR(VLOOKUP(A166,REKAPAN!$A$1:$M$2737,10, FALSE))</f>
        <v>JNE REG</v>
      </c>
      <c r="E176" s="40"/>
      <c r="F176" s="47" t="s">
        <v>404</v>
      </c>
      <c r="G176" s="66" t="str">
        <f t="shared" si="24"/>
        <v>- Tisha Lavender L do
- Khimar Tisha Plum</v>
      </c>
      <c r="H176" s="50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64"/>
      <c r="C177" s="58" t="s">
        <v>394</v>
      </c>
      <c r="D177" s="67"/>
      <c r="E177" s="40"/>
      <c r="F177" s="47"/>
      <c r="H177" s="50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64"/>
      <c r="C178" s="53"/>
      <c r="D178" s="50"/>
      <c r="E178" s="40"/>
      <c r="F178" s="64"/>
      <c r="H178" s="50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7" t="s">
        <v>460</v>
      </c>
      <c r="B179" s="68" t="s">
        <v>462</v>
      </c>
      <c r="C179" s="53"/>
      <c r="D179" s="54"/>
      <c r="E179" s="40"/>
      <c r="F179" s="69" t="s">
        <v>464</v>
      </c>
      <c r="G179" s="70" t="s">
        <v>469</v>
      </c>
      <c r="H179" s="71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72" t="str">
        <f>IFERROR(VLOOKUP(A166,REKAPAN!$A$2:$R$2737,16, FALSE))</f>
        <v>WAWAT</v>
      </c>
      <c r="B180" s="73"/>
      <c r="C180" s="74"/>
      <c r="D180" s="75"/>
      <c r="E180" s="76"/>
      <c r="F180" s="77"/>
      <c r="G180" s="78"/>
      <c r="H180" s="79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26" t="s">
        <v>558</v>
      </c>
      <c r="B181" s="27"/>
      <c r="C181" s="27"/>
      <c r="D181" s="28"/>
      <c r="E181" s="29"/>
      <c r="F181" s="30" t="str">
        <f>A181</f>
        <v>(16)8</v>
      </c>
      <c r="G181" s="31" t="s">
        <v>238</v>
      </c>
      <c r="H181" s="32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34" t="s">
        <v>239</v>
      </c>
      <c r="B182" s="35" t="str">
        <f>IFERROR(VLOOKUP(A181,REKAPAN!$A$1:$M$2737,2, FALSE))</f>
        <v>NURUL FITRIANAH</v>
      </c>
      <c r="C182" s="36"/>
      <c r="D182" s="38"/>
      <c r="E182" s="40"/>
      <c r="F182" s="30" t="s">
        <v>266</v>
      </c>
      <c r="G182" s="43" t="str">
        <f>B188</f>
        <v>CS YENI (082321458214)</v>
      </c>
      <c r="H182" s="28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4" t="s">
        <v>269</v>
      </c>
      <c r="B183" s="45" t="str">
        <f>IFERROR(VLOOKUP(A181,REKAPAN!$A$1:$M$2737,3, FALSE))</f>
        <v>Jl. Makmur RT/RW:4/1 Ds. Jatisono Kec.Gajah Kab.Demak</v>
      </c>
      <c r="D183" s="46"/>
      <c r="E183" s="40"/>
      <c r="F183" s="47" t="s">
        <v>270</v>
      </c>
      <c r="G183" s="49" t="str">
        <f>B182</f>
        <v>NURUL FITRIANAH</v>
      </c>
      <c r="H183" s="50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4"/>
      <c r="D184" s="46"/>
      <c r="E184" s="40"/>
      <c r="F184" s="47" t="s">
        <v>283</v>
      </c>
      <c r="G184" s="51" t="str">
        <f t="shared" ref="G184:G188" si="25">D187</f>
        <v>16/04/19</v>
      </c>
      <c r="H184" s="50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8.0" customHeight="1">
      <c r="A185" s="44"/>
      <c r="D185" s="46"/>
      <c r="E185" s="40"/>
      <c r="F185" s="47" t="s">
        <v>300</v>
      </c>
      <c r="G185" s="51" t="str">
        <f t="shared" si="25"/>
        <v>16/04/19</v>
      </c>
      <c r="H185" s="50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4" t="s">
        <v>306</v>
      </c>
      <c r="B186" s="52" t="str">
        <f>IFERROR(VLOOKUP(A181,REKAPAN!$A$1:$M$2737,4, FALSE))</f>
        <v>081391773464</v>
      </c>
      <c r="C186" s="53"/>
      <c r="D186" s="54"/>
      <c r="E186" s="40"/>
      <c r="F186" s="47" t="s">
        <v>325</v>
      </c>
      <c r="G186" s="49" t="str">
        <f t="shared" si="25"/>
        <v/>
      </c>
      <c r="H186" s="50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30" t="s">
        <v>332</v>
      </c>
      <c r="B187" s="55" t="s">
        <v>333</v>
      </c>
      <c r="C187" s="56" t="s">
        <v>283</v>
      </c>
      <c r="D187" s="57" t="str">
        <f>IFERROR(VLOOKUP(A181,REKAPAN!$A$1:$M$2737,12, FALSE))</f>
        <v>16/04/19</v>
      </c>
      <c r="E187" s="40"/>
      <c r="F187" s="47" t="s">
        <v>351</v>
      </c>
      <c r="G187" s="49">
        <f t="shared" si="25"/>
        <v>24000</v>
      </c>
      <c r="H187" s="50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4" t="s">
        <v>266</v>
      </c>
      <c r="B188" s="52" t="str">
        <f>IFERROR(VLOOKUP(A181,REKAPAN!$A$1:$O$2737,15, FALSE))</f>
        <v>CS YENI (082321458214)</v>
      </c>
      <c r="C188" s="58" t="s">
        <v>300</v>
      </c>
      <c r="D188" s="59" t="str">
        <f>IFERROR(VLOOKUP(A181,REKAPAN!$A$1:$M$2737,13, FALSE))</f>
        <v>16/04/19</v>
      </c>
      <c r="E188" s="40"/>
      <c r="F188" s="47" t="s">
        <v>372</v>
      </c>
      <c r="G188" s="49" t="str">
        <f t="shared" si="25"/>
        <v>JNE REG</v>
      </c>
      <c r="H188" s="50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4" t="s">
        <v>383</v>
      </c>
      <c r="B189" s="52">
        <f>IFERROR(VLOOKUP(A181,REKAPAN!$A$1:$M$2737,6, FALSE))</f>
        <v>1</v>
      </c>
      <c r="C189" s="58" t="s">
        <v>325</v>
      </c>
      <c r="D189" s="60" t="str">
        <f>IFERROR(VLOOKUP(A181,REKAPAN!$A$1:$M$2737,11, FALSE))</f>
        <v/>
      </c>
      <c r="E189" s="40"/>
      <c r="F189" s="47" t="s">
        <v>394</v>
      </c>
      <c r="G189" s="61" t="str">
        <f>IFERROR(VLOOKUP(A181,REKAPAN!$A$1:$O$2737,14, FALSE))</f>
        <v/>
      </c>
      <c r="H189" s="50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4" t="s">
        <v>404</v>
      </c>
      <c r="B190" s="62" t="str">
        <f>IFERROR(VLOOKUP(A181,REKAPAN!$A$1:$M$2737,5, FALSE))</f>
        <v>Khimar Elenora Flamingo</v>
      </c>
      <c r="C190" s="58" t="s">
        <v>351</v>
      </c>
      <c r="D190" s="60">
        <f>IFERROR(VLOOKUP(A181,REKAPAN!$A$1:$M$2737,9, FALSE))</f>
        <v>24000</v>
      </c>
      <c r="E190" s="40"/>
      <c r="F190" s="47" t="s">
        <v>383</v>
      </c>
      <c r="G190" s="63">
        <f t="shared" ref="G190:G191" si="26">B189</f>
        <v>1</v>
      </c>
      <c r="H190" s="50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64"/>
      <c r="C191" s="58" t="s">
        <v>372</v>
      </c>
      <c r="D191" s="65" t="str">
        <f>IFERROR(VLOOKUP(A181,REKAPAN!$A$1:$M$2737,10, FALSE))</f>
        <v>JNE REG</v>
      </c>
      <c r="E191" s="40"/>
      <c r="F191" s="47" t="s">
        <v>404</v>
      </c>
      <c r="G191" s="66" t="str">
        <f t="shared" si="26"/>
        <v>Khimar Elenora Flamingo</v>
      </c>
      <c r="H191" s="50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8.75" customHeight="1">
      <c r="A192" s="64"/>
      <c r="C192" s="58" t="s">
        <v>394</v>
      </c>
      <c r="D192" s="67"/>
      <c r="E192" s="40"/>
      <c r="F192" s="47"/>
      <c r="H192" s="50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8.75" customHeight="1">
      <c r="A193" s="64"/>
      <c r="C193" s="53"/>
      <c r="D193" s="50"/>
      <c r="E193" s="40"/>
      <c r="F193" s="64"/>
      <c r="H193" s="50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7" t="s">
        <v>460</v>
      </c>
      <c r="B194" s="68" t="s">
        <v>462</v>
      </c>
      <c r="C194" s="53"/>
      <c r="D194" s="54"/>
      <c r="E194" s="40"/>
      <c r="F194" s="69" t="s">
        <v>464</v>
      </c>
      <c r="G194" s="70" t="s">
        <v>469</v>
      </c>
      <c r="H194" s="71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72" t="str">
        <f>IFERROR(VLOOKUP(A181,REKAPAN!$A$2:$R$2737,16, FALSE))</f>
        <v>WAWAT</v>
      </c>
      <c r="B195" s="73"/>
      <c r="C195" s="74"/>
      <c r="D195" s="75"/>
      <c r="E195" s="76"/>
      <c r="F195" s="77"/>
      <c r="G195" s="78"/>
      <c r="H195" s="79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26" t="s">
        <v>563</v>
      </c>
      <c r="B196" s="27"/>
      <c r="C196" s="27"/>
      <c r="D196" s="28"/>
      <c r="E196" s="29"/>
      <c r="F196" s="30" t="str">
        <f>A196</f>
        <v>(16)9</v>
      </c>
      <c r="G196" s="31" t="s">
        <v>238</v>
      </c>
      <c r="H196" s="32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34" t="s">
        <v>239</v>
      </c>
      <c r="B197" s="35" t="str">
        <f>IFERROR(VLOOKUP(A196,REKAPAN!$A$1:$M$2737,2, FALSE))</f>
        <v>Lilis maesaroh</v>
      </c>
      <c r="C197" s="36"/>
      <c r="D197" s="38"/>
      <c r="E197" s="40"/>
      <c r="F197" s="30" t="s">
        <v>266</v>
      </c>
      <c r="G197" s="43" t="str">
        <f>B203</f>
        <v>CS YENI (082321458214)</v>
      </c>
      <c r="H197" s="28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4" t="s">
        <v>269</v>
      </c>
      <c r="B198" s="45" t="str">
        <f>IFERROR(VLOOKUP(A196,REKAPAN!$A$1:$M$2737,3, FALSE))</f>
        <v>dsn. Karang mulya rt.05/rw.005. Kecamatan: blanakan Kab/Kota: subang Provinsi: jawa barat</v>
      </c>
      <c r="D198" s="46"/>
      <c r="E198" s="40"/>
      <c r="F198" s="47" t="s">
        <v>270</v>
      </c>
      <c r="G198" s="49" t="str">
        <f>B197</f>
        <v>Lilis maesaroh</v>
      </c>
      <c r="H198" s="50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4"/>
      <c r="D199" s="46"/>
      <c r="E199" s="40"/>
      <c r="F199" s="47" t="s">
        <v>283</v>
      </c>
      <c r="G199" s="51" t="str">
        <f t="shared" ref="G199:G203" si="27">D202</f>
        <v>16/04/19</v>
      </c>
      <c r="H199" s="50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33.75" customHeight="1">
      <c r="A200" s="44"/>
      <c r="D200" s="46"/>
      <c r="E200" s="40"/>
      <c r="F200" s="47" t="s">
        <v>300</v>
      </c>
      <c r="G200" s="51" t="str">
        <f t="shared" si="27"/>
        <v>16/04/19</v>
      </c>
      <c r="H200" s="50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4" t="s">
        <v>306</v>
      </c>
      <c r="B201" s="52" t="str">
        <f>IFERROR(VLOOKUP(A196,REKAPAN!$A$1:$M$2737,4, FALSE))</f>
        <v>083121180780</v>
      </c>
      <c r="C201" s="53"/>
      <c r="D201" s="54"/>
      <c r="E201" s="40"/>
      <c r="F201" s="47" t="s">
        <v>325</v>
      </c>
      <c r="G201" s="49" t="str">
        <f t="shared" si="27"/>
        <v/>
      </c>
      <c r="H201" s="50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30" t="s">
        <v>332</v>
      </c>
      <c r="B202" s="55" t="s">
        <v>333</v>
      </c>
      <c r="C202" s="56" t="s">
        <v>283</v>
      </c>
      <c r="D202" s="57" t="str">
        <f>IFERROR(VLOOKUP(A196,REKAPAN!$A$1:$M$2737,12, FALSE))</f>
        <v>16/04/19</v>
      </c>
      <c r="E202" s="40"/>
      <c r="F202" s="47" t="s">
        <v>351</v>
      </c>
      <c r="G202" s="49">
        <f t="shared" si="27"/>
        <v>16000</v>
      </c>
      <c r="H202" s="50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4" t="s">
        <v>266</v>
      </c>
      <c r="B203" s="52" t="str">
        <f>IFERROR(VLOOKUP(A196,REKAPAN!$A$1:$O$2737,15, FALSE))</f>
        <v>CS YENI (082321458214)</v>
      </c>
      <c r="C203" s="58" t="s">
        <v>300</v>
      </c>
      <c r="D203" s="59" t="str">
        <f>IFERROR(VLOOKUP(A196,REKAPAN!$A$1:$M$2737,13, FALSE))</f>
        <v>16/04/19</v>
      </c>
      <c r="E203" s="40"/>
      <c r="F203" s="47" t="s">
        <v>372</v>
      </c>
      <c r="G203" s="49" t="str">
        <f t="shared" si="27"/>
        <v>JNE REG</v>
      </c>
      <c r="H203" s="50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4" t="s">
        <v>383</v>
      </c>
      <c r="B204" s="52">
        <f>IFERROR(VLOOKUP(A196,REKAPAN!$A$1:$M$2737,6, FALSE))</f>
        <v>1</v>
      </c>
      <c r="C204" s="58" t="s">
        <v>325</v>
      </c>
      <c r="D204" s="60" t="str">
        <f>IFERROR(VLOOKUP(A196,REKAPAN!$A$1:$M$2737,11, FALSE))</f>
        <v/>
      </c>
      <c r="E204" s="40"/>
      <c r="F204" s="47" t="s">
        <v>394</v>
      </c>
      <c r="G204" s="61" t="str">
        <f>IFERROR(VLOOKUP(A196,REKAPAN!$A$1:$O$2737,14, FALSE))</f>
        <v/>
      </c>
      <c r="H204" s="50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4" t="s">
        <v>404</v>
      </c>
      <c r="B205" s="62" t="str">
        <f>IFERROR(VLOOKUP(A196,REKAPAN!$A$1:$M$2737,5, FALSE))</f>
        <v>Tisha choco M do</v>
      </c>
      <c r="C205" s="58" t="s">
        <v>351</v>
      </c>
      <c r="D205" s="60">
        <f>IFERROR(VLOOKUP(A196,REKAPAN!$A$1:$M$2737,9, FALSE))</f>
        <v>16000</v>
      </c>
      <c r="E205" s="40"/>
      <c r="F205" s="47" t="s">
        <v>383</v>
      </c>
      <c r="G205" s="63">
        <f t="shared" ref="G205:G206" si="28">B204</f>
        <v>1</v>
      </c>
      <c r="H205" s="50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64"/>
      <c r="C206" s="58" t="s">
        <v>372</v>
      </c>
      <c r="D206" s="65" t="str">
        <f>IFERROR(VLOOKUP(A196,REKAPAN!$A$1:$M$2737,10, FALSE))</f>
        <v>JNE REG</v>
      </c>
      <c r="E206" s="40"/>
      <c r="F206" s="47" t="s">
        <v>404</v>
      </c>
      <c r="G206" s="66" t="str">
        <f t="shared" si="28"/>
        <v>Tisha choco M do</v>
      </c>
      <c r="H206" s="50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64"/>
      <c r="C207" s="58" t="s">
        <v>394</v>
      </c>
      <c r="D207" s="67"/>
      <c r="E207" s="40"/>
      <c r="F207" s="47"/>
      <c r="H207" s="50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64"/>
      <c r="C208" s="53"/>
      <c r="D208" s="50"/>
      <c r="E208" s="40"/>
      <c r="F208" s="64"/>
      <c r="H208" s="50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7" t="s">
        <v>460</v>
      </c>
      <c r="B209" s="68" t="s">
        <v>462</v>
      </c>
      <c r="C209" s="53"/>
      <c r="D209" s="54"/>
      <c r="E209" s="40"/>
      <c r="F209" s="69" t="s">
        <v>464</v>
      </c>
      <c r="G209" s="70" t="s">
        <v>469</v>
      </c>
      <c r="H209" s="71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72" t="str">
        <f>IFERROR(VLOOKUP(A196,REKAPAN!$A$2:$R$2737,16, FALSE))</f>
        <v>WAWAT</v>
      </c>
      <c r="B210" s="73"/>
      <c r="C210" s="74"/>
      <c r="D210" s="75"/>
      <c r="E210" s="76"/>
      <c r="F210" s="77"/>
      <c r="G210" s="78"/>
      <c r="H210" s="79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26" t="s">
        <v>567</v>
      </c>
      <c r="B211" s="27"/>
      <c r="C211" s="27"/>
      <c r="D211" s="28"/>
      <c r="E211" s="29"/>
      <c r="F211" s="30" t="str">
        <f>A211</f>
        <v>(16)10</v>
      </c>
      <c r="G211" s="31" t="s">
        <v>238</v>
      </c>
      <c r="H211" s="32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34" t="s">
        <v>239</v>
      </c>
      <c r="B212" s="35" t="str">
        <f>IFERROR(VLOOKUP(A211,REKAPAN!$A$1:$M$2737,2, FALSE))</f>
        <v>Dyah Hapsari</v>
      </c>
      <c r="C212" s="36"/>
      <c r="D212" s="38"/>
      <c r="E212" s="40"/>
      <c r="F212" s="30" t="s">
        <v>266</v>
      </c>
      <c r="G212" s="43" t="str">
        <f>B218</f>
        <v>CS YENI (082321458214)</v>
      </c>
      <c r="H212" s="28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4" t="s">
        <v>269</v>
      </c>
      <c r="B213" s="45" t="str">
        <f>IFERROR(VLOOKUP(A211,REKAPAN!$A$1:$M$2737,3, FALSE))</f>
        <v>Jln Tegal Mlati Gg. Sinom No. 14C Jombor Lor Rt: 01/18 Kecamatan : Mlati Kab/Kota : Sleman Provinsi : Jogjakarta</v>
      </c>
      <c r="D213" s="46"/>
      <c r="E213" s="40"/>
      <c r="F213" s="47" t="s">
        <v>270</v>
      </c>
      <c r="G213" s="49" t="str">
        <f>B212</f>
        <v>Dyah Hapsari</v>
      </c>
      <c r="H213" s="50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4"/>
      <c r="D214" s="46"/>
      <c r="E214" s="40"/>
      <c r="F214" s="47" t="s">
        <v>283</v>
      </c>
      <c r="G214" s="51" t="str">
        <f t="shared" ref="G214:G218" si="29">D217</f>
        <v>16/04/19</v>
      </c>
      <c r="H214" s="50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37.5" customHeight="1">
      <c r="A215" s="44"/>
      <c r="D215" s="46"/>
      <c r="E215" s="40"/>
      <c r="F215" s="47" t="s">
        <v>300</v>
      </c>
      <c r="G215" s="51" t="str">
        <f t="shared" si="29"/>
        <v>16/04/19</v>
      </c>
      <c r="H215" s="50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4" t="s">
        <v>306</v>
      </c>
      <c r="B216" s="52" t="str">
        <f>IFERROR(VLOOKUP(A211,REKAPAN!$A$1:$M$2737,4, FALSE))</f>
        <v>085647777012</v>
      </c>
      <c r="C216" s="53"/>
      <c r="D216" s="54"/>
      <c r="E216" s="40"/>
      <c r="F216" s="47" t="s">
        <v>325</v>
      </c>
      <c r="G216" s="49" t="str">
        <f t="shared" si="29"/>
        <v/>
      </c>
      <c r="H216" s="50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30" t="s">
        <v>332</v>
      </c>
      <c r="B217" s="55" t="s">
        <v>333</v>
      </c>
      <c r="C217" s="56" t="s">
        <v>283</v>
      </c>
      <c r="D217" s="57" t="str">
        <f>IFERROR(VLOOKUP(A211,REKAPAN!$A$1:$M$2737,12, FALSE))</f>
        <v>16/04/19</v>
      </c>
      <c r="E217" s="40"/>
      <c r="F217" s="47" t="s">
        <v>351</v>
      </c>
      <c r="G217" s="49">
        <f t="shared" si="29"/>
        <v>14000</v>
      </c>
      <c r="H217" s="50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4" t="s">
        <v>266</v>
      </c>
      <c r="B218" s="52" t="str">
        <f>IFERROR(VLOOKUP(A211,REKAPAN!$A$1:$O$2737,15, FALSE))</f>
        <v>CS YENI (082321458214)</v>
      </c>
      <c r="C218" s="58" t="s">
        <v>300</v>
      </c>
      <c r="D218" s="59" t="str">
        <f>IFERROR(VLOOKUP(A211,REKAPAN!$A$1:$M$2737,13, FALSE))</f>
        <v>16/04/19</v>
      </c>
      <c r="E218" s="40"/>
      <c r="F218" s="47" t="s">
        <v>372</v>
      </c>
      <c r="G218" s="49" t="str">
        <f t="shared" si="29"/>
        <v>JNE REG</v>
      </c>
      <c r="H218" s="50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4" t="s">
        <v>383</v>
      </c>
      <c r="B219" s="52">
        <f>IFERROR(VLOOKUP(A211,REKAPAN!$A$1:$M$2737,6, FALSE))</f>
        <v>2</v>
      </c>
      <c r="C219" s="58" t="s">
        <v>325</v>
      </c>
      <c r="D219" s="60" t="str">
        <f>IFERROR(VLOOKUP(A211,REKAPAN!$A$1:$M$2737,11, FALSE))</f>
        <v/>
      </c>
      <c r="E219" s="40"/>
      <c r="F219" s="47" t="s">
        <v>394</v>
      </c>
      <c r="G219" s="61" t="str">
        <f>IFERROR(VLOOKUP(A211,REKAPAN!$A$1:$O$2737,14, FALSE))</f>
        <v/>
      </c>
      <c r="H219" s="50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4" t="s">
        <v>404</v>
      </c>
      <c r="B220" s="62" t="str">
        <f>IFERROR(VLOOKUP(A211,REKAPAN!$A$1:$M$2737,5, FALSE))</f>
        <v>Khimar Aara Brown L, B.pink L</v>
      </c>
      <c r="C220" s="58" t="s">
        <v>351</v>
      </c>
      <c r="D220" s="60">
        <f>IFERROR(VLOOKUP(A211,REKAPAN!$A$1:$M$2737,9, FALSE))</f>
        <v>14000</v>
      </c>
      <c r="E220" s="40"/>
      <c r="F220" s="47" t="s">
        <v>383</v>
      </c>
      <c r="G220" s="63">
        <f t="shared" ref="G220:G221" si="30">B219</f>
        <v>2</v>
      </c>
      <c r="H220" s="50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64"/>
      <c r="C221" s="58" t="s">
        <v>372</v>
      </c>
      <c r="D221" s="65" t="str">
        <f>IFERROR(VLOOKUP(A211,REKAPAN!$A$1:$M$2737,10, FALSE))</f>
        <v>JNE REG</v>
      </c>
      <c r="E221" s="40"/>
      <c r="F221" s="47" t="s">
        <v>404</v>
      </c>
      <c r="G221" s="66" t="str">
        <f t="shared" si="30"/>
        <v>Khimar Aara Brown L, B.pink L</v>
      </c>
      <c r="H221" s="50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64"/>
      <c r="C222" s="58" t="s">
        <v>394</v>
      </c>
      <c r="D222" s="67"/>
      <c r="E222" s="40"/>
      <c r="F222" s="47"/>
      <c r="H222" s="50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64"/>
      <c r="C223" s="53"/>
      <c r="D223" s="50"/>
      <c r="E223" s="40"/>
      <c r="F223" s="64"/>
      <c r="H223" s="50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7" t="s">
        <v>460</v>
      </c>
      <c r="B224" s="68" t="s">
        <v>462</v>
      </c>
      <c r="C224" s="53"/>
      <c r="D224" s="54"/>
      <c r="E224" s="40"/>
      <c r="F224" s="69" t="s">
        <v>464</v>
      </c>
      <c r="G224" s="70" t="s">
        <v>469</v>
      </c>
      <c r="H224" s="71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72" t="str">
        <f>IFERROR(VLOOKUP(A211,REKAPAN!$A$2:$R$2737,16, FALSE))</f>
        <v>WAWAT</v>
      </c>
      <c r="B225" s="73"/>
      <c r="C225" s="74"/>
      <c r="D225" s="75"/>
      <c r="E225" s="76"/>
      <c r="F225" s="77"/>
      <c r="G225" s="78"/>
      <c r="H225" s="79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26" t="s">
        <v>572</v>
      </c>
      <c r="B226" s="27"/>
      <c r="C226" s="27"/>
      <c r="D226" s="28"/>
      <c r="E226" s="29"/>
      <c r="F226" s="30" t="str">
        <f>A226</f>
        <v>(16)11</v>
      </c>
      <c r="G226" s="31" t="s">
        <v>238</v>
      </c>
      <c r="H226" s="32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34" t="s">
        <v>239</v>
      </c>
      <c r="B227" s="35" t="str">
        <f>IFERROR(VLOOKUP(A226,REKAPAN!$A$1:$M$2737,2, FALSE))</f>
        <v>Yufrida Rakhmawati</v>
      </c>
      <c r="C227" s="36"/>
      <c r="D227" s="38"/>
      <c r="E227" s="40"/>
      <c r="F227" s="30" t="s">
        <v>266</v>
      </c>
      <c r="G227" s="43" t="str">
        <f>B233</f>
        <v>CS YENI (082321458214)</v>
      </c>
      <c r="H227" s="28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4" t="s">
        <v>269</v>
      </c>
      <c r="B228" s="45" t="str">
        <f>IFERROR(VLOOKUP(A226,REKAPAN!$A$1:$M$2737,3, FALSE))</f>
        <v>Rumah Pedagang Sule (Ibu Retno) Jl.Madaris RT 03 RW 10 Desa Karangjati Kec. Sampang Kab. Cilacap Jateng 53273 Kecamatan : Sampang Kab/Kota : Cilacap Provinsi : Jawa Tengah</v>
      </c>
      <c r="D228" s="46"/>
      <c r="E228" s="40"/>
      <c r="F228" s="47" t="s">
        <v>270</v>
      </c>
      <c r="G228" s="49" t="str">
        <f>B227</f>
        <v>Yufrida Rakhmawati</v>
      </c>
      <c r="H228" s="50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4"/>
      <c r="D229" s="46"/>
      <c r="E229" s="40"/>
      <c r="F229" s="47" t="s">
        <v>283</v>
      </c>
      <c r="G229" s="51" t="str">
        <f t="shared" ref="G229:G233" si="31">D232</f>
        <v>16/04/19</v>
      </c>
      <c r="H229" s="50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37.5" customHeight="1">
      <c r="A230" s="44"/>
      <c r="D230" s="46"/>
      <c r="E230" s="40"/>
      <c r="F230" s="47" t="s">
        <v>300</v>
      </c>
      <c r="G230" s="51" t="str">
        <f t="shared" si="31"/>
        <v>16/04/19</v>
      </c>
      <c r="H230" s="50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4" t="s">
        <v>306</v>
      </c>
      <c r="B231" s="52" t="str">
        <f>IFERROR(VLOOKUP(A226,REKAPAN!$A$1:$M$2737,4, FALSE))</f>
        <v>085803903463</v>
      </c>
      <c r="C231" s="53"/>
      <c r="D231" s="54"/>
      <c r="E231" s="40"/>
      <c r="F231" s="47" t="s">
        <v>325</v>
      </c>
      <c r="G231" s="49" t="str">
        <f t="shared" si="31"/>
        <v/>
      </c>
      <c r="H231" s="50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30" t="s">
        <v>332</v>
      </c>
      <c r="B232" s="55" t="s">
        <v>333</v>
      </c>
      <c r="C232" s="56" t="s">
        <v>283</v>
      </c>
      <c r="D232" s="57" t="str">
        <f>IFERROR(VLOOKUP(A226,REKAPAN!$A$1:$M$2737,12, FALSE))</f>
        <v>16/04/19</v>
      </c>
      <c r="E232" s="40"/>
      <c r="F232" s="47" t="s">
        <v>351</v>
      </c>
      <c r="G232" s="49">
        <f t="shared" si="31"/>
        <v>14000</v>
      </c>
      <c r="H232" s="50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4" t="s">
        <v>266</v>
      </c>
      <c r="B233" s="52" t="str">
        <f>IFERROR(VLOOKUP(A226,REKAPAN!$A$1:$O$2737,15, FALSE))</f>
        <v>CS YENI (082321458214)</v>
      </c>
      <c r="C233" s="58" t="s">
        <v>300</v>
      </c>
      <c r="D233" s="59" t="str">
        <f>IFERROR(VLOOKUP(A226,REKAPAN!$A$1:$M$2737,13, FALSE))</f>
        <v>16/04/19</v>
      </c>
      <c r="E233" s="40"/>
      <c r="F233" s="47" t="s">
        <v>372</v>
      </c>
      <c r="G233" s="49" t="str">
        <f t="shared" si="31"/>
        <v>POS</v>
      </c>
      <c r="H233" s="50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4" t="s">
        <v>383</v>
      </c>
      <c r="B234" s="52">
        <f>IFERROR(VLOOKUP(A226,REKAPAN!$A$1:$M$2737,6, FALSE))</f>
        <v>2</v>
      </c>
      <c r="C234" s="58" t="s">
        <v>325</v>
      </c>
      <c r="D234" s="60" t="str">
        <f>IFERROR(VLOOKUP(A226,REKAPAN!$A$1:$M$2737,11, FALSE))</f>
        <v/>
      </c>
      <c r="E234" s="40"/>
      <c r="F234" s="47" t="s">
        <v>394</v>
      </c>
      <c r="G234" s="61" t="str">
        <f>IFERROR(VLOOKUP(A226,REKAPAN!$A$1:$O$2737,14, FALSE))</f>
        <v/>
      </c>
      <c r="H234" s="50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4" t="s">
        <v>404</v>
      </c>
      <c r="B235" s="62" t="str">
        <f>IFERROR(VLOOKUP(A226,REKAPAN!$A$1:$M$2737,5, FALSE))</f>
        <v>- Tisha Lavender M do
- Khimar Tisha Plum</v>
      </c>
      <c r="C235" s="58" t="s">
        <v>351</v>
      </c>
      <c r="D235" s="60">
        <f>IFERROR(VLOOKUP(A226,REKAPAN!$A$1:$M$2737,9, FALSE))</f>
        <v>14000</v>
      </c>
      <c r="E235" s="40"/>
      <c r="F235" s="47" t="s">
        <v>383</v>
      </c>
      <c r="G235" s="63">
        <f t="shared" ref="G235:G236" si="32">B234</f>
        <v>2</v>
      </c>
      <c r="H235" s="50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64"/>
      <c r="C236" s="58" t="s">
        <v>372</v>
      </c>
      <c r="D236" s="65" t="str">
        <f>IFERROR(VLOOKUP(A226,REKAPAN!$A$1:$M$2737,10, FALSE))</f>
        <v>POS</v>
      </c>
      <c r="E236" s="40"/>
      <c r="F236" s="47" t="s">
        <v>404</v>
      </c>
      <c r="G236" s="66" t="str">
        <f t="shared" si="32"/>
        <v>- Tisha Lavender M do
- Khimar Tisha Plum</v>
      </c>
      <c r="H236" s="50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64"/>
      <c r="C237" s="58" t="s">
        <v>394</v>
      </c>
      <c r="D237" s="67"/>
      <c r="E237" s="40"/>
      <c r="F237" s="47"/>
      <c r="H237" s="50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64"/>
      <c r="C238" s="53"/>
      <c r="D238" s="50"/>
      <c r="E238" s="40"/>
      <c r="F238" s="64"/>
      <c r="H238" s="50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7" t="s">
        <v>460</v>
      </c>
      <c r="B239" s="68" t="s">
        <v>462</v>
      </c>
      <c r="C239" s="53"/>
      <c r="D239" s="54"/>
      <c r="E239" s="40"/>
      <c r="F239" s="69" t="s">
        <v>464</v>
      </c>
      <c r="G239" s="70" t="s">
        <v>469</v>
      </c>
      <c r="H239" s="71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72" t="str">
        <f>IFERROR(VLOOKUP(A226,REKAPAN!$A$2:$R$2737,16, FALSE))</f>
        <v>WAWAT</v>
      </c>
      <c r="B240" s="73"/>
      <c r="C240" s="74"/>
      <c r="D240" s="75"/>
      <c r="E240" s="76"/>
      <c r="F240" s="77"/>
      <c r="G240" s="78"/>
      <c r="H240" s="79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26" t="s">
        <v>577</v>
      </c>
      <c r="B241" s="27"/>
      <c r="C241" s="27"/>
      <c r="D241" s="28"/>
      <c r="E241" s="29"/>
      <c r="F241" s="30" t="str">
        <f>A241</f>
        <v>(16)12</v>
      </c>
      <c r="G241" s="31" t="s">
        <v>238</v>
      </c>
      <c r="H241" s="32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34" t="s">
        <v>239</v>
      </c>
      <c r="B242" s="35" t="str">
        <f>IFERROR(VLOOKUP(A241,REKAPAN!$A$1:$M$2737,2, FALSE))</f>
        <v>Ernawati ningsih</v>
      </c>
      <c r="C242" s="36"/>
      <c r="D242" s="38"/>
      <c r="E242" s="40"/>
      <c r="F242" s="30" t="s">
        <v>266</v>
      </c>
      <c r="G242" s="43" t="str">
        <f>B248</f>
        <v>CS YENI (082321458214)</v>
      </c>
      <c r="H242" s="28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4" t="s">
        <v>269</v>
      </c>
      <c r="B243" s="45" t="str">
        <f>IFERROR(VLOOKUP(A241,REKAPAN!$A$1:$M$2737,3, FALSE))</f>
        <v>Dsn. Trompo kulon, jln A. Yani no 1 Rt: 05 Rw: 02 desa Trompo Asri Kecamatan : Jabon Kab/Kota : Sidoarjo Provinsi : jawa timur</v>
      </c>
      <c r="D243" s="46"/>
      <c r="E243" s="40"/>
      <c r="F243" s="47" t="s">
        <v>270</v>
      </c>
      <c r="G243" s="49" t="str">
        <f>B242</f>
        <v>Ernawati ningsih</v>
      </c>
      <c r="H243" s="50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4"/>
      <c r="D244" s="46"/>
      <c r="E244" s="40"/>
      <c r="F244" s="47" t="s">
        <v>283</v>
      </c>
      <c r="G244" s="51" t="str">
        <f t="shared" ref="G244:G248" si="33">D247</f>
        <v>16/04/19</v>
      </c>
      <c r="H244" s="50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30.0" customHeight="1">
      <c r="A245" s="44"/>
      <c r="D245" s="46"/>
      <c r="E245" s="40"/>
      <c r="F245" s="47" t="s">
        <v>300</v>
      </c>
      <c r="G245" s="51" t="str">
        <f t="shared" si="33"/>
        <v>16/04/19</v>
      </c>
      <c r="H245" s="50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4" t="s">
        <v>306</v>
      </c>
      <c r="B246" s="52" t="str">
        <f>IFERROR(VLOOKUP(A241,REKAPAN!$A$1:$M$2737,4, FALSE))</f>
        <v>082141341036</v>
      </c>
      <c r="C246" s="53"/>
      <c r="D246" s="54"/>
      <c r="E246" s="40"/>
      <c r="F246" s="47" t="s">
        <v>325</v>
      </c>
      <c r="G246" s="49" t="str">
        <f t="shared" si="33"/>
        <v/>
      </c>
      <c r="H246" s="50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30" t="s">
        <v>332</v>
      </c>
      <c r="B247" s="55" t="s">
        <v>333</v>
      </c>
      <c r="C247" s="56" t="s">
        <v>283</v>
      </c>
      <c r="D247" s="57" t="str">
        <f>IFERROR(VLOOKUP(A241,REKAPAN!$A$1:$M$2737,12, FALSE))</f>
        <v>16/04/19</v>
      </c>
      <c r="E247" s="40"/>
      <c r="F247" s="47" t="s">
        <v>351</v>
      </c>
      <c r="G247" s="49">
        <f t="shared" si="33"/>
        <v>19000</v>
      </c>
      <c r="H247" s="50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4" t="s">
        <v>266</v>
      </c>
      <c r="B248" s="52" t="str">
        <f>IFERROR(VLOOKUP(A241,REKAPAN!$A$1:$O$2737,15, FALSE))</f>
        <v>CS YENI (082321458214)</v>
      </c>
      <c r="C248" s="58" t="s">
        <v>300</v>
      </c>
      <c r="D248" s="59" t="str">
        <f>IFERROR(VLOOKUP(A241,REKAPAN!$A$1:$M$2737,13, FALSE))</f>
        <v>16/04/19</v>
      </c>
      <c r="E248" s="40"/>
      <c r="F248" s="47" t="s">
        <v>372</v>
      </c>
      <c r="G248" s="49" t="str">
        <f t="shared" si="33"/>
        <v>JNE REG</v>
      </c>
      <c r="H248" s="50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4" t="s">
        <v>383</v>
      </c>
      <c r="B249" s="52">
        <f>IFERROR(VLOOKUP(A241,REKAPAN!$A$1:$M$2737,6, FALSE))</f>
        <v>2</v>
      </c>
      <c r="C249" s="58" t="s">
        <v>325</v>
      </c>
      <c r="D249" s="60" t="str">
        <f>IFERROR(VLOOKUP(A241,REKAPAN!$A$1:$M$2737,11, FALSE))</f>
        <v/>
      </c>
      <c r="E249" s="40"/>
      <c r="F249" s="47" t="s">
        <v>394</v>
      </c>
      <c r="G249" s="61" t="str">
        <f>IFERROR(VLOOKUP(A241,REKAPAN!$A$1:$O$2737,14, FALSE))</f>
        <v/>
      </c>
      <c r="H249" s="50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4" t="s">
        <v>404</v>
      </c>
      <c r="B250" s="62" t="str">
        <f>IFERROR(VLOOKUP(A241,REKAPAN!$A$1:$M$2737,5, FALSE))</f>
        <v>Yara Nude S set</v>
      </c>
      <c r="C250" s="58" t="s">
        <v>351</v>
      </c>
      <c r="D250" s="60">
        <f>IFERROR(VLOOKUP(A241,REKAPAN!$A$1:$M$2737,9, FALSE))</f>
        <v>19000</v>
      </c>
      <c r="E250" s="40"/>
      <c r="F250" s="47" t="s">
        <v>383</v>
      </c>
      <c r="G250" s="63">
        <f t="shared" ref="G250:G251" si="34">B249</f>
        <v>2</v>
      </c>
      <c r="H250" s="50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64"/>
      <c r="C251" s="58" t="s">
        <v>372</v>
      </c>
      <c r="D251" s="65" t="str">
        <f>IFERROR(VLOOKUP(A241,REKAPAN!$A$1:$M$2737,10, FALSE))</f>
        <v>JNE REG</v>
      </c>
      <c r="E251" s="40"/>
      <c r="F251" s="47" t="s">
        <v>404</v>
      </c>
      <c r="G251" s="66" t="str">
        <f t="shared" si="34"/>
        <v>Yara Nude S set</v>
      </c>
      <c r="H251" s="50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64"/>
      <c r="C252" s="58" t="s">
        <v>394</v>
      </c>
      <c r="D252" s="67"/>
      <c r="E252" s="40"/>
      <c r="F252" s="47"/>
      <c r="H252" s="50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64"/>
      <c r="C253" s="53"/>
      <c r="D253" s="50"/>
      <c r="E253" s="40"/>
      <c r="F253" s="64"/>
      <c r="H253" s="50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7" t="s">
        <v>460</v>
      </c>
      <c r="B254" s="68" t="s">
        <v>462</v>
      </c>
      <c r="C254" s="53"/>
      <c r="D254" s="54"/>
      <c r="E254" s="40"/>
      <c r="F254" s="69" t="s">
        <v>464</v>
      </c>
      <c r="G254" s="70" t="s">
        <v>469</v>
      </c>
      <c r="H254" s="71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72" t="str">
        <f>IFERROR(VLOOKUP(A241,REKAPAN!$A$2:$R$2737,16, FALSE))</f>
        <v>WAWAT</v>
      </c>
      <c r="B255" s="73"/>
      <c r="C255" s="74"/>
      <c r="D255" s="75"/>
      <c r="E255" s="76"/>
      <c r="F255" s="77"/>
      <c r="G255" s="78"/>
      <c r="H255" s="79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26" t="s">
        <v>582</v>
      </c>
      <c r="B256" s="27"/>
      <c r="C256" s="27"/>
      <c r="D256" s="28"/>
      <c r="E256" s="29"/>
      <c r="F256" s="30" t="str">
        <f>A256</f>
        <v>(16)13</v>
      </c>
      <c r="G256" s="31" t="s">
        <v>238</v>
      </c>
      <c r="H256" s="32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34" t="s">
        <v>239</v>
      </c>
      <c r="B257" s="35" t="str">
        <f>IFERROR(VLOOKUP(A256,REKAPAN!$A$1:$M$2737,2, FALSE))</f>
        <v>Bu iik ( Guru TK )</v>
      </c>
      <c r="C257" s="36"/>
      <c r="D257" s="38"/>
      <c r="E257" s="40"/>
      <c r="F257" s="30" t="s">
        <v>266</v>
      </c>
      <c r="G257" s="43" t="str">
        <f>B263</f>
        <v>CS YENI (082321458214)</v>
      </c>
      <c r="H257" s="28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4" t="s">
        <v>269</v>
      </c>
      <c r="B258" s="45" t="str">
        <f>IFERROR(VLOOKUP(A256,REKAPAN!$A$1:$M$2737,3, FALSE))</f>
        <v>Kp.sempu kramat desa pasir gombong rt/rw 05/04 no.130 Kecamatan : Cikarang utara Kab/Kota : Bekasi Provinsi : Jawa barat Kode pos : 17530</v>
      </c>
      <c r="D258" s="46"/>
      <c r="E258" s="40"/>
      <c r="F258" s="47" t="s">
        <v>270</v>
      </c>
      <c r="G258" s="49" t="str">
        <f>B257</f>
        <v>Bu iik ( Guru TK )</v>
      </c>
      <c r="H258" s="50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4"/>
      <c r="D259" s="46"/>
      <c r="E259" s="40"/>
      <c r="F259" s="47" t="s">
        <v>283</v>
      </c>
      <c r="G259" s="51" t="str">
        <f t="shared" ref="G259:G263" si="35">D262</f>
        <v>15/04/19</v>
      </c>
      <c r="H259" s="50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31.5" customHeight="1">
      <c r="A260" s="44"/>
      <c r="D260" s="46"/>
      <c r="E260" s="40"/>
      <c r="F260" s="47" t="s">
        <v>300</v>
      </c>
      <c r="G260" s="51" t="str">
        <f t="shared" si="35"/>
        <v>15/04/19</v>
      </c>
      <c r="H260" s="50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4" t="s">
        <v>306</v>
      </c>
      <c r="B261" s="52" t="str">
        <f>IFERROR(VLOOKUP(A256,REKAPAN!$A$1:$M$2737,4, FALSE))</f>
        <v>085959125305</v>
      </c>
      <c r="C261" s="53"/>
      <c r="D261" s="54"/>
      <c r="E261" s="40"/>
      <c r="F261" s="47" t="s">
        <v>325</v>
      </c>
      <c r="G261" s="49" t="str">
        <f t="shared" si="35"/>
        <v/>
      </c>
      <c r="H261" s="50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30" t="s">
        <v>332</v>
      </c>
      <c r="B262" s="55" t="s">
        <v>333</v>
      </c>
      <c r="C262" s="56" t="s">
        <v>283</v>
      </c>
      <c r="D262" s="57" t="str">
        <f>IFERROR(VLOOKUP(A256,REKAPAN!$A$1:$M$2737,12, FALSE))</f>
        <v>15/04/19</v>
      </c>
      <c r="E262" s="40"/>
      <c r="F262" s="47" t="s">
        <v>351</v>
      </c>
      <c r="G262" s="49">
        <f t="shared" si="35"/>
        <v>12000</v>
      </c>
      <c r="H262" s="50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4" t="s">
        <v>266</v>
      </c>
      <c r="B263" s="52" t="str">
        <f>IFERROR(VLOOKUP(A256,REKAPAN!$A$1:$O$2737,15, FALSE))</f>
        <v>CS YENI (082321458214)</v>
      </c>
      <c r="C263" s="58" t="s">
        <v>300</v>
      </c>
      <c r="D263" s="59" t="str">
        <f>IFERROR(VLOOKUP(A256,REKAPAN!$A$1:$M$2737,13, FALSE))</f>
        <v>15/04/19</v>
      </c>
      <c r="E263" s="40"/>
      <c r="F263" s="47" t="s">
        <v>372</v>
      </c>
      <c r="G263" s="49" t="str">
        <f t="shared" si="35"/>
        <v>JNE REG</v>
      </c>
      <c r="H263" s="50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4" t="s">
        <v>383</v>
      </c>
      <c r="B264" s="52">
        <f>IFERROR(VLOOKUP(A256,REKAPAN!$A$1:$M$2737,6, FALSE))</f>
        <v>1</v>
      </c>
      <c r="C264" s="58" t="s">
        <v>325</v>
      </c>
      <c r="D264" s="60" t="str">
        <f>IFERROR(VLOOKUP(A256,REKAPAN!$A$1:$M$2737,11, FALSE))</f>
        <v/>
      </c>
      <c r="E264" s="40"/>
      <c r="F264" s="47" t="s">
        <v>394</v>
      </c>
      <c r="G264" s="61" t="str">
        <f>IFERROR(VLOOKUP(A256,REKAPAN!$A$1:$O$2737,14, FALSE))</f>
        <v/>
      </c>
      <c r="H264" s="50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4" t="s">
        <v>404</v>
      </c>
      <c r="B265" s="62" t="str">
        <f>IFERROR(VLOOKUP(A256,REKAPAN!$A$1:$M$2737,5, FALSE))</f>
        <v>Fazilla Kids Tosca size.3 (Set)</v>
      </c>
      <c r="C265" s="58" t="s">
        <v>351</v>
      </c>
      <c r="D265" s="60">
        <f>IFERROR(VLOOKUP(A256,REKAPAN!$A$1:$M$2737,9, FALSE))</f>
        <v>12000</v>
      </c>
      <c r="E265" s="40"/>
      <c r="F265" s="47" t="s">
        <v>383</v>
      </c>
      <c r="G265" s="63">
        <f t="shared" ref="G265:G266" si="36">B264</f>
        <v>1</v>
      </c>
      <c r="H265" s="50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64"/>
      <c r="C266" s="58" t="s">
        <v>372</v>
      </c>
      <c r="D266" s="65" t="str">
        <f>IFERROR(VLOOKUP(A256,REKAPAN!$A$1:$M$2737,10, FALSE))</f>
        <v>JNE REG</v>
      </c>
      <c r="E266" s="40"/>
      <c r="F266" s="47" t="s">
        <v>404</v>
      </c>
      <c r="G266" s="66" t="str">
        <f t="shared" si="36"/>
        <v>Fazilla Kids Tosca size.3 (Set)</v>
      </c>
      <c r="H266" s="50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64"/>
      <c r="C267" s="58" t="s">
        <v>394</v>
      </c>
      <c r="D267" s="67"/>
      <c r="E267" s="40"/>
      <c r="F267" s="47"/>
      <c r="H267" s="50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64"/>
      <c r="C268" s="53"/>
      <c r="D268" s="50"/>
      <c r="E268" s="40"/>
      <c r="F268" s="64"/>
      <c r="H268" s="50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7" t="s">
        <v>460</v>
      </c>
      <c r="B269" s="68" t="s">
        <v>462</v>
      </c>
      <c r="C269" s="53"/>
      <c r="D269" s="54"/>
      <c r="E269" s="40"/>
      <c r="F269" s="69" t="s">
        <v>464</v>
      </c>
      <c r="G269" s="70" t="s">
        <v>469</v>
      </c>
      <c r="H269" s="71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72" t="str">
        <f>IFERROR(VLOOKUP(A256,REKAPAN!$A$2:$R$2737,16, FALSE))</f>
        <v>WAWAT</v>
      </c>
      <c r="B270" s="73"/>
      <c r="C270" s="74"/>
      <c r="D270" s="75"/>
      <c r="E270" s="76"/>
      <c r="F270" s="77"/>
      <c r="G270" s="78"/>
      <c r="H270" s="79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26" t="s">
        <v>587</v>
      </c>
      <c r="B271" s="27"/>
      <c r="C271" s="27"/>
      <c r="D271" s="28"/>
      <c r="E271" s="29"/>
      <c r="F271" s="30" t="str">
        <f>A271</f>
        <v>(16)14</v>
      </c>
      <c r="G271" s="31" t="s">
        <v>238</v>
      </c>
      <c r="H271" s="32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34" t="s">
        <v>239</v>
      </c>
      <c r="B272" s="35" t="str">
        <f>IFERROR(VLOOKUP(A271,REKAPAN!$A$1:$M$2737,2, FALSE))</f>
        <v>Yuliana</v>
      </c>
      <c r="C272" s="36"/>
      <c r="D272" s="38"/>
      <c r="E272" s="40"/>
      <c r="F272" s="30" t="s">
        <v>266</v>
      </c>
      <c r="G272" s="43" t="str">
        <f>B278</f>
        <v>CS YENI (082321458214)</v>
      </c>
      <c r="H272" s="28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4" t="s">
        <v>269</v>
      </c>
      <c r="B273" s="45" t="str">
        <f>IFERROR(VLOOKUP(A271,REKAPAN!$A$1:$M$2737,3, FALSE))</f>
        <v>Perumahan kelapa dua. Jln bidar IV no 6 Kec kelapadua.tangerang.banten15810</v>
      </c>
      <c r="D273" s="46"/>
      <c r="E273" s="40"/>
      <c r="F273" s="47" t="s">
        <v>270</v>
      </c>
      <c r="G273" s="49" t="str">
        <f>B272</f>
        <v>Yuliana</v>
      </c>
      <c r="H273" s="50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4"/>
      <c r="D274" s="46"/>
      <c r="E274" s="40"/>
      <c r="F274" s="47" t="s">
        <v>283</v>
      </c>
      <c r="G274" s="51" t="str">
        <f t="shared" ref="G274:G278" si="37">D277</f>
        <v>29/03/19</v>
      </c>
      <c r="H274" s="50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24.0" customHeight="1">
      <c r="A275" s="44"/>
      <c r="D275" s="46"/>
      <c r="E275" s="40"/>
      <c r="F275" s="47" t="s">
        <v>300</v>
      </c>
      <c r="G275" s="51" t="str">
        <f t="shared" si="37"/>
        <v>29/03/19</v>
      </c>
      <c r="H275" s="50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4" t="s">
        <v>306</v>
      </c>
      <c r="B276" s="52">
        <f>IFERROR(VLOOKUP(A271,REKAPAN!$A$1:$M$2737,4, FALSE))</f>
        <v>87809792611</v>
      </c>
      <c r="C276" s="53"/>
      <c r="D276" s="54"/>
      <c r="E276" s="40"/>
      <c r="F276" s="47" t="s">
        <v>325</v>
      </c>
      <c r="G276" s="49" t="str">
        <f t="shared" si="37"/>
        <v/>
      </c>
      <c r="H276" s="50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30" t="s">
        <v>332</v>
      </c>
      <c r="B277" s="55" t="s">
        <v>333</v>
      </c>
      <c r="C277" s="56" t="s">
        <v>283</v>
      </c>
      <c r="D277" s="57" t="str">
        <f>IFERROR(VLOOKUP(A271,REKAPAN!$A$1:$M$2737,12, FALSE))</f>
        <v>29/03/19</v>
      </c>
      <c r="E277" s="40"/>
      <c r="F277" s="47" t="s">
        <v>351</v>
      </c>
      <c r="G277" s="49" t="str">
        <f t="shared" si="37"/>
        <v>Rp12,000</v>
      </c>
      <c r="H277" s="50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4" t="s">
        <v>266</v>
      </c>
      <c r="B278" s="52" t="str">
        <f>IFERROR(VLOOKUP(A271,REKAPAN!$A$1:$O$2737,15, FALSE))</f>
        <v>CS YENI (082321458214)</v>
      </c>
      <c r="C278" s="58" t="s">
        <v>300</v>
      </c>
      <c r="D278" s="59" t="str">
        <f>IFERROR(VLOOKUP(A271,REKAPAN!$A$1:$M$2737,13, FALSE))</f>
        <v>29/03/19</v>
      </c>
      <c r="E278" s="40"/>
      <c r="F278" s="47" t="s">
        <v>372</v>
      </c>
      <c r="G278" s="49" t="str">
        <f t="shared" si="37"/>
        <v>JNE REG</v>
      </c>
      <c r="H278" s="50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4" t="s">
        <v>383</v>
      </c>
      <c r="B279" s="52">
        <f>IFERROR(VLOOKUP(A271,REKAPAN!$A$1:$M$2737,6, FALSE))</f>
        <v>2</v>
      </c>
      <c r="C279" s="58" t="s">
        <v>325</v>
      </c>
      <c r="D279" s="60" t="str">
        <f>IFERROR(VLOOKUP(A271,REKAPAN!$A$1:$M$2737,11, FALSE))</f>
        <v/>
      </c>
      <c r="E279" s="40"/>
      <c r="F279" s="47" t="s">
        <v>394</v>
      </c>
      <c r="G279" s="61" t="str">
        <f>IFERROR(VLOOKUP(A271,REKAPAN!$A$1:$O$2737,14, FALSE))</f>
        <v/>
      </c>
      <c r="H279" s="50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4" t="s">
        <v>404</v>
      </c>
      <c r="B280" s="62" t="str">
        <f>IFERROR(VLOOKUP(A271,REKAPAN!$A$1:$M$2737,5, FALSE))</f>
        <v>Grizel Grey S set</v>
      </c>
      <c r="C280" s="58" t="s">
        <v>351</v>
      </c>
      <c r="D280" s="60" t="str">
        <f>IFERROR(VLOOKUP(A271,REKAPAN!$A$1:$M$2737,9, FALSE))</f>
        <v>Rp12,000</v>
      </c>
      <c r="E280" s="40"/>
      <c r="F280" s="47" t="s">
        <v>383</v>
      </c>
      <c r="G280" s="63">
        <f t="shared" ref="G280:G281" si="38">B279</f>
        <v>2</v>
      </c>
      <c r="H280" s="50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64"/>
      <c r="C281" s="58" t="s">
        <v>372</v>
      </c>
      <c r="D281" s="65" t="str">
        <f>IFERROR(VLOOKUP(A271,REKAPAN!$A$1:$M$2737,10, FALSE))</f>
        <v>JNE REG</v>
      </c>
      <c r="E281" s="40"/>
      <c r="F281" s="47" t="s">
        <v>404</v>
      </c>
      <c r="G281" s="66" t="str">
        <f t="shared" si="38"/>
        <v>Grizel Grey S set</v>
      </c>
      <c r="H281" s="50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64"/>
      <c r="C282" s="58" t="s">
        <v>394</v>
      </c>
      <c r="D282" s="67"/>
      <c r="E282" s="40"/>
      <c r="F282" s="47"/>
      <c r="H282" s="50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9.5" customHeight="1">
      <c r="A283" s="64"/>
      <c r="C283" s="53"/>
      <c r="D283" s="50"/>
      <c r="E283" s="40"/>
      <c r="F283" s="64"/>
      <c r="H283" s="50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7" t="s">
        <v>460</v>
      </c>
      <c r="B284" s="68" t="s">
        <v>462</v>
      </c>
      <c r="C284" s="53"/>
      <c r="D284" s="54"/>
      <c r="E284" s="40"/>
      <c r="F284" s="69" t="s">
        <v>464</v>
      </c>
      <c r="G284" s="70" t="s">
        <v>469</v>
      </c>
      <c r="H284" s="71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72" t="str">
        <f>IFERROR(VLOOKUP(A271,REKAPAN!$A$2:$R$2737,16, FALSE))</f>
        <v>WAWAT</v>
      </c>
      <c r="B285" s="73"/>
      <c r="C285" s="74"/>
      <c r="D285" s="75"/>
      <c r="E285" s="76"/>
      <c r="F285" s="77"/>
      <c r="G285" s="78"/>
      <c r="H285" s="79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26" t="s">
        <v>594</v>
      </c>
      <c r="B286" s="27"/>
      <c r="C286" s="27"/>
      <c r="D286" s="28"/>
      <c r="E286" s="29"/>
      <c r="F286" s="30" t="str">
        <f>A286</f>
        <v>(17)1</v>
      </c>
      <c r="G286" s="31" t="s">
        <v>238</v>
      </c>
      <c r="H286" s="32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34" t="s">
        <v>239</v>
      </c>
      <c r="B287" s="35" t="str">
        <f>IFERROR(VLOOKUP(A286,REKAPAN!$A$1:$M$2737,2, FALSE))</f>
        <v>Elsy fuzi lestari</v>
      </c>
      <c r="C287" s="36"/>
      <c r="D287" s="38"/>
      <c r="E287" s="40"/>
      <c r="F287" s="30" t="s">
        <v>266</v>
      </c>
      <c r="G287" s="43" t="str">
        <f>B293</f>
        <v>CS YENI (082321458214)</v>
      </c>
      <c r="H287" s="28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4" t="s">
        <v>269</v>
      </c>
      <c r="B288" s="45" t="str">
        <f>IFERROR(VLOOKUP(A286,REKAPAN!$A$1:$M$2737,3, FALSE))</f>
        <v>Jl.Margonda raya Gg.H.Naidih Rt 02 / 04 No.30 pondok cina Kec.Beji Depok 16424</v>
      </c>
      <c r="D288" s="46"/>
      <c r="E288" s="40"/>
      <c r="F288" s="47" t="s">
        <v>270</v>
      </c>
      <c r="G288" s="49" t="str">
        <f>B287</f>
        <v>Elsy fuzi lestari</v>
      </c>
      <c r="H288" s="50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6.5" customHeight="1">
      <c r="A289" s="44"/>
      <c r="D289" s="46"/>
      <c r="E289" s="40"/>
      <c r="F289" s="47" t="s">
        <v>283</v>
      </c>
      <c r="G289" s="51" t="str">
        <f t="shared" ref="G289:G293" si="39">D292</f>
        <v>16/04/19</v>
      </c>
      <c r="H289" s="50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8.75" customHeight="1">
      <c r="A290" s="44"/>
      <c r="D290" s="46"/>
      <c r="E290" s="40"/>
      <c r="F290" s="47" t="s">
        <v>300</v>
      </c>
      <c r="G290" s="51" t="str">
        <f t="shared" si="39"/>
        <v>16/04/19</v>
      </c>
      <c r="H290" s="50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4" t="s">
        <v>306</v>
      </c>
      <c r="B291" s="52" t="str">
        <f>IFERROR(VLOOKUP(A286,REKAPAN!$A$1:$M$2737,4, FALSE))</f>
        <v>085691415776</v>
      </c>
      <c r="C291" s="53"/>
      <c r="D291" s="54"/>
      <c r="E291" s="40"/>
      <c r="F291" s="47" t="s">
        <v>325</v>
      </c>
      <c r="G291" s="49">
        <f t="shared" si="39"/>
        <v>44700</v>
      </c>
      <c r="H291" s="50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30" t="s">
        <v>332</v>
      </c>
      <c r="B292" s="55" t="s">
        <v>333</v>
      </c>
      <c r="C292" s="56" t="s">
        <v>283</v>
      </c>
      <c r="D292" s="57" t="str">
        <f>IFERROR(VLOOKUP(A286,REKAPAN!$A$1:$M$2737,12, FALSE))</f>
        <v>16/04/19</v>
      </c>
      <c r="E292" s="40"/>
      <c r="F292" s="47" t="s">
        <v>351</v>
      </c>
      <c r="G292" s="49">
        <f t="shared" si="39"/>
        <v>12000</v>
      </c>
      <c r="H292" s="50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4" t="s">
        <v>266</v>
      </c>
      <c r="B293" s="52" t="str">
        <f>IFERROR(VLOOKUP(A286,REKAPAN!$A$1:$O$2737,15, FALSE))</f>
        <v>CS YENI (082321458214)</v>
      </c>
      <c r="C293" s="58" t="s">
        <v>300</v>
      </c>
      <c r="D293" s="59" t="str">
        <f>IFERROR(VLOOKUP(A286,REKAPAN!$A$1:$M$2737,13, FALSE))</f>
        <v>16/04/19</v>
      </c>
      <c r="E293" s="40"/>
      <c r="F293" s="47" t="s">
        <v>372</v>
      </c>
      <c r="G293" s="49" t="str">
        <f t="shared" si="39"/>
        <v>JNE REG</v>
      </c>
      <c r="H293" s="50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4" t="s">
        <v>383</v>
      </c>
      <c r="B294" s="52">
        <f>IFERROR(VLOOKUP(A286,REKAPAN!$A$1:$M$2737,6, FALSE))</f>
        <v>1</v>
      </c>
      <c r="C294" s="58" t="s">
        <v>325</v>
      </c>
      <c r="D294" s="60">
        <f>IFERROR(VLOOKUP(A286,REKAPAN!$A$1:$M$2737,11, FALSE))</f>
        <v>44700</v>
      </c>
      <c r="E294" s="40"/>
      <c r="F294" s="47" t="s">
        <v>394</v>
      </c>
      <c r="G294" s="61" t="str">
        <f>IFERROR(VLOOKUP(A286,REKAPAN!$A$1:$O$2737,14, FALSE))</f>
        <v/>
      </c>
      <c r="H294" s="50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4" t="s">
        <v>404</v>
      </c>
      <c r="B295" s="62" t="str">
        <f>IFERROR(VLOOKUP(A286,REKAPAN!$A$1:$M$2737,5, FALSE))</f>
        <v>Khimar Saafia Tosca</v>
      </c>
      <c r="C295" s="58" t="s">
        <v>351</v>
      </c>
      <c r="D295" s="60">
        <f>IFERROR(VLOOKUP(A286,REKAPAN!$A$1:$M$2737,9, FALSE))</f>
        <v>12000</v>
      </c>
      <c r="E295" s="40"/>
      <c r="F295" s="47" t="s">
        <v>383</v>
      </c>
      <c r="G295" s="63">
        <f t="shared" ref="G295:G296" si="40">B294</f>
        <v>1</v>
      </c>
      <c r="H295" s="50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64"/>
      <c r="C296" s="58" t="s">
        <v>372</v>
      </c>
      <c r="D296" s="65" t="str">
        <f>IFERROR(VLOOKUP(A286,REKAPAN!$A$1:$M$2737,10, FALSE))</f>
        <v>JNE REG</v>
      </c>
      <c r="E296" s="40"/>
      <c r="F296" s="47" t="s">
        <v>404</v>
      </c>
      <c r="G296" s="66" t="str">
        <f t="shared" si="40"/>
        <v>Khimar Saafia Tosca</v>
      </c>
      <c r="H296" s="50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64"/>
      <c r="C297" s="58" t="s">
        <v>394</v>
      </c>
      <c r="D297" s="67"/>
      <c r="E297" s="40"/>
      <c r="F297" s="47"/>
      <c r="H297" s="50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64"/>
      <c r="C298" s="53"/>
      <c r="D298" s="50"/>
      <c r="E298" s="40"/>
      <c r="F298" s="64"/>
      <c r="H298" s="50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7" t="s">
        <v>460</v>
      </c>
      <c r="B299" s="68" t="s">
        <v>462</v>
      </c>
      <c r="C299" s="53"/>
      <c r="D299" s="54"/>
      <c r="E299" s="40"/>
      <c r="F299" s="69" t="s">
        <v>464</v>
      </c>
      <c r="G299" s="70" t="s">
        <v>469</v>
      </c>
      <c r="H299" s="71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72" t="str">
        <f>IFERROR(VLOOKUP(A286,REKAPAN!$A$2:$R$2737,16, FALSE))</f>
        <v>WAWAT</v>
      </c>
      <c r="B300" s="73"/>
      <c r="C300" s="74"/>
      <c r="D300" s="75"/>
      <c r="E300" s="76"/>
      <c r="F300" s="77"/>
      <c r="G300" s="78"/>
      <c r="H300" s="79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26" t="s">
        <v>599</v>
      </c>
      <c r="B301" s="27"/>
      <c r="C301" s="27"/>
      <c r="D301" s="28"/>
      <c r="E301" s="29"/>
      <c r="F301" s="30" t="str">
        <f>A301</f>
        <v>(17)2</v>
      </c>
      <c r="G301" s="31" t="s">
        <v>238</v>
      </c>
      <c r="H301" s="32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34" t="s">
        <v>239</v>
      </c>
      <c r="B302" s="35" t="str">
        <f>IFERROR(VLOOKUP(A301,REKAPAN!$A$1:$M$2737,2, FALSE))</f>
        <v>Salimah</v>
      </c>
      <c r="C302" s="36"/>
      <c r="D302" s="38"/>
      <c r="E302" s="40"/>
      <c r="F302" s="30" t="s">
        <v>266</v>
      </c>
      <c r="G302" s="43" t="str">
        <f>B308</f>
        <v>CS YENI (082321458214)</v>
      </c>
      <c r="H302" s="28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4" t="s">
        <v>269</v>
      </c>
      <c r="B303" s="45" t="str">
        <f>IFERROR(VLOOKUP(A301,REKAPAN!$A$1:$M$2737,3, FALSE))</f>
        <v>Desa Sempurna Kac.subah Kab.sambas Prov.Kalimantan Barat</v>
      </c>
      <c r="D303" s="46"/>
      <c r="E303" s="40"/>
      <c r="F303" s="47" t="s">
        <v>270</v>
      </c>
      <c r="G303" s="49" t="str">
        <f>B302</f>
        <v>Salimah</v>
      </c>
      <c r="H303" s="50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4"/>
      <c r="D304" s="46"/>
      <c r="E304" s="40"/>
      <c r="F304" s="47" t="s">
        <v>283</v>
      </c>
      <c r="G304" s="51" t="str">
        <f t="shared" ref="G304:G308" si="41">D307</f>
        <v>16/04/19</v>
      </c>
      <c r="H304" s="50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34.5" customHeight="1">
      <c r="A305" s="44"/>
      <c r="D305" s="46"/>
      <c r="E305" s="40"/>
      <c r="F305" s="47" t="s">
        <v>300</v>
      </c>
      <c r="G305" s="51" t="str">
        <f t="shared" si="41"/>
        <v>16/04/19</v>
      </c>
      <c r="H305" s="50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4" t="s">
        <v>306</v>
      </c>
      <c r="B306" s="52" t="str">
        <f>IFERROR(VLOOKUP(A301,REKAPAN!$A$1:$M$2737,4, FALSE))</f>
        <v>085252086876</v>
      </c>
      <c r="C306" s="53"/>
      <c r="D306" s="54"/>
      <c r="E306" s="40"/>
      <c r="F306" s="47" t="s">
        <v>325</v>
      </c>
      <c r="G306" s="49" t="str">
        <f t="shared" si="41"/>
        <v/>
      </c>
      <c r="H306" s="50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30" t="s">
        <v>332</v>
      </c>
      <c r="B307" s="55" t="s">
        <v>333</v>
      </c>
      <c r="C307" s="56" t="s">
        <v>283</v>
      </c>
      <c r="D307" s="57" t="str">
        <f>IFERROR(VLOOKUP(A301,REKAPAN!$A$1:$M$2737,12, FALSE))</f>
        <v>16/04/19</v>
      </c>
      <c r="E307" s="40"/>
      <c r="F307" s="47" t="s">
        <v>351</v>
      </c>
      <c r="G307" s="49">
        <f t="shared" si="41"/>
        <v>58000</v>
      </c>
      <c r="H307" s="50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4" t="s">
        <v>266</v>
      </c>
      <c r="B308" s="52" t="str">
        <f>IFERROR(VLOOKUP(A301,REKAPAN!$A$1:$O$2737,15, FALSE))</f>
        <v>CS YENI (082321458214)</v>
      </c>
      <c r="C308" s="58" t="s">
        <v>300</v>
      </c>
      <c r="D308" s="59" t="str">
        <f>IFERROR(VLOOKUP(A301,REKAPAN!$A$1:$M$2737,13, FALSE))</f>
        <v>16/04/19</v>
      </c>
      <c r="E308" s="40"/>
      <c r="F308" s="47" t="s">
        <v>372</v>
      </c>
      <c r="G308" s="49" t="str">
        <f t="shared" si="41"/>
        <v>JNE REG</v>
      </c>
      <c r="H308" s="50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4" t="s">
        <v>383</v>
      </c>
      <c r="B309" s="52">
        <f>IFERROR(VLOOKUP(A301,REKAPAN!$A$1:$M$2737,6, FALSE))</f>
        <v>2</v>
      </c>
      <c r="C309" s="58" t="s">
        <v>325</v>
      </c>
      <c r="D309" s="60" t="str">
        <f>IFERROR(VLOOKUP(A301,REKAPAN!$A$1:$M$2737,11, FALSE))</f>
        <v/>
      </c>
      <c r="E309" s="40"/>
      <c r="F309" s="47" t="s">
        <v>394</v>
      </c>
      <c r="G309" s="61" t="str">
        <f>IFERROR(VLOOKUP(A301,REKAPAN!$A$1:$O$2737,14, FALSE))</f>
        <v/>
      </c>
      <c r="H309" s="50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4" t="s">
        <v>404</v>
      </c>
      <c r="B310" s="62" t="str">
        <f>IFERROR(VLOOKUP(A301,REKAPAN!$A$1:$M$2737,5, FALSE))</f>
        <v>- Elenora hitam XXL do
- Elenora kids hitam size.7 (set)</v>
      </c>
      <c r="C310" s="58" t="s">
        <v>351</v>
      </c>
      <c r="D310" s="60">
        <f>IFERROR(VLOOKUP(A301,REKAPAN!$A$1:$M$2737,9, FALSE))</f>
        <v>58000</v>
      </c>
      <c r="E310" s="40"/>
      <c r="F310" s="47" t="s">
        <v>383</v>
      </c>
      <c r="G310" s="63">
        <f t="shared" ref="G310:G311" si="42">B309</f>
        <v>2</v>
      </c>
      <c r="H310" s="50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64"/>
      <c r="C311" s="58" t="s">
        <v>372</v>
      </c>
      <c r="D311" s="65" t="str">
        <f>IFERROR(VLOOKUP(A301,REKAPAN!$A$1:$M$2737,10, FALSE))</f>
        <v>JNE REG</v>
      </c>
      <c r="E311" s="40"/>
      <c r="F311" s="47" t="s">
        <v>404</v>
      </c>
      <c r="G311" s="66" t="str">
        <f t="shared" si="42"/>
        <v>- Elenora hitam XXL do
- Elenora kids hitam size.7 (set)</v>
      </c>
      <c r="H311" s="50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64"/>
      <c r="C312" s="58" t="s">
        <v>394</v>
      </c>
      <c r="D312" s="67"/>
      <c r="E312" s="40"/>
      <c r="F312" s="47"/>
      <c r="H312" s="50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64"/>
      <c r="C313" s="53"/>
      <c r="D313" s="50"/>
      <c r="E313" s="40"/>
      <c r="F313" s="64"/>
      <c r="H313" s="50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7" t="s">
        <v>460</v>
      </c>
      <c r="B314" s="68" t="s">
        <v>462</v>
      </c>
      <c r="C314" s="53"/>
      <c r="D314" s="54"/>
      <c r="E314" s="40"/>
      <c r="F314" s="69" t="s">
        <v>464</v>
      </c>
      <c r="G314" s="70" t="s">
        <v>469</v>
      </c>
      <c r="H314" s="71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72" t="str">
        <f>IFERROR(VLOOKUP(A301,REKAPAN!$A$2:$R$2737,16, FALSE))</f>
        <v>WAWAT</v>
      </c>
      <c r="B315" s="73"/>
      <c r="C315" s="74"/>
      <c r="D315" s="75"/>
      <c r="E315" s="76"/>
      <c r="F315" s="77"/>
      <c r="G315" s="78"/>
      <c r="H315" s="79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26" t="s">
        <v>604</v>
      </c>
      <c r="B316" s="27"/>
      <c r="C316" s="27"/>
      <c r="D316" s="28"/>
      <c r="E316" s="29"/>
      <c r="F316" s="30" t="str">
        <f>A316</f>
        <v>(17)3</v>
      </c>
      <c r="G316" s="31" t="s">
        <v>238</v>
      </c>
      <c r="H316" s="32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34" t="s">
        <v>239</v>
      </c>
      <c r="B317" s="35" t="str">
        <f>IFERROR(VLOOKUP(A316,REKAPAN!$A$1:$M$2737,2, FALSE))</f>
        <v>Ade Suryadin</v>
      </c>
      <c r="C317" s="36"/>
      <c r="D317" s="38"/>
      <c r="E317" s="40"/>
      <c r="F317" s="30" t="s">
        <v>266</v>
      </c>
      <c r="G317" s="43" t="str">
        <f>B323</f>
        <v>CS YENI (082321458214)</v>
      </c>
      <c r="H317" s="28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4" t="s">
        <v>269</v>
      </c>
      <c r="B318" s="45" t="str">
        <f>IFERROR(VLOOKUP(A316,REKAPAN!$A$1:$M$2737,3, FALSE))</f>
        <v>Kp. Karangsari Jl. Emud No 19 RT 08 RW 02 (Deket Sanggar Kang Emud). Kecamatan : Purwakarta Kab/Kota : Purwakarta Provinsi : Jawa Barat</v>
      </c>
      <c r="D318" s="46"/>
      <c r="E318" s="40"/>
      <c r="F318" s="47" t="s">
        <v>270</v>
      </c>
      <c r="G318" s="49" t="str">
        <f>B317</f>
        <v>Ade Suryadin</v>
      </c>
      <c r="H318" s="50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4"/>
      <c r="D319" s="46"/>
      <c r="E319" s="40"/>
      <c r="F319" s="47" t="s">
        <v>283</v>
      </c>
      <c r="G319" s="51" t="str">
        <f t="shared" ref="G319:G323" si="43">D322</f>
        <v>17/04/19</v>
      </c>
      <c r="H319" s="50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24.0" customHeight="1">
      <c r="A320" s="44"/>
      <c r="D320" s="46"/>
      <c r="E320" s="40"/>
      <c r="F320" s="47" t="s">
        <v>300</v>
      </c>
      <c r="G320" s="51" t="str">
        <f t="shared" si="43"/>
        <v>17/04/19</v>
      </c>
      <c r="H320" s="50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4" t="s">
        <v>306</v>
      </c>
      <c r="B321" s="52" t="str">
        <f>IFERROR(VLOOKUP(A316,REKAPAN!$A$1:$M$2737,4, FALSE))</f>
        <v>087779770616</v>
      </c>
      <c r="C321" s="53"/>
      <c r="D321" s="54"/>
      <c r="E321" s="40"/>
      <c r="F321" s="47" t="s">
        <v>325</v>
      </c>
      <c r="G321" s="49" t="str">
        <f t="shared" si="43"/>
        <v/>
      </c>
      <c r="H321" s="50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30" t="s">
        <v>332</v>
      </c>
      <c r="B322" s="55" t="s">
        <v>333</v>
      </c>
      <c r="C322" s="56" t="s">
        <v>283</v>
      </c>
      <c r="D322" s="57" t="str">
        <f>IFERROR(VLOOKUP(A316,REKAPAN!$A$1:$M$2737,12, FALSE))</f>
        <v>17/04/19</v>
      </c>
      <c r="E322" s="40"/>
      <c r="F322" s="47" t="s">
        <v>351</v>
      </c>
      <c r="G322" s="49">
        <f t="shared" si="43"/>
        <v>12000</v>
      </c>
      <c r="H322" s="50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4" t="s">
        <v>266</v>
      </c>
      <c r="B323" s="52" t="str">
        <f>IFERROR(VLOOKUP(A316,REKAPAN!$A$1:$O$2737,15, FALSE))</f>
        <v>CS YENI (082321458214)</v>
      </c>
      <c r="C323" s="58" t="s">
        <v>300</v>
      </c>
      <c r="D323" s="59" t="str">
        <f>IFERROR(VLOOKUP(A316,REKAPAN!$A$1:$M$2737,13, FALSE))</f>
        <v>17/04/19</v>
      </c>
      <c r="E323" s="40"/>
      <c r="F323" s="47" t="s">
        <v>372</v>
      </c>
      <c r="G323" s="49" t="str">
        <f t="shared" si="43"/>
        <v>JNE REG</v>
      </c>
      <c r="H323" s="50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4" t="s">
        <v>383</v>
      </c>
      <c r="B324" s="52">
        <f>IFERROR(VLOOKUP(A316,REKAPAN!$A$1:$M$2737,6, FALSE))</f>
        <v>2</v>
      </c>
      <c r="C324" s="58" t="s">
        <v>325</v>
      </c>
      <c r="D324" s="60" t="str">
        <f>IFERROR(VLOOKUP(A316,REKAPAN!$A$1:$M$2737,11, FALSE))</f>
        <v/>
      </c>
      <c r="E324" s="40"/>
      <c r="F324" s="47" t="s">
        <v>394</v>
      </c>
      <c r="G324" s="61" t="str">
        <f>IFERROR(VLOOKUP(A316,REKAPAN!$A$1:$O$2737,14, FALSE))</f>
        <v/>
      </c>
      <c r="H324" s="50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4" t="s">
        <v>404</v>
      </c>
      <c r="B325" s="62" t="str">
        <f>IFERROR(VLOOKUP(A316,REKAPAN!$A$1:$M$2737,5, FALSE))</f>
        <v>- Tisha Lavender S do
- Khimar Tisha Plum</v>
      </c>
      <c r="C325" s="58" t="s">
        <v>351</v>
      </c>
      <c r="D325" s="60">
        <f>IFERROR(VLOOKUP(A316,REKAPAN!$A$1:$M$2737,9, FALSE))</f>
        <v>12000</v>
      </c>
      <c r="E325" s="40"/>
      <c r="F325" s="47" t="s">
        <v>383</v>
      </c>
      <c r="G325" s="63">
        <f t="shared" ref="G325:G326" si="44">B324</f>
        <v>2</v>
      </c>
      <c r="H325" s="50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64"/>
      <c r="C326" s="58" t="s">
        <v>372</v>
      </c>
      <c r="D326" s="65" t="str">
        <f>IFERROR(VLOOKUP(A316,REKAPAN!$A$1:$M$2737,10, FALSE))</f>
        <v>JNE REG</v>
      </c>
      <c r="E326" s="40"/>
      <c r="F326" s="47" t="s">
        <v>404</v>
      </c>
      <c r="G326" s="66" t="str">
        <f t="shared" si="44"/>
        <v>- Tisha Lavender S do
- Khimar Tisha Plum</v>
      </c>
      <c r="H326" s="50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64"/>
      <c r="C327" s="58" t="s">
        <v>394</v>
      </c>
      <c r="D327" s="67"/>
      <c r="E327" s="40"/>
      <c r="F327" s="47"/>
      <c r="H327" s="50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33.75" customHeight="1">
      <c r="A328" s="64"/>
      <c r="C328" s="53"/>
      <c r="D328" s="50"/>
      <c r="E328" s="40"/>
      <c r="F328" s="64"/>
      <c r="H328" s="50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7" t="s">
        <v>460</v>
      </c>
      <c r="B329" s="68" t="s">
        <v>462</v>
      </c>
      <c r="C329" s="53"/>
      <c r="D329" s="54"/>
      <c r="E329" s="40"/>
      <c r="F329" s="69" t="s">
        <v>464</v>
      </c>
      <c r="G329" s="70" t="s">
        <v>469</v>
      </c>
      <c r="H329" s="71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72" t="str">
        <f>IFERROR(VLOOKUP(A316,REKAPAN!$A$2:$R$2737,16, FALSE))</f>
        <v>WAWAT</v>
      </c>
      <c r="B330" s="73"/>
      <c r="C330" s="74"/>
      <c r="D330" s="75"/>
      <c r="E330" s="76"/>
      <c r="F330" s="77"/>
      <c r="G330" s="78"/>
      <c r="H330" s="79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26" t="s">
        <v>610</v>
      </c>
      <c r="B331" s="27"/>
      <c r="C331" s="27"/>
      <c r="D331" s="28"/>
      <c r="E331" s="29"/>
      <c r="F331" s="30" t="str">
        <f>A331</f>
        <v>(17)4</v>
      </c>
      <c r="G331" s="31" t="s">
        <v>238</v>
      </c>
      <c r="H331" s="32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34" t="s">
        <v>239</v>
      </c>
      <c r="B332" s="35" t="str">
        <f>IFERROR(VLOOKUP(A331,REKAPAN!$A$1:$M$2737,2, FALSE))</f>
        <v>Sri Wahyuni</v>
      </c>
      <c r="C332" s="36"/>
      <c r="D332" s="38"/>
      <c r="E332" s="40"/>
      <c r="F332" s="30" t="s">
        <v>266</v>
      </c>
      <c r="G332" s="43" t="str">
        <f>B338</f>
        <v>CS YENI (082321458214)</v>
      </c>
      <c r="H332" s="28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4" t="s">
        <v>269</v>
      </c>
      <c r="B333" s="45" t="str">
        <f>IFERROR(VLOOKUP(A331,REKAPAN!$A$1:$M$2737,3, FALSE))</f>
        <v>jl.raya patemon no 52 Puskesmas Pakem Kecamatan : Pakem Kab/Kota : Bondowoso Provinsi : Jawa Timur</v>
      </c>
      <c r="D333" s="46"/>
      <c r="E333" s="40"/>
      <c r="F333" s="47" t="s">
        <v>270</v>
      </c>
      <c r="G333" s="49" t="str">
        <f>B332</f>
        <v>Sri Wahyuni</v>
      </c>
      <c r="H333" s="50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4"/>
      <c r="D334" s="46"/>
      <c r="E334" s="40"/>
      <c r="F334" s="47" t="s">
        <v>283</v>
      </c>
      <c r="G334" s="51" t="str">
        <f t="shared" ref="G334:G338" si="45">D337</f>
        <v>17/04/19</v>
      </c>
      <c r="H334" s="50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4"/>
      <c r="D335" s="46"/>
      <c r="E335" s="40"/>
      <c r="F335" s="47" t="s">
        <v>300</v>
      </c>
      <c r="G335" s="51" t="str">
        <f t="shared" si="45"/>
        <v>17/04/19</v>
      </c>
      <c r="H335" s="50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4" t="s">
        <v>306</v>
      </c>
      <c r="B336" s="52" t="str">
        <f>IFERROR(VLOOKUP(A331,REKAPAN!$A$1:$M$2737,4, FALSE))</f>
        <v>085234974457</v>
      </c>
      <c r="C336" s="53"/>
      <c r="D336" s="54"/>
      <c r="E336" s="40"/>
      <c r="F336" s="47" t="s">
        <v>325</v>
      </c>
      <c r="G336" s="49" t="str">
        <f t="shared" si="45"/>
        <v/>
      </c>
      <c r="H336" s="50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30" t="s">
        <v>332</v>
      </c>
      <c r="B337" s="55" t="s">
        <v>333</v>
      </c>
      <c r="C337" s="56" t="s">
        <v>283</v>
      </c>
      <c r="D337" s="57" t="str">
        <f>IFERROR(VLOOKUP(A331,REKAPAN!$A$1:$M$2737,12, FALSE))</f>
        <v>17/04/19</v>
      </c>
      <c r="E337" s="40"/>
      <c r="F337" s="47" t="s">
        <v>351</v>
      </c>
      <c r="G337" s="49">
        <f t="shared" si="45"/>
        <v>75000</v>
      </c>
      <c r="H337" s="50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4" t="s">
        <v>266</v>
      </c>
      <c r="B338" s="52" t="str">
        <f>IFERROR(VLOOKUP(A331,REKAPAN!$A$1:$O$2737,15, FALSE))</f>
        <v>CS YENI (082321458214)</v>
      </c>
      <c r="C338" s="58" t="s">
        <v>300</v>
      </c>
      <c r="D338" s="59" t="str">
        <f>IFERROR(VLOOKUP(A331,REKAPAN!$A$1:$M$2737,13, FALSE))</f>
        <v>17/04/19</v>
      </c>
      <c r="E338" s="40"/>
      <c r="F338" s="47" t="s">
        <v>372</v>
      </c>
      <c r="G338" s="49" t="str">
        <f t="shared" si="45"/>
        <v>JNE REG</v>
      </c>
      <c r="H338" s="50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4" t="s">
        <v>383</v>
      </c>
      <c r="B339" s="52">
        <f>IFERROR(VLOOKUP(A331,REKAPAN!$A$1:$M$2737,6, FALSE))</f>
        <v>6</v>
      </c>
      <c r="C339" s="58" t="s">
        <v>325</v>
      </c>
      <c r="D339" s="60" t="str">
        <f>IFERROR(VLOOKUP(A331,REKAPAN!$A$1:$M$2737,11, FALSE))</f>
        <v/>
      </c>
      <c r="E339" s="40"/>
      <c r="F339" s="47" t="s">
        <v>394</v>
      </c>
      <c r="G339" s="61" t="str">
        <f>IFERROR(VLOOKUP(A331,REKAPAN!$A$1:$O$2737,14, FALSE))</f>
        <v/>
      </c>
      <c r="H339" s="50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4" t="s">
        <v>404</v>
      </c>
      <c r="B340" s="62" t="str">
        <f>IFERROR(VLOOKUP(A331,REKAPAN!$A$1:$M$2737,5, FALSE))</f>
        <v>- Zenya gold S &amp; M do
- Zenya beige XL do
- Zenya Grey M do
- Zenya mauve XXL, XL do</v>
      </c>
      <c r="C340" s="58" t="s">
        <v>351</v>
      </c>
      <c r="D340" s="60">
        <f>IFERROR(VLOOKUP(A331,REKAPAN!$A$1:$M$2737,9, FALSE))</f>
        <v>75000</v>
      </c>
      <c r="E340" s="40"/>
      <c r="F340" s="47" t="s">
        <v>383</v>
      </c>
      <c r="G340" s="63">
        <f t="shared" ref="G340:G341" si="46">B339</f>
        <v>6</v>
      </c>
      <c r="H340" s="50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64"/>
      <c r="C341" s="58" t="s">
        <v>372</v>
      </c>
      <c r="D341" s="65" t="str">
        <f>IFERROR(VLOOKUP(A331,REKAPAN!$A$1:$M$2737,10, FALSE))</f>
        <v>JNE REG</v>
      </c>
      <c r="E341" s="40"/>
      <c r="F341" s="47" t="s">
        <v>404</v>
      </c>
      <c r="G341" s="66" t="str">
        <f t="shared" si="46"/>
        <v>- Zenya gold S &amp; M do
- Zenya beige XL do
- Zenya Grey M do
- Zenya mauve XXL, XL do</v>
      </c>
      <c r="H341" s="50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64"/>
      <c r="C342" s="58" t="s">
        <v>394</v>
      </c>
      <c r="D342" s="67"/>
      <c r="E342" s="40"/>
      <c r="F342" s="47"/>
      <c r="H342" s="50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33.0" customHeight="1">
      <c r="A343" s="64"/>
      <c r="C343" s="53"/>
      <c r="D343" s="50"/>
      <c r="E343" s="40"/>
      <c r="F343" s="64"/>
      <c r="H343" s="50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7" t="s">
        <v>460</v>
      </c>
      <c r="B344" s="68" t="s">
        <v>462</v>
      </c>
      <c r="C344" s="53"/>
      <c r="D344" s="54"/>
      <c r="E344" s="40"/>
      <c r="F344" s="69" t="s">
        <v>464</v>
      </c>
      <c r="G344" s="70" t="s">
        <v>469</v>
      </c>
      <c r="H344" s="71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72" t="str">
        <f>IFERROR(VLOOKUP(A331,REKAPAN!$A$2:$R$2737,16, FALSE))</f>
        <v>WAWAT</v>
      </c>
      <c r="B345" s="73"/>
      <c r="C345" s="74"/>
      <c r="D345" s="75"/>
      <c r="E345" s="76"/>
      <c r="F345" s="77"/>
      <c r="G345" s="78"/>
      <c r="H345" s="79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26" t="s">
        <v>615</v>
      </c>
      <c r="B346" s="27"/>
      <c r="C346" s="27"/>
      <c r="D346" s="28"/>
      <c r="E346" s="29"/>
      <c r="F346" s="30" t="str">
        <f>A346</f>
        <v>(18)1</v>
      </c>
      <c r="G346" s="31" t="s">
        <v>238</v>
      </c>
      <c r="H346" s="32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34" t="s">
        <v>239</v>
      </c>
      <c r="B347" s="35" t="str">
        <f>IFERROR(VLOOKUP(A346,REKAPAN!$A$1:$M$2737,2, FALSE))</f>
        <v>Mira Septiana</v>
      </c>
      <c r="C347" s="36"/>
      <c r="D347" s="38"/>
      <c r="E347" s="40"/>
      <c r="F347" s="30" t="s">
        <v>266</v>
      </c>
      <c r="G347" s="43" t="str">
        <f>B353</f>
        <v>CS YENI (082321458214)</v>
      </c>
      <c r="H347" s="28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4" t="s">
        <v>269</v>
      </c>
      <c r="B348" s="45" t="str">
        <f>IFERROR(VLOOKUP(A346,REKAPAN!$A$1:$M$2737,3, FALSE))</f>
        <v>Pt.sansyu precision indonesia Kawasan EJIP Plot. 8C No. A4-A5, Jalan Ciujung, Sukaresmi. Kecamatan :Cikarang Selatan Kab/Kota : bekasi Provinsi : jawa barat</v>
      </c>
      <c r="D348" s="46"/>
      <c r="E348" s="40"/>
      <c r="F348" s="47" t="s">
        <v>270</v>
      </c>
      <c r="G348" s="49" t="str">
        <f>B347</f>
        <v>Mira Septiana</v>
      </c>
      <c r="H348" s="50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25.5" customHeight="1">
      <c r="A349" s="44"/>
      <c r="D349" s="46"/>
      <c r="E349" s="40"/>
      <c r="F349" s="47" t="s">
        <v>283</v>
      </c>
      <c r="G349" s="51" t="str">
        <f t="shared" ref="G349:G353" si="47">D352</f>
        <v>18/04/19</v>
      </c>
      <c r="H349" s="50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24.75" customHeight="1">
      <c r="A350" s="44"/>
      <c r="D350" s="46"/>
      <c r="E350" s="40"/>
      <c r="F350" s="47" t="s">
        <v>300</v>
      </c>
      <c r="G350" s="51" t="str">
        <f t="shared" si="47"/>
        <v>18/04/19</v>
      </c>
      <c r="H350" s="50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4" t="s">
        <v>306</v>
      </c>
      <c r="B351" s="52" t="str">
        <f>IFERROR(VLOOKUP(A346,REKAPAN!$A$1:$M$2737,4, FALSE))</f>
        <v>087826332321</v>
      </c>
      <c r="C351" s="53"/>
      <c r="D351" s="54"/>
      <c r="E351" s="40"/>
      <c r="F351" s="47" t="s">
        <v>325</v>
      </c>
      <c r="G351" s="49" t="str">
        <f t="shared" si="47"/>
        <v/>
      </c>
      <c r="H351" s="50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30" t="s">
        <v>332</v>
      </c>
      <c r="B352" s="55" t="s">
        <v>333</v>
      </c>
      <c r="C352" s="56" t="s">
        <v>283</v>
      </c>
      <c r="D352" s="57" t="str">
        <f>IFERROR(VLOOKUP(A346,REKAPAN!$A$1:$M$2737,12, FALSE))</f>
        <v>18/04/19</v>
      </c>
      <c r="E352" s="40"/>
      <c r="F352" s="47" t="s">
        <v>351</v>
      </c>
      <c r="G352" s="49">
        <f t="shared" si="47"/>
        <v>12000</v>
      </c>
      <c r="H352" s="50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4" t="s">
        <v>266</v>
      </c>
      <c r="B353" s="52" t="str">
        <f>IFERROR(VLOOKUP(A346,REKAPAN!$A$1:$O$2737,15, FALSE))</f>
        <v>CS YENI (082321458214)</v>
      </c>
      <c r="C353" s="58" t="s">
        <v>300</v>
      </c>
      <c r="D353" s="59" t="str">
        <f>IFERROR(VLOOKUP(A346,REKAPAN!$A$1:$M$2737,13, FALSE))</f>
        <v>18/04/19</v>
      </c>
      <c r="E353" s="40"/>
      <c r="F353" s="47" t="s">
        <v>372</v>
      </c>
      <c r="G353" s="49" t="str">
        <f t="shared" si="47"/>
        <v>JNE REG</v>
      </c>
      <c r="H353" s="50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4" t="s">
        <v>383</v>
      </c>
      <c r="B354" s="52">
        <f>IFERROR(VLOOKUP(A346,REKAPAN!$A$1:$M$2737,6, FALSE))</f>
        <v>1</v>
      </c>
      <c r="C354" s="58" t="s">
        <v>325</v>
      </c>
      <c r="D354" s="60" t="str">
        <f>IFERROR(VLOOKUP(A346,REKAPAN!$A$1:$M$2737,11, FALSE))</f>
        <v/>
      </c>
      <c r="E354" s="40"/>
      <c r="F354" s="47" t="s">
        <v>394</v>
      </c>
      <c r="G354" s="61" t="str">
        <f>IFERROR(VLOOKUP(A346,REKAPAN!$A$1:$O$2737,14, FALSE))</f>
        <v/>
      </c>
      <c r="H354" s="50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4" t="s">
        <v>404</v>
      </c>
      <c r="B355" s="62" t="str">
        <f>IFERROR(VLOOKUP(A346,REKAPAN!$A$1:$M$2737,5, FALSE))</f>
        <v>Khimar Tisha Choco</v>
      </c>
      <c r="C355" s="58" t="s">
        <v>351</v>
      </c>
      <c r="D355" s="60">
        <f>IFERROR(VLOOKUP(A346,REKAPAN!$A$1:$M$2737,9, FALSE))</f>
        <v>12000</v>
      </c>
      <c r="E355" s="40"/>
      <c r="F355" s="47" t="s">
        <v>383</v>
      </c>
      <c r="G355" s="63">
        <f t="shared" ref="G355:G356" si="48">B354</f>
        <v>1</v>
      </c>
      <c r="H355" s="50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64"/>
      <c r="C356" s="58" t="s">
        <v>372</v>
      </c>
      <c r="D356" s="65" t="str">
        <f>IFERROR(VLOOKUP(A346,REKAPAN!$A$1:$M$2737,10, FALSE))</f>
        <v>JNE REG</v>
      </c>
      <c r="E356" s="40"/>
      <c r="F356" s="47" t="s">
        <v>404</v>
      </c>
      <c r="G356" s="66" t="str">
        <f t="shared" si="48"/>
        <v>Khimar Tisha Choco</v>
      </c>
      <c r="H356" s="50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64"/>
      <c r="C357" s="58" t="s">
        <v>394</v>
      </c>
      <c r="D357" s="67"/>
      <c r="E357" s="40"/>
      <c r="F357" s="47"/>
      <c r="H357" s="50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64"/>
      <c r="C358" s="53"/>
      <c r="D358" s="50"/>
      <c r="E358" s="40"/>
      <c r="F358" s="64"/>
      <c r="H358" s="50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7" t="s">
        <v>460</v>
      </c>
      <c r="B359" s="68" t="s">
        <v>462</v>
      </c>
      <c r="C359" s="53"/>
      <c r="D359" s="54"/>
      <c r="E359" s="40"/>
      <c r="F359" s="69" t="s">
        <v>464</v>
      </c>
      <c r="G359" s="70" t="s">
        <v>469</v>
      </c>
      <c r="H359" s="71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72" t="str">
        <f>IFERROR(VLOOKUP(A346,REKAPAN!$A$2:$R$2737,16, FALSE))</f>
        <v>WAWAT</v>
      </c>
      <c r="B360" s="73"/>
      <c r="C360" s="74"/>
      <c r="D360" s="75"/>
      <c r="E360" s="76"/>
      <c r="F360" s="77"/>
      <c r="G360" s="78"/>
      <c r="H360" s="79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26" t="s">
        <v>621</v>
      </c>
      <c r="B361" s="27"/>
      <c r="C361" s="27"/>
      <c r="D361" s="28"/>
      <c r="E361" s="29"/>
      <c r="F361" s="30" t="str">
        <f>A361</f>
        <v>(18)2</v>
      </c>
      <c r="G361" s="31" t="s">
        <v>238</v>
      </c>
      <c r="H361" s="32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34" t="s">
        <v>239</v>
      </c>
      <c r="B362" s="35" t="str">
        <f>IFERROR(VLOOKUP(A361,REKAPAN!$A$1:$M$2737,2, FALSE))</f>
        <v>Nurul Izzah Millennia</v>
      </c>
      <c r="C362" s="36"/>
      <c r="D362" s="38"/>
      <c r="E362" s="40"/>
      <c r="F362" s="30" t="s">
        <v>266</v>
      </c>
      <c r="G362" s="43" t="str">
        <f>B368</f>
        <v>CS YENI (082321458214)</v>
      </c>
      <c r="H362" s="28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4" t="s">
        <v>269</v>
      </c>
      <c r="B363" s="45" t="str">
        <f>IFERROR(VLOOKUP(A361,REKAPAN!$A$1:$M$2737,3, FALSE))</f>
        <v>Kos Griya Tuah Mustika, Jl. Taman Siswa No.9 RT 3/2 Sekaran Kecamatan : Gunungpati Kab/Kota : Kota Semarang Provinsi : Jawa Tengah</v>
      </c>
      <c r="D363" s="46"/>
      <c r="E363" s="40"/>
      <c r="F363" s="47" t="s">
        <v>270</v>
      </c>
      <c r="G363" s="49" t="str">
        <f>B362</f>
        <v>Nurul Izzah Millennia</v>
      </c>
      <c r="H363" s="50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4"/>
      <c r="D364" s="46"/>
      <c r="E364" s="40"/>
      <c r="F364" s="47" t="s">
        <v>283</v>
      </c>
      <c r="G364" s="51" t="str">
        <f t="shared" ref="G364:G368" si="49">D367</f>
        <v>18/04/19</v>
      </c>
      <c r="H364" s="50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32.25" customHeight="1">
      <c r="A365" s="44"/>
      <c r="D365" s="46"/>
      <c r="E365" s="40"/>
      <c r="F365" s="47" t="s">
        <v>300</v>
      </c>
      <c r="G365" s="51" t="str">
        <f t="shared" si="49"/>
        <v>18/04/19</v>
      </c>
      <c r="H365" s="50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4" t="s">
        <v>306</v>
      </c>
      <c r="B366" s="52" t="str">
        <f>IFERROR(VLOOKUP(A361,REKAPAN!$A$1:$M$2737,4, FALSE))</f>
        <v>08563889039</v>
      </c>
      <c r="C366" s="53"/>
      <c r="D366" s="54"/>
      <c r="E366" s="40"/>
      <c r="F366" s="47" t="s">
        <v>325</v>
      </c>
      <c r="G366" s="49" t="str">
        <f t="shared" si="49"/>
        <v/>
      </c>
      <c r="H366" s="50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30" t="s">
        <v>332</v>
      </c>
      <c r="B367" s="55" t="s">
        <v>333</v>
      </c>
      <c r="C367" s="56" t="s">
        <v>283</v>
      </c>
      <c r="D367" s="57" t="str">
        <f>IFERROR(VLOOKUP(A361,REKAPAN!$A$1:$M$2737,12, FALSE))</f>
        <v>18/04/19</v>
      </c>
      <c r="E367" s="40"/>
      <c r="F367" s="47" t="s">
        <v>351</v>
      </c>
      <c r="G367" s="49">
        <f t="shared" si="49"/>
        <v>16000</v>
      </c>
      <c r="H367" s="50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4" t="s">
        <v>266</v>
      </c>
      <c r="B368" s="52" t="str">
        <f>IFERROR(VLOOKUP(A361,REKAPAN!$A$1:$O$2737,15, FALSE))</f>
        <v>CS YENI (082321458214)</v>
      </c>
      <c r="C368" s="58" t="s">
        <v>300</v>
      </c>
      <c r="D368" s="59" t="str">
        <f>IFERROR(VLOOKUP(A361,REKAPAN!$A$1:$M$2737,13, FALSE))</f>
        <v>18/04/19</v>
      </c>
      <c r="E368" s="40"/>
      <c r="F368" s="47" t="s">
        <v>372</v>
      </c>
      <c r="G368" s="49" t="str">
        <f t="shared" si="49"/>
        <v>JNE REG</v>
      </c>
      <c r="H368" s="50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4" t="s">
        <v>383</v>
      </c>
      <c r="B369" s="52">
        <f>IFERROR(VLOOKUP(A361,REKAPAN!$A$1:$M$2737,6, FALSE))</f>
        <v>2</v>
      </c>
      <c r="C369" s="58" t="s">
        <v>325</v>
      </c>
      <c r="D369" s="60" t="str">
        <f>IFERROR(VLOOKUP(A361,REKAPAN!$A$1:$M$2737,11, FALSE))</f>
        <v/>
      </c>
      <c r="E369" s="40"/>
      <c r="F369" s="47" t="s">
        <v>394</v>
      </c>
      <c r="G369" s="61" t="str">
        <f>IFERROR(VLOOKUP(A361,REKAPAN!$A$1:$O$2737,14, FALSE))</f>
        <v/>
      </c>
      <c r="H369" s="50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4" t="s">
        <v>404</v>
      </c>
      <c r="B370" s="62" t="str">
        <f>IFERROR(VLOOKUP(A361,REKAPAN!$A$1:$M$2737,5, FALSE))</f>
        <v>Tisha Putih XXL set</v>
      </c>
      <c r="C370" s="58" t="s">
        <v>351</v>
      </c>
      <c r="D370" s="60">
        <f>IFERROR(VLOOKUP(A361,REKAPAN!$A$1:$M$2737,9, FALSE))</f>
        <v>16000</v>
      </c>
      <c r="E370" s="40"/>
      <c r="F370" s="47" t="s">
        <v>383</v>
      </c>
      <c r="G370" s="63">
        <f t="shared" ref="G370:G371" si="50">B369</f>
        <v>2</v>
      </c>
      <c r="H370" s="50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64"/>
      <c r="C371" s="58" t="s">
        <v>372</v>
      </c>
      <c r="D371" s="65" t="str">
        <f>IFERROR(VLOOKUP(A361,REKAPAN!$A$1:$M$2737,10, FALSE))</f>
        <v>JNE REG</v>
      </c>
      <c r="E371" s="40"/>
      <c r="F371" s="47" t="s">
        <v>404</v>
      </c>
      <c r="G371" s="66" t="str">
        <f t="shared" si="50"/>
        <v>Tisha Putih XXL set</v>
      </c>
      <c r="H371" s="50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64"/>
      <c r="C372" s="58" t="s">
        <v>394</v>
      </c>
      <c r="D372" s="67"/>
      <c r="E372" s="40"/>
      <c r="F372" s="47"/>
      <c r="H372" s="50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64"/>
      <c r="C373" s="53"/>
      <c r="D373" s="50"/>
      <c r="E373" s="40"/>
      <c r="F373" s="64"/>
      <c r="H373" s="50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7" t="s">
        <v>460</v>
      </c>
      <c r="B374" s="68" t="s">
        <v>462</v>
      </c>
      <c r="C374" s="53"/>
      <c r="D374" s="54"/>
      <c r="E374" s="40"/>
      <c r="F374" s="69" t="s">
        <v>464</v>
      </c>
      <c r="G374" s="70" t="s">
        <v>469</v>
      </c>
      <c r="H374" s="71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72" t="str">
        <f>IFERROR(VLOOKUP(A361,REKAPAN!$A$2:$R$2737,16, FALSE))</f>
        <v>WAWAT</v>
      </c>
      <c r="B375" s="73"/>
      <c r="C375" s="74"/>
      <c r="D375" s="75"/>
      <c r="E375" s="76"/>
      <c r="F375" s="77"/>
      <c r="G375" s="78"/>
      <c r="H375" s="79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26" t="s">
        <v>626</v>
      </c>
      <c r="B376" s="27"/>
      <c r="C376" s="27"/>
      <c r="D376" s="28"/>
      <c r="E376" s="29"/>
      <c r="F376" s="30" t="str">
        <f>A376</f>
        <v>(18)3</v>
      </c>
      <c r="G376" s="31" t="s">
        <v>238</v>
      </c>
      <c r="H376" s="32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34" t="s">
        <v>239</v>
      </c>
      <c r="B377" s="35" t="str">
        <f>IFERROR(VLOOKUP(A376,REKAPAN!$A$1:$M$2737,2, FALSE))</f>
        <v>Yuli tri maryani</v>
      </c>
      <c r="C377" s="36"/>
      <c r="D377" s="38"/>
      <c r="E377" s="40"/>
      <c r="F377" s="30" t="s">
        <v>266</v>
      </c>
      <c r="G377" s="43" t="str">
        <f>B383</f>
        <v>CS YENI (082321458214)</v>
      </c>
      <c r="H377" s="28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4" t="s">
        <v>269</v>
      </c>
      <c r="B378" s="45" t="str">
        <f>IFERROR(VLOOKUP(A376,REKAPAN!$A$1:$M$2737,3, FALSE))</f>
        <v>Perum Puri Nirwana Residences Blok LK20, RT. 11/RW. 08, Sukaraya, Cikarang Utara</v>
      </c>
      <c r="D378" s="46"/>
      <c r="E378" s="40"/>
      <c r="F378" s="47" t="s">
        <v>270</v>
      </c>
      <c r="G378" s="49" t="str">
        <f>B377</f>
        <v>Yuli tri maryani</v>
      </c>
      <c r="H378" s="50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4"/>
      <c r="D379" s="46"/>
      <c r="E379" s="40"/>
      <c r="F379" s="47" t="s">
        <v>283</v>
      </c>
      <c r="G379" s="51" t="str">
        <f t="shared" ref="G379:G383" si="51">D382</f>
        <v>18/04/19</v>
      </c>
      <c r="H379" s="50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28.5" customHeight="1">
      <c r="A380" s="44"/>
      <c r="D380" s="46"/>
      <c r="E380" s="40"/>
      <c r="F380" s="47" t="s">
        <v>300</v>
      </c>
      <c r="G380" s="51" t="str">
        <f t="shared" si="51"/>
        <v>18/04/19</v>
      </c>
      <c r="H380" s="50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4" t="s">
        <v>306</v>
      </c>
      <c r="B381" s="52" t="str">
        <f>IFERROR(VLOOKUP(A376,REKAPAN!$A$1:$M$2737,4, FALSE))</f>
        <v>085643555028/081299269616</v>
      </c>
      <c r="C381" s="53"/>
      <c r="D381" s="54"/>
      <c r="E381" s="40"/>
      <c r="F381" s="47" t="s">
        <v>325</v>
      </c>
      <c r="G381" s="49" t="str">
        <f t="shared" si="51"/>
        <v/>
      </c>
      <c r="H381" s="50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30" t="s">
        <v>332</v>
      </c>
      <c r="B382" s="55" t="s">
        <v>333</v>
      </c>
      <c r="C382" s="56" t="s">
        <v>283</v>
      </c>
      <c r="D382" s="57" t="str">
        <f>IFERROR(VLOOKUP(A376,REKAPAN!$A$1:$M$2737,12, FALSE))</f>
        <v>18/04/19</v>
      </c>
      <c r="E382" s="40"/>
      <c r="F382" s="47" t="s">
        <v>351</v>
      </c>
      <c r="G382" s="49">
        <f t="shared" si="51"/>
        <v>12000</v>
      </c>
      <c r="H382" s="50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4" t="s">
        <v>266</v>
      </c>
      <c r="B383" s="52" t="str">
        <f>IFERROR(VLOOKUP(A376,REKAPAN!$A$1:$O$2737,15, FALSE))</f>
        <v>CS YENI (082321458214)</v>
      </c>
      <c r="C383" s="58" t="s">
        <v>300</v>
      </c>
      <c r="D383" s="59" t="str">
        <f>IFERROR(VLOOKUP(A376,REKAPAN!$A$1:$M$2737,13, FALSE))</f>
        <v>18/04/19</v>
      </c>
      <c r="E383" s="40"/>
      <c r="F383" s="47" t="s">
        <v>372</v>
      </c>
      <c r="G383" s="49" t="str">
        <f t="shared" si="51"/>
        <v>JNE REG</v>
      </c>
      <c r="H383" s="50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4" t="s">
        <v>383</v>
      </c>
      <c r="B384" s="52">
        <f>IFERROR(VLOOKUP(A376,REKAPAN!$A$1:$M$2737,6, FALSE))</f>
        <v>1</v>
      </c>
      <c r="C384" s="58" t="s">
        <v>325</v>
      </c>
      <c r="D384" s="60" t="str">
        <f>IFERROR(VLOOKUP(A376,REKAPAN!$A$1:$M$2737,11, FALSE))</f>
        <v/>
      </c>
      <c r="E384" s="40"/>
      <c r="F384" s="47" t="s">
        <v>394</v>
      </c>
      <c r="G384" s="61" t="str">
        <f>IFERROR(VLOOKUP(A376,REKAPAN!$A$1:$O$2737,14, FALSE))</f>
        <v/>
      </c>
      <c r="H384" s="50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4" t="s">
        <v>404</v>
      </c>
      <c r="B385" s="62" t="str">
        <f>IFERROR(VLOOKUP(A376,REKAPAN!$A$1:$M$2737,5, FALSE))</f>
        <v>Elenora cream M do</v>
      </c>
      <c r="C385" s="58" t="s">
        <v>351</v>
      </c>
      <c r="D385" s="60">
        <f>IFERROR(VLOOKUP(A376,REKAPAN!$A$1:$M$2737,9, FALSE))</f>
        <v>12000</v>
      </c>
      <c r="E385" s="40"/>
      <c r="F385" s="47" t="s">
        <v>383</v>
      </c>
      <c r="G385" s="63">
        <f t="shared" ref="G385:G386" si="52">B384</f>
        <v>1</v>
      </c>
      <c r="H385" s="50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64"/>
      <c r="C386" s="58" t="s">
        <v>372</v>
      </c>
      <c r="D386" s="65" t="str">
        <f>IFERROR(VLOOKUP(A376,REKAPAN!$A$1:$M$2737,10, FALSE))</f>
        <v>JNE REG</v>
      </c>
      <c r="E386" s="40"/>
      <c r="F386" s="47" t="s">
        <v>404</v>
      </c>
      <c r="G386" s="66" t="str">
        <f t="shared" si="52"/>
        <v>Elenora cream M do</v>
      </c>
      <c r="H386" s="50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64"/>
      <c r="C387" s="58" t="s">
        <v>394</v>
      </c>
      <c r="D387" s="67"/>
      <c r="E387" s="40"/>
      <c r="F387" s="47"/>
      <c r="H387" s="50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64"/>
      <c r="C388" s="53"/>
      <c r="D388" s="50"/>
      <c r="E388" s="40"/>
      <c r="F388" s="64"/>
      <c r="H388" s="50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7" t="s">
        <v>460</v>
      </c>
      <c r="B389" s="68" t="s">
        <v>462</v>
      </c>
      <c r="C389" s="53"/>
      <c r="D389" s="54"/>
      <c r="E389" s="40"/>
      <c r="F389" s="69" t="s">
        <v>464</v>
      </c>
      <c r="G389" s="70" t="s">
        <v>469</v>
      </c>
      <c r="H389" s="71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72" t="str">
        <f>IFERROR(VLOOKUP(A376,REKAPAN!$A$2:$R$2737,16, FALSE))</f>
        <v>WAWAT</v>
      </c>
      <c r="B390" s="73"/>
      <c r="C390" s="74"/>
      <c r="D390" s="75"/>
      <c r="E390" s="76"/>
      <c r="F390" s="77"/>
      <c r="G390" s="78"/>
      <c r="H390" s="79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26" t="s">
        <v>631</v>
      </c>
      <c r="B391" s="27"/>
      <c r="C391" s="27"/>
      <c r="D391" s="28"/>
      <c r="E391" s="29"/>
      <c r="F391" s="30" t="str">
        <f>A391</f>
        <v>(18)4</v>
      </c>
      <c r="G391" s="31" t="s">
        <v>238</v>
      </c>
      <c r="H391" s="32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34" t="s">
        <v>239</v>
      </c>
      <c r="B392" s="35" t="str">
        <f>IFERROR(VLOOKUP(A391,REKAPAN!$A$1:$M$2737,2, FALSE))</f>
        <v>Lisa  </v>
      </c>
      <c r="C392" s="36"/>
      <c r="D392" s="38"/>
      <c r="E392" s="40"/>
      <c r="F392" s="30" t="s">
        <v>266</v>
      </c>
      <c r="G392" s="43" t="str">
        <f>B398</f>
        <v>CS YENI (082321458214)</v>
      </c>
      <c r="H392" s="28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4" t="s">
        <v>269</v>
      </c>
      <c r="B393" s="45" t="str">
        <f>IFERROR(VLOOKUP(A391,REKAPAN!$A$1:$M$2737,3, FALSE))</f>
        <v>jln.jagawana perumahan Puri Cikarang mas no.07 RT 004/RW 002 Sukarukun. Sukatani masuk gang arah yayasan riyadhotul Jannah Cikarang Utara Bekasi Jawa barat Kab. Bekasi Cikarang Utara Kecamatan : Cikarang Utara Kab/Kota :Bekasi Provinsi :Jawa barat</v>
      </c>
      <c r="D393" s="46"/>
      <c r="E393" s="40"/>
      <c r="F393" s="47" t="s">
        <v>270</v>
      </c>
      <c r="G393" s="49" t="str">
        <f>B392</f>
        <v>Lisa  </v>
      </c>
      <c r="H393" s="50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4"/>
      <c r="D394" s="46"/>
      <c r="E394" s="40"/>
      <c r="F394" s="47" t="s">
        <v>283</v>
      </c>
      <c r="G394" s="51" t="str">
        <f t="shared" ref="G394:G398" si="53">D397</f>
        <v>18/04/19</v>
      </c>
      <c r="H394" s="50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66.75" customHeight="1">
      <c r="A395" s="44"/>
      <c r="D395" s="46"/>
      <c r="E395" s="40"/>
      <c r="F395" s="47" t="s">
        <v>300</v>
      </c>
      <c r="G395" s="51" t="str">
        <f t="shared" si="53"/>
        <v>18/04/19</v>
      </c>
      <c r="H395" s="50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4" t="s">
        <v>306</v>
      </c>
      <c r="B396" s="52" t="str">
        <f>IFERROR(VLOOKUP(A391,REKAPAN!$A$1:$M$2737,4, FALSE))</f>
        <v>082210341009</v>
      </c>
      <c r="C396" s="53"/>
      <c r="D396" s="54"/>
      <c r="E396" s="40"/>
      <c r="F396" s="47" t="s">
        <v>325</v>
      </c>
      <c r="G396" s="49">
        <f t="shared" si="53"/>
        <v>87200</v>
      </c>
      <c r="H396" s="50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30" t="s">
        <v>332</v>
      </c>
      <c r="B397" s="55" t="s">
        <v>333</v>
      </c>
      <c r="C397" s="56" t="s">
        <v>283</v>
      </c>
      <c r="D397" s="57" t="str">
        <f>IFERROR(VLOOKUP(A391,REKAPAN!$A$1:$M$2737,12, FALSE))</f>
        <v>18/04/19</v>
      </c>
      <c r="E397" s="40"/>
      <c r="F397" s="47" t="s">
        <v>351</v>
      </c>
      <c r="G397" s="49">
        <f t="shared" si="53"/>
        <v>12000</v>
      </c>
      <c r="H397" s="50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4" t="s">
        <v>266</v>
      </c>
      <c r="B398" s="52" t="str">
        <f>IFERROR(VLOOKUP(A391,REKAPAN!$A$1:$O$2737,15, FALSE))</f>
        <v>CS YENI (082321458214)</v>
      </c>
      <c r="C398" s="58" t="s">
        <v>300</v>
      </c>
      <c r="D398" s="59" t="str">
        <f>IFERROR(VLOOKUP(A391,REKAPAN!$A$1:$M$2737,13, FALSE))</f>
        <v>18/04/19</v>
      </c>
      <c r="E398" s="40"/>
      <c r="F398" s="47" t="s">
        <v>372</v>
      </c>
      <c r="G398" s="49" t="str">
        <f t="shared" si="53"/>
        <v>JNE REG</v>
      </c>
      <c r="H398" s="50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4" t="s">
        <v>383</v>
      </c>
      <c r="B399" s="52">
        <f>IFERROR(VLOOKUP(A391,REKAPAN!$A$1:$M$2737,6, FALSE))</f>
        <v>2</v>
      </c>
      <c r="C399" s="58" t="s">
        <v>325</v>
      </c>
      <c r="D399" s="60">
        <f>IFERROR(VLOOKUP(A391,REKAPAN!$A$1:$M$2737,11, FALSE))</f>
        <v>87200</v>
      </c>
      <c r="E399" s="40"/>
      <c r="F399" s="47" t="s">
        <v>394</v>
      </c>
      <c r="G399" s="61" t="str">
        <f>IFERROR(VLOOKUP(A391,REKAPAN!$A$1:$O$2737,14, FALSE))</f>
        <v/>
      </c>
      <c r="H399" s="50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4" t="s">
        <v>404</v>
      </c>
      <c r="B400" s="62" t="str">
        <f>IFERROR(VLOOKUP(A391,REKAPAN!$A$1:$M$2737,5, FALSE))</f>
        <v>- Khimar saafia berry
- Khimar shaina choco</v>
      </c>
      <c r="C400" s="58" t="s">
        <v>351</v>
      </c>
      <c r="D400" s="60">
        <f>IFERROR(VLOOKUP(A391,REKAPAN!$A$1:$M$2737,9, FALSE))</f>
        <v>12000</v>
      </c>
      <c r="E400" s="40"/>
      <c r="F400" s="47" t="s">
        <v>383</v>
      </c>
      <c r="G400" s="63">
        <f t="shared" ref="G400:G401" si="54">B399</f>
        <v>2</v>
      </c>
      <c r="H400" s="50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64"/>
      <c r="C401" s="58" t="s">
        <v>372</v>
      </c>
      <c r="D401" s="65" t="str">
        <f>IFERROR(VLOOKUP(A391,REKAPAN!$A$1:$M$2737,10, FALSE))</f>
        <v>JNE REG</v>
      </c>
      <c r="E401" s="40"/>
      <c r="F401" s="47" t="s">
        <v>404</v>
      </c>
      <c r="G401" s="66" t="str">
        <f t="shared" si="54"/>
        <v>- Khimar saafia berry
- Khimar shaina choco</v>
      </c>
      <c r="H401" s="50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64"/>
      <c r="C402" s="58" t="s">
        <v>394</v>
      </c>
      <c r="D402" s="67"/>
      <c r="E402" s="40"/>
      <c r="F402" s="47"/>
      <c r="H402" s="50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64"/>
      <c r="C403" s="53"/>
      <c r="D403" s="50"/>
      <c r="E403" s="40"/>
      <c r="F403" s="64"/>
      <c r="H403" s="50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7" t="s">
        <v>460</v>
      </c>
      <c r="B404" s="68" t="s">
        <v>462</v>
      </c>
      <c r="C404" s="53"/>
      <c r="D404" s="54"/>
      <c r="E404" s="40"/>
      <c r="F404" s="69" t="s">
        <v>464</v>
      </c>
      <c r="G404" s="70" t="s">
        <v>469</v>
      </c>
      <c r="H404" s="71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72" t="str">
        <f>IFERROR(VLOOKUP(A391,REKAPAN!$A$2:$R$2737,16, FALSE))</f>
        <v>WAWAT</v>
      </c>
      <c r="B405" s="73"/>
      <c r="C405" s="74"/>
      <c r="D405" s="75"/>
      <c r="E405" s="76"/>
      <c r="F405" s="77"/>
      <c r="G405" s="78"/>
      <c r="H405" s="79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26" t="s">
        <v>636</v>
      </c>
      <c r="B406" s="27"/>
      <c r="C406" s="27"/>
      <c r="D406" s="28"/>
      <c r="E406" s="29"/>
      <c r="F406" s="30" t="str">
        <f>A406</f>
        <v>(18)5</v>
      </c>
      <c r="G406" s="31" t="s">
        <v>238</v>
      </c>
      <c r="H406" s="32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34" t="s">
        <v>239</v>
      </c>
      <c r="B407" s="35" t="str">
        <f>IFERROR(VLOOKUP(A406,REKAPAN!$A$1:$M$2737,2, FALSE))</f>
        <v>Osin </v>
      </c>
      <c r="C407" s="36"/>
      <c r="D407" s="38"/>
      <c r="E407" s="40"/>
      <c r="F407" s="30" t="s">
        <v>266</v>
      </c>
      <c r="G407" s="43" t="str">
        <f>B413</f>
        <v>CS YENI (082321458214)</v>
      </c>
      <c r="H407" s="28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4" t="s">
        <v>269</v>
      </c>
      <c r="B408" s="45" t="str">
        <f>IFERROR(VLOOKUP(A406,REKAPAN!$A$1:$M$2737,3, FALSE))</f>
        <v>Kp.peutag ds. pringkasap, kec. Pabuaran kab, subang jawa barat kode pos 41262</v>
      </c>
      <c r="D408" s="46"/>
      <c r="E408" s="40"/>
      <c r="F408" s="47" t="s">
        <v>270</v>
      </c>
      <c r="G408" s="49" t="str">
        <f>B407</f>
        <v>Osin </v>
      </c>
      <c r="H408" s="50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4"/>
      <c r="D409" s="46"/>
      <c r="E409" s="40"/>
      <c r="F409" s="47" t="s">
        <v>283</v>
      </c>
      <c r="G409" s="51" t="str">
        <f t="shared" ref="G409:G413" si="55">D412</f>
        <v>18/04/19</v>
      </c>
      <c r="H409" s="50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4"/>
      <c r="D410" s="46"/>
      <c r="E410" s="40"/>
      <c r="F410" s="47" t="s">
        <v>300</v>
      </c>
      <c r="G410" s="51" t="str">
        <f t="shared" si="55"/>
        <v>18/04/19</v>
      </c>
      <c r="H410" s="50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4" t="s">
        <v>306</v>
      </c>
      <c r="B411" s="52" t="str">
        <f>IFERROR(VLOOKUP(A406,REKAPAN!$A$1:$M$2737,4, FALSE))</f>
        <v>081820020317</v>
      </c>
      <c r="C411" s="53"/>
      <c r="D411" s="54"/>
      <c r="E411" s="40"/>
      <c r="F411" s="47" t="s">
        <v>325</v>
      </c>
      <c r="G411" s="49" t="str">
        <f t="shared" si="55"/>
        <v/>
      </c>
      <c r="H411" s="50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30" t="s">
        <v>332</v>
      </c>
      <c r="B412" s="55" t="s">
        <v>333</v>
      </c>
      <c r="C412" s="56" t="s">
        <v>283</v>
      </c>
      <c r="D412" s="57" t="str">
        <f>IFERROR(VLOOKUP(A406,REKAPAN!$A$1:$M$2737,12, FALSE))</f>
        <v>18/04/19</v>
      </c>
      <c r="E412" s="40"/>
      <c r="F412" s="47" t="s">
        <v>351</v>
      </c>
      <c r="G412" s="49">
        <f t="shared" si="55"/>
        <v>16000</v>
      </c>
      <c r="H412" s="50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4" t="s">
        <v>266</v>
      </c>
      <c r="B413" s="52" t="str">
        <f>IFERROR(VLOOKUP(A406,REKAPAN!$A$1:$O$2737,15, FALSE))</f>
        <v>CS YENI (082321458214)</v>
      </c>
      <c r="C413" s="58" t="s">
        <v>300</v>
      </c>
      <c r="D413" s="59" t="str">
        <f>IFERROR(VLOOKUP(A406,REKAPAN!$A$1:$M$2737,13, FALSE))</f>
        <v>18/04/19</v>
      </c>
      <c r="E413" s="40"/>
      <c r="F413" s="47" t="s">
        <v>372</v>
      </c>
      <c r="G413" s="49" t="str">
        <f t="shared" si="55"/>
        <v>JNE REG</v>
      </c>
      <c r="H413" s="50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4" t="s">
        <v>383</v>
      </c>
      <c r="B414" s="52">
        <f>IFERROR(VLOOKUP(A406,REKAPAN!$A$1:$M$2737,6, FALSE))</f>
        <v>1</v>
      </c>
      <c r="C414" s="58" t="s">
        <v>325</v>
      </c>
      <c r="D414" s="60" t="str">
        <f>IFERROR(VLOOKUP(A406,REKAPAN!$A$1:$M$2737,11, FALSE))</f>
        <v/>
      </c>
      <c r="E414" s="40"/>
      <c r="F414" s="47" t="s">
        <v>394</v>
      </c>
      <c r="G414" s="61" t="str">
        <f>IFERROR(VLOOKUP(A406,REKAPAN!$A$1:$O$2737,14, FALSE))</f>
        <v/>
      </c>
      <c r="H414" s="50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4" t="s">
        <v>404</v>
      </c>
      <c r="B415" s="62" t="str">
        <f>IFERROR(VLOOKUP(A406,REKAPAN!$A$1:$M$2737,5, FALSE))</f>
        <v>Tisha Navy XL do</v>
      </c>
      <c r="C415" s="58" t="s">
        <v>351</v>
      </c>
      <c r="D415" s="60">
        <f>IFERROR(VLOOKUP(A406,REKAPAN!$A$1:$M$2737,9, FALSE))</f>
        <v>16000</v>
      </c>
      <c r="E415" s="40"/>
      <c r="F415" s="47" t="s">
        <v>383</v>
      </c>
      <c r="G415" s="63">
        <f t="shared" ref="G415:G416" si="56">B414</f>
        <v>1</v>
      </c>
      <c r="H415" s="50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64"/>
      <c r="C416" s="58" t="s">
        <v>372</v>
      </c>
      <c r="D416" s="65" t="str">
        <f>IFERROR(VLOOKUP(A406,REKAPAN!$A$1:$M$2737,10, FALSE))</f>
        <v>JNE REG</v>
      </c>
      <c r="E416" s="40"/>
      <c r="F416" s="47" t="s">
        <v>404</v>
      </c>
      <c r="G416" s="66" t="str">
        <f t="shared" si="56"/>
        <v>Tisha Navy XL do</v>
      </c>
      <c r="H416" s="50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64"/>
      <c r="C417" s="58" t="s">
        <v>394</v>
      </c>
      <c r="D417" s="67"/>
      <c r="E417" s="40"/>
      <c r="F417" s="47"/>
      <c r="H417" s="50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64"/>
      <c r="C418" s="53"/>
      <c r="D418" s="50"/>
      <c r="E418" s="40"/>
      <c r="F418" s="64"/>
      <c r="H418" s="50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7" t="s">
        <v>460</v>
      </c>
      <c r="B419" s="68" t="s">
        <v>462</v>
      </c>
      <c r="C419" s="53"/>
      <c r="D419" s="54"/>
      <c r="E419" s="40"/>
      <c r="F419" s="69" t="s">
        <v>464</v>
      </c>
      <c r="G419" s="70" t="s">
        <v>469</v>
      </c>
      <c r="H419" s="71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72" t="str">
        <f>IFERROR(VLOOKUP(A406,REKAPAN!$A$2:$R$2737,16, FALSE))</f>
        <v>WAWAT</v>
      </c>
      <c r="B420" s="73"/>
      <c r="C420" s="74"/>
      <c r="D420" s="75"/>
      <c r="E420" s="76"/>
      <c r="F420" s="77"/>
      <c r="G420" s="78"/>
      <c r="H420" s="79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26" t="s">
        <v>640</v>
      </c>
      <c r="B421" s="27"/>
      <c r="C421" s="27"/>
      <c r="D421" s="28"/>
      <c r="E421" s="29"/>
      <c r="F421" s="30" t="str">
        <f>A421</f>
        <v>(18)6</v>
      </c>
      <c r="G421" s="31" t="s">
        <v>238</v>
      </c>
      <c r="H421" s="32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34" t="s">
        <v>239</v>
      </c>
      <c r="B422" s="35" t="str">
        <f>IFERROR(VLOOKUP(A421,REKAPAN!$A$1:$M$2737,2, FALSE))</f>
        <v>Umu Ekowati</v>
      </c>
      <c r="C422" s="36"/>
      <c r="D422" s="38"/>
      <c r="E422" s="40"/>
      <c r="F422" s="30" t="s">
        <v>266</v>
      </c>
      <c r="G422" s="43" t="str">
        <f>B428</f>
        <v>CS YENI (082321458214)</v>
      </c>
      <c r="H422" s="28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4" t="s">
        <v>269</v>
      </c>
      <c r="B423" s="45" t="str">
        <f>IFERROR(VLOOKUP(A421,REKAPAN!$A$1:$M$2737,3, FALSE))</f>
        <v>Desa Gumelar lor RT 4 rw 2 kecamatan tambak kabupaten Banyumas kode pos 53196</v>
      </c>
      <c r="D423" s="46"/>
      <c r="E423" s="40"/>
      <c r="F423" s="47" t="s">
        <v>270</v>
      </c>
      <c r="G423" s="49" t="str">
        <f>B422</f>
        <v>Umu Ekowati</v>
      </c>
      <c r="H423" s="50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4"/>
      <c r="D424" s="46"/>
      <c r="E424" s="40"/>
      <c r="F424" s="47" t="s">
        <v>283</v>
      </c>
      <c r="G424" s="51" t="str">
        <f t="shared" ref="G424:G428" si="57">D427</f>
        <v>18/04/19</v>
      </c>
      <c r="H424" s="50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36.75" customHeight="1">
      <c r="A425" s="44"/>
      <c r="D425" s="46"/>
      <c r="E425" s="40"/>
      <c r="F425" s="47" t="s">
        <v>300</v>
      </c>
      <c r="G425" s="51" t="str">
        <f t="shared" si="57"/>
        <v>18/04/19</v>
      </c>
      <c r="H425" s="50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4" t="s">
        <v>306</v>
      </c>
      <c r="B426" s="52" t="str">
        <f>IFERROR(VLOOKUP(A421,REKAPAN!$A$1:$M$2737,4, FALSE))</f>
        <v>081327056544</v>
      </c>
      <c r="C426" s="53"/>
      <c r="D426" s="54"/>
      <c r="E426" s="40"/>
      <c r="F426" s="47" t="s">
        <v>325</v>
      </c>
      <c r="G426" s="49" t="str">
        <f t="shared" si="57"/>
        <v/>
      </c>
      <c r="H426" s="50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30" t="s">
        <v>332</v>
      </c>
      <c r="B427" s="55" t="s">
        <v>333</v>
      </c>
      <c r="C427" s="56" t="s">
        <v>283</v>
      </c>
      <c r="D427" s="57" t="str">
        <f>IFERROR(VLOOKUP(A421,REKAPAN!$A$1:$M$2737,12, FALSE))</f>
        <v>18/04/19</v>
      </c>
      <c r="E427" s="40"/>
      <c r="F427" s="47" t="s">
        <v>351</v>
      </c>
      <c r="G427" s="49">
        <f t="shared" si="57"/>
        <v>27000</v>
      </c>
      <c r="H427" s="50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4" t="s">
        <v>266</v>
      </c>
      <c r="B428" s="52" t="str">
        <f>IFERROR(VLOOKUP(A421,REKAPAN!$A$1:$O$2737,15, FALSE))</f>
        <v>CS YENI (082321458214)</v>
      </c>
      <c r="C428" s="58" t="s">
        <v>300</v>
      </c>
      <c r="D428" s="59" t="str">
        <f>IFERROR(VLOOKUP(A421,REKAPAN!$A$1:$M$2737,13, FALSE))</f>
        <v>18/04/19</v>
      </c>
      <c r="E428" s="40"/>
      <c r="F428" s="47" t="s">
        <v>372</v>
      </c>
      <c r="G428" s="49" t="str">
        <f t="shared" si="57"/>
        <v>JNE REG</v>
      </c>
      <c r="H428" s="50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4" t="s">
        <v>383</v>
      </c>
      <c r="B429" s="52">
        <f>IFERROR(VLOOKUP(A421,REKAPAN!$A$1:$M$2737,6, FALSE))</f>
        <v>1</v>
      </c>
      <c r="C429" s="58" t="s">
        <v>325</v>
      </c>
      <c r="D429" s="60" t="str">
        <f>IFERROR(VLOOKUP(A421,REKAPAN!$A$1:$M$2737,11, FALSE))</f>
        <v/>
      </c>
      <c r="E429" s="40"/>
      <c r="F429" s="47" t="s">
        <v>394</v>
      </c>
      <c r="G429" s="61" t="str">
        <f>IFERROR(VLOOKUP(A421,REKAPAN!$A$1:$O$2737,14, FALSE))</f>
        <v/>
      </c>
      <c r="H429" s="50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4" t="s">
        <v>404</v>
      </c>
      <c r="B430" s="62" t="str">
        <f>IFERROR(VLOOKUP(A421,REKAPAN!$A$1:$M$2737,5, FALSE))</f>
        <v>Khimar saafia tosca</v>
      </c>
      <c r="C430" s="58" t="s">
        <v>351</v>
      </c>
      <c r="D430" s="60">
        <f>IFERROR(VLOOKUP(A421,REKAPAN!$A$1:$M$2737,9, FALSE))</f>
        <v>27000</v>
      </c>
      <c r="E430" s="40"/>
      <c r="F430" s="47" t="s">
        <v>383</v>
      </c>
      <c r="G430" s="63">
        <f t="shared" ref="G430:G431" si="58">B429</f>
        <v>1</v>
      </c>
      <c r="H430" s="50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64"/>
      <c r="C431" s="58" t="s">
        <v>372</v>
      </c>
      <c r="D431" s="65" t="str">
        <f>IFERROR(VLOOKUP(A421,REKAPAN!$A$1:$M$2737,10, FALSE))</f>
        <v>JNE REG</v>
      </c>
      <c r="E431" s="40"/>
      <c r="F431" s="47" t="s">
        <v>404</v>
      </c>
      <c r="G431" s="66" t="str">
        <f t="shared" si="58"/>
        <v>Khimar saafia tosca</v>
      </c>
      <c r="H431" s="50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64"/>
      <c r="C432" s="58" t="s">
        <v>394</v>
      </c>
      <c r="D432" s="67"/>
      <c r="E432" s="40"/>
      <c r="F432" s="47"/>
      <c r="H432" s="50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64"/>
      <c r="C433" s="53"/>
      <c r="D433" s="50"/>
      <c r="E433" s="40"/>
      <c r="F433" s="64"/>
      <c r="H433" s="50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7" t="s">
        <v>460</v>
      </c>
      <c r="B434" s="68" t="s">
        <v>462</v>
      </c>
      <c r="C434" s="53"/>
      <c r="D434" s="54"/>
      <c r="E434" s="40"/>
      <c r="F434" s="69" t="s">
        <v>464</v>
      </c>
      <c r="G434" s="70" t="s">
        <v>469</v>
      </c>
      <c r="H434" s="71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72" t="str">
        <f>IFERROR(VLOOKUP(A421,REKAPAN!$A$2:$R$2737,16, FALSE))</f>
        <v>WAWAT</v>
      </c>
      <c r="B435" s="73"/>
      <c r="C435" s="74"/>
      <c r="D435" s="75"/>
      <c r="E435" s="76"/>
      <c r="F435" s="77"/>
      <c r="G435" s="78"/>
      <c r="H435" s="79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26" t="s">
        <v>645</v>
      </c>
      <c r="B436" s="27"/>
      <c r="C436" s="27"/>
      <c r="D436" s="28"/>
      <c r="E436" s="29"/>
      <c r="F436" s="30" t="str">
        <f>A436</f>
        <v>(20)1</v>
      </c>
      <c r="G436" s="31" t="s">
        <v>238</v>
      </c>
      <c r="H436" s="32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34" t="s">
        <v>239</v>
      </c>
      <c r="B437" s="35" t="str">
        <f>IFERROR(VLOOKUP(A436,REKAPAN!$A$1:$M$2737,2, FALSE))</f>
        <v>Neneng astika</v>
      </c>
      <c r="C437" s="36"/>
      <c r="D437" s="38"/>
      <c r="E437" s="40"/>
      <c r="F437" s="30" t="s">
        <v>266</v>
      </c>
      <c r="G437" s="43" t="str">
        <f>B443</f>
        <v>CS YENI (082321458214)</v>
      </c>
      <c r="H437" s="28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4" t="s">
        <v>269</v>
      </c>
      <c r="B438" s="45" t="str">
        <f>IFERROR(VLOOKUP(A436,REKAPAN!$A$1:$M$2737,3, FALSE))</f>
        <v>Perum Grand Cikarang city cluster lantana blok B5/16 kel. Karangraharja Kecamatan :cikarang utara Kab/Kota :bekasi Provinsi :jawa barat</v>
      </c>
      <c r="D438" s="46"/>
      <c r="E438" s="40"/>
      <c r="F438" s="47" t="s">
        <v>270</v>
      </c>
      <c r="G438" s="49" t="str">
        <f>B437</f>
        <v>Neneng astika</v>
      </c>
      <c r="H438" s="50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4"/>
      <c r="D439" s="46"/>
      <c r="E439" s="40"/>
      <c r="F439" s="47" t="s">
        <v>283</v>
      </c>
      <c r="G439" s="51" t="str">
        <f t="shared" ref="G439:G443" si="59">D442</f>
        <v>18/04/19</v>
      </c>
      <c r="H439" s="50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29.25" customHeight="1">
      <c r="A440" s="44"/>
      <c r="D440" s="46"/>
      <c r="E440" s="40"/>
      <c r="F440" s="47" t="s">
        <v>300</v>
      </c>
      <c r="G440" s="51" t="str">
        <f t="shared" si="59"/>
        <v>18/04/19</v>
      </c>
      <c r="H440" s="50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4" t="s">
        <v>306</v>
      </c>
      <c r="B441" s="52" t="str">
        <f>IFERROR(VLOOKUP(A436,REKAPAN!$A$1:$M$2737,4, FALSE))</f>
        <v>085228080348</v>
      </c>
      <c r="C441" s="53"/>
      <c r="D441" s="54"/>
      <c r="E441" s="40"/>
      <c r="F441" s="47" t="s">
        <v>325</v>
      </c>
      <c r="G441" s="49" t="str">
        <f t="shared" si="59"/>
        <v/>
      </c>
      <c r="H441" s="50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30" t="s">
        <v>332</v>
      </c>
      <c r="B442" s="55" t="s">
        <v>333</v>
      </c>
      <c r="C442" s="56" t="s">
        <v>283</v>
      </c>
      <c r="D442" s="57" t="str">
        <f>IFERROR(VLOOKUP(A436,REKAPAN!$A$1:$M$2737,12, FALSE))</f>
        <v>18/04/19</v>
      </c>
      <c r="E442" s="40"/>
      <c r="F442" s="47" t="s">
        <v>351</v>
      </c>
      <c r="G442" s="49">
        <f t="shared" si="59"/>
        <v>12000</v>
      </c>
      <c r="H442" s="50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4" t="s">
        <v>266</v>
      </c>
      <c r="B443" s="52" t="str">
        <f>IFERROR(VLOOKUP(A436,REKAPAN!$A$1:$O$2737,15, FALSE))</f>
        <v>CS YENI (082321458214)</v>
      </c>
      <c r="C443" s="58" t="s">
        <v>300</v>
      </c>
      <c r="D443" s="59" t="str">
        <f>IFERROR(VLOOKUP(A436,REKAPAN!$A$1:$M$2737,13, FALSE))</f>
        <v>18/04/19</v>
      </c>
      <c r="E443" s="40"/>
      <c r="F443" s="47" t="s">
        <v>372</v>
      </c>
      <c r="G443" s="49" t="str">
        <f t="shared" si="59"/>
        <v>JNE REG</v>
      </c>
      <c r="H443" s="50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4" t="s">
        <v>383</v>
      </c>
      <c r="B444" s="52">
        <f>IFERROR(VLOOKUP(A436,REKAPAN!$A$1:$M$2737,6, FALSE))</f>
        <v>1</v>
      </c>
      <c r="C444" s="58" t="s">
        <v>325</v>
      </c>
      <c r="D444" s="60" t="str">
        <f>IFERROR(VLOOKUP(A436,REKAPAN!$A$1:$M$2737,11, FALSE))</f>
        <v/>
      </c>
      <c r="E444" s="40"/>
      <c r="F444" s="47" t="s">
        <v>394</v>
      </c>
      <c r="G444" s="61" t="str">
        <f>IFERROR(VLOOKUP(A436,REKAPAN!$A$1:$O$2737,14, FALSE))</f>
        <v/>
      </c>
      <c r="H444" s="50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4" t="s">
        <v>404</v>
      </c>
      <c r="B445" s="62" t="str">
        <f>IFERROR(VLOOKUP(A436,REKAPAN!$A$1:$M$2737,5, FALSE))</f>
        <v>Azni Berry M do</v>
      </c>
      <c r="C445" s="58" t="s">
        <v>351</v>
      </c>
      <c r="D445" s="60">
        <f>IFERROR(VLOOKUP(A436,REKAPAN!$A$1:$M$2737,9, FALSE))</f>
        <v>12000</v>
      </c>
      <c r="E445" s="40"/>
      <c r="F445" s="47" t="s">
        <v>383</v>
      </c>
      <c r="G445" s="63">
        <f t="shared" ref="G445:G446" si="60">B444</f>
        <v>1</v>
      </c>
      <c r="H445" s="50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64"/>
      <c r="C446" s="58" t="s">
        <v>372</v>
      </c>
      <c r="D446" s="65" t="str">
        <f>IFERROR(VLOOKUP(A436,REKAPAN!$A$1:$M$2737,10, FALSE))</f>
        <v>JNE REG</v>
      </c>
      <c r="E446" s="40"/>
      <c r="F446" s="47" t="s">
        <v>404</v>
      </c>
      <c r="G446" s="66" t="str">
        <f t="shared" si="60"/>
        <v>Azni Berry M do</v>
      </c>
      <c r="H446" s="50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64"/>
      <c r="C447" s="58" t="s">
        <v>394</v>
      </c>
      <c r="D447" s="67"/>
      <c r="E447" s="40"/>
      <c r="F447" s="47"/>
      <c r="H447" s="50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64"/>
      <c r="C448" s="53"/>
      <c r="D448" s="50"/>
      <c r="E448" s="40"/>
      <c r="F448" s="64"/>
      <c r="H448" s="50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7" t="s">
        <v>460</v>
      </c>
      <c r="B449" s="68" t="s">
        <v>462</v>
      </c>
      <c r="C449" s="53"/>
      <c r="D449" s="54"/>
      <c r="E449" s="40"/>
      <c r="F449" s="69" t="s">
        <v>464</v>
      </c>
      <c r="G449" s="70" t="s">
        <v>469</v>
      </c>
      <c r="H449" s="71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72" t="str">
        <f>IFERROR(VLOOKUP(A436,REKAPAN!$A$2:$R$2737,16, FALSE))</f>
        <v>WAWAT</v>
      </c>
      <c r="B450" s="73"/>
      <c r="C450" s="74"/>
      <c r="D450" s="75"/>
      <c r="E450" s="76"/>
      <c r="F450" s="77"/>
      <c r="G450" s="78"/>
      <c r="H450" s="79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26" t="s">
        <v>649</v>
      </c>
      <c r="B451" s="27"/>
      <c r="C451" s="27"/>
      <c r="D451" s="28"/>
      <c r="E451" s="29"/>
      <c r="F451" s="30" t="str">
        <f>A451</f>
        <v>(20)2</v>
      </c>
      <c r="G451" s="31" t="s">
        <v>238</v>
      </c>
      <c r="H451" s="32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34" t="s">
        <v>239</v>
      </c>
      <c r="B452" s="35" t="str">
        <f>IFERROR(VLOOKUP(A451,REKAPAN!$A$1:$M$2737,2, FALSE))</f>
        <v>Muyas </v>
      </c>
      <c r="C452" s="36"/>
      <c r="D452" s="38"/>
      <c r="E452" s="40"/>
      <c r="F452" s="30" t="s">
        <v>266</v>
      </c>
      <c r="G452" s="43" t="str">
        <f>B458</f>
        <v>CS YENI (082321458214)</v>
      </c>
      <c r="H452" s="28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4" t="s">
        <v>269</v>
      </c>
      <c r="B453" s="45" t="str">
        <f>IFERROR(VLOOKUP(A451,REKAPAN!$A$1:$M$2737,3, FALSE))</f>
        <v>kos tabronih, jln kertamukti, gang leman no 64, pisangan, kec. Ciputat timur, tanggerang selatan</v>
      </c>
      <c r="D453" s="46"/>
      <c r="E453" s="40"/>
      <c r="F453" s="47" t="s">
        <v>270</v>
      </c>
      <c r="G453" s="49" t="str">
        <f>B452</f>
        <v>Muyas </v>
      </c>
      <c r="H453" s="50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4"/>
      <c r="D454" s="46"/>
      <c r="E454" s="40"/>
      <c r="F454" s="47" t="s">
        <v>283</v>
      </c>
      <c r="G454" s="51" t="str">
        <f t="shared" ref="G454:G458" si="61">D457</f>
        <v>18/04/19</v>
      </c>
      <c r="H454" s="50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4"/>
      <c r="D455" s="46"/>
      <c r="E455" s="40"/>
      <c r="F455" s="47" t="s">
        <v>300</v>
      </c>
      <c r="G455" s="51" t="str">
        <f t="shared" si="61"/>
        <v>18/04/19</v>
      </c>
      <c r="H455" s="50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4" t="s">
        <v>306</v>
      </c>
      <c r="B456" s="52" t="str">
        <f>IFERROR(VLOOKUP(A451,REKAPAN!$A$1:$M$2737,4, FALSE))</f>
        <v>087884654007</v>
      </c>
      <c r="C456" s="53"/>
      <c r="D456" s="54"/>
      <c r="E456" s="40"/>
      <c r="F456" s="47" t="s">
        <v>325</v>
      </c>
      <c r="G456" s="49">
        <f t="shared" si="61"/>
        <v>177000</v>
      </c>
      <c r="H456" s="50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30" t="s">
        <v>332</v>
      </c>
      <c r="B457" s="55" t="s">
        <v>333</v>
      </c>
      <c r="C457" s="56" t="s">
        <v>283</v>
      </c>
      <c r="D457" s="57" t="str">
        <f>IFERROR(VLOOKUP(A451,REKAPAN!$A$1:$M$2737,12, FALSE))</f>
        <v>18/04/19</v>
      </c>
      <c r="E457" s="40"/>
      <c r="F457" s="47" t="s">
        <v>351</v>
      </c>
      <c r="G457" s="49">
        <f t="shared" si="61"/>
        <v>10000</v>
      </c>
      <c r="H457" s="50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4" t="s">
        <v>266</v>
      </c>
      <c r="B458" s="52" t="str">
        <f>IFERROR(VLOOKUP(A451,REKAPAN!$A$1:$O$2737,15, FALSE))</f>
        <v>CS YENI (082321458214)</v>
      </c>
      <c r="C458" s="58" t="s">
        <v>300</v>
      </c>
      <c r="D458" s="59" t="str">
        <f>IFERROR(VLOOKUP(A451,REKAPAN!$A$1:$M$2737,13, FALSE))</f>
        <v>18/04/19</v>
      </c>
      <c r="E458" s="40"/>
      <c r="F458" s="47" t="s">
        <v>372</v>
      </c>
      <c r="G458" s="49" t="str">
        <f t="shared" si="61"/>
        <v>JNE OKE</v>
      </c>
      <c r="H458" s="50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4" t="s">
        <v>383</v>
      </c>
      <c r="B459" s="52">
        <f>IFERROR(VLOOKUP(A451,REKAPAN!$A$1:$M$2737,6, FALSE))</f>
        <v>3</v>
      </c>
      <c r="C459" s="58" t="s">
        <v>325</v>
      </c>
      <c r="D459" s="60">
        <f>IFERROR(VLOOKUP(A451,REKAPAN!$A$1:$M$2737,11, FALSE))</f>
        <v>177000</v>
      </c>
      <c r="E459" s="40"/>
      <c r="F459" s="47" t="s">
        <v>394</v>
      </c>
      <c r="G459" s="61" t="str">
        <f>IFERROR(VLOOKUP(A451,REKAPAN!$A$1:$O$2737,14, FALSE))</f>
        <v/>
      </c>
      <c r="H459" s="50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4" t="s">
        <v>404</v>
      </c>
      <c r="B460" s="62" t="str">
        <f>IFERROR(VLOOKUP(A451,REKAPAN!$A$1:$M$2737,5, FALSE))</f>
        <v>- Khimar Saafia Pasangan Elenora BW(2)
- Maira Pink M do</v>
      </c>
      <c r="C460" s="58" t="s">
        <v>351</v>
      </c>
      <c r="D460" s="60">
        <f>IFERROR(VLOOKUP(A451,REKAPAN!$A$1:$M$2737,9, FALSE))</f>
        <v>10000</v>
      </c>
      <c r="E460" s="40"/>
      <c r="F460" s="47" t="s">
        <v>383</v>
      </c>
      <c r="G460" s="63">
        <f t="shared" ref="G460:G461" si="62">B459</f>
        <v>3</v>
      </c>
      <c r="H460" s="50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64"/>
      <c r="C461" s="58" t="s">
        <v>372</v>
      </c>
      <c r="D461" s="65" t="str">
        <f>IFERROR(VLOOKUP(A451,REKAPAN!$A$1:$M$2737,10, FALSE))</f>
        <v>JNE OKE</v>
      </c>
      <c r="E461" s="40"/>
      <c r="F461" s="47" t="s">
        <v>404</v>
      </c>
      <c r="G461" s="66" t="str">
        <f t="shared" si="62"/>
        <v>- Khimar Saafia Pasangan Elenora BW(2)
- Maira Pink M do</v>
      </c>
      <c r="H461" s="50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64"/>
      <c r="C462" s="58" t="s">
        <v>394</v>
      </c>
      <c r="D462" s="67"/>
      <c r="E462" s="40"/>
      <c r="F462" s="47"/>
      <c r="H462" s="50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64"/>
      <c r="C463" s="53"/>
      <c r="D463" s="50"/>
      <c r="E463" s="40"/>
      <c r="F463" s="64"/>
      <c r="H463" s="50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7" t="s">
        <v>460</v>
      </c>
      <c r="B464" s="68" t="s">
        <v>462</v>
      </c>
      <c r="C464" s="53"/>
      <c r="D464" s="54"/>
      <c r="E464" s="40"/>
      <c r="F464" s="69" t="s">
        <v>464</v>
      </c>
      <c r="G464" s="70" t="s">
        <v>469</v>
      </c>
      <c r="H464" s="71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72" t="str">
        <f>IFERROR(VLOOKUP(A451,REKAPAN!$A$2:$R$2737,16, FALSE))</f>
        <v>WAWAT</v>
      </c>
      <c r="B465" s="73"/>
      <c r="C465" s="74"/>
      <c r="D465" s="75"/>
      <c r="E465" s="76"/>
      <c r="F465" s="77"/>
      <c r="G465" s="78"/>
      <c r="H465" s="79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26" t="s">
        <v>654</v>
      </c>
      <c r="B466" s="27"/>
      <c r="C466" s="27"/>
      <c r="D466" s="28"/>
      <c r="E466" s="29"/>
      <c r="F466" s="30" t="str">
        <f>A466</f>
        <v>(20)3</v>
      </c>
      <c r="G466" s="31" t="s">
        <v>238</v>
      </c>
      <c r="H466" s="32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34" t="s">
        <v>239</v>
      </c>
      <c r="B467" s="35" t="str">
        <f>IFERROR(VLOOKUP(A466,REKAPAN!$A$1:$M$2737,2, FALSE))</f>
        <v>Nur faizah</v>
      </c>
      <c r="C467" s="36"/>
      <c r="D467" s="38"/>
      <c r="E467" s="40"/>
      <c r="F467" s="30" t="s">
        <v>266</v>
      </c>
      <c r="G467" s="43" t="str">
        <f>B473</f>
        <v>CS YENI (082321458214)</v>
      </c>
      <c r="H467" s="28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4" t="s">
        <v>269</v>
      </c>
      <c r="B468" s="45" t="str">
        <f>IFERROR(VLOOKUP(A466,REKAPAN!$A$1:$M$2737,3, FALSE))</f>
        <v>Ruko demangan regency B no. 4 kalikapas( notaris B gunadi ) kec lamongan kab. lamongan</v>
      </c>
      <c r="D468" s="46"/>
      <c r="E468" s="40"/>
      <c r="F468" s="47" t="s">
        <v>270</v>
      </c>
      <c r="G468" s="49" t="str">
        <f>B467</f>
        <v>Nur faizah</v>
      </c>
      <c r="H468" s="50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4"/>
      <c r="D469" s="46"/>
      <c r="E469" s="40"/>
      <c r="F469" s="47" t="s">
        <v>283</v>
      </c>
      <c r="G469" s="51" t="str">
        <f t="shared" ref="G469:G473" si="63">D472</f>
        <v>18/04/19</v>
      </c>
      <c r="H469" s="50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24.75" customHeight="1">
      <c r="A470" s="44"/>
      <c r="D470" s="46"/>
      <c r="E470" s="40"/>
      <c r="F470" s="47" t="s">
        <v>300</v>
      </c>
      <c r="G470" s="51" t="str">
        <f t="shared" si="63"/>
        <v>18/04/19</v>
      </c>
      <c r="H470" s="50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4" t="s">
        <v>306</v>
      </c>
      <c r="B471" s="52" t="str">
        <f>IFERROR(VLOOKUP(A466,REKAPAN!$A$1:$M$2737,4, FALSE))</f>
        <v>085707940009</v>
      </c>
      <c r="C471" s="53"/>
      <c r="D471" s="54"/>
      <c r="E471" s="40"/>
      <c r="F471" s="47" t="s">
        <v>325</v>
      </c>
      <c r="G471" s="49" t="str">
        <f t="shared" si="63"/>
        <v/>
      </c>
      <c r="H471" s="50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30" t="s">
        <v>332</v>
      </c>
      <c r="B472" s="55" t="s">
        <v>333</v>
      </c>
      <c r="C472" s="56" t="s">
        <v>283</v>
      </c>
      <c r="D472" s="57" t="str">
        <f>IFERROR(VLOOKUP(A466,REKAPAN!$A$1:$M$2737,12, FALSE))</f>
        <v>18/04/19</v>
      </c>
      <c r="E472" s="40"/>
      <c r="F472" s="47" t="s">
        <v>351</v>
      </c>
      <c r="G472" s="49">
        <f t="shared" si="63"/>
        <v>23000</v>
      </c>
      <c r="H472" s="50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4" t="s">
        <v>266</v>
      </c>
      <c r="B473" s="52" t="str">
        <f>IFERROR(VLOOKUP(A466,REKAPAN!$A$1:$O$2737,15, FALSE))</f>
        <v>CS YENI (082321458214)</v>
      </c>
      <c r="C473" s="58" t="s">
        <v>300</v>
      </c>
      <c r="D473" s="59" t="str">
        <f>IFERROR(VLOOKUP(A466,REKAPAN!$A$1:$M$2737,13, FALSE))</f>
        <v>18/04/19</v>
      </c>
      <c r="E473" s="40"/>
      <c r="F473" s="47" t="s">
        <v>372</v>
      </c>
      <c r="G473" s="49" t="str">
        <f t="shared" si="63"/>
        <v>JNE REG</v>
      </c>
      <c r="H473" s="50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4" t="s">
        <v>383</v>
      </c>
      <c r="B474" s="52">
        <f>IFERROR(VLOOKUP(A466,REKAPAN!$A$1:$M$2737,6, FALSE))</f>
        <v>2</v>
      </c>
      <c r="C474" s="58" t="s">
        <v>325</v>
      </c>
      <c r="D474" s="60" t="str">
        <f>IFERROR(VLOOKUP(A466,REKAPAN!$A$1:$M$2737,11, FALSE))</f>
        <v/>
      </c>
      <c r="E474" s="40"/>
      <c r="F474" s="47" t="s">
        <v>394</v>
      </c>
      <c r="G474" s="61" t="str">
        <f>IFERROR(VLOOKUP(A466,REKAPAN!$A$1:$O$2737,14, FALSE))</f>
        <v/>
      </c>
      <c r="H474" s="50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4" t="s">
        <v>404</v>
      </c>
      <c r="B475" s="62" t="str">
        <f>IFERROR(VLOOKUP(A466,REKAPAN!$A$1:$M$2737,5, FALSE))</f>
        <v>Shofa Magenta S set</v>
      </c>
      <c r="C475" s="58" t="s">
        <v>351</v>
      </c>
      <c r="D475" s="60">
        <f>IFERROR(VLOOKUP(A466,REKAPAN!$A$1:$M$2737,9, FALSE))</f>
        <v>23000</v>
      </c>
      <c r="E475" s="40"/>
      <c r="F475" s="47" t="s">
        <v>383</v>
      </c>
      <c r="G475" s="63">
        <f t="shared" ref="G475:G476" si="64">B474</f>
        <v>2</v>
      </c>
      <c r="H475" s="50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64"/>
      <c r="C476" s="58" t="s">
        <v>372</v>
      </c>
      <c r="D476" s="65" t="str">
        <f>IFERROR(VLOOKUP(A466,REKAPAN!$A$1:$M$2737,10, FALSE))</f>
        <v>JNE REG</v>
      </c>
      <c r="E476" s="40"/>
      <c r="F476" s="47" t="s">
        <v>404</v>
      </c>
      <c r="G476" s="66" t="str">
        <f t="shared" si="64"/>
        <v>Shofa Magenta S set</v>
      </c>
      <c r="H476" s="50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64"/>
      <c r="C477" s="58" t="s">
        <v>394</v>
      </c>
      <c r="D477" s="67"/>
      <c r="E477" s="40"/>
      <c r="F477" s="47"/>
      <c r="H477" s="50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64"/>
      <c r="C478" s="53"/>
      <c r="D478" s="50"/>
      <c r="E478" s="40"/>
      <c r="F478" s="64"/>
      <c r="H478" s="50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7" t="s">
        <v>460</v>
      </c>
      <c r="B479" s="68" t="s">
        <v>462</v>
      </c>
      <c r="C479" s="53"/>
      <c r="D479" s="54"/>
      <c r="E479" s="40"/>
      <c r="F479" s="69" t="s">
        <v>464</v>
      </c>
      <c r="G479" s="70" t="s">
        <v>469</v>
      </c>
      <c r="H479" s="71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72" t="str">
        <f>IFERROR(VLOOKUP(A466,REKAPAN!$A$2:$R$2737,16, FALSE))</f>
        <v>WAWAT</v>
      </c>
      <c r="B480" s="73"/>
      <c r="C480" s="74"/>
      <c r="D480" s="75"/>
      <c r="E480" s="76"/>
      <c r="F480" s="77"/>
      <c r="G480" s="78"/>
      <c r="H480" s="79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26" t="s">
        <v>659</v>
      </c>
      <c r="B481" s="27"/>
      <c r="C481" s="27"/>
      <c r="D481" s="28"/>
      <c r="E481" s="29"/>
      <c r="F481" s="30" t="str">
        <f>A481</f>
        <v>(20)4</v>
      </c>
      <c r="G481" s="31" t="s">
        <v>238</v>
      </c>
      <c r="H481" s="32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34" t="s">
        <v>239</v>
      </c>
      <c r="B482" s="35" t="str">
        <f>IFERROR(VLOOKUP(A481,REKAPAN!$A$1:$M$2737,2, FALSE))</f>
        <v>Teni kurbania(Mama kelvin) </v>
      </c>
      <c r="C482" s="36"/>
      <c r="D482" s="38"/>
      <c r="E482" s="40"/>
      <c r="F482" s="30" t="s">
        <v>266</v>
      </c>
      <c r="G482" s="43" t="str">
        <f>B488</f>
        <v>CS YENI (082321458214)</v>
      </c>
      <c r="H482" s="28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4" t="s">
        <v>269</v>
      </c>
      <c r="B483" s="45" t="str">
        <f>IFERROR(VLOOKUP(A481,REKAPAN!$A$1:$M$2737,3, FALSE))</f>
        <v>Jl.Gang masjid Al-islah No.28f Rt 004 Rw 003 Kelurahan Cisalak kode pos: 16452 Kecamatan :Sukmajaya Kab/Kota : Depok Provinsi : Jawa Barat</v>
      </c>
      <c r="D483" s="46"/>
      <c r="E483" s="40"/>
      <c r="F483" s="47" t="s">
        <v>270</v>
      </c>
      <c r="G483" s="49" t="str">
        <f>B482</f>
        <v>Teni kurbania(Mama kelvin) </v>
      </c>
      <c r="H483" s="50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4"/>
      <c r="D484" s="46"/>
      <c r="E484" s="40"/>
      <c r="F484" s="47" t="s">
        <v>283</v>
      </c>
      <c r="G484" s="51" t="str">
        <f t="shared" ref="G484:G488" si="65">D487</f>
        <v>19/04/19</v>
      </c>
      <c r="H484" s="50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4"/>
      <c r="D485" s="46"/>
      <c r="E485" s="40"/>
      <c r="F485" s="47" t="s">
        <v>300</v>
      </c>
      <c r="G485" s="51" t="str">
        <f t="shared" si="65"/>
        <v>19/04/19</v>
      </c>
      <c r="H485" s="50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4" t="s">
        <v>306</v>
      </c>
      <c r="B486" s="52" t="str">
        <f>IFERROR(VLOOKUP(A481,REKAPAN!$A$1:$M$2737,4, FALSE))</f>
        <v>081382087331</v>
      </c>
      <c r="C486" s="53"/>
      <c r="D486" s="54"/>
      <c r="E486" s="40"/>
      <c r="F486" s="47" t="s">
        <v>325</v>
      </c>
      <c r="G486" s="49">
        <f t="shared" si="65"/>
        <v>49500</v>
      </c>
      <c r="H486" s="50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30" t="s">
        <v>332</v>
      </c>
      <c r="B487" s="55" t="s">
        <v>333</v>
      </c>
      <c r="C487" s="56" t="s">
        <v>283</v>
      </c>
      <c r="D487" s="57" t="str">
        <f>IFERROR(VLOOKUP(A481,REKAPAN!$A$1:$M$2737,12, FALSE))</f>
        <v>19/04/19</v>
      </c>
      <c r="E487" s="40"/>
      <c r="F487" s="47" t="s">
        <v>351</v>
      </c>
      <c r="G487" s="49">
        <f t="shared" si="65"/>
        <v>12000</v>
      </c>
      <c r="H487" s="50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4" t="s">
        <v>266</v>
      </c>
      <c r="B488" s="52" t="str">
        <f>IFERROR(VLOOKUP(A481,REKAPAN!$A$1:$O$2737,15, FALSE))</f>
        <v>CS YENI (082321458214)</v>
      </c>
      <c r="C488" s="58" t="s">
        <v>300</v>
      </c>
      <c r="D488" s="59" t="str">
        <f>IFERROR(VLOOKUP(A481,REKAPAN!$A$1:$M$2737,13, FALSE))</f>
        <v>19/04/19</v>
      </c>
      <c r="E488" s="40"/>
      <c r="F488" s="47" t="s">
        <v>372</v>
      </c>
      <c r="G488" s="49" t="str">
        <f t="shared" si="65"/>
        <v>JNE REG</v>
      </c>
      <c r="H488" s="50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4" t="s">
        <v>383</v>
      </c>
      <c r="B489" s="52">
        <f>IFERROR(VLOOKUP(A481,REKAPAN!$A$1:$M$2737,6, FALSE))</f>
        <v>1</v>
      </c>
      <c r="C489" s="58" t="s">
        <v>325</v>
      </c>
      <c r="D489" s="60">
        <f>IFERROR(VLOOKUP(A481,REKAPAN!$A$1:$M$2737,11, FALSE))</f>
        <v>49500</v>
      </c>
      <c r="E489" s="40"/>
      <c r="F489" s="47" t="s">
        <v>394</v>
      </c>
      <c r="G489" s="61" t="str">
        <f>IFERROR(VLOOKUP(A481,REKAPAN!$A$1:$O$2737,14, FALSE))</f>
        <v/>
      </c>
      <c r="H489" s="50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4" t="s">
        <v>404</v>
      </c>
      <c r="B490" s="62" t="str">
        <f>IFERROR(VLOOKUP(A481,REKAPAN!$A$1:$M$2737,5, FALSE))</f>
        <v>Khimar elenora grey</v>
      </c>
      <c r="C490" s="58" t="s">
        <v>351</v>
      </c>
      <c r="D490" s="60">
        <f>IFERROR(VLOOKUP(A481,REKAPAN!$A$1:$M$2737,9, FALSE))</f>
        <v>12000</v>
      </c>
      <c r="E490" s="40"/>
      <c r="F490" s="47" t="s">
        <v>383</v>
      </c>
      <c r="G490" s="63">
        <f t="shared" ref="G490:G491" si="66">B489</f>
        <v>1</v>
      </c>
      <c r="H490" s="50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64"/>
      <c r="C491" s="58" t="s">
        <v>372</v>
      </c>
      <c r="D491" s="65" t="str">
        <f>IFERROR(VLOOKUP(A481,REKAPAN!$A$1:$M$2737,10, FALSE))</f>
        <v>JNE REG</v>
      </c>
      <c r="E491" s="40"/>
      <c r="F491" s="47" t="s">
        <v>404</v>
      </c>
      <c r="G491" s="66" t="str">
        <f t="shared" si="66"/>
        <v>Khimar elenora grey</v>
      </c>
      <c r="H491" s="50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64"/>
      <c r="C492" s="58" t="s">
        <v>394</v>
      </c>
      <c r="D492" s="67"/>
      <c r="E492" s="40"/>
      <c r="F492" s="47"/>
      <c r="H492" s="50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64"/>
      <c r="C493" s="53"/>
      <c r="D493" s="50"/>
      <c r="E493" s="40"/>
      <c r="F493" s="64"/>
      <c r="H493" s="50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7" t="s">
        <v>460</v>
      </c>
      <c r="B494" s="68" t="s">
        <v>462</v>
      </c>
      <c r="C494" s="53"/>
      <c r="D494" s="54"/>
      <c r="E494" s="40"/>
      <c r="F494" s="69" t="s">
        <v>464</v>
      </c>
      <c r="G494" s="70" t="s">
        <v>469</v>
      </c>
      <c r="H494" s="71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72" t="str">
        <f>IFERROR(VLOOKUP(A481,REKAPAN!$A$2:$R$2737,16, FALSE))</f>
        <v>WAWAT</v>
      </c>
      <c r="B495" s="73"/>
      <c r="C495" s="74"/>
      <c r="D495" s="75"/>
      <c r="E495" s="76"/>
      <c r="F495" s="77"/>
      <c r="G495" s="78"/>
      <c r="H495" s="79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26" t="s">
        <v>665</v>
      </c>
      <c r="B496" s="27"/>
      <c r="C496" s="27"/>
      <c r="D496" s="28"/>
      <c r="E496" s="29"/>
      <c r="F496" s="30" t="str">
        <f>A496</f>
        <v>(20)5</v>
      </c>
      <c r="G496" s="31" t="s">
        <v>238</v>
      </c>
      <c r="H496" s="32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34" t="s">
        <v>239</v>
      </c>
      <c r="B497" s="35" t="str">
        <f>IFERROR(VLOOKUP(A496,REKAPAN!$A$1:$M$2737,2, FALSE))</f>
        <v>Nadya ratna nanda sari</v>
      </c>
      <c r="C497" s="36"/>
      <c r="D497" s="38"/>
      <c r="E497" s="40"/>
      <c r="F497" s="30" t="s">
        <v>266</v>
      </c>
      <c r="G497" s="43" t="str">
        <f>B503</f>
        <v>CS YENI (082321458214)</v>
      </c>
      <c r="H497" s="28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4" t="s">
        <v>269</v>
      </c>
      <c r="B498" s="45" t="str">
        <f>IFERROR(VLOOKUP(A496,REKAPAN!$A$1:$M$2737,3, FALSE))</f>
        <v>Jl. Peting - menden rt 03 rw 01 Kecamatan : Randublatung Kab/Kota : Blora Provinsi : Jawa tengah</v>
      </c>
      <c r="D498" s="46"/>
      <c r="E498" s="40"/>
      <c r="F498" s="47" t="s">
        <v>270</v>
      </c>
      <c r="G498" s="49" t="str">
        <f>B497</f>
        <v>Nadya ratna nanda sari</v>
      </c>
      <c r="H498" s="50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4"/>
      <c r="D499" s="46"/>
      <c r="E499" s="40"/>
      <c r="F499" s="47" t="s">
        <v>283</v>
      </c>
      <c r="G499" s="51" t="str">
        <f t="shared" ref="G499:G503" si="67">D502</f>
        <v>19/04/19</v>
      </c>
      <c r="H499" s="50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4"/>
      <c r="D500" s="46"/>
      <c r="E500" s="40"/>
      <c r="F500" s="47" t="s">
        <v>300</v>
      </c>
      <c r="G500" s="51" t="str">
        <f t="shared" si="67"/>
        <v>19/04/19</v>
      </c>
      <c r="H500" s="50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4" t="s">
        <v>306</v>
      </c>
      <c r="B501" s="52" t="str">
        <f>IFERROR(VLOOKUP(A496,REKAPAN!$A$1:$M$2737,4, FALSE))</f>
        <v>082136333845</v>
      </c>
      <c r="C501" s="53"/>
      <c r="D501" s="54"/>
      <c r="E501" s="40"/>
      <c r="F501" s="47" t="s">
        <v>325</v>
      </c>
      <c r="G501" s="49" t="str">
        <f t="shared" si="67"/>
        <v/>
      </c>
      <c r="H501" s="50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30" t="s">
        <v>332</v>
      </c>
      <c r="B502" s="55" t="s">
        <v>333</v>
      </c>
      <c r="C502" s="56" t="s">
        <v>283</v>
      </c>
      <c r="D502" s="57" t="str">
        <f>IFERROR(VLOOKUP(A496,REKAPAN!$A$1:$M$2737,12, FALSE))</f>
        <v>19/04/19</v>
      </c>
      <c r="E502" s="40"/>
      <c r="F502" s="47" t="s">
        <v>351</v>
      </c>
      <c r="G502" s="49">
        <f t="shared" si="67"/>
        <v>24000</v>
      </c>
      <c r="H502" s="50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4" t="s">
        <v>266</v>
      </c>
      <c r="B503" s="52" t="str">
        <f>IFERROR(VLOOKUP(A496,REKAPAN!$A$1:$O$2737,15, FALSE))</f>
        <v>CS YENI (082321458214)</v>
      </c>
      <c r="C503" s="58" t="s">
        <v>300</v>
      </c>
      <c r="D503" s="59" t="str">
        <f>IFERROR(VLOOKUP(A496,REKAPAN!$A$1:$M$2737,13, FALSE))</f>
        <v>19/04/19</v>
      </c>
      <c r="E503" s="40"/>
      <c r="F503" s="47" t="s">
        <v>372</v>
      </c>
      <c r="G503" s="49" t="str">
        <f t="shared" si="67"/>
        <v>JNE REG</v>
      </c>
      <c r="H503" s="50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4" t="s">
        <v>383</v>
      </c>
      <c r="B504" s="52">
        <f>IFERROR(VLOOKUP(A496,REKAPAN!$A$1:$M$2737,6, FALSE))</f>
        <v>3</v>
      </c>
      <c r="C504" s="58" t="s">
        <v>325</v>
      </c>
      <c r="D504" s="60" t="str">
        <f>IFERROR(VLOOKUP(A496,REKAPAN!$A$1:$M$2737,11, FALSE))</f>
        <v/>
      </c>
      <c r="E504" s="40"/>
      <c r="F504" s="47" t="s">
        <v>394</v>
      </c>
      <c r="G504" s="61" t="str">
        <f>IFERROR(VLOOKUP(A496,REKAPAN!$A$1:$O$2737,14, FALSE))</f>
        <v/>
      </c>
      <c r="H504" s="50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4" t="s">
        <v>404</v>
      </c>
      <c r="B505" s="62" t="str">
        <f>IFERROR(VLOOKUP(A496,REKAPAN!$A$1:$M$2737,5, FALSE))</f>
        <v>Zenya Gold M, L, XL do</v>
      </c>
      <c r="C505" s="58" t="s">
        <v>351</v>
      </c>
      <c r="D505" s="60">
        <f>IFERROR(VLOOKUP(A496,REKAPAN!$A$1:$M$2737,9, FALSE))</f>
        <v>24000</v>
      </c>
      <c r="E505" s="40"/>
      <c r="F505" s="47" t="s">
        <v>383</v>
      </c>
      <c r="G505" s="63">
        <f t="shared" ref="G505:G506" si="68">B504</f>
        <v>3</v>
      </c>
      <c r="H505" s="50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64"/>
      <c r="C506" s="58" t="s">
        <v>372</v>
      </c>
      <c r="D506" s="65" t="str">
        <f>IFERROR(VLOOKUP(A496,REKAPAN!$A$1:$M$2737,10, FALSE))</f>
        <v>JNE REG</v>
      </c>
      <c r="E506" s="40"/>
      <c r="F506" s="47" t="s">
        <v>404</v>
      </c>
      <c r="G506" s="66" t="str">
        <f t="shared" si="68"/>
        <v>Zenya Gold M, L, XL do</v>
      </c>
      <c r="H506" s="50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64"/>
      <c r="C507" s="58" t="s">
        <v>394</v>
      </c>
      <c r="D507" s="67"/>
      <c r="E507" s="40"/>
      <c r="F507" s="47"/>
      <c r="H507" s="50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64"/>
      <c r="C508" s="53"/>
      <c r="D508" s="50"/>
      <c r="E508" s="40"/>
      <c r="F508" s="64"/>
      <c r="H508" s="50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7" t="s">
        <v>460</v>
      </c>
      <c r="B509" s="68" t="s">
        <v>462</v>
      </c>
      <c r="C509" s="53"/>
      <c r="D509" s="54"/>
      <c r="E509" s="40"/>
      <c r="F509" s="69" t="s">
        <v>464</v>
      </c>
      <c r="G509" s="70" t="s">
        <v>469</v>
      </c>
      <c r="H509" s="71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72" t="str">
        <f>IFERROR(VLOOKUP(A496,REKAPAN!$A$2:$R$2737,16, FALSE))</f>
        <v>WAWAT</v>
      </c>
      <c r="B510" s="73"/>
      <c r="C510" s="74"/>
      <c r="D510" s="75"/>
      <c r="E510" s="76"/>
      <c r="F510" s="77"/>
      <c r="G510" s="78"/>
      <c r="H510" s="79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26" t="s">
        <v>670</v>
      </c>
      <c r="B511" s="27"/>
      <c r="C511" s="27"/>
      <c r="D511" s="28"/>
      <c r="E511" s="29"/>
      <c r="F511" s="30" t="str">
        <f>A511</f>
        <v>(20)6</v>
      </c>
      <c r="G511" s="31" t="s">
        <v>238</v>
      </c>
      <c r="H511" s="32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34" t="s">
        <v>239</v>
      </c>
      <c r="B512" s="35" t="str">
        <f>IFERROR(VLOOKUP(A511,REKAPAN!$A$1:$M$2737,2, FALSE))</f>
        <v>Tarlam</v>
      </c>
      <c r="C512" s="36"/>
      <c r="D512" s="38"/>
      <c r="E512" s="40"/>
      <c r="F512" s="30" t="s">
        <v>266</v>
      </c>
      <c r="G512" s="43" t="str">
        <f>B518</f>
        <v>CS YENI (082321458214)</v>
      </c>
      <c r="H512" s="28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4" t="s">
        <v>269</v>
      </c>
      <c r="B513" s="45" t="str">
        <f>IFERROR(VLOOKUP(A511,REKAPAN!$A$1:$M$2737,3, FALSE))</f>
        <v>desa kemakmuran rt 07/ rw 01 , kel. Jatimakmur Kecamatan : songgom Kab/Kota : brebes Provinsi : jawa tengah</v>
      </c>
      <c r="D513" s="46"/>
      <c r="E513" s="40"/>
      <c r="F513" s="47" t="s">
        <v>270</v>
      </c>
      <c r="G513" s="49" t="str">
        <f>B512</f>
        <v>Tarlam</v>
      </c>
      <c r="H513" s="50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4"/>
      <c r="D514" s="46"/>
      <c r="E514" s="40"/>
      <c r="F514" s="47" t="s">
        <v>283</v>
      </c>
      <c r="G514" s="51" t="str">
        <f t="shared" ref="G514:G518" si="69">D517</f>
        <v>18/04/19</v>
      </c>
      <c r="H514" s="50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32.25" customHeight="1">
      <c r="A515" s="44"/>
      <c r="D515" s="46"/>
      <c r="E515" s="40"/>
      <c r="F515" s="47" t="s">
        <v>300</v>
      </c>
      <c r="G515" s="51" t="str">
        <f t="shared" si="69"/>
        <v>18/04/19</v>
      </c>
      <c r="H515" s="50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4" t="s">
        <v>306</v>
      </c>
      <c r="B516" s="52" t="str">
        <f>IFERROR(VLOOKUP(A511,REKAPAN!$A$1:$M$2737,4, FALSE))</f>
        <v>0895375755896</v>
      </c>
      <c r="C516" s="53"/>
      <c r="D516" s="54"/>
      <c r="E516" s="40"/>
      <c r="F516" s="47" t="s">
        <v>325</v>
      </c>
      <c r="G516" s="49" t="str">
        <f t="shared" si="69"/>
        <v/>
      </c>
      <c r="H516" s="50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30" t="s">
        <v>332</v>
      </c>
      <c r="B517" s="55" t="s">
        <v>333</v>
      </c>
      <c r="C517" s="56" t="s">
        <v>283</v>
      </c>
      <c r="D517" s="57" t="str">
        <f>IFERROR(VLOOKUP(A511,REKAPAN!$A$1:$M$2737,12, FALSE))</f>
        <v>18/04/19</v>
      </c>
      <c r="E517" s="40"/>
      <c r="F517" s="47" t="s">
        <v>351</v>
      </c>
      <c r="G517" s="49">
        <f t="shared" si="69"/>
        <v>19000</v>
      </c>
      <c r="H517" s="50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4" t="s">
        <v>266</v>
      </c>
      <c r="B518" s="52" t="str">
        <f>IFERROR(VLOOKUP(A511,REKAPAN!$A$1:$O$2737,15, FALSE))</f>
        <v>CS YENI (082321458214)</v>
      </c>
      <c r="C518" s="58" t="s">
        <v>300</v>
      </c>
      <c r="D518" s="59" t="str">
        <f>IFERROR(VLOOKUP(A511,REKAPAN!$A$1:$M$2737,13, FALSE))</f>
        <v>18/04/19</v>
      </c>
      <c r="E518" s="40"/>
      <c r="F518" s="47" t="s">
        <v>372</v>
      </c>
      <c r="G518" s="49" t="str">
        <f t="shared" si="69"/>
        <v>JNE REG</v>
      </c>
      <c r="H518" s="50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4" t="s">
        <v>383</v>
      </c>
      <c r="B519" s="52">
        <f>IFERROR(VLOOKUP(A511,REKAPAN!$A$1:$M$2737,6, FALSE))</f>
        <v>1</v>
      </c>
      <c r="C519" s="58" t="s">
        <v>325</v>
      </c>
      <c r="D519" s="60" t="str">
        <f>IFERROR(VLOOKUP(A511,REKAPAN!$A$1:$M$2737,11, FALSE))</f>
        <v/>
      </c>
      <c r="E519" s="40"/>
      <c r="F519" s="47" t="s">
        <v>394</v>
      </c>
      <c r="G519" s="61" t="str">
        <f>IFERROR(VLOOKUP(A511,REKAPAN!$A$1:$O$2737,14, FALSE))</f>
        <v/>
      </c>
      <c r="H519" s="50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4" t="s">
        <v>404</v>
      </c>
      <c r="B520" s="62" t="str">
        <f>IFERROR(VLOOKUP(A511,REKAPAN!$A$1:$M$2737,5, FALSE))</f>
        <v>Elenora cream XL do</v>
      </c>
      <c r="C520" s="58" t="s">
        <v>351</v>
      </c>
      <c r="D520" s="60">
        <f>IFERROR(VLOOKUP(A511,REKAPAN!$A$1:$M$2737,9, FALSE))</f>
        <v>19000</v>
      </c>
      <c r="E520" s="40"/>
      <c r="F520" s="47" t="s">
        <v>383</v>
      </c>
      <c r="G520" s="63">
        <f t="shared" ref="G520:G521" si="70">B519</f>
        <v>1</v>
      </c>
      <c r="H520" s="50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64"/>
      <c r="C521" s="58" t="s">
        <v>372</v>
      </c>
      <c r="D521" s="65" t="str">
        <f>IFERROR(VLOOKUP(A511,REKAPAN!$A$1:$M$2737,10, FALSE))</f>
        <v>JNE REG</v>
      </c>
      <c r="E521" s="40"/>
      <c r="F521" s="47" t="s">
        <v>404</v>
      </c>
      <c r="G521" s="66" t="str">
        <f t="shared" si="70"/>
        <v>Elenora cream XL do</v>
      </c>
      <c r="H521" s="50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64"/>
      <c r="C522" s="58" t="s">
        <v>394</v>
      </c>
      <c r="D522" s="67"/>
      <c r="E522" s="40"/>
      <c r="F522" s="47"/>
      <c r="H522" s="50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64"/>
      <c r="C523" s="53"/>
      <c r="D523" s="50"/>
      <c r="E523" s="40"/>
      <c r="F523" s="64"/>
      <c r="H523" s="50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7" t="s">
        <v>460</v>
      </c>
      <c r="B524" s="68" t="s">
        <v>462</v>
      </c>
      <c r="C524" s="53"/>
      <c r="D524" s="54"/>
      <c r="E524" s="40"/>
      <c r="F524" s="69" t="s">
        <v>464</v>
      </c>
      <c r="G524" s="70" t="s">
        <v>469</v>
      </c>
      <c r="H524" s="71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72" t="str">
        <f>IFERROR(VLOOKUP(A511,REKAPAN!$A$2:$R$2737,16, FALSE))</f>
        <v>WAWAT</v>
      </c>
      <c r="B525" s="73"/>
      <c r="C525" s="74"/>
      <c r="D525" s="75"/>
      <c r="E525" s="76"/>
      <c r="F525" s="77"/>
      <c r="G525" s="78"/>
      <c r="H525" s="79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26" t="s">
        <v>674</v>
      </c>
      <c r="B526" s="27"/>
      <c r="C526" s="27"/>
      <c r="D526" s="28"/>
      <c r="E526" s="29"/>
      <c r="F526" s="30" t="str">
        <f>A526</f>
        <v>(20)7</v>
      </c>
      <c r="G526" s="31" t="s">
        <v>238</v>
      </c>
      <c r="H526" s="32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34" t="s">
        <v>239</v>
      </c>
      <c r="B527" s="35" t="str">
        <f>IFERROR(VLOOKUP(A526,REKAPAN!$A$1:$M$2737,2, FALSE))</f>
        <v>Fifi rochaeni</v>
      </c>
      <c r="C527" s="36"/>
      <c r="D527" s="38"/>
      <c r="E527" s="40"/>
      <c r="F527" s="30" t="s">
        <v>266</v>
      </c>
      <c r="G527" s="43" t="str">
        <f>B533</f>
        <v>CS YENI (082321458214)</v>
      </c>
      <c r="H527" s="28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4" t="s">
        <v>269</v>
      </c>
      <c r="B528" s="45" t="str">
        <f>IFERROR(VLOOKUP(A526,REKAPAN!$A$1:$M$2737,3, FALSE))</f>
        <v>jl tentara pelajar rt 02 rw 03 Tritih kulon saliwangi samping mushola Baitul Hidayah Kecamatan : cilacap utara Kab/Kota : cilacap Provinsi : jawa tengah</v>
      </c>
      <c r="D528" s="46"/>
      <c r="E528" s="40"/>
      <c r="F528" s="47" t="s">
        <v>270</v>
      </c>
      <c r="G528" s="49" t="str">
        <f>B527</f>
        <v>Fifi rochaeni</v>
      </c>
      <c r="H528" s="50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4"/>
      <c r="D529" s="46"/>
      <c r="E529" s="40"/>
      <c r="F529" s="47" t="s">
        <v>283</v>
      </c>
      <c r="G529" s="51" t="str">
        <f t="shared" ref="G529:G533" si="71">D532</f>
        <v>19/04/19</v>
      </c>
      <c r="H529" s="50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4"/>
      <c r="D530" s="46"/>
      <c r="E530" s="40"/>
      <c r="F530" s="47" t="s">
        <v>300</v>
      </c>
      <c r="G530" s="51" t="str">
        <f t="shared" si="71"/>
        <v>19/04/19</v>
      </c>
      <c r="H530" s="50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4" t="s">
        <v>306</v>
      </c>
      <c r="B531" s="52" t="str">
        <f>IFERROR(VLOOKUP(A526,REKAPAN!$A$1:$M$2737,4, FALSE))</f>
        <v>085700006271</v>
      </c>
      <c r="C531" s="53"/>
      <c r="D531" s="54"/>
      <c r="E531" s="40"/>
      <c r="F531" s="47" t="s">
        <v>325</v>
      </c>
      <c r="G531" s="49" t="str">
        <f t="shared" si="71"/>
        <v/>
      </c>
      <c r="H531" s="50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30" t="s">
        <v>332</v>
      </c>
      <c r="B532" s="55" t="s">
        <v>333</v>
      </c>
      <c r="C532" s="56" t="s">
        <v>283</v>
      </c>
      <c r="D532" s="57" t="str">
        <f>IFERROR(VLOOKUP(A526,REKAPAN!$A$1:$M$2737,12, FALSE))</f>
        <v>19/04/19</v>
      </c>
      <c r="E532" s="40"/>
      <c r="F532" s="47" t="s">
        <v>351</v>
      </c>
      <c r="G532" s="49">
        <f t="shared" si="71"/>
        <v>24000</v>
      </c>
      <c r="H532" s="50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4" t="s">
        <v>266</v>
      </c>
      <c r="B533" s="52" t="str">
        <f>IFERROR(VLOOKUP(A526,REKAPAN!$A$1:$O$2737,15, FALSE))</f>
        <v>CS YENI (082321458214)</v>
      </c>
      <c r="C533" s="58" t="s">
        <v>300</v>
      </c>
      <c r="D533" s="59" t="str">
        <f>IFERROR(VLOOKUP(A526,REKAPAN!$A$1:$M$2737,13, FALSE))</f>
        <v>19/04/19</v>
      </c>
      <c r="E533" s="40"/>
      <c r="F533" s="47" t="s">
        <v>372</v>
      </c>
      <c r="G533" s="49" t="str">
        <f t="shared" si="71"/>
        <v>JNE REG</v>
      </c>
      <c r="H533" s="50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4" t="s">
        <v>383</v>
      </c>
      <c r="B534" s="52">
        <f>IFERROR(VLOOKUP(A526,REKAPAN!$A$1:$M$2737,6, FALSE))</f>
        <v>2</v>
      </c>
      <c r="C534" s="58" t="s">
        <v>325</v>
      </c>
      <c r="D534" s="60" t="str">
        <f>IFERROR(VLOOKUP(A526,REKAPAN!$A$1:$M$2737,11, FALSE))</f>
        <v/>
      </c>
      <c r="E534" s="40"/>
      <c r="F534" s="47" t="s">
        <v>394</v>
      </c>
      <c r="G534" s="61" t="str">
        <f>IFERROR(VLOOKUP(A526,REKAPAN!$A$1:$O$2737,14, FALSE))</f>
        <v/>
      </c>
      <c r="H534" s="50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4" t="s">
        <v>404</v>
      </c>
      <c r="B535" s="62" t="str">
        <f>IFERROR(VLOOKUP(A526,REKAPAN!$A$1:$M$2737,5, FALSE))</f>
        <v>Yara Maroon XXL(2) do</v>
      </c>
      <c r="C535" s="58" t="s">
        <v>351</v>
      </c>
      <c r="D535" s="60">
        <f>IFERROR(VLOOKUP(A526,REKAPAN!$A$1:$M$2737,9, FALSE))</f>
        <v>24000</v>
      </c>
      <c r="E535" s="40"/>
      <c r="F535" s="47" t="s">
        <v>383</v>
      </c>
      <c r="G535" s="63">
        <f t="shared" ref="G535:G536" si="72">B534</f>
        <v>2</v>
      </c>
      <c r="H535" s="50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64"/>
      <c r="C536" s="58" t="s">
        <v>372</v>
      </c>
      <c r="D536" s="65" t="str">
        <f>IFERROR(VLOOKUP(A526,REKAPAN!$A$1:$M$2737,10, FALSE))</f>
        <v>JNE REG</v>
      </c>
      <c r="E536" s="40"/>
      <c r="F536" s="47" t="s">
        <v>404</v>
      </c>
      <c r="G536" s="66" t="str">
        <f t="shared" si="72"/>
        <v>Yara Maroon XXL(2) do</v>
      </c>
      <c r="H536" s="50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64"/>
      <c r="C537" s="58" t="s">
        <v>394</v>
      </c>
      <c r="D537" s="67"/>
      <c r="E537" s="40"/>
      <c r="F537" s="47"/>
      <c r="H537" s="50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64"/>
      <c r="C538" s="53"/>
      <c r="D538" s="50"/>
      <c r="E538" s="40"/>
      <c r="F538" s="64"/>
      <c r="H538" s="50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7" t="s">
        <v>460</v>
      </c>
      <c r="B539" s="68" t="s">
        <v>462</v>
      </c>
      <c r="C539" s="53"/>
      <c r="D539" s="54"/>
      <c r="E539" s="40"/>
      <c r="F539" s="69" t="s">
        <v>464</v>
      </c>
      <c r="G539" s="70" t="s">
        <v>469</v>
      </c>
      <c r="H539" s="71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72" t="str">
        <f>IFERROR(VLOOKUP(A526,REKAPAN!$A$2:$R$2737,16, FALSE))</f>
        <v>WAWAT</v>
      </c>
      <c r="B540" s="73"/>
      <c r="C540" s="74"/>
      <c r="D540" s="75"/>
      <c r="E540" s="76"/>
      <c r="F540" s="77"/>
      <c r="G540" s="78"/>
      <c r="H540" s="79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26" t="s">
        <v>679</v>
      </c>
      <c r="B541" s="27"/>
      <c r="C541" s="27"/>
      <c r="D541" s="28"/>
      <c r="E541" s="29"/>
      <c r="F541" s="30" t="str">
        <f>A541</f>
        <v>(22)1</v>
      </c>
      <c r="G541" s="31" t="s">
        <v>238</v>
      </c>
      <c r="H541" s="32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34" t="s">
        <v>239</v>
      </c>
      <c r="B542" s="35" t="str">
        <f>IFERROR(VLOOKUP(A541,REKAPAN!$A$1:$M$2737,2, FALSE))</f>
        <v>Viki febriani ( rumah bp sukirno) </v>
      </c>
      <c r="C542" s="36"/>
      <c r="D542" s="38"/>
      <c r="E542" s="40"/>
      <c r="F542" s="30" t="s">
        <v>266</v>
      </c>
      <c r="G542" s="43" t="str">
        <f>B548</f>
        <v>CS YENI (082321458214)</v>
      </c>
      <c r="H542" s="28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4" t="s">
        <v>269</v>
      </c>
      <c r="B543" s="45" t="str">
        <f>IFERROR(VLOOKUP(A541,REKAPAN!$A$1:$M$2737,3, FALSE))</f>
        <v>Sida rukun rt 02 / 07 susukan,kec susukan.kab banjarnegara,53475</v>
      </c>
      <c r="D543" s="46"/>
      <c r="E543" s="40"/>
      <c r="F543" s="47" t="s">
        <v>270</v>
      </c>
      <c r="G543" s="49" t="str">
        <f>B542</f>
        <v>Viki febriani ( rumah bp sukirno) </v>
      </c>
      <c r="H543" s="50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4"/>
      <c r="D544" s="46"/>
      <c r="E544" s="40"/>
      <c r="F544" s="47" t="s">
        <v>283</v>
      </c>
      <c r="G544" s="51" t="str">
        <f t="shared" ref="G544:G548" si="73">D547</f>
        <v>20/04/19</v>
      </c>
      <c r="H544" s="50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30.75" customHeight="1">
      <c r="A545" s="44"/>
      <c r="D545" s="46"/>
      <c r="E545" s="40"/>
      <c r="F545" s="47" t="s">
        <v>300</v>
      </c>
      <c r="G545" s="51" t="str">
        <f t="shared" si="73"/>
        <v>20/04/19</v>
      </c>
      <c r="H545" s="50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4" t="s">
        <v>306</v>
      </c>
      <c r="B546" s="52" t="str">
        <f>IFERROR(VLOOKUP(A541,REKAPAN!$A$1:$M$2737,4, FALSE))</f>
        <v>085779526936</v>
      </c>
      <c r="C546" s="53"/>
      <c r="D546" s="54"/>
      <c r="E546" s="40"/>
      <c r="F546" s="47" t="s">
        <v>325</v>
      </c>
      <c r="G546" s="49" t="str">
        <f t="shared" si="73"/>
        <v/>
      </c>
      <c r="H546" s="50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30" t="s">
        <v>332</v>
      </c>
      <c r="B547" s="55" t="s">
        <v>333</v>
      </c>
      <c r="C547" s="56" t="s">
        <v>283</v>
      </c>
      <c r="D547" s="57" t="str">
        <f>IFERROR(VLOOKUP(A541,REKAPAN!$A$1:$M$2737,12, FALSE))</f>
        <v>20/04/19</v>
      </c>
      <c r="E547" s="40"/>
      <c r="F547" s="47" t="s">
        <v>351</v>
      </c>
      <c r="G547" s="49">
        <f t="shared" si="73"/>
        <v>24000</v>
      </c>
      <c r="H547" s="50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4" t="s">
        <v>266</v>
      </c>
      <c r="B548" s="52" t="str">
        <f>IFERROR(VLOOKUP(A541,REKAPAN!$A$1:$O$2737,15, FALSE))</f>
        <v>CS YENI (082321458214)</v>
      </c>
      <c r="C548" s="58" t="s">
        <v>300</v>
      </c>
      <c r="D548" s="59" t="str">
        <f>IFERROR(VLOOKUP(A541,REKAPAN!$A$1:$M$2737,13, FALSE))</f>
        <v>20/04/19</v>
      </c>
      <c r="E548" s="40"/>
      <c r="F548" s="47" t="s">
        <v>372</v>
      </c>
      <c r="G548" s="49" t="str">
        <f t="shared" si="73"/>
        <v>JNE REG</v>
      </c>
      <c r="H548" s="50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4" t="s">
        <v>383</v>
      </c>
      <c r="B549" s="52">
        <f>IFERROR(VLOOKUP(A541,REKAPAN!$A$1:$M$2737,6, FALSE))</f>
        <v>3</v>
      </c>
      <c r="C549" s="58" t="s">
        <v>325</v>
      </c>
      <c r="D549" s="60" t="str">
        <f>IFERROR(VLOOKUP(A541,REKAPAN!$A$1:$M$2737,11, FALSE))</f>
        <v/>
      </c>
      <c r="E549" s="40"/>
      <c r="F549" s="47" t="s">
        <v>394</v>
      </c>
      <c r="G549" s="61" t="str">
        <f>IFERROR(VLOOKUP(A541,REKAPAN!$A$1:$O$2737,14, FALSE))</f>
        <v/>
      </c>
      <c r="H549" s="50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4" t="s">
        <v>404</v>
      </c>
      <c r="B550" s="62" t="str">
        <f>IFERROR(VLOOKUP(A541,REKAPAN!$A$1:$M$2737,5, FALSE))</f>
        <v>- Fazilla Tosca M do
- Khimar saafia tosca
- Fazilla kids tosca size.3 (set)</v>
      </c>
      <c r="C550" s="58" t="s">
        <v>351</v>
      </c>
      <c r="D550" s="60">
        <f>IFERROR(VLOOKUP(A541,REKAPAN!$A$1:$M$2737,9, FALSE))</f>
        <v>24000</v>
      </c>
      <c r="E550" s="40"/>
      <c r="F550" s="47" t="s">
        <v>383</v>
      </c>
      <c r="G550" s="63">
        <f t="shared" ref="G550:G551" si="74">B549</f>
        <v>3</v>
      </c>
      <c r="H550" s="50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64"/>
      <c r="C551" s="58" t="s">
        <v>372</v>
      </c>
      <c r="D551" s="65" t="str">
        <f>IFERROR(VLOOKUP(A541,REKAPAN!$A$1:$M$2737,10, FALSE))</f>
        <v>JNE REG</v>
      </c>
      <c r="E551" s="40"/>
      <c r="F551" s="47" t="s">
        <v>404</v>
      </c>
      <c r="G551" s="66" t="str">
        <f t="shared" si="74"/>
        <v>- Fazilla Tosca M do
- Khimar saafia tosca
- Fazilla kids tosca size.3 (set)</v>
      </c>
      <c r="H551" s="50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64"/>
      <c r="C552" s="58" t="s">
        <v>394</v>
      </c>
      <c r="D552" s="67"/>
      <c r="E552" s="40"/>
      <c r="F552" s="47"/>
      <c r="H552" s="50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64"/>
      <c r="C553" s="53"/>
      <c r="D553" s="50"/>
      <c r="E553" s="40"/>
      <c r="F553" s="64"/>
      <c r="H553" s="50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7" t="s">
        <v>460</v>
      </c>
      <c r="B554" s="68" t="s">
        <v>462</v>
      </c>
      <c r="C554" s="53"/>
      <c r="D554" s="54"/>
      <c r="E554" s="40"/>
      <c r="F554" s="69" t="s">
        <v>464</v>
      </c>
      <c r="G554" s="70" t="s">
        <v>469</v>
      </c>
      <c r="H554" s="71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72" t="str">
        <f>IFERROR(VLOOKUP(A541,REKAPAN!$A$2:$R$2737,16, FALSE))</f>
        <v>Rosty</v>
      </c>
      <c r="B555" s="73"/>
      <c r="C555" s="74"/>
      <c r="D555" s="75"/>
      <c r="E555" s="76"/>
      <c r="F555" s="77"/>
      <c r="G555" s="78"/>
      <c r="H555" s="79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26" t="s">
        <v>685</v>
      </c>
      <c r="B556" s="27"/>
      <c r="C556" s="27"/>
      <c r="D556" s="28"/>
      <c r="E556" s="29"/>
      <c r="F556" s="30" t="str">
        <f>A556</f>
        <v>(22)2</v>
      </c>
      <c r="G556" s="31" t="s">
        <v>238</v>
      </c>
      <c r="H556" s="32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34" t="s">
        <v>239</v>
      </c>
      <c r="B557" s="35" t="str">
        <f>IFERROR(VLOOKUP(A556,REKAPAN!$A$1:$M$2737,2, FALSE))</f>
        <v>Devi Andriani</v>
      </c>
      <c r="C557" s="36"/>
      <c r="D557" s="38"/>
      <c r="E557" s="40"/>
      <c r="F557" s="30" t="s">
        <v>266</v>
      </c>
      <c r="G557" s="43" t="str">
        <f>B563</f>
        <v>CS YENI (082321458214)</v>
      </c>
      <c r="H557" s="28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4" t="s">
        <v>269</v>
      </c>
      <c r="B558" s="45" t="str">
        <f>IFERROR(VLOOKUP(A556,REKAPAN!$A$1:$M$2737,3, FALSE))</f>
        <v>Toko Kue Harum Cakes Jl. Raya Cilandak KKO No. 3B RT / RW 12 / 8 Ragunan ,Pasar Minggu ,Jakarta Selatan 12560</v>
      </c>
      <c r="D558" s="46"/>
      <c r="E558" s="40"/>
      <c r="F558" s="47" t="s">
        <v>270</v>
      </c>
      <c r="G558" s="49" t="str">
        <f>B557</f>
        <v>Devi Andriani</v>
      </c>
      <c r="H558" s="50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4"/>
      <c r="D559" s="46"/>
      <c r="E559" s="40"/>
      <c r="F559" s="47" t="s">
        <v>283</v>
      </c>
      <c r="G559" s="51" t="str">
        <f t="shared" ref="G559:G563" si="75">D562</f>
        <v>20/04/19</v>
      </c>
      <c r="H559" s="50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4"/>
      <c r="D560" s="46"/>
      <c r="E560" s="40"/>
      <c r="F560" s="47" t="s">
        <v>300</v>
      </c>
      <c r="G560" s="51" t="str">
        <f t="shared" si="75"/>
        <v>20/04/19</v>
      </c>
      <c r="H560" s="50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4" t="s">
        <v>306</v>
      </c>
      <c r="B561" s="52" t="str">
        <f>IFERROR(VLOOKUP(A556,REKAPAN!$A$1:$M$2737,4, FALSE))</f>
        <v>087876077774</v>
      </c>
      <c r="C561" s="53"/>
      <c r="D561" s="54"/>
      <c r="E561" s="40"/>
      <c r="F561" s="47" t="s">
        <v>325</v>
      </c>
      <c r="G561" s="49" t="str">
        <f t="shared" si="75"/>
        <v/>
      </c>
      <c r="H561" s="50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30" t="s">
        <v>332</v>
      </c>
      <c r="B562" s="55" t="s">
        <v>333</v>
      </c>
      <c r="C562" s="56" t="s">
        <v>283</v>
      </c>
      <c r="D562" s="57" t="str">
        <f>IFERROR(VLOOKUP(A556,REKAPAN!$A$1:$M$2737,12, FALSE))</f>
        <v>20/04/19</v>
      </c>
      <c r="E562" s="40"/>
      <c r="F562" s="47" t="s">
        <v>351</v>
      </c>
      <c r="G562" s="49">
        <f t="shared" si="75"/>
        <v>11000</v>
      </c>
      <c r="H562" s="50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4" t="s">
        <v>266</v>
      </c>
      <c r="B563" s="52" t="str">
        <f>IFERROR(VLOOKUP(A556,REKAPAN!$A$1:$O$2737,15, FALSE))</f>
        <v>CS YENI (082321458214)</v>
      </c>
      <c r="C563" s="58" t="s">
        <v>300</v>
      </c>
      <c r="D563" s="59" t="str">
        <f>IFERROR(VLOOKUP(A556,REKAPAN!$A$1:$M$2737,13, FALSE))</f>
        <v>20/04/19</v>
      </c>
      <c r="E563" s="40"/>
      <c r="F563" s="47" t="s">
        <v>372</v>
      </c>
      <c r="G563" s="49" t="str">
        <f t="shared" si="75"/>
        <v>JNE REG</v>
      </c>
      <c r="H563" s="50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4" t="s">
        <v>383</v>
      </c>
      <c r="B564" s="52">
        <f>IFERROR(VLOOKUP(A556,REKAPAN!$A$1:$M$2737,6, FALSE))</f>
        <v>2</v>
      </c>
      <c r="C564" s="58" t="s">
        <v>325</v>
      </c>
      <c r="D564" s="60" t="str">
        <f>IFERROR(VLOOKUP(A556,REKAPAN!$A$1:$M$2737,11, FALSE))</f>
        <v/>
      </c>
      <c r="E564" s="40"/>
      <c r="F564" s="47" t="s">
        <v>394</v>
      </c>
      <c r="G564" s="61" t="str">
        <f>IFERROR(VLOOKUP(A556,REKAPAN!$A$1:$O$2737,14, FALSE))</f>
        <v/>
      </c>
      <c r="H564" s="50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4" t="s">
        <v>404</v>
      </c>
      <c r="B565" s="62" t="str">
        <f>IFERROR(VLOOKUP(A556,REKAPAN!$A$1:$M$2737,5, FALSE))</f>
        <v>- Zenya Rose XL do
- Khimar zenya rose</v>
      </c>
      <c r="C565" s="58" t="s">
        <v>351</v>
      </c>
      <c r="D565" s="60">
        <f>IFERROR(VLOOKUP(A556,REKAPAN!$A$1:$M$2737,9, FALSE))</f>
        <v>11000</v>
      </c>
      <c r="E565" s="40"/>
      <c r="F565" s="47" t="s">
        <v>383</v>
      </c>
      <c r="G565" s="63">
        <f t="shared" ref="G565:G566" si="76">B564</f>
        <v>2</v>
      </c>
      <c r="H565" s="50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64"/>
      <c r="C566" s="58" t="s">
        <v>372</v>
      </c>
      <c r="D566" s="65" t="str">
        <f>IFERROR(VLOOKUP(A556,REKAPAN!$A$1:$M$2737,10, FALSE))</f>
        <v>JNE REG</v>
      </c>
      <c r="E566" s="40"/>
      <c r="F566" s="47" t="s">
        <v>404</v>
      </c>
      <c r="G566" s="66" t="str">
        <f t="shared" si="76"/>
        <v>- Zenya Rose XL do
- Khimar zenya rose</v>
      </c>
      <c r="H566" s="50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64"/>
      <c r="C567" s="58" t="s">
        <v>394</v>
      </c>
      <c r="D567" s="67"/>
      <c r="E567" s="40"/>
      <c r="F567" s="47"/>
      <c r="H567" s="50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64"/>
      <c r="C568" s="53"/>
      <c r="D568" s="50"/>
      <c r="E568" s="40"/>
      <c r="F568" s="64"/>
      <c r="H568" s="50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7" t="s">
        <v>460</v>
      </c>
      <c r="B569" s="68" t="s">
        <v>462</v>
      </c>
      <c r="C569" s="53"/>
      <c r="D569" s="54"/>
      <c r="E569" s="40"/>
      <c r="F569" s="69" t="s">
        <v>464</v>
      </c>
      <c r="G569" s="70" t="s">
        <v>469</v>
      </c>
      <c r="H569" s="71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72" t="str">
        <f>IFERROR(VLOOKUP(A556,REKAPAN!$A$2:$R$2737,16, FALSE))</f>
        <v>Rosty</v>
      </c>
      <c r="B570" s="73"/>
      <c r="C570" s="74"/>
      <c r="D570" s="75"/>
      <c r="E570" s="76"/>
      <c r="F570" s="77"/>
      <c r="G570" s="78"/>
      <c r="H570" s="79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26" t="s">
        <v>690</v>
      </c>
      <c r="B571" s="27"/>
      <c r="C571" s="27"/>
      <c r="D571" s="28"/>
      <c r="E571" s="29"/>
      <c r="F571" s="30" t="str">
        <f>A571</f>
        <v>(22)3</v>
      </c>
      <c r="G571" s="31" t="s">
        <v>238</v>
      </c>
      <c r="H571" s="32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34" t="s">
        <v>239</v>
      </c>
      <c r="B572" s="35" t="str">
        <f>IFERROR(VLOOKUP(A571,REKAPAN!$A$1:$M$2737,2, FALSE))</f>
        <v>Liza loundry</v>
      </c>
      <c r="C572" s="36"/>
      <c r="D572" s="38"/>
      <c r="E572" s="40"/>
      <c r="F572" s="30" t="s">
        <v>266</v>
      </c>
      <c r="G572" s="43" t="str">
        <f>B578</f>
        <v>CS YENI (082321458214)</v>
      </c>
      <c r="H572" s="28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4" t="s">
        <v>269</v>
      </c>
      <c r="B573" s="45" t="str">
        <f>IFERROR(VLOOKUP(A571,REKAPAN!$A$1:$M$2737,3, FALSE))</f>
        <v>jln trans barelang sungai raya..samping masjid nurul jihad kel sembulang kec galang kota batam</v>
      </c>
      <c r="D573" s="46"/>
      <c r="E573" s="40"/>
      <c r="F573" s="47" t="s">
        <v>270</v>
      </c>
      <c r="G573" s="49" t="str">
        <f>B572</f>
        <v>Liza loundry</v>
      </c>
      <c r="H573" s="50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4"/>
      <c r="D574" s="46"/>
      <c r="E574" s="40"/>
      <c r="F574" s="47" t="s">
        <v>283</v>
      </c>
      <c r="G574" s="51" t="str">
        <f t="shared" ref="G574:G578" si="77">D577</f>
        <v>21/04/19</v>
      </c>
      <c r="H574" s="50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4"/>
      <c r="D575" s="46"/>
      <c r="E575" s="40"/>
      <c r="F575" s="47" t="s">
        <v>300</v>
      </c>
      <c r="G575" s="51" t="str">
        <f t="shared" si="77"/>
        <v>21/04/19</v>
      </c>
      <c r="H575" s="50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4" t="s">
        <v>306</v>
      </c>
      <c r="B576" s="52" t="str">
        <f>IFERROR(VLOOKUP(A571,REKAPAN!$A$1:$M$2737,4, FALSE))</f>
        <v>082385679111</v>
      </c>
      <c r="C576" s="53"/>
      <c r="D576" s="54"/>
      <c r="E576" s="40"/>
      <c r="F576" s="47" t="s">
        <v>325</v>
      </c>
      <c r="G576" s="49" t="str">
        <f t="shared" si="77"/>
        <v/>
      </c>
      <c r="H576" s="50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30" t="s">
        <v>332</v>
      </c>
      <c r="B577" s="55" t="s">
        <v>333</v>
      </c>
      <c r="C577" s="56" t="s">
        <v>283</v>
      </c>
      <c r="D577" s="57" t="str">
        <f>IFERROR(VLOOKUP(A571,REKAPAN!$A$1:$M$2737,12, FALSE))</f>
        <v>21/04/19</v>
      </c>
      <c r="E577" s="40"/>
      <c r="F577" s="47" t="s">
        <v>351</v>
      </c>
      <c r="G577" s="49">
        <f t="shared" si="77"/>
        <v>35000</v>
      </c>
      <c r="H577" s="50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4" t="s">
        <v>266</v>
      </c>
      <c r="B578" s="52" t="str">
        <f>IFERROR(VLOOKUP(A571,REKAPAN!$A$1:$O$2737,15, FALSE))</f>
        <v>CS YENI (082321458214)</v>
      </c>
      <c r="C578" s="58" t="s">
        <v>300</v>
      </c>
      <c r="D578" s="59" t="str">
        <f>IFERROR(VLOOKUP(A571,REKAPAN!$A$1:$M$2737,13, FALSE))</f>
        <v>21/04/19</v>
      </c>
      <c r="E578" s="40"/>
      <c r="F578" s="47" t="s">
        <v>372</v>
      </c>
      <c r="G578" s="49" t="str">
        <f t="shared" si="77"/>
        <v>JNE REG</v>
      </c>
      <c r="H578" s="50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4" t="s">
        <v>383</v>
      </c>
      <c r="B579" s="52">
        <f>IFERROR(VLOOKUP(A571,REKAPAN!$A$1:$M$2737,6, FALSE))</f>
        <v>4</v>
      </c>
      <c r="C579" s="58" t="s">
        <v>325</v>
      </c>
      <c r="D579" s="60" t="str">
        <f>IFERROR(VLOOKUP(A571,REKAPAN!$A$1:$M$2737,11, FALSE))</f>
        <v/>
      </c>
      <c r="E579" s="40"/>
      <c r="F579" s="47" t="s">
        <v>394</v>
      </c>
      <c r="G579" s="61" t="str">
        <f>IFERROR(VLOOKUP(A571,REKAPAN!$A$1:$O$2737,14, FALSE))</f>
        <v/>
      </c>
      <c r="H579" s="50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4" t="s">
        <v>404</v>
      </c>
      <c r="B580" s="62" t="str">
        <f>IFERROR(VLOOKUP(A571,REKAPAN!$A$1:$M$2737,5, FALSE))</f>
        <v>Hasya maroon, hitam, choco, navy</v>
      </c>
      <c r="C580" s="58" t="s">
        <v>351</v>
      </c>
      <c r="D580" s="60">
        <f>IFERROR(VLOOKUP(A571,REKAPAN!$A$1:$M$2737,9, FALSE))</f>
        <v>35000</v>
      </c>
      <c r="E580" s="40"/>
      <c r="F580" s="47" t="s">
        <v>383</v>
      </c>
      <c r="G580" s="63">
        <f t="shared" ref="G580:G581" si="78">B579</f>
        <v>4</v>
      </c>
      <c r="H580" s="50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64"/>
      <c r="C581" s="58" t="s">
        <v>372</v>
      </c>
      <c r="D581" s="65" t="str">
        <f>IFERROR(VLOOKUP(A571,REKAPAN!$A$1:$M$2737,10, FALSE))</f>
        <v>JNE REG</v>
      </c>
      <c r="E581" s="40"/>
      <c r="F581" s="47" t="s">
        <v>404</v>
      </c>
      <c r="G581" s="66" t="str">
        <f t="shared" si="78"/>
        <v>Hasya maroon, hitam, choco, navy</v>
      </c>
      <c r="H581" s="50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64"/>
      <c r="C582" s="58" t="s">
        <v>394</v>
      </c>
      <c r="D582" s="67"/>
      <c r="E582" s="40"/>
      <c r="F582" s="47"/>
      <c r="H582" s="50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64"/>
      <c r="C583" s="53"/>
      <c r="D583" s="50"/>
      <c r="E583" s="40"/>
      <c r="F583" s="64"/>
      <c r="H583" s="50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7" t="s">
        <v>460</v>
      </c>
      <c r="B584" s="68" t="s">
        <v>462</v>
      </c>
      <c r="C584" s="53"/>
      <c r="D584" s="54"/>
      <c r="E584" s="40"/>
      <c r="F584" s="69" t="s">
        <v>464</v>
      </c>
      <c r="G584" s="70" t="s">
        <v>469</v>
      </c>
      <c r="H584" s="71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72" t="str">
        <f>IFERROR(VLOOKUP(A571,REKAPAN!$A$2:$R$2737,16, FALSE))</f>
        <v>Rosty</v>
      </c>
      <c r="B585" s="73"/>
      <c r="C585" s="74"/>
      <c r="D585" s="75"/>
      <c r="E585" s="76"/>
      <c r="F585" s="77"/>
      <c r="G585" s="78"/>
      <c r="H585" s="79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26" t="s">
        <v>696</v>
      </c>
      <c r="B586" s="27"/>
      <c r="C586" s="27"/>
      <c r="D586" s="28"/>
      <c r="E586" s="29"/>
      <c r="F586" s="30" t="str">
        <f>A586</f>
        <v>(22)4</v>
      </c>
      <c r="G586" s="31" t="s">
        <v>238</v>
      </c>
      <c r="H586" s="32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34" t="s">
        <v>239</v>
      </c>
      <c r="B587" s="35" t="str">
        <f>IFERROR(VLOOKUP(A586,REKAPAN!$A$1:$M$2737,2, FALSE))</f>
        <v>Kiki Souvenir Banjarmasin</v>
      </c>
      <c r="C587" s="36"/>
      <c r="D587" s="38"/>
      <c r="E587" s="40"/>
      <c r="F587" s="30" t="s">
        <v>266</v>
      </c>
      <c r="G587" s="43" t="str">
        <f>B593</f>
        <v>CS YENI (082321458214)</v>
      </c>
      <c r="H587" s="28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4" t="s">
        <v>269</v>
      </c>
      <c r="B588" s="45" t="str">
        <f>IFERROR(VLOOKUP(A586,REKAPAN!$A$1:$M$2737,3, FALSE))</f>
        <v>Jl. S. Parman No. 9 (sebelah polda - samping Alfamart) kota banjarmasin kalimantan selatan</v>
      </c>
      <c r="D588" s="46"/>
      <c r="E588" s="40"/>
      <c r="F588" s="47" t="s">
        <v>270</v>
      </c>
      <c r="G588" s="49" t="str">
        <f>B587</f>
        <v>Kiki Souvenir Banjarmasin</v>
      </c>
      <c r="H588" s="50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4"/>
      <c r="D589" s="46"/>
      <c r="E589" s="40"/>
      <c r="F589" s="47" t="s">
        <v>283</v>
      </c>
      <c r="G589" s="51" t="str">
        <f t="shared" ref="G589:G593" si="79">D592</f>
        <v>22/04/19</v>
      </c>
      <c r="H589" s="50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27.75" customHeight="1">
      <c r="A590" s="44"/>
      <c r="D590" s="46"/>
      <c r="E590" s="40"/>
      <c r="F590" s="47" t="s">
        <v>300</v>
      </c>
      <c r="G590" s="51" t="str">
        <f t="shared" si="79"/>
        <v>22/04/19</v>
      </c>
      <c r="H590" s="50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4" t="s">
        <v>306</v>
      </c>
      <c r="B591" s="52" t="str">
        <f>IFERROR(VLOOKUP(A586,REKAPAN!$A$1:$M$2737,4, FALSE))</f>
        <v>082211111671</v>
      </c>
      <c r="C591" s="53"/>
      <c r="D591" s="54"/>
      <c r="E591" s="40"/>
      <c r="F591" s="47" t="s">
        <v>325</v>
      </c>
      <c r="G591" s="49" t="str">
        <f t="shared" si="79"/>
        <v/>
      </c>
      <c r="H591" s="50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30" t="s">
        <v>332</v>
      </c>
      <c r="B592" s="55" t="s">
        <v>333</v>
      </c>
      <c r="C592" s="56" t="s">
        <v>283</v>
      </c>
      <c r="D592" s="57" t="str">
        <f>IFERROR(VLOOKUP(A586,REKAPAN!$A$1:$M$2737,12, FALSE))</f>
        <v>22/04/19</v>
      </c>
      <c r="E592" s="40"/>
      <c r="F592" s="47" t="s">
        <v>351</v>
      </c>
      <c r="G592" s="49">
        <f t="shared" si="79"/>
        <v>82000</v>
      </c>
      <c r="H592" s="50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4" t="s">
        <v>266</v>
      </c>
      <c r="B593" s="52" t="str">
        <f>IFERROR(VLOOKUP(A586,REKAPAN!$A$1:$O$2737,15, FALSE))</f>
        <v>CS YENI (082321458214)</v>
      </c>
      <c r="C593" s="58" t="s">
        <v>300</v>
      </c>
      <c r="D593" s="59" t="str">
        <f>IFERROR(VLOOKUP(A586,REKAPAN!$A$1:$M$2737,13, FALSE))</f>
        <v>22/04/19</v>
      </c>
      <c r="E593" s="40"/>
      <c r="F593" s="47" t="s">
        <v>372</v>
      </c>
      <c r="G593" s="49" t="str">
        <f t="shared" si="79"/>
        <v>JNE REG</v>
      </c>
      <c r="H593" s="50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4" t="s">
        <v>383</v>
      </c>
      <c r="B594" s="52">
        <f>IFERROR(VLOOKUP(A586,REKAPAN!$A$1:$M$2737,6, FALSE))</f>
        <v>6</v>
      </c>
      <c r="C594" s="58" t="s">
        <v>325</v>
      </c>
      <c r="D594" s="60" t="str">
        <f>IFERROR(VLOOKUP(A586,REKAPAN!$A$1:$M$2737,11, FALSE))</f>
        <v/>
      </c>
      <c r="E594" s="40"/>
      <c r="F594" s="47" t="s">
        <v>394</v>
      </c>
      <c r="G594" s="61" t="str">
        <f>IFERROR(VLOOKUP(A586,REKAPAN!$A$1:$O$2737,14, FALSE))</f>
        <v/>
      </c>
      <c r="H594" s="50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4" t="s">
        <v>404</v>
      </c>
      <c r="B595" s="62" t="str">
        <f>IFERROR(VLOOKUP(A586,REKAPAN!$A$1:$M$2737,5, FALSE))</f>
        <v>- Elenora hitam XXL set
- Elenora cream XXL set
- Elenora kids hitam size.5 (set)
- Elenora cream size.5 (set)</v>
      </c>
      <c r="C595" s="58" t="s">
        <v>351</v>
      </c>
      <c r="D595" s="60">
        <f>IFERROR(VLOOKUP(A586,REKAPAN!$A$1:$M$2737,9, FALSE))</f>
        <v>82000</v>
      </c>
      <c r="E595" s="40"/>
      <c r="F595" s="47" t="s">
        <v>383</v>
      </c>
      <c r="G595" s="63">
        <f t="shared" ref="G595:G596" si="80">B594</f>
        <v>6</v>
      </c>
      <c r="H595" s="50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64"/>
      <c r="C596" s="58" t="s">
        <v>372</v>
      </c>
      <c r="D596" s="65" t="str">
        <f>IFERROR(VLOOKUP(A586,REKAPAN!$A$1:$M$2737,10, FALSE))</f>
        <v>JNE REG</v>
      </c>
      <c r="E596" s="40"/>
      <c r="F596" s="47" t="s">
        <v>404</v>
      </c>
      <c r="G596" s="66" t="str">
        <f t="shared" si="80"/>
        <v>- Elenora hitam XXL set
- Elenora cream XXL set
- Elenora kids hitam size.5 (set)
- Elenora cream size.5 (set)</v>
      </c>
      <c r="H596" s="50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64"/>
      <c r="C597" s="58" t="s">
        <v>394</v>
      </c>
      <c r="D597" s="67"/>
      <c r="E597" s="40"/>
      <c r="F597" s="47"/>
      <c r="H597" s="50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38.25" customHeight="1">
      <c r="A598" s="64"/>
      <c r="C598" s="53"/>
      <c r="D598" s="50"/>
      <c r="E598" s="40"/>
      <c r="F598" s="64"/>
      <c r="H598" s="50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7" t="s">
        <v>460</v>
      </c>
      <c r="B599" s="68" t="s">
        <v>462</v>
      </c>
      <c r="C599" s="53"/>
      <c r="D599" s="54"/>
      <c r="E599" s="40"/>
      <c r="F599" s="69" t="s">
        <v>464</v>
      </c>
      <c r="G599" s="70" t="s">
        <v>469</v>
      </c>
      <c r="H599" s="71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72" t="str">
        <f>IFERROR(VLOOKUP(A586,REKAPAN!$A$2:$R$2737,16, FALSE))</f>
        <v>Rosty</v>
      </c>
      <c r="B600" s="73"/>
      <c r="C600" s="74"/>
      <c r="D600" s="75"/>
      <c r="E600" s="76"/>
      <c r="F600" s="77"/>
      <c r="G600" s="78"/>
      <c r="H600" s="79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26" t="s">
        <v>702</v>
      </c>
      <c r="B601" s="27"/>
      <c r="C601" s="27"/>
      <c r="D601" s="28"/>
      <c r="E601" s="29"/>
      <c r="F601" s="30" t="str">
        <f>A601</f>
        <v>(22)5</v>
      </c>
      <c r="G601" s="31" t="s">
        <v>238</v>
      </c>
      <c r="H601" s="32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34" t="s">
        <v>239</v>
      </c>
      <c r="B602" s="35" t="str">
        <f>IFERROR(VLOOKUP(A601,REKAPAN!$A$1:$M$2737,2, FALSE))</f>
        <v>Kholifatun Inayah</v>
      </c>
      <c r="C602" s="36"/>
      <c r="D602" s="38"/>
      <c r="E602" s="40"/>
      <c r="F602" s="30" t="s">
        <v>266</v>
      </c>
      <c r="G602" s="43" t="str">
        <f>B608</f>
        <v>CS YENI (082321458214)</v>
      </c>
      <c r="H602" s="28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4" t="s">
        <v>269</v>
      </c>
      <c r="B603" s="45" t="str">
        <f>IFERROR(VLOOKUP(A601,REKAPAN!$A$1:$M$2737,3, FALSE))</f>
        <v>Desa Juwiring RT:08/RW:02 Kecamatan : Cepiring Kab/Kota : Kendal Provinsi : Jawa Tengah</v>
      </c>
      <c r="D603" s="46"/>
      <c r="E603" s="40"/>
      <c r="F603" s="47" t="s">
        <v>270</v>
      </c>
      <c r="G603" s="49" t="str">
        <f>B602</f>
        <v>Kholifatun Inayah</v>
      </c>
      <c r="H603" s="50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4"/>
      <c r="D604" s="46"/>
      <c r="E604" s="40"/>
      <c r="F604" s="47" t="s">
        <v>283</v>
      </c>
      <c r="G604" s="51" t="str">
        <f t="shared" ref="G604:G608" si="81">D607</f>
        <v>22/04/19</v>
      </c>
      <c r="H604" s="50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4"/>
      <c r="D605" s="46"/>
      <c r="E605" s="40"/>
      <c r="F605" s="47" t="s">
        <v>300</v>
      </c>
      <c r="G605" s="51" t="str">
        <f t="shared" si="81"/>
        <v>22/04/19</v>
      </c>
      <c r="H605" s="50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4" t="s">
        <v>306</v>
      </c>
      <c r="B606" s="52" t="str">
        <f>IFERROR(VLOOKUP(A601,REKAPAN!$A$1:$M$2737,4, FALSE))</f>
        <v>0895346912467</v>
      </c>
      <c r="C606" s="53"/>
      <c r="D606" s="54"/>
      <c r="E606" s="40"/>
      <c r="F606" s="47" t="s">
        <v>325</v>
      </c>
      <c r="G606" s="49" t="str">
        <f t="shared" si="81"/>
        <v/>
      </c>
      <c r="H606" s="50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30" t="s">
        <v>332</v>
      </c>
      <c r="B607" s="55" t="s">
        <v>333</v>
      </c>
      <c r="C607" s="56" t="s">
        <v>283</v>
      </c>
      <c r="D607" s="57" t="str">
        <f>IFERROR(VLOOKUP(A601,REKAPAN!$A$1:$M$2737,12, FALSE))</f>
        <v>22/04/19</v>
      </c>
      <c r="E607" s="40"/>
      <c r="F607" s="47" t="s">
        <v>351</v>
      </c>
      <c r="G607" s="49">
        <f t="shared" si="81"/>
        <v>19000</v>
      </c>
      <c r="H607" s="50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4" t="s">
        <v>266</v>
      </c>
      <c r="B608" s="52" t="str">
        <f>IFERROR(VLOOKUP(A601,REKAPAN!$A$1:$O$2737,15, FALSE))</f>
        <v>CS YENI (082321458214)</v>
      </c>
      <c r="C608" s="58" t="s">
        <v>300</v>
      </c>
      <c r="D608" s="59" t="str">
        <f>IFERROR(VLOOKUP(A601,REKAPAN!$A$1:$M$2737,13, FALSE))</f>
        <v>22/04/19</v>
      </c>
      <c r="E608" s="40"/>
      <c r="F608" s="47" t="s">
        <v>372</v>
      </c>
      <c r="G608" s="49" t="str">
        <f t="shared" si="81"/>
        <v>JNE REG</v>
      </c>
      <c r="H608" s="50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4" t="s">
        <v>383</v>
      </c>
      <c r="B609" s="52">
        <f>IFERROR(VLOOKUP(A601,REKAPAN!$A$1:$M$2737,6, FALSE))</f>
        <v>3</v>
      </c>
      <c r="C609" s="58" t="s">
        <v>325</v>
      </c>
      <c r="D609" s="60" t="str">
        <f>IFERROR(VLOOKUP(A601,REKAPAN!$A$1:$M$2737,11, FALSE))</f>
        <v/>
      </c>
      <c r="E609" s="40"/>
      <c r="F609" s="47" t="s">
        <v>394</v>
      </c>
      <c r="G609" s="61" t="str">
        <f>IFERROR(VLOOKUP(A601,REKAPAN!$A$1:$O$2737,14, FALSE))</f>
        <v/>
      </c>
      <c r="H609" s="50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4" t="s">
        <v>404</v>
      </c>
      <c r="B610" s="62" t="str">
        <f>IFERROR(VLOOKUP(A601,REKAPAN!$A$1:$M$2737,5, FALSE))</f>
        <v>- Tisha Lavender L set
- Tisha Navy M do</v>
      </c>
      <c r="C610" s="58" t="s">
        <v>351</v>
      </c>
      <c r="D610" s="60">
        <f>IFERROR(VLOOKUP(A601,REKAPAN!$A$1:$M$2737,9, FALSE))</f>
        <v>19000</v>
      </c>
      <c r="E610" s="40"/>
      <c r="F610" s="47" t="s">
        <v>383</v>
      </c>
      <c r="G610" s="63">
        <f t="shared" ref="G610:G611" si="82">B609</f>
        <v>3</v>
      </c>
      <c r="H610" s="50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64"/>
      <c r="C611" s="58" t="s">
        <v>372</v>
      </c>
      <c r="D611" s="65" t="str">
        <f>IFERROR(VLOOKUP(A601,REKAPAN!$A$1:$M$2737,10, FALSE))</f>
        <v>JNE REG</v>
      </c>
      <c r="E611" s="40"/>
      <c r="F611" s="47" t="s">
        <v>404</v>
      </c>
      <c r="G611" s="66" t="str">
        <f t="shared" si="82"/>
        <v>- Tisha Lavender L set
- Tisha Navy M do</v>
      </c>
      <c r="H611" s="50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64"/>
      <c r="C612" s="58" t="s">
        <v>394</v>
      </c>
      <c r="D612" s="67"/>
      <c r="E612" s="40"/>
      <c r="F612" s="47"/>
      <c r="H612" s="50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64"/>
      <c r="C613" s="53"/>
      <c r="D613" s="50"/>
      <c r="E613" s="40"/>
      <c r="F613" s="64"/>
      <c r="H613" s="50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7" t="s">
        <v>460</v>
      </c>
      <c r="B614" s="68" t="s">
        <v>462</v>
      </c>
      <c r="C614" s="53"/>
      <c r="D614" s="54"/>
      <c r="E614" s="40"/>
      <c r="F614" s="69" t="s">
        <v>464</v>
      </c>
      <c r="G614" s="70" t="s">
        <v>469</v>
      </c>
      <c r="H614" s="71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72" t="str">
        <f>IFERROR(VLOOKUP(A601,REKAPAN!$A$2:$R$2737,16, FALSE))</f>
        <v>Rosty</v>
      </c>
      <c r="B615" s="73"/>
      <c r="C615" s="74"/>
      <c r="D615" s="75"/>
      <c r="E615" s="76"/>
      <c r="F615" s="77"/>
      <c r="G615" s="78"/>
      <c r="H615" s="79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26" t="s">
        <v>707</v>
      </c>
      <c r="B616" s="27"/>
      <c r="C616" s="27"/>
      <c r="D616" s="28"/>
      <c r="E616" s="29"/>
      <c r="F616" s="30" t="str">
        <f>A616</f>
        <v>(22)6</v>
      </c>
      <c r="G616" s="31" t="s">
        <v>238</v>
      </c>
      <c r="H616" s="32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34" t="s">
        <v>239</v>
      </c>
      <c r="B617" s="35" t="str">
        <f>IFERROR(VLOOKUP(A616,REKAPAN!$A$1:$M$2737,2, FALSE))</f>
        <v>H. Ayi Fatimah (Matrial Padilah) </v>
      </c>
      <c r="C617" s="36"/>
      <c r="D617" s="38"/>
      <c r="E617" s="40"/>
      <c r="F617" s="30" t="s">
        <v>266</v>
      </c>
      <c r="G617" s="43" t="str">
        <f>B623</f>
        <v>CS YENI (082321458214)</v>
      </c>
      <c r="H617" s="28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4" t="s">
        <v>269</v>
      </c>
      <c r="B618" s="45" t="str">
        <f>IFERROR(VLOOKUP(A616,REKAPAN!$A$1:$M$2737,3, FALSE))</f>
        <v>kp. Darmaga rt04/rw05 ds. Neglasari kec. Bojongpicung kab. Cianjur 43283</v>
      </c>
      <c r="D618" s="46"/>
      <c r="E618" s="40"/>
      <c r="F618" s="47" t="s">
        <v>270</v>
      </c>
      <c r="G618" s="49" t="str">
        <f>B617</f>
        <v>H. Ayi Fatimah (Matrial Padilah) </v>
      </c>
      <c r="H618" s="50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4"/>
      <c r="D619" s="46"/>
      <c r="E619" s="40"/>
      <c r="F619" s="47" t="s">
        <v>283</v>
      </c>
      <c r="G619" s="51" t="str">
        <f t="shared" ref="G619:G623" si="83">D622</f>
        <v>22/04/19</v>
      </c>
      <c r="H619" s="50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4"/>
      <c r="D620" s="46"/>
      <c r="E620" s="40"/>
      <c r="F620" s="47" t="s">
        <v>300</v>
      </c>
      <c r="G620" s="51" t="str">
        <f t="shared" si="83"/>
        <v>22/04/19</v>
      </c>
      <c r="H620" s="50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4" t="s">
        <v>306</v>
      </c>
      <c r="B621" s="52" t="str">
        <f>IFERROR(VLOOKUP(A616,REKAPAN!$A$1:$M$2737,4, FALSE))</f>
        <v>081906546110</v>
      </c>
      <c r="C621" s="53"/>
      <c r="D621" s="54"/>
      <c r="E621" s="40"/>
      <c r="F621" s="47" t="s">
        <v>325</v>
      </c>
      <c r="G621" s="49" t="str">
        <f t="shared" si="83"/>
        <v/>
      </c>
      <c r="H621" s="50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30" t="s">
        <v>332</v>
      </c>
      <c r="B622" s="55" t="s">
        <v>333</v>
      </c>
      <c r="C622" s="56" t="s">
        <v>283</v>
      </c>
      <c r="D622" s="57" t="str">
        <f>IFERROR(VLOOKUP(A616,REKAPAN!$A$1:$M$2737,12, FALSE))</f>
        <v>22/04/19</v>
      </c>
      <c r="E622" s="40"/>
      <c r="F622" s="47" t="s">
        <v>351</v>
      </c>
      <c r="G622" s="49">
        <f t="shared" si="83"/>
        <v>16000</v>
      </c>
      <c r="H622" s="50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4" t="s">
        <v>266</v>
      </c>
      <c r="B623" s="52" t="str">
        <f>IFERROR(VLOOKUP(A616,REKAPAN!$A$1:$O$2737,15, FALSE))</f>
        <v>CS YENI (082321458214)</v>
      </c>
      <c r="C623" s="58" t="s">
        <v>300</v>
      </c>
      <c r="D623" s="59" t="str">
        <f>IFERROR(VLOOKUP(A616,REKAPAN!$A$1:$M$2737,13, FALSE))</f>
        <v>22/04/19</v>
      </c>
      <c r="E623" s="40"/>
      <c r="F623" s="47" t="s">
        <v>372</v>
      </c>
      <c r="G623" s="49" t="str">
        <f t="shared" si="83"/>
        <v>JNE REG</v>
      </c>
      <c r="H623" s="50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4" t="s">
        <v>383</v>
      </c>
      <c r="B624" s="52">
        <f>IFERROR(VLOOKUP(A616,REKAPAN!$A$1:$M$2737,6, FALSE))</f>
        <v>2</v>
      </c>
      <c r="C624" s="58" t="s">
        <v>325</v>
      </c>
      <c r="D624" s="60" t="str">
        <f>IFERROR(VLOOKUP(A616,REKAPAN!$A$1:$M$2737,11, FALSE))</f>
        <v/>
      </c>
      <c r="E624" s="40"/>
      <c r="F624" s="47" t="s">
        <v>394</v>
      </c>
      <c r="G624" s="61" t="str">
        <f>IFERROR(VLOOKUP(A616,REKAPAN!$A$1:$O$2737,14, FALSE))</f>
        <v/>
      </c>
      <c r="H624" s="50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4" t="s">
        <v>404</v>
      </c>
      <c r="B625" s="62" t="str">
        <f>IFERROR(VLOOKUP(A616,REKAPAN!$A$1:$M$2737,5, FALSE))</f>
        <v>Zenya Gold XL set</v>
      </c>
      <c r="C625" s="58" t="s">
        <v>351</v>
      </c>
      <c r="D625" s="60">
        <f>IFERROR(VLOOKUP(A616,REKAPAN!$A$1:$M$2737,9, FALSE))</f>
        <v>16000</v>
      </c>
      <c r="E625" s="40"/>
      <c r="F625" s="47" t="s">
        <v>383</v>
      </c>
      <c r="G625" s="63">
        <f t="shared" ref="G625:G626" si="84">B624</f>
        <v>2</v>
      </c>
      <c r="H625" s="50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64"/>
      <c r="C626" s="58" t="s">
        <v>372</v>
      </c>
      <c r="D626" s="65" t="str">
        <f>IFERROR(VLOOKUP(A616,REKAPAN!$A$1:$M$2737,10, FALSE))</f>
        <v>JNE REG</v>
      </c>
      <c r="E626" s="40"/>
      <c r="F626" s="47" t="s">
        <v>404</v>
      </c>
      <c r="G626" s="66" t="str">
        <f t="shared" si="84"/>
        <v>Zenya Gold XL set</v>
      </c>
      <c r="H626" s="50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64"/>
      <c r="C627" s="58" t="s">
        <v>394</v>
      </c>
      <c r="D627" s="67"/>
      <c r="E627" s="40"/>
      <c r="F627" s="47"/>
      <c r="H627" s="50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64"/>
      <c r="C628" s="53"/>
      <c r="D628" s="50"/>
      <c r="E628" s="40"/>
      <c r="F628" s="64"/>
      <c r="H628" s="50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7" t="s">
        <v>460</v>
      </c>
      <c r="B629" s="68" t="s">
        <v>462</v>
      </c>
      <c r="C629" s="53"/>
      <c r="D629" s="54"/>
      <c r="E629" s="40"/>
      <c r="F629" s="69" t="s">
        <v>464</v>
      </c>
      <c r="G629" s="70" t="s">
        <v>469</v>
      </c>
      <c r="H629" s="71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72" t="str">
        <f>IFERROR(VLOOKUP(A616,REKAPAN!$A$2:$R$2737,16, FALSE))</f>
        <v>Rosty</v>
      </c>
      <c r="B630" s="73"/>
      <c r="C630" s="74"/>
      <c r="D630" s="75"/>
      <c r="E630" s="76"/>
      <c r="F630" s="77"/>
      <c r="G630" s="78"/>
      <c r="H630" s="79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26" t="s">
        <v>712</v>
      </c>
      <c r="B631" s="27"/>
      <c r="C631" s="27"/>
      <c r="D631" s="28"/>
      <c r="E631" s="29"/>
      <c r="F631" s="30" t="str">
        <f>A631</f>
        <v>(22)7</v>
      </c>
      <c r="G631" s="31" t="s">
        <v>238</v>
      </c>
      <c r="H631" s="32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34" t="s">
        <v>239</v>
      </c>
      <c r="B632" s="35" t="str">
        <f>IFERROR(VLOOKUP(A631,REKAPAN!$A$1:$M$2737,2, FALSE))</f>
        <v>Khumusatul Maghfiroh</v>
      </c>
      <c r="C632" s="36"/>
      <c r="D632" s="38"/>
      <c r="E632" s="40"/>
      <c r="F632" s="30" t="s">
        <v>266</v>
      </c>
      <c r="G632" s="43" t="str">
        <f>B638</f>
        <v>CS YENI (082321458214)</v>
      </c>
      <c r="H632" s="28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4" t="s">
        <v>269</v>
      </c>
      <c r="B633" s="45" t="str">
        <f>IFERROR(VLOOKUP(A631,REKAPAN!$A$1:$M$2737,3, FALSE))</f>
        <v>Jalan Karang Anyar RT004/RW006 Kelurahan Bumijawa Kecamatan Bumijawa Kabupaten Tegal Provinsi Jawa Tengah Kode Pos 52466</v>
      </c>
      <c r="D633" s="46"/>
      <c r="E633" s="40"/>
      <c r="F633" s="47" t="s">
        <v>270</v>
      </c>
      <c r="G633" s="49" t="str">
        <f>B632</f>
        <v>Khumusatul Maghfiroh</v>
      </c>
      <c r="H633" s="50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4"/>
      <c r="D634" s="46"/>
      <c r="E634" s="40"/>
      <c r="F634" s="47" t="s">
        <v>283</v>
      </c>
      <c r="G634" s="51" t="str">
        <f t="shared" ref="G634:G638" si="85">D637</f>
        <v>22/04/19</v>
      </c>
      <c r="H634" s="50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22.5" customHeight="1">
      <c r="A635" s="44"/>
      <c r="D635" s="46"/>
      <c r="E635" s="40"/>
      <c r="F635" s="47" t="s">
        <v>300</v>
      </c>
      <c r="G635" s="51" t="str">
        <f t="shared" si="85"/>
        <v>22/04/19</v>
      </c>
      <c r="H635" s="50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4" t="s">
        <v>306</v>
      </c>
      <c r="B636" s="52" t="str">
        <f>IFERROR(VLOOKUP(A631,REKAPAN!$A$1:$M$2737,4, FALSE))</f>
        <v>081328138170</v>
      </c>
      <c r="C636" s="53"/>
      <c r="D636" s="54"/>
      <c r="E636" s="40"/>
      <c r="F636" s="47" t="s">
        <v>325</v>
      </c>
      <c r="G636" s="49" t="str">
        <f t="shared" si="85"/>
        <v/>
      </c>
      <c r="H636" s="50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30" t="s">
        <v>332</v>
      </c>
      <c r="B637" s="55" t="s">
        <v>333</v>
      </c>
      <c r="C637" s="56" t="s">
        <v>283</v>
      </c>
      <c r="D637" s="57" t="str">
        <f>IFERROR(VLOOKUP(A631,REKAPAN!$A$1:$M$2737,12, FALSE))</f>
        <v>22/04/19</v>
      </c>
      <c r="E637" s="40"/>
      <c r="F637" s="47" t="s">
        <v>351</v>
      </c>
      <c r="G637" s="49">
        <f t="shared" si="85"/>
        <v>27000</v>
      </c>
      <c r="H637" s="50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4" t="s">
        <v>266</v>
      </c>
      <c r="B638" s="52" t="str">
        <f>IFERROR(VLOOKUP(A631,REKAPAN!$A$1:$O$2737,15, FALSE))</f>
        <v>CS YENI (082321458214)</v>
      </c>
      <c r="C638" s="58" t="s">
        <v>300</v>
      </c>
      <c r="D638" s="59" t="str">
        <f>IFERROR(VLOOKUP(A631,REKAPAN!$A$1:$M$2737,13, FALSE))</f>
        <v>22/04/19</v>
      </c>
      <c r="E638" s="40"/>
      <c r="F638" s="47" t="s">
        <v>372</v>
      </c>
      <c r="G638" s="49" t="str">
        <f t="shared" si="85"/>
        <v>JNE REG</v>
      </c>
      <c r="H638" s="50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4" t="s">
        <v>383</v>
      </c>
      <c r="B639" s="52">
        <f>IFERROR(VLOOKUP(A631,REKAPAN!$A$1:$M$2737,6, FALSE))</f>
        <v>2</v>
      </c>
      <c r="C639" s="58" t="s">
        <v>325</v>
      </c>
      <c r="D639" s="60" t="str">
        <f>IFERROR(VLOOKUP(A631,REKAPAN!$A$1:$M$2737,11, FALSE))</f>
        <v/>
      </c>
      <c r="E639" s="40"/>
      <c r="F639" s="47" t="s">
        <v>394</v>
      </c>
      <c r="G639" s="61" t="str">
        <f>IFERROR(VLOOKUP(A631,REKAPAN!$A$1:$O$2737,14, FALSE))</f>
        <v/>
      </c>
      <c r="H639" s="50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4" t="s">
        <v>404</v>
      </c>
      <c r="B640" s="62" t="str">
        <f>IFERROR(VLOOKUP(A631,REKAPAN!$A$1:$M$2737,5, FALSE))</f>
        <v>Tisha Putih S set</v>
      </c>
      <c r="C640" s="58" t="s">
        <v>351</v>
      </c>
      <c r="D640" s="60">
        <f>IFERROR(VLOOKUP(A631,REKAPAN!$A$1:$M$2737,9, FALSE))</f>
        <v>27000</v>
      </c>
      <c r="E640" s="40"/>
      <c r="F640" s="47" t="s">
        <v>383</v>
      </c>
      <c r="G640" s="63">
        <f t="shared" ref="G640:G641" si="86">B639</f>
        <v>2</v>
      </c>
      <c r="H640" s="50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64"/>
      <c r="C641" s="58" t="s">
        <v>372</v>
      </c>
      <c r="D641" s="65" t="str">
        <f>IFERROR(VLOOKUP(A631,REKAPAN!$A$1:$M$2737,10, FALSE))</f>
        <v>JNE REG</v>
      </c>
      <c r="E641" s="40"/>
      <c r="F641" s="47" t="s">
        <v>404</v>
      </c>
      <c r="G641" s="66" t="str">
        <f t="shared" si="86"/>
        <v>Tisha Putih S set</v>
      </c>
      <c r="H641" s="50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64"/>
      <c r="C642" s="58" t="s">
        <v>394</v>
      </c>
      <c r="D642" s="67"/>
      <c r="E642" s="40"/>
      <c r="F642" s="47"/>
      <c r="H642" s="50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64"/>
      <c r="C643" s="53"/>
      <c r="D643" s="50"/>
      <c r="E643" s="40"/>
      <c r="F643" s="64"/>
      <c r="H643" s="50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7" t="s">
        <v>460</v>
      </c>
      <c r="B644" s="68" t="s">
        <v>462</v>
      </c>
      <c r="C644" s="53"/>
      <c r="D644" s="54"/>
      <c r="E644" s="40"/>
      <c r="F644" s="69" t="s">
        <v>464</v>
      </c>
      <c r="G644" s="70" t="s">
        <v>469</v>
      </c>
      <c r="H644" s="71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72" t="str">
        <f>IFERROR(VLOOKUP(A631,REKAPAN!$A$2:$R$2737,16, FALSE))</f>
        <v>WAWAT</v>
      </c>
      <c r="B645" s="73"/>
      <c r="C645" s="74"/>
      <c r="D645" s="75"/>
      <c r="E645" s="76"/>
      <c r="F645" s="77"/>
      <c r="G645" s="78"/>
      <c r="H645" s="79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26" t="s">
        <v>717</v>
      </c>
      <c r="B646" s="27"/>
      <c r="C646" s="27"/>
      <c r="D646" s="28"/>
      <c r="E646" s="29"/>
      <c r="F646" s="30" t="str">
        <f>A646</f>
        <v>(22)8</v>
      </c>
      <c r="G646" s="31" t="s">
        <v>238</v>
      </c>
      <c r="H646" s="32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34" t="s">
        <v>239</v>
      </c>
      <c r="B647" s="35" t="str">
        <f>IFERROR(VLOOKUP(A646,REKAPAN!$A$1:$M$2737,2, FALSE))</f>
        <v>Lili ulin nikmah</v>
      </c>
      <c r="C647" s="36"/>
      <c r="D647" s="38"/>
      <c r="E647" s="40"/>
      <c r="F647" s="30" t="s">
        <v>266</v>
      </c>
      <c r="G647" s="43" t="str">
        <f>B653</f>
        <v>CS YENI (082321458214)</v>
      </c>
      <c r="H647" s="28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4" t="s">
        <v>269</v>
      </c>
      <c r="B648" s="45" t="str">
        <f>IFERROR(VLOOKUP(A646,REKAPAN!$A$1:$M$2737,3, FALSE))</f>
        <v>Jl. Ki hajar dewantara (simpang kampus) Kecamatan : metro timur Kab/Kota : kota metro Provinsi :lampung</v>
      </c>
      <c r="D648" s="46"/>
      <c r="E648" s="40"/>
      <c r="F648" s="47" t="s">
        <v>270</v>
      </c>
      <c r="G648" s="49" t="str">
        <f>B647</f>
        <v>Lili ulin nikmah</v>
      </c>
      <c r="H648" s="50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4"/>
      <c r="D649" s="46"/>
      <c r="E649" s="40"/>
      <c r="F649" s="47" t="s">
        <v>283</v>
      </c>
      <c r="G649" s="51" t="str">
        <f t="shared" ref="G649:G653" si="87">D652</f>
        <v>22/04/19</v>
      </c>
      <c r="H649" s="50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4"/>
      <c r="D650" s="46"/>
      <c r="E650" s="40"/>
      <c r="F650" s="47" t="s">
        <v>300</v>
      </c>
      <c r="G650" s="51" t="str">
        <f t="shared" si="87"/>
        <v>22/04/19</v>
      </c>
      <c r="H650" s="50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4" t="s">
        <v>306</v>
      </c>
      <c r="B651" s="52" t="str">
        <f>IFERROR(VLOOKUP(A646,REKAPAN!$A$1:$M$2737,4, FALSE))</f>
        <v>085841670213</v>
      </c>
      <c r="C651" s="53"/>
      <c r="D651" s="54"/>
      <c r="E651" s="40"/>
      <c r="F651" s="47" t="s">
        <v>325</v>
      </c>
      <c r="G651" s="49" t="str">
        <f t="shared" si="87"/>
        <v/>
      </c>
      <c r="H651" s="50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30" t="s">
        <v>332</v>
      </c>
      <c r="B652" s="55" t="s">
        <v>333</v>
      </c>
      <c r="C652" s="56" t="s">
        <v>283</v>
      </c>
      <c r="D652" s="57" t="str">
        <f>IFERROR(VLOOKUP(A646,REKAPAN!$A$1:$M$2737,12, FALSE))</f>
        <v>22/04/19</v>
      </c>
      <c r="E652" s="40"/>
      <c r="F652" s="47" t="s">
        <v>351</v>
      </c>
      <c r="G652" s="49">
        <f t="shared" si="87"/>
        <v>26000</v>
      </c>
      <c r="H652" s="50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4" t="s">
        <v>266</v>
      </c>
      <c r="B653" s="52" t="str">
        <f>IFERROR(VLOOKUP(A646,REKAPAN!$A$1:$O$2737,15, FALSE))</f>
        <v>CS YENI (082321458214)</v>
      </c>
      <c r="C653" s="58" t="s">
        <v>300</v>
      </c>
      <c r="D653" s="59" t="str">
        <f>IFERROR(VLOOKUP(A646,REKAPAN!$A$1:$M$2737,13, FALSE))</f>
        <v>22/04/19</v>
      </c>
      <c r="E653" s="40"/>
      <c r="F653" s="47" t="s">
        <v>372</v>
      </c>
      <c r="G653" s="49" t="str">
        <f t="shared" si="87"/>
        <v>JNE REG</v>
      </c>
      <c r="H653" s="50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4" t="s">
        <v>383</v>
      </c>
      <c r="B654" s="52">
        <f>IFERROR(VLOOKUP(A646,REKAPAN!$A$1:$M$2737,6, FALSE))</f>
        <v>2</v>
      </c>
      <c r="C654" s="58" t="s">
        <v>325</v>
      </c>
      <c r="D654" s="60" t="str">
        <f>IFERROR(VLOOKUP(A646,REKAPAN!$A$1:$M$2737,11, FALSE))</f>
        <v/>
      </c>
      <c r="E654" s="40"/>
      <c r="F654" s="47" t="s">
        <v>394</v>
      </c>
      <c r="G654" s="61" t="str">
        <f>IFERROR(VLOOKUP(A646,REKAPAN!$A$1:$O$2737,14, FALSE))</f>
        <v/>
      </c>
      <c r="H654" s="50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4" t="s">
        <v>404</v>
      </c>
      <c r="B655" s="62" t="str">
        <f>IFERROR(VLOOKUP(A646,REKAPAN!$A$1:$M$2737,5, FALSE))</f>
        <v>Yara Maroon S set</v>
      </c>
      <c r="C655" s="58" t="s">
        <v>351</v>
      </c>
      <c r="D655" s="60">
        <f>IFERROR(VLOOKUP(A646,REKAPAN!$A$1:$M$2737,9, FALSE))</f>
        <v>26000</v>
      </c>
      <c r="E655" s="40"/>
      <c r="F655" s="47" t="s">
        <v>383</v>
      </c>
      <c r="G655" s="63">
        <f t="shared" ref="G655:G656" si="88">B654</f>
        <v>2</v>
      </c>
      <c r="H655" s="50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64"/>
      <c r="C656" s="58" t="s">
        <v>372</v>
      </c>
      <c r="D656" s="65" t="str">
        <f>IFERROR(VLOOKUP(A646,REKAPAN!$A$1:$M$2737,10, FALSE))</f>
        <v>JNE REG</v>
      </c>
      <c r="E656" s="40"/>
      <c r="F656" s="47" t="s">
        <v>404</v>
      </c>
      <c r="G656" s="66" t="str">
        <f t="shared" si="88"/>
        <v>Yara Maroon S set</v>
      </c>
      <c r="H656" s="50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64"/>
      <c r="C657" s="58" t="s">
        <v>394</v>
      </c>
      <c r="D657" s="67"/>
      <c r="E657" s="40"/>
      <c r="F657" s="47"/>
      <c r="H657" s="50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64"/>
      <c r="C658" s="53"/>
      <c r="D658" s="50"/>
      <c r="E658" s="40"/>
      <c r="F658" s="64"/>
      <c r="H658" s="50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7" t="s">
        <v>460</v>
      </c>
      <c r="B659" s="68" t="s">
        <v>462</v>
      </c>
      <c r="C659" s="53"/>
      <c r="D659" s="54"/>
      <c r="E659" s="40"/>
      <c r="F659" s="69" t="s">
        <v>464</v>
      </c>
      <c r="G659" s="70" t="s">
        <v>469</v>
      </c>
      <c r="H659" s="71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72" t="str">
        <f>IFERROR(VLOOKUP(A646,REKAPAN!$A$2:$R$2737,16, FALSE))</f>
        <v>WAWAT</v>
      </c>
      <c r="B660" s="73"/>
      <c r="C660" s="74"/>
      <c r="D660" s="75"/>
      <c r="E660" s="76"/>
      <c r="F660" s="77"/>
      <c r="G660" s="78"/>
      <c r="H660" s="79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26" t="s">
        <v>721</v>
      </c>
      <c r="B661" s="27"/>
      <c r="C661" s="27"/>
      <c r="D661" s="28"/>
      <c r="E661" s="29"/>
      <c r="F661" s="30" t="str">
        <f>A661</f>
        <v>(23)1</v>
      </c>
      <c r="G661" s="31" t="s">
        <v>238</v>
      </c>
      <c r="H661" s="32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34" t="s">
        <v>239</v>
      </c>
      <c r="B662" s="35" t="str">
        <f>IFERROR(VLOOKUP(A661,REKAPAN!$A$1:$M$2737,2, FALSE))</f>
        <v>Zuli Iva Nofia Sari</v>
      </c>
      <c r="C662" s="36"/>
      <c r="D662" s="38"/>
      <c r="E662" s="40"/>
      <c r="F662" s="30" t="s">
        <v>266</v>
      </c>
      <c r="G662" s="43" t="str">
        <f>B668</f>
        <v>CS YENI (082321458214)</v>
      </c>
      <c r="H662" s="28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4" t="s">
        <v>269</v>
      </c>
      <c r="B663" s="45" t="str">
        <f>IFERROR(VLOOKUP(A661,REKAPAN!$A$1:$M$2737,3, FALSE))</f>
        <v>Dsn. Nglegok RT 001 RW 001, Desa Wates Kecamatan : Sumbergempol kab/Kota : Tulungagung Provinsi : Jawa Timur</v>
      </c>
      <c r="D663" s="46"/>
      <c r="E663" s="40"/>
      <c r="F663" s="47" t="s">
        <v>270</v>
      </c>
      <c r="G663" s="49" t="str">
        <f>B662</f>
        <v>Zuli Iva Nofia Sari</v>
      </c>
      <c r="H663" s="50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4"/>
      <c r="D664" s="46"/>
      <c r="E664" s="40"/>
      <c r="F664" s="47" t="s">
        <v>283</v>
      </c>
      <c r="G664" s="51" t="str">
        <f t="shared" ref="G664:G668" si="89">D667</f>
        <v>22/04/19</v>
      </c>
      <c r="H664" s="50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4"/>
      <c r="D665" s="46"/>
      <c r="E665" s="40"/>
      <c r="F665" s="47" t="s">
        <v>300</v>
      </c>
      <c r="G665" s="51" t="str">
        <f t="shared" si="89"/>
        <v>22/04/19</v>
      </c>
      <c r="H665" s="50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4" t="s">
        <v>306</v>
      </c>
      <c r="B666" s="52" t="str">
        <f>IFERROR(VLOOKUP(A661,REKAPAN!$A$1:$M$2737,4, FALSE))</f>
        <v>085646742933</v>
      </c>
      <c r="C666" s="53"/>
      <c r="D666" s="54"/>
      <c r="E666" s="40"/>
      <c r="F666" s="47" t="s">
        <v>325</v>
      </c>
      <c r="G666" s="49" t="str">
        <f t="shared" si="89"/>
        <v/>
      </c>
      <c r="H666" s="50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30" t="s">
        <v>332</v>
      </c>
      <c r="B667" s="55" t="s">
        <v>333</v>
      </c>
      <c r="C667" s="56" t="s">
        <v>283</v>
      </c>
      <c r="D667" s="57" t="str">
        <f>IFERROR(VLOOKUP(A661,REKAPAN!$A$1:$M$2737,12, FALSE))</f>
        <v>22/04/19</v>
      </c>
      <c r="E667" s="40"/>
      <c r="F667" s="47" t="s">
        <v>351</v>
      </c>
      <c r="G667" s="49">
        <f t="shared" si="89"/>
        <v>27000</v>
      </c>
      <c r="H667" s="50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4" t="s">
        <v>266</v>
      </c>
      <c r="B668" s="52" t="str">
        <f>IFERROR(VLOOKUP(A661,REKAPAN!$A$1:$O$2737,15, FALSE))</f>
        <v>CS YENI (082321458214)</v>
      </c>
      <c r="C668" s="58" t="s">
        <v>300</v>
      </c>
      <c r="D668" s="59" t="str">
        <f>IFERROR(VLOOKUP(A661,REKAPAN!$A$1:$M$2737,13, FALSE))</f>
        <v>22/04/19</v>
      </c>
      <c r="E668" s="40"/>
      <c r="F668" s="47" t="s">
        <v>372</v>
      </c>
      <c r="G668" s="49" t="str">
        <f t="shared" si="89"/>
        <v>JNE REG</v>
      </c>
      <c r="H668" s="50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4" t="s">
        <v>383</v>
      </c>
      <c r="B669" s="52">
        <f>IFERROR(VLOOKUP(A661,REKAPAN!$A$1:$M$2737,6, FALSE))</f>
        <v>4</v>
      </c>
      <c r="C669" s="58" t="s">
        <v>325</v>
      </c>
      <c r="D669" s="60" t="str">
        <f>IFERROR(VLOOKUP(A661,REKAPAN!$A$1:$M$2737,11, FALSE))</f>
        <v/>
      </c>
      <c r="E669" s="40"/>
      <c r="F669" s="47" t="s">
        <v>394</v>
      </c>
      <c r="G669" s="61" t="str">
        <f>IFERROR(VLOOKUP(A661,REKAPAN!$A$1:$O$2737,14, FALSE))</f>
        <v/>
      </c>
      <c r="H669" s="50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4" t="s">
        <v>404</v>
      </c>
      <c r="B670" s="62" t="str">
        <f>IFERROR(VLOOKUP(A661,REKAPAN!$A$1:$M$2737,5, FALSE))</f>
        <v>- Elenora Cream M set
- Elenora flamingo M set</v>
      </c>
      <c r="C670" s="58" t="s">
        <v>351</v>
      </c>
      <c r="D670" s="60">
        <f>IFERROR(VLOOKUP(A661,REKAPAN!$A$1:$M$2737,9, FALSE))</f>
        <v>27000</v>
      </c>
      <c r="E670" s="40"/>
      <c r="F670" s="47" t="s">
        <v>383</v>
      </c>
      <c r="G670" s="63">
        <f t="shared" ref="G670:G671" si="90">B669</f>
        <v>4</v>
      </c>
      <c r="H670" s="50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64"/>
      <c r="C671" s="58" t="s">
        <v>372</v>
      </c>
      <c r="D671" s="65" t="str">
        <f>IFERROR(VLOOKUP(A661,REKAPAN!$A$1:$M$2737,10, FALSE))</f>
        <v>JNE REG</v>
      </c>
      <c r="E671" s="40"/>
      <c r="F671" s="47" t="s">
        <v>404</v>
      </c>
      <c r="G671" s="66" t="str">
        <f t="shared" si="90"/>
        <v>- Elenora Cream M set
- Elenora flamingo M set</v>
      </c>
      <c r="H671" s="50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64"/>
      <c r="C672" s="58" t="s">
        <v>394</v>
      </c>
      <c r="D672" s="67"/>
      <c r="E672" s="40"/>
      <c r="F672" s="47"/>
      <c r="H672" s="50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64"/>
      <c r="C673" s="53"/>
      <c r="D673" s="50"/>
      <c r="E673" s="40"/>
      <c r="F673" s="64"/>
      <c r="H673" s="50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7" t="s">
        <v>460</v>
      </c>
      <c r="B674" s="68" t="s">
        <v>462</v>
      </c>
      <c r="C674" s="53"/>
      <c r="D674" s="54"/>
      <c r="E674" s="40"/>
      <c r="F674" s="69" t="s">
        <v>464</v>
      </c>
      <c r="G674" s="70" t="s">
        <v>469</v>
      </c>
      <c r="H674" s="71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72" t="str">
        <f>IFERROR(VLOOKUP(A661,REKAPAN!$A$2:$R$2737,16, FALSE))</f>
        <v>Rosty</v>
      </c>
      <c r="B675" s="73"/>
      <c r="C675" s="74"/>
      <c r="D675" s="75"/>
      <c r="E675" s="76"/>
      <c r="F675" s="77"/>
      <c r="G675" s="78"/>
      <c r="H675" s="79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26" t="s">
        <v>726</v>
      </c>
      <c r="B676" s="27"/>
      <c r="C676" s="27"/>
      <c r="D676" s="28"/>
      <c r="E676" s="29"/>
      <c r="F676" s="30" t="str">
        <f>A676</f>
        <v>(23)2</v>
      </c>
      <c r="G676" s="31" t="s">
        <v>238</v>
      </c>
      <c r="H676" s="32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34" t="s">
        <v>239</v>
      </c>
      <c r="B677" s="35" t="str">
        <f>IFERROR(VLOOKUP(A676,REKAPAN!$A$1:$M$2737,2, FALSE))</f>
        <v>Lisna</v>
      </c>
      <c r="C677" s="36"/>
      <c r="D677" s="38"/>
      <c r="E677" s="40"/>
      <c r="F677" s="30" t="s">
        <v>266</v>
      </c>
      <c r="G677" s="43" t="str">
        <f>B683</f>
        <v>CS YENI (082321458214)</v>
      </c>
      <c r="H677" s="28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4" t="s">
        <v>269</v>
      </c>
      <c r="B678" s="45" t="str">
        <f>IFERROR(VLOOKUP(A676,REKAPAN!$A$1:$M$2737,3, FALSE))</f>
        <v>jl. Apel rt02 rw05 no 60 kecamatan : majenang Kab/Kota : cilacap Provinsi : jateng 53257</v>
      </c>
      <c r="D678" s="46"/>
      <c r="E678" s="40"/>
      <c r="F678" s="47" t="s">
        <v>270</v>
      </c>
      <c r="G678" s="49" t="str">
        <f>B677</f>
        <v>Lisna</v>
      </c>
      <c r="H678" s="50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4"/>
      <c r="D679" s="46"/>
      <c r="E679" s="40"/>
      <c r="F679" s="47" t="s">
        <v>283</v>
      </c>
      <c r="G679" s="51" t="str">
        <f t="shared" ref="G679:G683" si="91">D682</f>
        <v>22/04/19</v>
      </c>
      <c r="H679" s="50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4"/>
      <c r="D680" s="46"/>
      <c r="E680" s="40"/>
      <c r="F680" s="47" t="s">
        <v>300</v>
      </c>
      <c r="G680" s="51" t="str">
        <f t="shared" si="91"/>
        <v>22/04/19</v>
      </c>
      <c r="H680" s="50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4" t="s">
        <v>306</v>
      </c>
      <c r="B681" s="52" t="str">
        <f>IFERROR(VLOOKUP(A676,REKAPAN!$A$1:$M$2737,4, FALSE))</f>
        <v>081903070800</v>
      </c>
      <c r="C681" s="53"/>
      <c r="D681" s="54"/>
      <c r="E681" s="40"/>
      <c r="F681" s="47" t="s">
        <v>325</v>
      </c>
      <c r="G681" s="49" t="str">
        <f t="shared" si="91"/>
        <v/>
      </c>
      <c r="H681" s="50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30" t="s">
        <v>332</v>
      </c>
      <c r="B682" s="55" t="s">
        <v>333</v>
      </c>
      <c r="C682" s="56" t="s">
        <v>283</v>
      </c>
      <c r="D682" s="57" t="str">
        <f>IFERROR(VLOOKUP(A676,REKAPAN!$A$1:$M$2737,12, FALSE))</f>
        <v>22/04/19</v>
      </c>
      <c r="E682" s="40"/>
      <c r="F682" s="47" t="s">
        <v>351</v>
      </c>
      <c r="G682" s="49">
        <f t="shared" si="91"/>
        <v>20000</v>
      </c>
      <c r="H682" s="50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4" t="s">
        <v>266</v>
      </c>
      <c r="B683" s="52" t="str">
        <f>IFERROR(VLOOKUP(A676,REKAPAN!$A$1:$O$2737,15, FALSE))</f>
        <v>CS YENI (082321458214)</v>
      </c>
      <c r="C683" s="58" t="s">
        <v>300</v>
      </c>
      <c r="D683" s="59" t="str">
        <f>IFERROR(VLOOKUP(A676,REKAPAN!$A$1:$M$2737,13, FALSE))</f>
        <v>22/04/19</v>
      </c>
      <c r="E683" s="40"/>
      <c r="F683" s="47" t="s">
        <v>372</v>
      </c>
      <c r="G683" s="49" t="str">
        <f t="shared" si="91"/>
        <v>JNE REG</v>
      </c>
      <c r="H683" s="50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4" t="s">
        <v>383</v>
      </c>
      <c r="B684" s="52">
        <f>IFERROR(VLOOKUP(A676,REKAPAN!$A$1:$M$2737,6, FALSE))</f>
        <v>2</v>
      </c>
      <c r="C684" s="58" t="s">
        <v>325</v>
      </c>
      <c r="D684" s="60" t="str">
        <f>IFERROR(VLOOKUP(A676,REKAPAN!$A$1:$M$2737,11, FALSE))</f>
        <v/>
      </c>
      <c r="E684" s="40"/>
      <c r="F684" s="47" t="s">
        <v>394</v>
      </c>
      <c r="G684" s="61" t="str">
        <f>IFERROR(VLOOKUP(A676,REKAPAN!$A$1:$O$2737,14, FALSE))</f>
        <v/>
      </c>
      <c r="H684" s="50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4" t="s">
        <v>404</v>
      </c>
      <c r="B685" s="62" t="str">
        <f>IFERROR(VLOOKUP(A676,REKAPAN!$A$1:$M$2737,5, FALSE))</f>
        <v>Zenya beige XL set</v>
      </c>
      <c r="C685" s="58" t="s">
        <v>351</v>
      </c>
      <c r="D685" s="60">
        <f>IFERROR(VLOOKUP(A676,REKAPAN!$A$1:$M$2737,9, FALSE))</f>
        <v>20000</v>
      </c>
      <c r="E685" s="40"/>
      <c r="F685" s="47" t="s">
        <v>383</v>
      </c>
      <c r="G685" s="63">
        <f t="shared" ref="G685:G686" si="92">B684</f>
        <v>2</v>
      </c>
      <c r="H685" s="50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64"/>
      <c r="C686" s="58" t="s">
        <v>372</v>
      </c>
      <c r="D686" s="65" t="str">
        <f>IFERROR(VLOOKUP(A676,REKAPAN!$A$1:$M$2737,10, FALSE))</f>
        <v>JNE REG</v>
      </c>
      <c r="E686" s="40"/>
      <c r="F686" s="47" t="s">
        <v>404</v>
      </c>
      <c r="G686" s="66" t="str">
        <f t="shared" si="92"/>
        <v>Zenya beige XL set</v>
      </c>
      <c r="H686" s="50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64"/>
      <c r="C687" s="58" t="s">
        <v>394</v>
      </c>
      <c r="D687" s="67"/>
      <c r="E687" s="40"/>
      <c r="F687" s="47"/>
      <c r="H687" s="50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64"/>
      <c r="C688" s="53"/>
      <c r="D688" s="50"/>
      <c r="E688" s="40"/>
      <c r="F688" s="64"/>
      <c r="H688" s="50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7" t="s">
        <v>460</v>
      </c>
      <c r="B689" s="68" t="s">
        <v>462</v>
      </c>
      <c r="C689" s="53"/>
      <c r="D689" s="54"/>
      <c r="E689" s="40"/>
      <c r="F689" s="69" t="s">
        <v>464</v>
      </c>
      <c r="G689" s="70" t="s">
        <v>469</v>
      </c>
      <c r="H689" s="71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72" t="str">
        <f>IFERROR(VLOOKUP(A676,REKAPAN!$A$2:$R$2737,16, FALSE))</f>
        <v>Rosty</v>
      </c>
      <c r="B690" s="73"/>
      <c r="C690" s="74"/>
      <c r="D690" s="75"/>
      <c r="E690" s="76"/>
      <c r="F690" s="77"/>
      <c r="G690" s="78"/>
      <c r="H690" s="79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26" t="s">
        <v>731</v>
      </c>
      <c r="B691" s="27"/>
      <c r="C691" s="27"/>
      <c r="D691" s="28"/>
      <c r="E691" s="29"/>
      <c r="F691" s="30" t="str">
        <f>A691</f>
        <v>(23)3</v>
      </c>
      <c r="G691" s="31" t="s">
        <v>238</v>
      </c>
      <c r="H691" s="32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34" t="s">
        <v>239</v>
      </c>
      <c r="B692" s="35" t="str">
        <f>IFERROR(VLOOKUP(A691,REKAPAN!$A$1:$M$2737,2, FALSE))</f>
        <v>Laela Nur fitria</v>
      </c>
      <c r="C692" s="36"/>
      <c r="D692" s="38"/>
      <c r="E692" s="40"/>
      <c r="F692" s="30" t="s">
        <v>266</v>
      </c>
      <c r="G692" s="43" t="str">
        <f>B698</f>
        <v>CS YENI (082321458214)</v>
      </c>
      <c r="H692" s="28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4" t="s">
        <v>269</v>
      </c>
      <c r="B693" s="45" t="str">
        <f>IFERROR(VLOOKUP(A691,REKAPAN!$A$1:$M$2737,3, FALSE))</f>
        <v>Dusun sariyoso rt 1/1 ds. Sariyoso kode pos:56317 Kecamatan : wonosobo Kab/Kota : wonosobo Provinsi :Jawa tengah</v>
      </c>
      <c r="D693" s="46"/>
      <c r="E693" s="40"/>
      <c r="F693" s="47" t="s">
        <v>270</v>
      </c>
      <c r="G693" s="49" t="str">
        <f>B692</f>
        <v>Laela Nur fitria</v>
      </c>
      <c r="H693" s="50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4"/>
      <c r="D694" s="46"/>
      <c r="E694" s="40"/>
      <c r="F694" s="47" t="s">
        <v>283</v>
      </c>
      <c r="G694" s="51" t="str">
        <f t="shared" ref="G694:G698" si="93">D697</f>
        <v>22/04/19</v>
      </c>
      <c r="H694" s="50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4"/>
      <c r="D695" s="46"/>
      <c r="E695" s="40"/>
      <c r="F695" s="47" t="s">
        <v>300</v>
      </c>
      <c r="G695" s="51" t="str">
        <f t="shared" si="93"/>
        <v>22/04/19</v>
      </c>
      <c r="H695" s="50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4" t="s">
        <v>306</v>
      </c>
      <c r="B696" s="52" t="str">
        <f>IFERROR(VLOOKUP(A691,REKAPAN!$A$1:$M$2737,4, FALSE))</f>
        <v>085292464112</v>
      </c>
      <c r="C696" s="53"/>
      <c r="D696" s="54"/>
      <c r="E696" s="40"/>
      <c r="F696" s="47" t="s">
        <v>325</v>
      </c>
      <c r="G696" s="49" t="str">
        <f t="shared" si="93"/>
        <v/>
      </c>
      <c r="H696" s="50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30" t="s">
        <v>332</v>
      </c>
      <c r="B697" s="55" t="s">
        <v>333</v>
      </c>
      <c r="C697" s="56" t="s">
        <v>283</v>
      </c>
      <c r="D697" s="57" t="str">
        <f>IFERROR(VLOOKUP(A691,REKAPAN!$A$1:$M$2737,12, FALSE))</f>
        <v>22/04/19</v>
      </c>
      <c r="E697" s="40"/>
      <c r="F697" s="47" t="s">
        <v>351</v>
      </c>
      <c r="G697" s="49">
        <f t="shared" si="93"/>
        <v>20000</v>
      </c>
      <c r="H697" s="50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4" t="s">
        <v>266</v>
      </c>
      <c r="B698" s="52" t="str">
        <f>IFERROR(VLOOKUP(A691,REKAPAN!$A$1:$O$2737,15, FALSE))</f>
        <v>CS YENI (082321458214)</v>
      </c>
      <c r="C698" s="58" t="s">
        <v>300</v>
      </c>
      <c r="D698" s="59" t="str">
        <f>IFERROR(VLOOKUP(A691,REKAPAN!$A$1:$M$2737,13, FALSE))</f>
        <v>22/04/19</v>
      </c>
      <c r="E698" s="40"/>
      <c r="F698" s="47" t="s">
        <v>372</v>
      </c>
      <c r="G698" s="49" t="str">
        <f t="shared" si="93"/>
        <v>JNE REG</v>
      </c>
      <c r="H698" s="50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4" t="s">
        <v>383</v>
      </c>
      <c r="B699" s="52">
        <f>IFERROR(VLOOKUP(A691,REKAPAN!$A$1:$M$2737,6, FALSE))</f>
        <v>2</v>
      </c>
      <c r="C699" s="58" t="s">
        <v>325</v>
      </c>
      <c r="D699" s="60" t="str">
        <f>IFERROR(VLOOKUP(A691,REKAPAN!$A$1:$M$2737,11, FALSE))</f>
        <v/>
      </c>
      <c r="E699" s="40"/>
      <c r="F699" s="47" t="s">
        <v>394</v>
      </c>
      <c r="G699" s="61" t="str">
        <f>IFERROR(VLOOKUP(A691,REKAPAN!$A$1:$O$2737,14, FALSE))</f>
        <v/>
      </c>
      <c r="H699" s="50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4" t="s">
        <v>404</v>
      </c>
      <c r="B700" s="62" t="str">
        <f>IFERROR(VLOOKUP(A691,REKAPAN!$A$1:$M$2737,5, FALSE))</f>
        <v>- Tisha Navy XL do
- Shaina hitam XL do</v>
      </c>
      <c r="C700" s="58" t="s">
        <v>351</v>
      </c>
      <c r="D700" s="60">
        <f>IFERROR(VLOOKUP(A691,REKAPAN!$A$1:$M$2737,9, FALSE))</f>
        <v>20000</v>
      </c>
      <c r="E700" s="40"/>
      <c r="F700" s="47" t="s">
        <v>383</v>
      </c>
      <c r="G700" s="63">
        <f t="shared" ref="G700:G701" si="94">B699</f>
        <v>2</v>
      </c>
      <c r="H700" s="50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64"/>
      <c r="C701" s="58" t="s">
        <v>372</v>
      </c>
      <c r="D701" s="65" t="str">
        <f>IFERROR(VLOOKUP(A691,REKAPAN!$A$1:$M$2737,10, FALSE))</f>
        <v>JNE REG</v>
      </c>
      <c r="E701" s="40"/>
      <c r="F701" s="47" t="s">
        <v>404</v>
      </c>
      <c r="G701" s="66" t="str">
        <f t="shared" si="94"/>
        <v>- Tisha Navy XL do
- Shaina hitam XL do</v>
      </c>
      <c r="H701" s="50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64"/>
      <c r="C702" s="58" t="s">
        <v>394</v>
      </c>
      <c r="D702" s="67"/>
      <c r="E702" s="40"/>
      <c r="F702" s="47"/>
      <c r="H702" s="50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64"/>
      <c r="C703" s="53"/>
      <c r="D703" s="50"/>
      <c r="E703" s="40"/>
      <c r="F703" s="64"/>
      <c r="H703" s="50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7" t="s">
        <v>460</v>
      </c>
      <c r="B704" s="68" t="s">
        <v>462</v>
      </c>
      <c r="C704" s="53"/>
      <c r="D704" s="54"/>
      <c r="E704" s="40"/>
      <c r="F704" s="69" t="s">
        <v>464</v>
      </c>
      <c r="G704" s="70" t="s">
        <v>469</v>
      </c>
      <c r="H704" s="71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72" t="str">
        <f>IFERROR(VLOOKUP(A691,REKAPAN!$A$2:$R$2737,16, FALSE))</f>
        <v>Rosty</v>
      </c>
      <c r="B705" s="73"/>
      <c r="C705" s="74"/>
      <c r="D705" s="75"/>
      <c r="E705" s="76"/>
      <c r="F705" s="77"/>
      <c r="G705" s="78"/>
      <c r="H705" s="79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26" t="s">
        <v>736</v>
      </c>
      <c r="B706" s="27"/>
      <c r="C706" s="27"/>
      <c r="D706" s="28"/>
      <c r="E706" s="29"/>
      <c r="F706" s="30" t="str">
        <f>A706</f>
        <v>(23)4</v>
      </c>
      <c r="G706" s="31" t="s">
        <v>238</v>
      </c>
      <c r="H706" s="32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34" t="s">
        <v>239</v>
      </c>
      <c r="B707" s="35" t="str">
        <f>IFERROR(VLOOKUP(A706,REKAPAN!$A$1:$M$2737,2, FALSE))</f>
        <v>Endang Astutik</v>
      </c>
      <c r="C707" s="36"/>
      <c r="D707" s="38"/>
      <c r="E707" s="40"/>
      <c r="F707" s="30" t="s">
        <v>266</v>
      </c>
      <c r="G707" s="43" t="str">
        <f>B713</f>
        <v>CS YENI (082321458214)</v>
      </c>
      <c r="H707" s="28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4" t="s">
        <v>269</v>
      </c>
      <c r="B708" s="45" t="str">
        <f>IFERROR(VLOOKUP(A706,REKAPAN!$A$1:$M$2737,3, FALSE))</f>
        <v>Desa Kecik, dusun juko'an Rt 011 Rw 003 Kecamatan : Besuk Kab/Kota : Probolinggo Provinsi : jawa timur</v>
      </c>
      <c r="D708" s="46"/>
      <c r="E708" s="40"/>
      <c r="F708" s="47" t="s">
        <v>270</v>
      </c>
      <c r="G708" s="49" t="str">
        <f>B707</f>
        <v>Endang Astutik</v>
      </c>
      <c r="H708" s="50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4"/>
      <c r="D709" s="46"/>
      <c r="E709" s="40"/>
      <c r="F709" s="47" t="s">
        <v>283</v>
      </c>
      <c r="G709" s="51" t="str">
        <f t="shared" ref="G709:G713" si="95">D712</f>
        <v>22/04/19</v>
      </c>
      <c r="H709" s="50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4"/>
      <c r="D710" s="46"/>
      <c r="E710" s="40"/>
      <c r="F710" s="47" t="s">
        <v>300</v>
      </c>
      <c r="G710" s="51" t="str">
        <f t="shared" si="95"/>
        <v>22/04/19</v>
      </c>
      <c r="H710" s="50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4" t="s">
        <v>306</v>
      </c>
      <c r="B711" s="52" t="str">
        <f>IFERROR(VLOOKUP(A706,REKAPAN!$A$1:$M$2737,4, FALSE))</f>
        <v>085331429413</v>
      </c>
      <c r="C711" s="53"/>
      <c r="D711" s="54"/>
      <c r="E711" s="40"/>
      <c r="F711" s="47" t="s">
        <v>325</v>
      </c>
      <c r="G711" s="49" t="str">
        <f t="shared" si="95"/>
        <v/>
      </c>
      <c r="H711" s="50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30" t="s">
        <v>332</v>
      </c>
      <c r="B712" s="55" t="s">
        <v>333</v>
      </c>
      <c r="C712" s="56" t="s">
        <v>283</v>
      </c>
      <c r="D712" s="57" t="str">
        <f>IFERROR(VLOOKUP(A706,REKAPAN!$A$1:$M$2737,12, FALSE))</f>
        <v>22/04/19</v>
      </c>
      <c r="E712" s="40"/>
      <c r="F712" s="47" t="s">
        <v>351</v>
      </c>
      <c r="G712" s="49">
        <f t="shared" si="95"/>
        <v>29000</v>
      </c>
      <c r="H712" s="50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4" t="s">
        <v>266</v>
      </c>
      <c r="B713" s="52" t="str">
        <f>IFERROR(VLOOKUP(A706,REKAPAN!$A$1:$O$2737,15, FALSE))</f>
        <v>CS YENI (082321458214)</v>
      </c>
      <c r="C713" s="58" t="s">
        <v>300</v>
      </c>
      <c r="D713" s="59" t="str">
        <f>IFERROR(VLOOKUP(A706,REKAPAN!$A$1:$M$2737,13, FALSE))</f>
        <v>22/04/19</v>
      </c>
      <c r="E713" s="40"/>
      <c r="F713" s="47" t="s">
        <v>372</v>
      </c>
      <c r="G713" s="49" t="str">
        <f t="shared" si="95"/>
        <v>JNE REG</v>
      </c>
      <c r="H713" s="50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4" t="s">
        <v>383</v>
      </c>
      <c r="B714" s="52">
        <f>IFERROR(VLOOKUP(A706,REKAPAN!$A$1:$M$2737,6, FALSE))</f>
        <v>1</v>
      </c>
      <c r="C714" s="58" t="s">
        <v>325</v>
      </c>
      <c r="D714" s="60" t="str">
        <f>IFERROR(VLOOKUP(A706,REKAPAN!$A$1:$M$2737,11, FALSE))</f>
        <v/>
      </c>
      <c r="E714" s="40"/>
      <c r="F714" s="47" t="s">
        <v>394</v>
      </c>
      <c r="G714" s="61" t="str">
        <f>IFERROR(VLOOKUP(A706,REKAPAN!$A$1:$O$2737,14, FALSE))</f>
        <v/>
      </c>
      <c r="H714" s="50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4" t="s">
        <v>404</v>
      </c>
      <c r="B715" s="62" t="str">
        <f>IFERROR(VLOOKUP(A706,REKAPAN!$A$1:$M$2737,5, FALSE))</f>
        <v>Tisha Navy S do</v>
      </c>
      <c r="C715" s="58" t="s">
        <v>351</v>
      </c>
      <c r="D715" s="60">
        <f>IFERROR(VLOOKUP(A706,REKAPAN!$A$1:$M$2737,9, FALSE))</f>
        <v>29000</v>
      </c>
      <c r="E715" s="40"/>
      <c r="F715" s="47" t="s">
        <v>383</v>
      </c>
      <c r="G715" s="63">
        <f t="shared" ref="G715:G716" si="96">B714</f>
        <v>1</v>
      </c>
      <c r="H715" s="50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64"/>
      <c r="C716" s="58" t="s">
        <v>372</v>
      </c>
      <c r="D716" s="65" t="str">
        <f>IFERROR(VLOOKUP(A706,REKAPAN!$A$1:$M$2737,10, FALSE))</f>
        <v>JNE REG</v>
      </c>
      <c r="E716" s="40"/>
      <c r="F716" s="47" t="s">
        <v>404</v>
      </c>
      <c r="G716" s="66" t="str">
        <f t="shared" si="96"/>
        <v>Tisha Navy S do</v>
      </c>
      <c r="H716" s="50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64"/>
      <c r="C717" s="58" t="s">
        <v>394</v>
      </c>
      <c r="D717" s="67"/>
      <c r="E717" s="40"/>
      <c r="F717" s="47"/>
      <c r="H717" s="50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64"/>
      <c r="C718" s="53"/>
      <c r="D718" s="50"/>
      <c r="E718" s="40"/>
      <c r="F718" s="64"/>
      <c r="H718" s="50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7" t="s">
        <v>460</v>
      </c>
      <c r="B719" s="68" t="s">
        <v>462</v>
      </c>
      <c r="C719" s="53"/>
      <c r="D719" s="54"/>
      <c r="E719" s="40"/>
      <c r="F719" s="69" t="s">
        <v>464</v>
      </c>
      <c r="G719" s="70" t="s">
        <v>469</v>
      </c>
      <c r="H719" s="71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72" t="str">
        <f>IFERROR(VLOOKUP(A706,REKAPAN!$A$2:$R$2737,16, FALSE))</f>
        <v>Rosty</v>
      </c>
      <c r="B720" s="73"/>
      <c r="C720" s="74"/>
      <c r="D720" s="75"/>
      <c r="E720" s="76"/>
      <c r="F720" s="77"/>
      <c r="G720" s="78"/>
      <c r="H720" s="79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26" t="s">
        <v>740</v>
      </c>
      <c r="B721" s="27"/>
      <c r="C721" s="27"/>
      <c r="D721" s="28"/>
      <c r="E721" s="29"/>
      <c r="F721" s="30" t="str">
        <f>A721</f>
        <v>(23)5</v>
      </c>
      <c r="G721" s="31" t="s">
        <v>238</v>
      </c>
      <c r="H721" s="32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34" t="s">
        <v>239</v>
      </c>
      <c r="B722" s="35" t="str">
        <f>IFERROR(VLOOKUP(A721,REKAPAN!$A$1:$M$2737,2, FALSE))</f>
        <v>Aprilia Fatimah Kurtubi</v>
      </c>
      <c r="C722" s="36"/>
      <c r="D722" s="38"/>
      <c r="E722" s="40"/>
      <c r="F722" s="30" t="s">
        <v>266</v>
      </c>
      <c r="G722" s="43" t="str">
        <f>B728</f>
        <v>CS YENI (082321458214)</v>
      </c>
      <c r="H722" s="28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4" t="s">
        <v>269</v>
      </c>
      <c r="B723" s="45" t="str">
        <f>IFERROR(VLOOKUP(A721,REKAPAN!$A$1:$M$2737,3, FALSE))</f>
        <v>Link. Serdag RT04/08 Kelurahan Kotabumi Kecamatan : Purwakarta Kota : Cilegon Provinsi : Banten 42434</v>
      </c>
      <c r="D723" s="46"/>
      <c r="E723" s="40"/>
      <c r="F723" s="47" t="s">
        <v>270</v>
      </c>
      <c r="G723" s="49" t="str">
        <f>B722</f>
        <v>Aprilia Fatimah Kurtubi</v>
      </c>
      <c r="H723" s="50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4"/>
      <c r="D724" s="46"/>
      <c r="E724" s="40"/>
      <c r="F724" s="47" t="s">
        <v>283</v>
      </c>
      <c r="G724" s="51" t="str">
        <f t="shared" ref="G724:G728" si="97">D727</f>
        <v>23/04/19</v>
      </c>
      <c r="H724" s="50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4"/>
      <c r="D725" s="46"/>
      <c r="E725" s="40"/>
      <c r="F725" s="47" t="s">
        <v>300</v>
      </c>
      <c r="G725" s="51" t="str">
        <f t="shared" si="97"/>
        <v>23/04/19</v>
      </c>
      <c r="H725" s="50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4" t="s">
        <v>306</v>
      </c>
      <c r="B726" s="52" t="str">
        <f>IFERROR(VLOOKUP(A721,REKAPAN!$A$1:$M$2737,4, FALSE))</f>
        <v>08561889618</v>
      </c>
      <c r="C726" s="53"/>
      <c r="D726" s="54"/>
      <c r="E726" s="40"/>
      <c r="F726" s="47" t="s">
        <v>325</v>
      </c>
      <c r="G726" s="49" t="str">
        <f t="shared" si="97"/>
        <v/>
      </c>
      <c r="H726" s="50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30" t="s">
        <v>332</v>
      </c>
      <c r="B727" s="55" t="s">
        <v>333</v>
      </c>
      <c r="C727" s="56" t="s">
        <v>283</v>
      </c>
      <c r="D727" s="57" t="str">
        <f>IFERROR(VLOOKUP(A721,REKAPAN!$A$1:$M$2737,12, FALSE))</f>
        <v>23/04/19</v>
      </c>
      <c r="E727" s="40"/>
      <c r="F727" s="47" t="s">
        <v>351</v>
      </c>
      <c r="G727" s="49">
        <f t="shared" si="97"/>
        <v>14000</v>
      </c>
      <c r="H727" s="50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4" t="s">
        <v>266</v>
      </c>
      <c r="B728" s="52" t="str">
        <f>IFERROR(VLOOKUP(A721,REKAPAN!$A$1:$O$2737,15, FALSE))</f>
        <v>CS YENI (082321458214)</v>
      </c>
      <c r="C728" s="58" t="s">
        <v>300</v>
      </c>
      <c r="D728" s="59" t="str">
        <f>IFERROR(VLOOKUP(A721,REKAPAN!$A$1:$M$2737,13, FALSE))</f>
        <v>23/04/19</v>
      </c>
      <c r="E728" s="40"/>
      <c r="F728" s="47" t="s">
        <v>372</v>
      </c>
      <c r="G728" s="49" t="str">
        <f t="shared" si="97"/>
        <v>JNE REG</v>
      </c>
      <c r="H728" s="50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4" t="s">
        <v>383</v>
      </c>
      <c r="B729" s="52">
        <f>IFERROR(VLOOKUP(A721,REKAPAN!$A$1:$M$2737,6, FALSE))</f>
        <v>2</v>
      </c>
      <c r="C729" s="58" t="s">
        <v>325</v>
      </c>
      <c r="D729" s="60" t="str">
        <f>IFERROR(VLOOKUP(A721,REKAPAN!$A$1:$M$2737,11, FALSE))</f>
        <v/>
      </c>
      <c r="E729" s="40"/>
      <c r="F729" s="47" t="s">
        <v>394</v>
      </c>
      <c r="G729" s="61" t="str">
        <f>IFERROR(VLOOKUP(A721,REKAPAN!$A$1:$O$2737,14, FALSE))</f>
        <v/>
      </c>
      <c r="H729" s="50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4" t="s">
        <v>404</v>
      </c>
      <c r="B730" s="62" t="str">
        <f>IFERROR(VLOOKUP(A721,REKAPAN!$A$1:$M$2737,5, FALSE))</f>
        <v>- Yara Maroon XXL set
- Handsock paket 1</v>
      </c>
      <c r="C730" s="58" t="s">
        <v>351</v>
      </c>
      <c r="D730" s="60">
        <f>IFERROR(VLOOKUP(A721,REKAPAN!$A$1:$M$2737,9, FALSE))</f>
        <v>14000</v>
      </c>
      <c r="E730" s="40"/>
      <c r="F730" s="47" t="s">
        <v>383</v>
      </c>
      <c r="G730" s="63">
        <f t="shared" ref="G730:G731" si="98">B729</f>
        <v>2</v>
      </c>
      <c r="H730" s="50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64"/>
      <c r="C731" s="58" t="s">
        <v>372</v>
      </c>
      <c r="D731" s="65" t="str">
        <f>IFERROR(VLOOKUP(A721,REKAPAN!$A$1:$M$2737,10, FALSE))</f>
        <v>JNE REG</v>
      </c>
      <c r="E731" s="40"/>
      <c r="F731" s="47" t="s">
        <v>404</v>
      </c>
      <c r="G731" s="66" t="str">
        <f t="shared" si="98"/>
        <v>- Yara Maroon XXL set
- Handsock paket 1</v>
      </c>
      <c r="H731" s="50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64"/>
      <c r="C732" s="58" t="s">
        <v>394</v>
      </c>
      <c r="D732" s="67"/>
      <c r="E732" s="40"/>
      <c r="F732" s="47"/>
      <c r="H732" s="50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64"/>
      <c r="C733" s="53"/>
      <c r="D733" s="50"/>
      <c r="E733" s="40"/>
      <c r="F733" s="64"/>
      <c r="H733" s="50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7" t="s">
        <v>460</v>
      </c>
      <c r="B734" s="68" t="s">
        <v>462</v>
      </c>
      <c r="C734" s="53"/>
      <c r="D734" s="54"/>
      <c r="E734" s="40"/>
      <c r="F734" s="69" t="s">
        <v>464</v>
      </c>
      <c r="G734" s="70" t="s">
        <v>469</v>
      </c>
      <c r="H734" s="71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72" t="str">
        <f>IFERROR(VLOOKUP(A721,REKAPAN!$A$2:$R$2737,16, FALSE))</f>
        <v>Rosty</v>
      </c>
      <c r="B735" s="73"/>
      <c r="C735" s="74"/>
      <c r="D735" s="75"/>
      <c r="E735" s="76"/>
      <c r="F735" s="77"/>
      <c r="G735" s="78"/>
      <c r="H735" s="79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26" t="s">
        <v>746</v>
      </c>
      <c r="B736" s="27"/>
      <c r="C736" s="27"/>
      <c r="D736" s="28"/>
      <c r="E736" s="29"/>
      <c r="F736" s="30" t="str">
        <f>A736</f>
        <v>(23)6</v>
      </c>
      <c r="G736" s="31" t="s">
        <v>238</v>
      </c>
      <c r="H736" s="32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34" t="s">
        <v>239</v>
      </c>
      <c r="B737" s="35" t="str">
        <f>IFERROR(VLOOKUP(A736,REKAPAN!$A$1:$M$2737,2, FALSE))</f>
        <v>Siti satria</v>
      </c>
      <c r="C737" s="36"/>
      <c r="D737" s="38"/>
      <c r="E737" s="40"/>
      <c r="F737" s="30" t="s">
        <v>266</v>
      </c>
      <c r="G737" s="43" t="str">
        <f>B743</f>
        <v>CS YENI (082321458214)</v>
      </c>
      <c r="H737" s="28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4" t="s">
        <v>269</v>
      </c>
      <c r="B738" s="45" t="str">
        <f>IFERROR(VLOOKUP(A736,REKAPAN!$A$1:$M$2737,3, FALSE))</f>
        <v>Dsn bancang rt3 rw5 Ds gandong Kec bandung Kab tulungagung Jatim</v>
      </c>
      <c r="D738" s="46"/>
      <c r="E738" s="40"/>
      <c r="F738" s="47" t="s">
        <v>270</v>
      </c>
      <c r="G738" s="49" t="str">
        <f>B737</f>
        <v>Siti satria</v>
      </c>
      <c r="H738" s="50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4"/>
      <c r="D739" s="46"/>
      <c r="E739" s="40"/>
      <c r="F739" s="47" t="s">
        <v>283</v>
      </c>
      <c r="G739" s="51" t="str">
        <f t="shared" ref="G739:G743" si="99">D742</f>
        <v>22/04/19</v>
      </c>
      <c r="H739" s="50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4"/>
      <c r="D740" s="46"/>
      <c r="E740" s="40"/>
      <c r="F740" s="47" t="s">
        <v>300</v>
      </c>
      <c r="G740" s="51" t="str">
        <f t="shared" si="99"/>
        <v>22/04/19</v>
      </c>
      <c r="H740" s="50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4" t="s">
        <v>306</v>
      </c>
      <c r="B741" s="52" t="str">
        <f>IFERROR(VLOOKUP(A736,REKAPAN!$A$1:$M$2737,4, FALSE))</f>
        <v>082210354009</v>
      </c>
      <c r="C741" s="53"/>
      <c r="D741" s="54"/>
      <c r="E741" s="40"/>
      <c r="F741" s="47" t="s">
        <v>325</v>
      </c>
      <c r="G741" s="49" t="str">
        <f t="shared" si="99"/>
        <v/>
      </c>
      <c r="H741" s="50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30" t="s">
        <v>332</v>
      </c>
      <c r="B742" s="55" t="s">
        <v>333</v>
      </c>
      <c r="C742" s="56" t="s">
        <v>283</v>
      </c>
      <c r="D742" s="57" t="str">
        <f>IFERROR(VLOOKUP(A736,REKAPAN!$A$1:$M$2737,12, FALSE))</f>
        <v>22/04/19</v>
      </c>
      <c r="E742" s="40"/>
      <c r="F742" s="47" t="s">
        <v>351</v>
      </c>
      <c r="G742" s="49">
        <f t="shared" si="99"/>
        <v>23000</v>
      </c>
      <c r="H742" s="50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4" t="s">
        <v>266</v>
      </c>
      <c r="B743" s="52" t="str">
        <f>IFERROR(VLOOKUP(A736,REKAPAN!$A$1:$O$2737,15, FALSE))</f>
        <v>CS YENI (082321458214)</v>
      </c>
      <c r="C743" s="58" t="s">
        <v>300</v>
      </c>
      <c r="D743" s="59" t="str">
        <f>IFERROR(VLOOKUP(A736,REKAPAN!$A$1:$M$2737,13, FALSE))</f>
        <v>22/04/19</v>
      </c>
      <c r="E743" s="40"/>
      <c r="F743" s="47" t="s">
        <v>372</v>
      </c>
      <c r="G743" s="49" t="str">
        <f t="shared" si="99"/>
        <v>JNE REG</v>
      </c>
      <c r="H743" s="50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4" t="s">
        <v>383</v>
      </c>
      <c r="B744" s="52">
        <f>IFERROR(VLOOKUP(A736,REKAPAN!$A$1:$M$2737,6, FALSE))</f>
        <v>1</v>
      </c>
      <c r="C744" s="58" t="s">
        <v>325</v>
      </c>
      <c r="D744" s="60" t="str">
        <f>IFERROR(VLOOKUP(A736,REKAPAN!$A$1:$M$2737,11, FALSE))</f>
        <v/>
      </c>
      <c r="E744" s="40"/>
      <c r="F744" s="47" t="s">
        <v>394</v>
      </c>
      <c r="G744" s="61" t="str">
        <f>IFERROR(VLOOKUP(A736,REKAPAN!$A$1:$O$2737,14, FALSE))</f>
        <v/>
      </c>
      <c r="H744" s="50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4" t="s">
        <v>404</v>
      </c>
      <c r="B745" s="62" t="str">
        <f>IFERROR(VLOOKUP(A736,REKAPAN!$A$1:$M$2737,5, FALSE))</f>
        <v>Yara Maroon M do</v>
      </c>
      <c r="C745" s="58" t="s">
        <v>351</v>
      </c>
      <c r="D745" s="60">
        <f>IFERROR(VLOOKUP(A736,REKAPAN!$A$1:$M$2737,9, FALSE))</f>
        <v>23000</v>
      </c>
      <c r="E745" s="40"/>
      <c r="F745" s="47" t="s">
        <v>383</v>
      </c>
      <c r="G745" s="63">
        <f t="shared" ref="G745:G746" si="100">B744</f>
        <v>1</v>
      </c>
      <c r="H745" s="50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64"/>
      <c r="C746" s="58" t="s">
        <v>372</v>
      </c>
      <c r="D746" s="65" t="str">
        <f>IFERROR(VLOOKUP(A736,REKAPAN!$A$1:$M$2737,10, FALSE))</f>
        <v>JNE REG</v>
      </c>
      <c r="E746" s="40"/>
      <c r="F746" s="47" t="s">
        <v>404</v>
      </c>
      <c r="G746" s="66" t="str">
        <f t="shared" si="100"/>
        <v>Yara Maroon M do</v>
      </c>
      <c r="H746" s="50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64"/>
      <c r="C747" s="58" t="s">
        <v>394</v>
      </c>
      <c r="D747" s="67"/>
      <c r="E747" s="40"/>
      <c r="F747" s="47"/>
      <c r="H747" s="50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64"/>
      <c r="C748" s="53"/>
      <c r="D748" s="50"/>
      <c r="E748" s="40"/>
      <c r="F748" s="64"/>
      <c r="H748" s="50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7" t="s">
        <v>460</v>
      </c>
      <c r="B749" s="68" t="s">
        <v>462</v>
      </c>
      <c r="C749" s="53"/>
      <c r="D749" s="54"/>
      <c r="E749" s="40"/>
      <c r="F749" s="69" t="s">
        <v>464</v>
      </c>
      <c r="G749" s="70" t="s">
        <v>469</v>
      </c>
      <c r="H749" s="71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72" t="str">
        <f>IFERROR(VLOOKUP(A736,REKAPAN!$A$2:$R$2737,16, FALSE))</f>
        <v>Rosty</v>
      </c>
      <c r="B750" s="73"/>
      <c r="C750" s="74"/>
      <c r="D750" s="75"/>
      <c r="E750" s="76"/>
      <c r="F750" s="77"/>
      <c r="G750" s="78"/>
      <c r="H750" s="79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26" t="s">
        <v>751</v>
      </c>
      <c r="B751" s="27"/>
      <c r="C751" s="27"/>
      <c r="D751" s="28"/>
      <c r="E751" s="29"/>
      <c r="F751" s="30" t="str">
        <f>A751</f>
        <v>(23)7</v>
      </c>
      <c r="G751" s="31" t="s">
        <v>238</v>
      </c>
      <c r="H751" s="32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34" t="s">
        <v>239</v>
      </c>
      <c r="B752" s="35" t="str">
        <f>IFERROR(VLOOKUP(A751,REKAPAN!$A$1:$M$2737,2, FALSE))</f>
        <v>Lilik Septiyani</v>
      </c>
      <c r="C752" s="36"/>
      <c r="D752" s="38"/>
      <c r="E752" s="40"/>
      <c r="F752" s="30" t="s">
        <v>266</v>
      </c>
      <c r="G752" s="43" t="str">
        <f>B758</f>
        <v>CS YENI (082321458214)</v>
      </c>
      <c r="H752" s="28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4" t="s">
        <v>269</v>
      </c>
      <c r="B753" s="45" t="str">
        <f>IFERROR(VLOOKUP(A751,REKAPAN!$A$1:$M$2737,3, FALSE))</f>
        <v>Jl werkudoro dekat PWI Jepara ds Pelang Mayong RT 3/2 rumah bapak h Suparjo kec Mayong kab jepara  jawa tengah Kecamatan : mayong Kab/ kota: Jepara Provinsi : Jawa tengah</v>
      </c>
      <c r="D753" s="46"/>
      <c r="E753" s="40"/>
      <c r="F753" s="47" t="s">
        <v>270</v>
      </c>
      <c r="G753" s="49" t="str">
        <f>B752</f>
        <v>Lilik Septiyani</v>
      </c>
      <c r="H753" s="50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4"/>
      <c r="D754" s="46"/>
      <c r="E754" s="40"/>
      <c r="F754" s="47" t="s">
        <v>283</v>
      </c>
      <c r="G754" s="51" t="str">
        <f t="shared" ref="G754:G758" si="101">D757</f>
        <v>22/04/19</v>
      </c>
      <c r="H754" s="50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4"/>
      <c r="D755" s="46"/>
      <c r="E755" s="40"/>
      <c r="F755" s="47" t="s">
        <v>300</v>
      </c>
      <c r="G755" s="51" t="str">
        <f t="shared" si="101"/>
        <v>22/04/19</v>
      </c>
      <c r="H755" s="50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4" t="s">
        <v>306</v>
      </c>
      <c r="B756" s="52" t="str">
        <f>IFERROR(VLOOKUP(A751,REKAPAN!$A$1:$M$2737,4, FALSE))</f>
        <v>085728383293</v>
      </c>
      <c r="C756" s="53"/>
      <c r="D756" s="54"/>
      <c r="E756" s="40"/>
      <c r="F756" s="47" t="s">
        <v>325</v>
      </c>
      <c r="G756" s="49" t="str">
        <f t="shared" si="101"/>
        <v/>
      </c>
      <c r="H756" s="50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30" t="s">
        <v>332</v>
      </c>
      <c r="B757" s="55" t="s">
        <v>333</v>
      </c>
      <c r="C757" s="56" t="s">
        <v>283</v>
      </c>
      <c r="D757" s="57" t="str">
        <f>IFERROR(VLOOKUP(A751,REKAPAN!$A$1:$M$2737,12, FALSE))</f>
        <v>22/04/19</v>
      </c>
      <c r="E757" s="40"/>
      <c r="F757" s="47" t="s">
        <v>351</v>
      </c>
      <c r="G757" s="49">
        <f t="shared" si="101"/>
        <v>24000</v>
      </c>
      <c r="H757" s="50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4" t="s">
        <v>266</v>
      </c>
      <c r="B758" s="52" t="str">
        <f>IFERROR(VLOOKUP(A751,REKAPAN!$A$1:$O$2737,15, FALSE))</f>
        <v>CS YENI (082321458214)</v>
      </c>
      <c r="C758" s="58" t="s">
        <v>300</v>
      </c>
      <c r="D758" s="59" t="str">
        <f>IFERROR(VLOOKUP(A751,REKAPAN!$A$1:$M$2737,13, FALSE))</f>
        <v>22/04/19</v>
      </c>
      <c r="E758" s="40"/>
      <c r="F758" s="47" t="s">
        <v>372</v>
      </c>
      <c r="G758" s="49" t="str">
        <f t="shared" si="101"/>
        <v>JNE REG</v>
      </c>
      <c r="H758" s="50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4" t="s">
        <v>383</v>
      </c>
      <c r="B759" s="52">
        <f>IFERROR(VLOOKUP(A751,REKAPAN!$A$1:$M$2737,6, FALSE))</f>
        <v>2</v>
      </c>
      <c r="C759" s="58" t="s">
        <v>325</v>
      </c>
      <c r="D759" s="60" t="str">
        <f>IFERROR(VLOOKUP(A751,REKAPAN!$A$1:$M$2737,11, FALSE))</f>
        <v/>
      </c>
      <c r="E759" s="40"/>
      <c r="F759" s="47" t="s">
        <v>394</v>
      </c>
      <c r="G759" s="61" t="str">
        <f>IFERROR(VLOOKUP(A751,REKAPAN!$A$1:$O$2737,14, FALSE))</f>
        <v/>
      </c>
      <c r="H759" s="50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4" t="s">
        <v>404</v>
      </c>
      <c r="B760" s="62" t="str">
        <f>IFERROR(VLOOKUP(A751,REKAPAN!$A$1:$M$2737,5, FALSE))</f>
        <v>Tisha choco S set</v>
      </c>
      <c r="C760" s="58" t="s">
        <v>351</v>
      </c>
      <c r="D760" s="60">
        <f>IFERROR(VLOOKUP(A751,REKAPAN!$A$1:$M$2737,9, FALSE))</f>
        <v>24000</v>
      </c>
      <c r="E760" s="40"/>
      <c r="F760" s="47" t="s">
        <v>383</v>
      </c>
      <c r="G760" s="63">
        <f t="shared" ref="G760:G761" si="102">B759</f>
        <v>2</v>
      </c>
      <c r="H760" s="50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64"/>
      <c r="C761" s="58" t="s">
        <v>372</v>
      </c>
      <c r="D761" s="65" t="str">
        <f>IFERROR(VLOOKUP(A751,REKAPAN!$A$1:$M$2737,10, FALSE))</f>
        <v>JNE REG</v>
      </c>
      <c r="E761" s="40"/>
      <c r="F761" s="47" t="s">
        <v>404</v>
      </c>
      <c r="G761" s="66" t="str">
        <f t="shared" si="102"/>
        <v>Tisha choco S set</v>
      </c>
      <c r="H761" s="50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64"/>
      <c r="C762" s="58" t="s">
        <v>394</v>
      </c>
      <c r="D762" s="67"/>
      <c r="E762" s="40"/>
      <c r="F762" s="47"/>
      <c r="H762" s="50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64"/>
      <c r="C763" s="53"/>
      <c r="D763" s="50"/>
      <c r="E763" s="40"/>
      <c r="F763" s="64"/>
      <c r="H763" s="50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7" t="s">
        <v>460</v>
      </c>
      <c r="B764" s="68" t="s">
        <v>462</v>
      </c>
      <c r="C764" s="53"/>
      <c r="D764" s="54"/>
      <c r="E764" s="40"/>
      <c r="F764" s="69" t="s">
        <v>464</v>
      </c>
      <c r="G764" s="70" t="s">
        <v>469</v>
      </c>
      <c r="H764" s="71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72" t="str">
        <f>IFERROR(VLOOKUP(A751,REKAPAN!$A$2:$R$2737,16, FALSE))</f>
        <v>Rosty</v>
      </c>
      <c r="B765" s="73"/>
      <c r="C765" s="74"/>
      <c r="D765" s="75"/>
      <c r="E765" s="76"/>
      <c r="F765" s="77"/>
      <c r="G765" s="78"/>
      <c r="H765" s="79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26" t="s">
        <v>755</v>
      </c>
      <c r="B766" s="27"/>
      <c r="C766" s="27"/>
      <c r="D766" s="28"/>
      <c r="E766" s="29"/>
      <c r="F766" s="30" t="str">
        <f>A766</f>
        <v>(23)8</v>
      </c>
      <c r="G766" s="31" t="s">
        <v>238</v>
      </c>
      <c r="H766" s="32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34" t="s">
        <v>239</v>
      </c>
      <c r="B767" s="35" t="str">
        <f>IFERROR(VLOOKUP(A766,REKAPAN!$A$1:$M$2737,2, FALSE))</f>
        <v>Vivi ayu susanti</v>
      </c>
      <c r="C767" s="36"/>
      <c r="D767" s="38"/>
      <c r="E767" s="40"/>
      <c r="F767" s="30" t="s">
        <v>266</v>
      </c>
      <c r="G767" s="43" t="str">
        <f>B773</f>
        <v>CS YENI (082321458214)</v>
      </c>
      <c r="H767" s="28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4" t="s">
        <v>269</v>
      </c>
      <c r="B768" s="45" t="str">
        <f>IFERROR(VLOOKUP(A766,REKAPAN!$A$1:$M$2737,3, FALSE))</f>
        <v>Jln. Kebon kelapa 1, utan kayu selatan rt. 005/09. No. 10. Kecamatan : matraman. Kab/Kota : jakarta timur Provinsi : Dki jakarta</v>
      </c>
      <c r="D768" s="46"/>
      <c r="E768" s="40"/>
      <c r="F768" s="47" t="s">
        <v>270</v>
      </c>
      <c r="G768" s="49" t="str">
        <f>B767</f>
        <v>Vivi ayu susanti</v>
      </c>
      <c r="H768" s="50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4"/>
      <c r="D769" s="46"/>
      <c r="E769" s="40"/>
      <c r="F769" s="47" t="s">
        <v>283</v>
      </c>
      <c r="G769" s="51" t="str">
        <f t="shared" ref="G769:G773" si="103">D772</f>
        <v>22/04/19</v>
      </c>
      <c r="H769" s="50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4"/>
      <c r="D770" s="46"/>
      <c r="E770" s="40"/>
      <c r="F770" s="47" t="s">
        <v>300</v>
      </c>
      <c r="G770" s="51" t="str">
        <f t="shared" si="103"/>
        <v>22/04/19</v>
      </c>
      <c r="H770" s="50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4" t="s">
        <v>306</v>
      </c>
      <c r="B771" s="52" t="str">
        <f>IFERROR(VLOOKUP(A766,REKAPAN!$A$1:$M$2737,4, FALSE))</f>
        <v>087776725800</v>
      </c>
      <c r="C771" s="53"/>
      <c r="D771" s="54"/>
      <c r="E771" s="40"/>
      <c r="F771" s="47" t="s">
        <v>325</v>
      </c>
      <c r="G771" s="49" t="str">
        <f t="shared" si="103"/>
        <v/>
      </c>
      <c r="H771" s="50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30" t="s">
        <v>332</v>
      </c>
      <c r="B772" s="55" t="s">
        <v>333</v>
      </c>
      <c r="C772" s="56" t="s">
        <v>283</v>
      </c>
      <c r="D772" s="57" t="str">
        <f>IFERROR(VLOOKUP(A766,REKAPAN!$A$1:$M$2737,12, FALSE))</f>
        <v>22/04/19</v>
      </c>
      <c r="E772" s="40"/>
      <c r="F772" s="47" t="s">
        <v>351</v>
      </c>
      <c r="G772" s="49">
        <f t="shared" si="103"/>
        <v>11000</v>
      </c>
      <c r="H772" s="50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4" t="s">
        <v>266</v>
      </c>
      <c r="B773" s="52" t="str">
        <f>IFERROR(VLOOKUP(A766,REKAPAN!$A$1:$O$2737,15, FALSE))</f>
        <v>CS YENI (082321458214)</v>
      </c>
      <c r="C773" s="58" t="s">
        <v>300</v>
      </c>
      <c r="D773" s="59" t="str">
        <f>IFERROR(VLOOKUP(A766,REKAPAN!$A$1:$M$2737,13, FALSE))</f>
        <v>22/04/19</v>
      </c>
      <c r="E773" s="40"/>
      <c r="F773" s="47" t="s">
        <v>372</v>
      </c>
      <c r="G773" s="49" t="str">
        <f t="shared" si="103"/>
        <v>JNE REG</v>
      </c>
      <c r="H773" s="50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4" t="s">
        <v>383</v>
      </c>
      <c r="B774" s="52">
        <f>IFERROR(VLOOKUP(A766,REKAPAN!$A$1:$M$2737,6, FALSE))</f>
        <v>1</v>
      </c>
      <c r="C774" s="58" t="s">
        <v>325</v>
      </c>
      <c r="D774" s="60" t="str">
        <f>IFERROR(VLOOKUP(A766,REKAPAN!$A$1:$M$2737,11, FALSE))</f>
        <v/>
      </c>
      <c r="E774" s="40"/>
      <c r="F774" s="47" t="s">
        <v>394</v>
      </c>
      <c r="G774" s="61" t="str">
        <f>IFERROR(VLOOKUP(A766,REKAPAN!$A$1:$O$2737,14, FALSE))</f>
        <v/>
      </c>
      <c r="H774" s="50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4" t="s">
        <v>404</v>
      </c>
      <c r="B775" s="62" t="str">
        <f>IFERROR(VLOOKUP(A766,REKAPAN!$A$1:$M$2737,5, FALSE))</f>
        <v>Yara Maroon S do</v>
      </c>
      <c r="C775" s="58" t="s">
        <v>351</v>
      </c>
      <c r="D775" s="60">
        <f>IFERROR(VLOOKUP(A766,REKAPAN!$A$1:$M$2737,9, FALSE))</f>
        <v>11000</v>
      </c>
      <c r="E775" s="40"/>
      <c r="F775" s="47" t="s">
        <v>383</v>
      </c>
      <c r="G775" s="63">
        <f t="shared" ref="G775:G776" si="104">B774</f>
        <v>1</v>
      </c>
      <c r="H775" s="50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64"/>
      <c r="C776" s="58" t="s">
        <v>372</v>
      </c>
      <c r="D776" s="65" t="str">
        <f>IFERROR(VLOOKUP(A766,REKAPAN!$A$1:$M$2737,10, FALSE))</f>
        <v>JNE REG</v>
      </c>
      <c r="E776" s="40"/>
      <c r="F776" s="47" t="s">
        <v>404</v>
      </c>
      <c r="G776" s="66" t="str">
        <f t="shared" si="104"/>
        <v>Yara Maroon S do</v>
      </c>
      <c r="H776" s="50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64"/>
      <c r="C777" s="58" t="s">
        <v>394</v>
      </c>
      <c r="D777" s="67"/>
      <c r="E777" s="40"/>
      <c r="F777" s="47"/>
      <c r="H777" s="50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64"/>
      <c r="C778" s="53"/>
      <c r="D778" s="50"/>
      <c r="E778" s="40"/>
      <c r="F778" s="64"/>
      <c r="H778" s="50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7" t="s">
        <v>460</v>
      </c>
      <c r="B779" s="68" t="s">
        <v>462</v>
      </c>
      <c r="C779" s="53"/>
      <c r="D779" s="54"/>
      <c r="E779" s="40"/>
      <c r="F779" s="69" t="s">
        <v>464</v>
      </c>
      <c r="G779" s="70" t="s">
        <v>469</v>
      </c>
      <c r="H779" s="71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72" t="str">
        <f>IFERROR(VLOOKUP(A766,REKAPAN!$A$2:$R$2737,16, FALSE))</f>
        <v>Rosty</v>
      </c>
      <c r="B780" s="73"/>
      <c r="C780" s="74"/>
      <c r="D780" s="75"/>
      <c r="E780" s="76"/>
      <c r="F780" s="77"/>
      <c r="G780" s="78"/>
      <c r="H780" s="79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26" t="s">
        <v>760</v>
      </c>
      <c r="B781" s="27"/>
      <c r="C781" s="27"/>
      <c r="D781" s="28"/>
      <c r="E781" s="29"/>
      <c r="F781" s="30" t="str">
        <f>A781</f>
        <v>(23)9</v>
      </c>
      <c r="G781" s="31" t="s">
        <v>238</v>
      </c>
      <c r="H781" s="32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34" t="s">
        <v>239</v>
      </c>
      <c r="B782" s="35" t="str">
        <f>IFERROR(VLOOKUP(A781,REKAPAN!$A$1:$M$2737,2, FALSE))</f>
        <v>SISKA YUSTITIA DEWI</v>
      </c>
      <c r="C782" s="36"/>
      <c r="D782" s="38"/>
      <c r="E782" s="40"/>
      <c r="F782" s="30" t="s">
        <v>266</v>
      </c>
      <c r="G782" s="43" t="str">
        <f>B788</f>
        <v>CS YENI (082321458214)</v>
      </c>
      <c r="H782" s="28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4" t="s">
        <v>269</v>
      </c>
      <c r="B783" s="45" t="str">
        <f>IFERROR(VLOOKUP(A781,REKAPAN!$A$1:$M$2737,3, FALSE))</f>
        <v>JL.CEMPAKA GG.03B NO.14 RT.001 RW.003,PONCOL PEKALONGAN TIMUR (JATENG) 51122</v>
      </c>
      <c r="D783" s="46"/>
      <c r="E783" s="40"/>
      <c r="F783" s="47" t="s">
        <v>270</v>
      </c>
      <c r="G783" s="49" t="str">
        <f>B782</f>
        <v>SISKA YUSTITIA DEWI</v>
      </c>
      <c r="H783" s="50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4"/>
      <c r="D784" s="46"/>
      <c r="E784" s="40"/>
      <c r="F784" s="47" t="s">
        <v>283</v>
      </c>
      <c r="G784" s="51" t="str">
        <f t="shared" ref="G784:G788" si="105">D787</f>
        <v>23/04/19</v>
      </c>
      <c r="H784" s="50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4"/>
      <c r="D785" s="46"/>
      <c r="E785" s="40"/>
      <c r="F785" s="47" t="s">
        <v>300</v>
      </c>
      <c r="G785" s="51" t="str">
        <f t="shared" si="105"/>
        <v>23/04/19</v>
      </c>
      <c r="H785" s="50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4" t="s">
        <v>306</v>
      </c>
      <c r="B786" s="52" t="str">
        <f>IFERROR(VLOOKUP(A781,REKAPAN!$A$1:$M$2737,4, FALSE))</f>
        <v>085869682351</v>
      </c>
      <c r="C786" s="53"/>
      <c r="D786" s="54"/>
      <c r="E786" s="40"/>
      <c r="F786" s="47" t="s">
        <v>325</v>
      </c>
      <c r="G786" s="49" t="str">
        <f t="shared" si="105"/>
        <v/>
      </c>
      <c r="H786" s="50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30" t="s">
        <v>332</v>
      </c>
      <c r="B787" s="55" t="s">
        <v>333</v>
      </c>
      <c r="C787" s="56" t="s">
        <v>283</v>
      </c>
      <c r="D787" s="57" t="str">
        <f>IFERROR(VLOOKUP(A781,REKAPAN!$A$1:$M$2737,12, FALSE))</f>
        <v>23/04/19</v>
      </c>
      <c r="E787" s="40"/>
      <c r="F787" s="47" t="s">
        <v>351</v>
      </c>
      <c r="G787" s="49">
        <f t="shared" si="105"/>
        <v>20000</v>
      </c>
      <c r="H787" s="50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4" t="s">
        <v>266</v>
      </c>
      <c r="B788" s="52" t="str">
        <f>IFERROR(VLOOKUP(A781,REKAPAN!$A$1:$O$2737,15, FALSE))</f>
        <v>CS YENI (082321458214)</v>
      </c>
      <c r="C788" s="58" t="s">
        <v>300</v>
      </c>
      <c r="D788" s="59" t="str">
        <f>IFERROR(VLOOKUP(A781,REKAPAN!$A$1:$M$2737,13, FALSE))</f>
        <v>23/04/19</v>
      </c>
      <c r="E788" s="40"/>
      <c r="F788" s="47" t="s">
        <v>372</v>
      </c>
      <c r="G788" s="49" t="str">
        <f t="shared" si="105"/>
        <v>JNE REG</v>
      </c>
      <c r="H788" s="50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4" t="s">
        <v>383</v>
      </c>
      <c r="B789" s="52">
        <f>IFERROR(VLOOKUP(A781,REKAPAN!$A$1:$M$2737,6, FALSE))</f>
        <v>2</v>
      </c>
      <c r="C789" s="58" t="s">
        <v>325</v>
      </c>
      <c r="D789" s="60" t="str">
        <f>IFERROR(VLOOKUP(A781,REKAPAN!$A$1:$M$2737,11, FALSE))</f>
        <v/>
      </c>
      <c r="E789" s="40"/>
      <c r="F789" s="47" t="s">
        <v>394</v>
      </c>
      <c r="G789" s="61" t="str">
        <f>IFERROR(VLOOKUP(A781,REKAPAN!$A$1:$O$2737,14, FALSE))</f>
        <v/>
      </c>
      <c r="H789" s="50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4" t="s">
        <v>404</v>
      </c>
      <c r="B790" s="62" t="str">
        <f>IFERROR(VLOOKUP(A781,REKAPAN!$A$1:$M$2737,5, FALSE))</f>
        <v>Tisha Navy L, XXL (do)</v>
      </c>
      <c r="C790" s="58" t="s">
        <v>351</v>
      </c>
      <c r="D790" s="60">
        <f>IFERROR(VLOOKUP(A781,REKAPAN!$A$1:$M$2737,9, FALSE))</f>
        <v>20000</v>
      </c>
      <c r="E790" s="40"/>
      <c r="F790" s="47" t="s">
        <v>383</v>
      </c>
      <c r="G790" s="63">
        <f t="shared" ref="G790:G791" si="106">B789</f>
        <v>2</v>
      </c>
      <c r="H790" s="50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64"/>
      <c r="C791" s="58" t="s">
        <v>372</v>
      </c>
      <c r="D791" s="65" t="str">
        <f>IFERROR(VLOOKUP(A781,REKAPAN!$A$1:$M$2737,10, FALSE))</f>
        <v>JNE REG</v>
      </c>
      <c r="E791" s="40"/>
      <c r="F791" s="47" t="s">
        <v>404</v>
      </c>
      <c r="G791" s="66" t="str">
        <f t="shared" si="106"/>
        <v>Tisha Navy L, XXL (do)</v>
      </c>
      <c r="H791" s="50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64"/>
      <c r="C792" s="58" t="s">
        <v>394</v>
      </c>
      <c r="D792" s="67"/>
      <c r="E792" s="40"/>
      <c r="F792" s="47"/>
      <c r="H792" s="50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64"/>
      <c r="C793" s="53"/>
      <c r="D793" s="50"/>
      <c r="E793" s="40"/>
      <c r="F793" s="64"/>
      <c r="H793" s="50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7" t="s">
        <v>460</v>
      </c>
      <c r="B794" s="68" t="s">
        <v>462</v>
      </c>
      <c r="C794" s="53"/>
      <c r="D794" s="54"/>
      <c r="E794" s="40"/>
      <c r="F794" s="69" t="s">
        <v>464</v>
      </c>
      <c r="G794" s="70" t="s">
        <v>469</v>
      </c>
      <c r="H794" s="71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72" t="str">
        <f>IFERROR(VLOOKUP(A781,REKAPAN!$A$2:$R$2737,16, FALSE))</f>
        <v>Rosty</v>
      </c>
      <c r="B795" s="73"/>
      <c r="C795" s="74"/>
      <c r="D795" s="75"/>
      <c r="E795" s="76"/>
      <c r="F795" s="77"/>
      <c r="G795" s="78"/>
      <c r="H795" s="79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26" t="s">
        <v>765</v>
      </c>
      <c r="B796" s="27"/>
      <c r="C796" s="27"/>
      <c r="D796" s="28"/>
      <c r="E796" s="29"/>
      <c r="F796" s="30" t="str">
        <f>A796</f>
        <v>(23)10</v>
      </c>
      <c r="G796" s="31" t="s">
        <v>238</v>
      </c>
      <c r="H796" s="32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34" t="s">
        <v>239</v>
      </c>
      <c r="B797" s="35" t="str">
        <f>IFERROR(VLOOKUP(A796,REKAPAN!$A$1:$M$2737,2, FALSE))</f>
        <v>Sani Nugraha</v>
      </c>
      <c r="C797" s="36"/>
      <c r="D797" s="38"/>
      <c r="E797" s="40"/>
      <c r="F797" s="30" t="s">
        <v>266</v>
      </c>
      <c r="G797" s="43" t="str">
        <f>B803</f>
        <v>CS YENI (082321458214)</v>
      </c>
      <c r="H797" s="28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4" t="s">
        <v>269</v>
      </c>
      <c r="B798" s="45" t="str">
        <f>IFERROR(VLOOKUP(A796,REKAPAN!$A$1:$M$2737,3, FALSE))</f>
        <v>Jln.pepetek No.33,Andir Kota Bandung,Jawa Barat</v>
      </c>
      <c r="D798" s="46"/>
      <c r="E798" s="40"/>
      <c r="F798" s="47" t="s">
        <v>270</v>
      </c>
      <c r="G798" s="49" t="str">
        <f>B797</f>
        <v>Sani Nugraha</v>
      </c>
      <c r="H798" s="50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4"/>
      <c r="D799" s="46"/>
      <c r="E799" s="40"/>
      <c r="F799" s="47" t="s">
        <v>283</v>
      </c>
      <c r="G799" s="51" t="str">
        <f t="shared" ref="G799:G803" si="107">D802</f>
        <v>23/04/19</v>
      </c>
      <c r="H799" s="50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4"/>
      <c r="D800" s="46"/>
      <c r="E800" s="40"/>
      <c r="F800" s="47" t="s">
        <v>300</v>
      </c>
      <c r="G800" s="51" t="str">
        <f t="shared" si="107"/>
        <v>23/04/19</v>
      </c>
      <c r="H800" s="50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4" t="s">
        <v>306</v>
      </c>
      <c r="B801" s="52" t="str">
        <f>IFERROR(VLOOKUP(A796,REKAPAN!$A$1:$M$2737,4, FALSE))</f>
        <v>085797904696</v>
      </c>
      <c r="C801" s="53"/>
      <c r="D801" s="54"/>
      <c r="E801" s="40"/>
      <c r="F801" s="47" t="s">
        <v>325</v>
      </c>
      <c r="G801" s="49" t="str">
        <f t="shared" si="107"/>
        <v/>
      </c>
      <c r="H801" s="50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30" t="s">
        <v>332</v>
      </c>
      <c r="B802" s="55" t="s">
        <v>333</v>
      </c>
      <c r="C802" s="56" t="s">
        <v>283</v>
      </c>
      <c r="D802" s="57" t="str">
        <f>IFERROR(VLOOKUP(A796,REKAPAN!$A$1:$M$2737,12, FALSE))</f>
        <v>23/04/19</v>
      </c>
      <c r="E802" s="40"/>
      <c r="F802" s="47" t="s">
        <v>351</v>
      </c>
      <c r="G802" s="49">
        <f t="shared" si="107"/>
        <v>12000</v>
      </c>
      <c r="H802" s="50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4" t="s">
        <v>266</v>
      </c>
      <c r="B803" s="52" t="str">
        <f>IFERROR(VLOOKUP(A796,REKAPAN!$A$1:$O$2737,15, FALSE))</f>
        <v>CS YENI (082321458214)</v>
      </c>
      <c r="C803" s="58" t="s">
        <v>300</v>
      </c>
      <c r="D803" s="59" t="str">
        <f>IFERROR(VLOOKUP(A796,REKAPAN!$A$1:$M$2737,13, FALSE))</f>
        <v>23/04/19</v>
      </c>
      <c r="E803" s="40"/>
      <c r="F803" s="47" t="s">
        <v>372</v>
      </c>
      <c r="G803" s="49" t="str">
        <f t="shared" si="107"/>
        <v>JNE REG</v>
      </c>
      <c r="H803" s="50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4" t="s">
        <v>383</v>
      </c>
      <c r="B804" s="52">
        <f>IFERROR(VLOOKUP(A796,REKAPAN!$A$1:$M$2737,6, FALSE))</f>
        <v>2</v>
      </c>
      <c r="C804" s="58" t="s">
        <v>325</v>
      </c>
      <c r="D804" s="60" t="str">
        <f>IFERROR(VLOOKUP(A796,REKAPAN!$A$1:$M$2737,11, FALSE))</f>
        <v/>
      </c>
      <c r="E804" s="40"/>
      <c r="F804" s="47" t="s">
        <v>394</v>
      </c>
      <c r="G804" s="61" t="str">
        <f>IFERROR(VLOOKUP(A796,REKAPAN!$A$1:$O$2737,14, FALSE))</f>
        <v/>
      </c>
      <c r="H804" s="50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4" t="s">
        <v>404</v>
      </c>
      <c r="B805" s="62" t="str">
        <f>IFERROR(VLOOKUP(A796,REKAPAN!$A$1:$M$2737,5, FALSE))</f>
        <v>Tisha Choco S set</v>
      </c>
      <c r="C805" s="58" t="s">
        <v>351</v>
      </c>
      <c r="D805" s="60">
        <f>IFERROR(VLOOKUP(A796,REKAPAN!$A$1:$M$2737,9, FALSE))</f>
        <v>12000</v>
      </c>
      <c r="E805" s="40"/>
      <c r="F805" s="47" t="s">
        <v>383</v>
      </c>
      <c r="G805" s="63">
        <f t="shared" ref="G805:G806" si="108">B804</f>
        <v>2</v>
      </c>
      <c r="H805" s="50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64"/>
      <c r="C806" s="58" t="s">
        <v>372</v>
      </c>
      <c r="D806" s="65" t="str">
        <f>IFERROR(VLOOKUP(A796,REKAPAN!$A$1:$M$2737,10, FALSE))</f>
        <v>JNE REG</v>
      </c>
      <c r="E806" s="40"/>
      <c r="F806" s="47" t="s">
        <v>404</v>
      </c>
      <c r="G806" s="66" t="str">
        <f t="shared" si="108"/>
        <v>Tisha Choco S set</v>
      </c>
      <c r="H806" s="50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64"/>
      <c r="C807" s="58" t="s">
        <v>394</v>
      </c>
      <c r="D807" s="67"/>
      <c r="E807" s="40"/>
      <c r="F807" s="47"/>
      <c r="H807" s="50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64"/>
      <c r="C808" s="53"/>
      <c r="D808" s="50"/>
      <c r="E808" s="40"/>
      <c r="F808" s="64"/>
      <c r="H808" s="50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7" t="s">
        <v>460</v>
      </c>
      <c r="B809" s="68" t="s">
        <v>462</v>
      </c>
      <c r="C809" s="53"/>
      <c r="D809" s="54"/>
      <c r="E809" s="40"/>
      <c r="F809" s="69" t="s">
        <v>464</v>
      </c>
      <c r="G809" s="70" t="s">
        <v>469</v>
      </c>
      <c r="H809" s="71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72" t="str">
        <f>IFERROR(VLOOKUP(A796,REKAPAN!$A$2:$R$2737,16, FALSE))</f>
        <v>WAWAT</v>
      </c>
      <c r="B810" s="73"/>
      <c r="C810" s="74"/>
      <c r="D810" s="75"/>
      <c r="E810" s="76"/>
      <c r="F810" s="77"/>
      <c r="G810" s="78"/>
      <c r="H810" s="79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26" t="s">
        <v>769</v>
      </c>
      <c r="B811" s="27"/>
      <c r="C811" s="27"/>
      <c r="D811" s="28"/>
      <c r="E811" s="29"/>
      <c r="F811" s="30" t="str">
        <f>A811</f>
        <v>(23)11</v>
      </c>
      <c r="G811" s="31" t="s">
        <v>238</v>
      </c>
      <c r="H811" s="32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34" t="s">
        <v>239</v>
      </c>
      <c r="B812" s="35" t="str">
        <f>IFERROR(VLOOKUP(A811,REKAPAN!$A$1:$M$2737,2, FALSE))</f>
        <v>Eni/Ismail</v>
      </c>
      <c r="C812" s="36"/>
      <c r="D812" s="38"/>
      <c r="E812" s="40"/>
      <c r="F812" s="30" t="s">
        <v>266</v>
      </c>
      <c r="G812" s="43" t="str">
        <f>B818</f>
        <v>CS YENI (082321458214)</v>
      </c>
      <c r="H812" s="28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4" t="s">
        <v>269</v>
      </c>
      <c r="B813" s="45" t="str">
        <f>IFERROR(VLOOKUP(A811,REKAPAN!$A$1:$M$2737,3, FALSE))</f>
        <v>Margasari RT/RW :004/002 Kecamatan : Sidarja kab/kota : Cilacap provinsi : jawa tengah</v>
      </c>
      <c r="D813" s="46"/>
      <c r="E813" s="40"/>
      <c r="F813" s="47" t="s">
        <v>270</v>
      </c>
      <c r="G813" s="49" t="str">
        <f>B812</f>
        <v>Eni/Ismail</v>
      </c>
      <c r="H813" s="50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4"/>
      <c r="D814" s="46"/>
      <c r="E814" s="40"/>
      <c r="F814" s="47" t="s">
        <v>283</v>
      </c>
      <c r="G814" s="51" t="str">
        <f t="shared" ref="G814:G818" si="109">D817</f>
        <v>23/04/19</v>
      </c>
      <c r="H814" s="50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4"/>
      <c r="D815" s="46"/>
      <c r="E815" s="40"/>
      <c r="F815" s="47" t="s">
        <v>300</v>
      </c>
      <c r="G815" s="51" t="str">
        <f t="shared" si="109"/>
        <v>23/04/19</v>
      </c>
      <c r="H815" s="50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4" t="s">
        <v>306</v>
      </c>
      <c r="B816" s="52" t="str">
        <f>IFERROR(VLOOKUP(A811,REKAPAN!$A$1:$M$2737,4, FALSE))</f>
        <v>0859126440957</v>
      </c>
      <c r="C816" s="53"/>
      <c r="D816" s="54"/>
      <c r="E816" s="40"/>
      <c r="F816" s="47" t="s">
        <v>325</v>
      </c>
      <c r="G816" s="49" t="str">
        <f t="shared" si="109"/>
        <v/>
      </c>
      <c r="H816" s="50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30" t="s">
        <v>332</v>
      </c>
      <c r="B817" s="55" t="s">
        <v>333</v>
      </c>
      <c r="C817" s="56" t="s">
        <v>283</v>
      </c>
      <c r="D817" s="57" t="str">
        <f>IFERROR(VLOOKUP(A811,REKAPAN!$A$1:$M$2737,12, FALSE))</f>
        <v>23/04/19</v>
      </c>
      <c r="E817" s="40"/>
      <c r="F817" s="47" t="s">
        <v>351</v>
      </c>
      <c r="G817" s="49">
        <f t="shared" si="109"/>
        <v>24000</v>
      </c>
      <c r="H817" s="50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4" t="s">
        <v>266</v>
      </c>
      <c r="B818" s="52" t="str">
        <f>IFERROR(VLOOKUP(A811,REKAPAN!$A$1:$O$2737,15, FALSE))</f>
        <v>CS YENI (082321458214)</v>
      </c>
      <c r="C818" s="58" t="s">
        <v>300</v>
      </c>
      <c r="D818" s="59" t="str">
        <f>IFERROR(VLOOKUP(A811,REKAPAN!$A$1:$M$2737,13, FALSE))</f>
        <v>23/04/19</v>
      </c>
      <c r="E818" s="40"/>
      <c r="F818" s="47" t="s">
        <v>372</v>
      </c>
      <c r="G818" s="49" t="str">
        <f t="shared" si="109"/>
        <v>JNE REG</v>
      </c>
      <c r="H818" s="50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4" t="s">
        <v>383</v>
      </c>
      <c r="B819" s="52">
        <f>IFERROR(VLOOKUP(A811,REKAPAN!$A$1:$M$2737,6, FALSE))</f>
        <v>1</v>
      </c>
      <c r="C819" s="58" t="s">
        <v>325</v>
      </c>
      <c r="D819" s="60" t="str">
        <f>IFERROR(VLOOKUP(A811,REKAPAN!$A$1:$M$2737,11, FALSE))</f>
        <v/>
      </c>
      <c r="E819" s="40"/>
      <c r="F819" s="47" t="s">
        <v>394</v>
      </c>
      <c r="G819" s="61" t="str">
        <f>IFERROR(VLOOKUP(A811,REKAPAN!$A$1:$O$2737,14, FALSE))</f>
        <v/>
      </c>
      <c r="H819" s="50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4" t="s">
        <v>404</v>
      </c>
      <c r="B820" s="62" t="str">
        <f>IFERROR(VLOOKUP(A811,REKAPAN!$A$1:$M$2737,5, FALSE))</f>
        <v>Yara Maroon M do</v>
      </c>
      <c r="C820" s="58" t="s">
        <v>351</v>
      </c>
      <c r="D820" s="60">
        <f>IFERROR(VLOOKUP(A811,REKAPAN!$A$1:$M$2737,9, FALSE))</f>
        <v>24000</v>
      </c>
      <c r="E820" s="40"/>
      <c r="F820" s="47" t="s">
        <v>383</v>
      </c>
      <c r="G820" s="63">
        <f t="shared" ref="G820:G821" si="110">B819</f>
        <v>1</v>
      </c>
      <c r="H820" s="50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64"/>
      <c r="C821" s="58" t="s">
        <v>372</v>
      </c>
      <c r="D821" s="65" t="str">
        <f>IFERROR(VLOOKUP(A811,REKAPAN!$A$1:$M$2737,10, FALSE))</f>
        <v>JNE REG</v>
      </c>
      <c r="E821" s="40"/>
      <c r="F821" s="47" t="s">
        <v>404</v>
      </c>
      <c r="G821" s="66" t="str">
        <f t="shared" si="110"/>
        <v>Yara Maroon M do</v>
      </c>
      <c r="H821" s="50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64"/>
      <c r="C822" s="58" t="s">
        <v>394</v>
      </c>
      <c r="D822" s="67"/>
      <c r="E822" s="40"/>
      <c r="F822" s="47"/>
      <c r="H822" s="50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64"/>
      <c r="C823" s="53"/>
      <c r="D823" s="50"/>
      <c r="E823" s="40"/>
      <c r="F823" s="64"/>
      <c r="H823" s="50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7" t="s">
        <v>460</v>
      </c>
      <c r="B824" s="68" t="s">
        <v>462</v>
      </c>
      <c r="C824" s="53"/>
      <c r="D824" s="54"/>
      <c r="E824" s="40"/>
      <c r="F824" s="69" t="s">
        <v>464</v>
      </c>
      <c r="G824" s="70" t="s">
        <v>469</v>
      </c>
      <c r="H824" s="71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72" t="str">
        <f>IFERROR(VLOOKUP(A811,REKAPAN!$A$2:$R$2737,16, FALSE))</f>
        <v>WAWAT</v>
      </c>
      <c r="B825" s="73"/>
      <c r="C825" s="74"/>
      <c r="D825" s="75"/>
      <c r="E825" s="76"/>
      <c r="F825" s="77"/>
      <c r="G825" s="78"/>
      <c r="H825" s="79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26" t="s">
        <v>773</v>
      </c>
      <c r="B826" s="27"/>
      <c r="C826" s="27"/>
      <c r="D826" s="28"/>
      <c r="E826" s="29"/>
      <c r="F826" s="30" t="str">
        <f>A826</f>
        <v>(23)12</v>
      </c>
      <c r="G826" s="31" t="s">
        <v>238</v>
      </c>
      <c r="H826" s="32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34" t="s">
        <v>239</v>
      </c>
      <c r="B827" s="35" t="str">
        <f>IFERROR(VLOOKUP(A826,REKAPAN!$A$1:$M$2737,2, FALSE))</f>
        <v>Asani husnul</v>
      </c>
      <c r="C827" s="36"/>
      <c r="D827" s="38"/>
      <c r="E827" s="40"/>
      <c r="F827" s="30" t="s">
        <v>266</v>
      </c>
      <c r="G827" s="43" t="str">
        <f>B833</f>
        <v>CS YENI (082321458214)</v>
      </c>
      <c r="H827" s="28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4" t="s">
        <v>269</v>
      </c>
      <c r="B828" s="45" t="str">
        <f>IFERROR(VLOOKUP(A826,REKAPAN!$A$1:$M$2737,3, FALSE))</f>
        <v>jln.alhidayah gang buntu pagar 101 rt1 rw2 pintu 4 kelurahan jatibening Kecamatan :pondok gede Kab/Kota :bekasi Provinsi :Jawa barat</v>
      </c>
      <c r="D828" s="46"/>
      <c r="E828" s="40"/>
      <c r="F828" s="47" t="s">
        <v>270</v>
      </c>
      <c r="G828" s="49" t="str">
        <f>B827</f>
        <v>Asani husnul</v>
      </c>
      <c r="H828" s="50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4"/>
      <c r="D829" s="46"/>
      <c r="E829" s="40"/>
      <c r="F829" s="47" t="s">
        <v>283</v>
      </c>
      <c r="G829" s="51" t="str">
        <f t="shared" ref="G829:G833" si="111">D832</f>
        <v>23/04/19</v>
      </c>
      <c r="H829" s="50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4"/>
      <c r="D830" s="46"/>
      <c r="E830" s="40"/>
      <c r="F830" s="47" t="s">
        <v>300</v>
      </c>
      <c r="G830" s="51" t="str">
        <f t="shared" si="111"/>
        <v>23/04/19</v>
      </c>
      <c r="H830" s="50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4" t="s">
        <v>306</v>
      </c>
      <c r="B831" s="52" t="str">
        <f>IFERROR(VLOOKUP(A826,REKAPAN!$A$1:$M$2737,4, FALSE))</f>
        <v>083154570640</v>
      </c>
      <c r="C831" s="53"/>
      <c r="D831" s="54"/>
      <c r="E831" s="40"/>
      <c r="F831" s="47" t="s">
        <v>325</v>
      </c>
      <c r="G831" s="49" t="str">
        <f t="shared" si="111"/>
        <v/>
      </c>
      <c r="H831" s="50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30" t="s">
        <v>332</v>
      </c>
      <c r="B832" s="55" t="s">
        <v>333</v>
      </c>
      <c r="C832" s="56" t="s">
        <v>283</v>
      </c>
      <c r="D832" s="57" t="str">
        <f>IFERROR(VLOOKUP(A826,REKAPAN!$A$1:$M$2737,12, FALSE))</f>
        <v>23/04/19</v>
      </c>
      <c r="E832" s="40"/>
      <c r="F832" s="47" t="s">
        <v>351</v>
      </c>
      <c r="G832" s="49">
        <f t="shared" si="111"/>
        <v>12000</v>
      </c>
      <c r="H832" s="50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4" t="s">
        <v>266</v>
      </c>
      <c r="B833" s="52" t="str">
        <f>IFERROR(VLOOKUP(A826,REKAPAN!$A$1:$O$2737,15, FALSE))</f>
        <v>CS YENI (082321458214)</v>
      </c>
      <c r="C833" s="58" t="s">
        <v>300</v>
      </c>
      <c r="D833" s="59" t="str">
        <f>IFERROR(VLOOKUP(A826,REKAPAN!$A$1:$M$2737,13, FALSE))</f>
        <v>23/04/19</v>
      </c>
      <c r="E833" s="40"/>
      <c r="F833" s="47" t="s">
        <v>372</v>
      </c>
      <c r="G833" s="49" t="str">
        <f t="shared" si="111"/>
        <v>JNE REG</v>
      </c>
      <c r="H833" s="50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4" t="s">
        <v>383</v>
      </c>
      <c r="B834" s="52">
        <f>IFERROR(VLOOKUP(A826,REKAPAN!$A$1:$M$2737,6, FALSE))</f>
        <v>2</v>
      </c>
      <c r="C834" s="58" t="s">
        <v>325</v>
      </c>
      <c r="D834" s="60" t="str">
        <f>IFERROR(VLOOKUP(A826,REKAPAN!$A$1:$M$2737,11, FALSE))</f>
        <v/>
      </c>
      <c r="E834" s="40"/>
      <c r="F834" s="47" t="s">
        <v>394</v>
      </c>
      <c r="G834" s="61" t="str">
        <f>IFERROR(VLOOKUP(A826,REKAPAN!$A$1:$O$2737,14, FALSE))</f>
        <v/>
      </c>
      <c r="H834" s="50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4" t="s">
        <v>404</v>
      </c>
      <c r="B835" s="62" t="str">
        <f>IFERROR(VLOOKUP(A826,REKAPAN!$A$1:$M$2737,5, FALSE))</f>
        <v>Yara Maroon XL set</v>
      </c>
      <c r="C835" s="58" t="s">
        <v>351</v>
      </c>
      <c r="D835" s="60">
        <f>IFERROR(VLOOKUP(A826,REKAPAN!$A$1:$M$2737,9, FALSE))</f>
        <v>12000</v>
      </c>
      <c r="E835" s="40"/>
      <c r="F835" s="47" t="s">
        <v>383</v>
      </c>
      <c r="G835" s="63">
        <f t="shared" ref="G835:G836" si="112">B834</f>
        <v>2</v>
      </c>
      <c r="H835" s="50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64"/>
      <c r="C836" s="58" t="s">
        <v>372</v>
      </c>
      <c r="D836" s="65" t="str">
        <f>IFERROR(VLOOKUP(A826,REKAPAN!$A$1:$M$2737,10, FALSE))</f>
        <v>JNE REG</v>
      </c>
      <c r="E836" s="40"/>
      <c r="F836" s="47" t="s">
        <v>404</v>
      </c>
      <c r="G836" s="66" t="str">
        <f t="shared" si="112"/>
        <v>Yara Maroon XL set</v>
      </c>
      <c r="H836" s="50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64"/>
      <c r="C837" s="58" t="s">
        <v>394</v>
      </c>
      <c r="D837" s="67"/>
      <c r="E837" s="40"/>
      <c r="F837" s="47"/>
      <c r="H837" s="50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64"/>
      <c r="C838" s="53"/>
      <c r="D838" s="50"/>
      <c r="E838" s="40"/>
      <c r="F838" s="64"/>
      <c r="H838" s="50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7" t="s">
        <v>460</v>
      </c>
      <c r="B839" s="68" t="s">
        <v>462</v>
      </c>
      <c r="C839" s="53"/>
      <c r="D839" s="54"/>
      <c r="E839" s="40"/>
      <c r="F839" s="69" t="s">
        <v>464</v>
      </c>
      <c r="G839" s="70" t="s">
        <v>469</v>
      </c>
      <c r="H839" s="71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72" t="str">
        <f>IFERROR(VLOOKUP(A826,REKAPAN!$A$2:$R$2737,16, FALSE))</f>
        <v>WAWAT</v>
      </c>
      <c r="B840" s="73"/>
      <c r="C840" s="74"/>
      <c r="D840" s="75"/>
      <c r="E840" s="76"/>
      <c r="F840" s="77"/>
      <c r="G840" s="78"/>
      <c r="H840" s="79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26" t="s">
        <v>778</v>
      </c>
      <c r="B841" s="27"/>
      <c r="C841" s="27"/>
      <c r="D841" s="28"/>
      <c r="E841" s="29"/>
      <c r="F841" s="30" t="str">
        <f>A841</f>
        <v>(23)13</v>
      </c>
      <c r="G841" s="31" t="s">
        <v>238</v>
      </c>
      <c r="H841" s="32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34" t="s">
        <v>239</v>
      </c>
      <c r="B842" s="35" t="str">
        <f>IFERROR(VLOOKUP(A841,REKAPAN!$A$1:$M$2737,2, FALSE))</f>
        <v>Anifah Viriya</v>
      </c>
      <c r="C842" s="36"/>
      <c r="D842" s="38"/>
      <c r="E842" s="40"/>
      <c r="F842" s="30" t="s">
        <v>266</v>
      </c>
      <c r="G842" s="43" t="str">
        <f>B848</f>
        <v>CS YENI (082321458214)</v>
      </c>
      <c r="H842" s="28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4" t="s">
        <v>269</v>
      </c>
      <c r="B843" s="45" t="str">
        <f>IFERROR(VLOOKUP(A841,REKAPAN!$A$1:$M$2737,3, FALSE))</f>
        <v>Jl. Pantai indah utara 3 rumah sakit pantai indah kapuk kec. Penjaringan. Jakarta utara</v>
      </c>
      <c r="D843" s="46"/>
      <c r="E843" s="40"/>
      <c r="F843" s="47" t="s">
        <v>270</v>
      </c>
      <c r="G843" s="49" t="str">
        <f>B842</f>
        <v>Anifah Viriya</v>
      </c>
      <c r="H843" s="50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4"/>
      <c r="D844" s="46"/>
      <c r="E844" s="40"/>
      <c r="F844" s="47" t="s">
        <v>283</v>
      </c>
      <c r="G844" s="51" t="str">
        <f t="shared" ref="G844:G848" si="113">D847</f>
        <v>23/04/19</v>
      </c>
      <c r="H844" s="50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4"/>
      <c r="D845" s="46"/>
      <c r="E845" s="40"/>
      <c r="F845" s="47" t="s">
        <v>300</v>
      </c>
      <c r="G845" s="51" t="str">
        <f t="shared" si="113"/>
        <v>23/04/19</v>
      </c>
      <c r="H845" s="50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4" t="s">
        <v>306</v>
      </c>
      <c r="B846" s="52" t="str">
        <f>IFERROR(VLOOKUP(A841,REKAPAN!$A$1:$M$2737,4, FALSE))</f>
        <v>081297394495</v>
      </c>
      <c r="C846" s="53"/>
      <c r="D846" s="54"/>
      <c r="E846" s="40"/>
      <c r="F846" s="47" t="s">
        <v>325</v>
      </c>
      <c r="G846" s="49" t="str">
        <f t="shared" si="113"/>
        <v/>
      </c>
      <c r="H846" s="50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30" t="s">
        <v>332</v>
      </c>
      <c r="B847" s="55" t="s">
        <v>333</v>
      </c>
      <c r="C847" s="56" t="s">
        <v>283</v>
      </c>
      <c r="D847" s="57" t="str">
        <f>IFERROR(VLOOKUP(A841,REKAPAN!$A$1:$M$2737,12, FALSE))</f>
        <v>23/04/19</v>
      </c>
      <c r="E847" s="40"/>
      <c r="F847" s="47" t="s">
        <v>351</v>
      </c>
      <c r="G847" s="49">
        <f t="shared" si="113"/>
        <v>11000</v>
      </c>
      <c r="H847" s="50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4" t="s">
        <v>266</v>
      </c>
      <c r="B848" s="52" t="str">
        <f>IFERROR(VLOOKUP(A841,REKAPAN!$A$1:$O$2737,15, FALSE))</f>
        <v>CS YENI (082321458214)</v>
      </c>
      <c r="C848" s="58" t="s">
        <v>300</v>
      </c>
      <c r="D848" s="59" t="str">
        <f>IFERROR(VLOOKUP(A841,REKAPAN!$A$1:$M$2737,13, FALSE))</f>
        <v>23/04/19</v>
      </c>
      <c r="E848" s="40"/>
      <c r="F848" s="47" t="s">
        <v>372</v>
      </c>
      <c r="G848" s="49" t="str">
        <f t="shared" si="113"/>
        <v>JNE REG</v>
      </c>
      <c r="H848" s="50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4" t="s">
        <v>383</v>
      </c>
      <c r="B849" s="52">
        <f>IFERROR(VLOOKUP(A841,REKAPAN!$A$1:$M$2737,6, FALSE))</f>
        <v>1</v>
      </c>
      <c r="C849" s="58" t="s">
        <v>325</v>
      </c>
      <c r="D849" s="60" t="str">
        <f>IFERROR(VLOOKUP(A841,REKAPAN!$A$1:$M$2737,11, FALSE))</f>
        <v/>
      </c>
      <c r="E849" s="40"/>
      <c r="F849" s="47" t="s">
        <v>394</v>
      </c>
      <c r="G849" s="61" t="str">
        <f>IFERROR(VLOOKUP(A841,REKAPAN!$A$1:$O$2737,14, FALSE))</f>
        <v/>
      </c>
      <c r="H849" s="50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4" t="s">
        <v>404</v>
      </c>
      <c r="B850" s="62" t="str">
        <f>IFERROR(VLOOKUP(A841,REKAPAN!$A$1:$M$2737,5, FALSE))</f>
        <v>Tisha Putih S do</v>
      </c>
      <c r="C850" s="58" t="s">
        <v>351</v>
      </c>
      <c r="D850" s="60">
        <f>IFERROR(VLOOKUP(A841,REKAPAN!$A$1:$M$2737,9, FALSE))</f>
        <v>11000</v>
      </c>
      <c r="E850" s="40"/>
      <c r="F850" s="47" t="s">
        <v>383</v>
      </c>
      <c r="G850" s="63">
        <f t="shared" ref="G850:G851" si="114">B849</f>
        <v>1</v>
      </c>
      <c r="H850" s="50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64"/>
      <c r="C851" s="58" t="s">
        <v>372</v>
      </c>
      <c r="D851" s="65" t="str">
        <f>IFERROR(VLOOKUP(A841,REKAPAN!$A$1:$M$2737,10, FALSE))</f>
        <v>JNE REG</v>
      </c>
      <c r="E851" s="40"/>
      <c r="F851" s="47" t="s">
        <v>404</v>
      </c>
      <c r="G851" s="66" t="str">
        <f t="shared" si="114"/>
        <v>Tisha Putih S do</v>
      </c>
      <c r="H851" s="50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64"/>
      <c r="C852" s="58" t="s">
        <v>394</v>
      </c>
      <c r="D852" s="67"/>
      <c r="E852" s="40"/>
      <c r="F852" s="47"/>
      <c r="H852" s="50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64"/>
      <c r="C853" s="53"/>
      <c r="D853" s="50"/>
      <c r="E853" s="40"/>
      <c r="F853" s="64"/>
      <c r="H853" s="50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7" t="s">
        <v>460</v>
      </c>
      <c r="B854" s="68" t="s">
        <v>462</v>
      </c>
      <c r="C854" s="53"/>
      <c r="D854" s="54"/>
      <c r="E854" s="40"/>
      <c r="F854" s="69" t="s">
        <v>464</v>
      </c>
      <c r="G854" s="70" t="s">
        <v>469</v>
      </c>
      <c r="H854" s="71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72" t="str">
        <f>IFERROR(VLOOKUP(A841,REKAPAN!$A$2:$R$2737,16, FALSE))</f>
        <v>WAWAT</v>
      </c>
      <c r="B855" s="73"/>
      <c r="C855" s="74"/>
      <c r="D855" s="75"/>
      <c r="E855" s="76"/>
      <c r="F855" s="77"/>
      <c r="G855" s="78"/>
      <c r="H855" s="79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26" t="s">
        <v>783</v>
      </c>
      <c r="B856" s="27"/>
      <c r="C856" s="27"/>
      <c r="D856" s="28"/>
      <c r="E856" s="29"/>
      <c r="F856" s="30" t="str">
        <f>A856</f>
        <v>(24)1</v>
      </c>
      <c r="G856" s="31" t="s">
        <v>238</v>
      </c>
      <c r="H856" s="32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34" t="s">
        <v>239</v>
      </c>
      <c r="B857" s="35" t="str">
        <f>IFERROR(VLOOKUP(A856,REKAPAN!$A$1:$M$2737,2, FALSE))</f>
        <v>Naila Elvina Rosa</v>
      </c>
      <c r="C857" s="36"/>
      <c r="D857" s="38"/>
      <c r="E857" s="40"/>
      <c r="F857" s="30" t="s">
        <v>266</v>
      </c>
      <c r="G857" s="43" t="str">
        <f>B863</f>
        <v>CS YENI (082321458214)</v>
      </c>
      <c r="H857" s="28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4" t="s">
        <v>269</v>
      </c>
      <c r="B858" s="45" t="str">
        <f>IFERROR(VLOOKUP(A856,REKAPAN!$A$1:$M$2737,3, FALSE))</f>
        <v>Ds. Kenongo RT/RW 01/01 Kecamatan : Sedan Kab : Rembang Provinsi : Jawa tengah</v>
      </c>
      <c r="D858" s="46"/>
      <c r="E858" s="40"/>
      <c r="F858" s="47" t="s">
        <v>270</v>
      </c>
      <c r="G858" s="49" t="str">
        <f>B857</f>
        <v>Naila Elvina Rosa</v>
      </c>
      <c r="H858" s="50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4"/>
      <c r="D859" s="46"/>
      <c r="E859" s="40"/>
      <c r="F859" s="47" t="s">
        <v>283</v>
      </c>
      <c r="G859" s="51" t="str">
        <f t="shared" ref="G859:G863" si="115">D862</f>
        <v>23/04/19</v>
      </c>
      <c r="H859" s="50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4"/>
      <c r="D860" s="46"/>
      <c r="E860" s="40"/>
      <c r="F860" s="47" t="s">
        <v>300</v>
      </c>
      <c r="G860" s="51" t="str">
        <f t="shared" si="115"/>
        <v>23/04/19</v>
      </c>
      <c r="H860" s="50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4" t="s">
        <v>306</v>
      </c>
      <c r="B861" s="52" t="str">
        <f>IFERROR(VLOOKUP(A856,REKAPAN!$A$1:$M$2737,4, FALSE))</f>
        <v>082232626822</v>
      </c>
      <c r="C861" s="53"/>
      <c r="D861" s="54"/>
      <c r="E861" s="40"/>
      <c r="F861" s="47" t="s">
        <v>325</v>
      </c>
      <c r="G861" s="49" t="str">
        <f t="shared" si="115"/>
        <v/>
      </c>
      <c r="H861" s="50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30" t="s">
        <v>332</v>
      </c>
      <c r="B862" s="55" t="s">
        <v>333</v>
      </c>
      <c r="C862" s="56" t="s">
        <v>283</v>
      </c>
      <c r="D862" s="57" t="str">
        <f>IFERROR(VLOOKUP(A856,REKAPAN!$A$1:$M$2737,12, FALSE))</f>
        <v>23/04/19</v>
      </c>
      <c r="E862" s="40"/>
      <c r="F862" s="47" t="s">
        <v>351</v>
      </c>
      <c r="G862" s="49">
        <f t="shared" si="115"/>
        <v>24000</v>
      </c>
      <c r="H862" s="50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4" t="s">
        <v>266</v>
      </c>
      <c r="B863" s="52" t="str">
        <f>IFERROR(VLOOKUP(A856,REKAPAN!$A$1:$O$2737,15, FALSE))</f>
        <v>CS YENI (082321458214)</v>
      </c>
      <c r="C863" s="58" t="s">
        <v>300</v>
      </c>
      <c r="D863" s="59" t="str">
        <f>IFERROR(VLOOKUP(A856,REKAPAN!$A$1:$M$2737,13, FALSE))</f>
        <v>23/04/19</v>
      </c>
      <c r="E863" s="40"/>
      <c r="F863" s="47" t="s">
        <v>372</v>
      </c>
      <c r="G863" s="49" t="str">
        <f t="shared" si="115"/>
        <v>JNE REG</v>
      </c>
      <c r="H863" s="50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4" t="s">
        <v>383</v>
      </c>
      <c r="B864" s="52">
        <f>IFERROR(VLOOKUP(A856,REKAPAN!$A$1:$M$2737,6, FALSE))</f>
        <v>2</v>
      </c>
      <c r="C864" s="58" t="s">
        <v>325</v>
      </c>
      <c r="D864" s="60" t="str">
        <f>IFERROR(VLOOKUP(A856,REKAPAN!$A$1:$M$2737,11, FALSE))</f>
        <v/>
      </c>
      <c r="E864" s="40"/>
      <c r="F864" s="47" t="s">
        <v>394</v>
      </c>
      <c r="G864" s="61" t="str">
        <f>IFERROR(VLOOKUP(A856,REKAPAN!$A$1:$O$2737,14, FALSE))</f>
        <v/>
      </c>
      <c r="H864" s="50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4" t="s">
        <v>404</v>
      </c>
      <c r="B865" s="62" t="str">
        <f>IFERROR(VLOOKUP(A856,REKAPAN!$A$1:$M$2737,5, FALSE))</f>
        <v>- Zenya rose L do
- Khimar zenya rose</v>
      </c>
      <c r="C865" s="58" t="s">
        <v>351</v>
      </c>
      <c r="D865" s="60">
        <f>IFERROR(VLOOKUP(A856,REKAPAN!$A$1:$M$2737,9, FALSE))</f>
        <v>24000</v>
      </c>
      <c r="E865" s="40"/>
      <c r="F865" s="47" t="s">
        <v>383</v>
      </c>
      <c r="G865" s="63">
        <f t="shared" ref="G865:G866" si="116">B864</f>
        <v>2</v>
      </c>
      <c r="H865" s="50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64"/>
      <c r="C866" s="58" t="s">
        <v>372</v>
      </c>
      <c r="D866" s="65" t="str">
        <f>IFERROR(VLOOKUP(A856,REKAPAN!$A$1:$M$2737,10, FALSE))</f>
        <v>JNE REG</v>
      </c>
      <c r="E866" s="40"/>
      <c r="F866" s="47" t="s">
        <v>404</v>
      </c>
      <c r="G866" s="66" t="str">
        <f t="shared" si="116"/>
        <v>- Zenya rose L do
- Khimar zenya rose</v>
      </c>
      <c r="H866" s="50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64"/>
      <c r="C867" s="58" t="s">
        <v>394</v>
      </c>
      <c r="D867" s="67"/>
      <c r="E867" s="40"/>
      <c r="F867" s="47"/>
      <c r="H867" s="50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64"/>
      <c r="C868" s="53"/>
      <c r="D868" s="50"/>
      <c r="E868" s="40"/>
      <c r="F868" s="64"/>
      <c r="H868" s="50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7" t="s">
        <v>460</v>
      </c>
      <c r="B869" s="68" t="s">
        <v>462</v>
      </c>
      <c r="C869" s="53"/>
      <c r="D869" s="54"/>
      <c r="E869" s="40"/>
      <c r="F869" s="69" t="s">
        <v>464</v>
      </c>
      <c r="G869" s="70" t="s">
        <v>469</v>
      </c>
      <c r="H869" s="71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72" t="str">
        <f>IFERROR(VLOOKUP(A856,REKAPAN!$A$2:$R$2737,16, FALSE))</f>
        <v>Rosty</v>
      </c>
      <c r="B870" s="73"/>
      <c r="C870" s="74"/>
      <c r="D870" s="75"/>
      <c r="E870" s="76"/>
      <c r="F870" s="77"/>
      <c r="G870" s="78"/>
      <c r="H870" s="79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26" t="s">
        <v>788</v>
      </c>
      <c r="B871" s="27"/>
      <c r="C871" s="27"/>
      <c r="D871" s="28"/>
      <c r="E871" s="29"/>
      <c r="F871" s="30" t="str">
        <f>A871</f>
        <v>(24)2</v>
      </c>
      <c r="G871" s="31" t="s">
        <v>238</v>
      </c>
      <c r="H871" s="32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34" t="s">
        <v>239</v>
      </c>
      <c r="B872" s="35" t="str">
        <f>IFERROR(VLOOKUP(A871,REKAPAN!$A$1:$M$2737,2, FALSE))</f>
        <v>Evita gita sapitri</v>
      </c>
      <c r="C872" s="36"/>
      <c r="D872" s="38"/>
      <c r="E872" s="40"/>
      <c r="F872" s="30" t="s">
        <v>266</v>
      </c>
      <c r="G872" s="43" t="str">
        <f>B878</f>
        <v>CS YENI (082321458214)</v>
      </c>
      <c r="H872" s="28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4" t="s">
        <v>269</v>
      </c>
      <c r="B873" s="45" t="str">
        <f>IFERROR(VLOOKUP(A871,REKAPAN!$A$1:$M$2737,3, FALSE))</f>
        <v>kp. Nagrak rt 01 rw 01 ds.  Nagrak Kec : darangdan Kab : purwakarta Provinsi : jawa barat</v>
      </c>
      <c r="D873" s="46"/>
      <c r="E873" s="40"/>
      <c r="F873" s="47" t="s">
        <v>270</v>
      </c>
      <c r="G873" s="49" t="str">
        <f>B872</f>
        <v>Evita gita sapitri</v>
      </c>
      <c r="H873" s="50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4"/>
      <c r="D874" s="46"/>
      <c r="E874" s="40"/>
      <c r="F874" s="47" t="s">
        <v>283</v>
      </c>
      <c r="G874" s="51" t="str">
        <f t="shared" ref="G874:G878" si="117">D877</f>
        <v>23/04/19</v>
      </c>
      <c r="H874" s="50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4"/>
      <c r="D875" s="46"/>
      <c r="E875" s="40"/>
      <c r="F875" s="47" t="s">
        <v>300</v>
      </c>
      <c r="G875" s="51" t="str">
        <f t="shared" si="117"/>
        <v>23/04/19</v>
      </c>
      <c r="H875" s="50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4" t="s">
        <v>306</v>
      </c>
      <c r="B876" s="52" t="str">
        <f>IFERROR(VLOOKUP(A871,REKAPAN!$A$1:$M$2737,4, FALSE))</f>
        <v>087720005047</v>
      </c>
      <c r="C876" s="53"/>
      <c r="D876" s="54"/>
      <c r="E876" s="40"/>
      <c r="F876" s="47" t="s">
        <v>325</v>
      </c>
      <c r="G876" s="49" t="str">
        <f t="shared" si="117"/>
        <v/>
      </c>
      <c r="H876" s="50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30" t="s">
        <v>332</v>
      </c>
      <c r="B877" s="55" t="s">
        <v>333</v>
      </c>
      <c r="C877" s="56" t="s">
        <v>283</v>
      </c>
      <c r="D877" s="57" t="str">
        <f>IFERROR(VLOOKUP(A871,REKAPAN!$A$1:$M$2737,12, FALSE))</f>
        <v>23/04/19</v>
      </c>
      <c r="E877" s="40"/>
      <c r="F877" s="47" t="s">
        <v>351</v>
      </c>
      <c r="G877" s="49">
        <f t="shared" si="117"/>
        <v>16000</v>
      </c>
      <c r="H877" s="50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4" t="s">
        <v>266</v>
      </c>
      <c r="B878" s="52" t="str">
        <f>IFERROR(VLOOKUP(A871,REKAPAN!$A$1:$O$2737,15, FALSE))</f>
        <v>CS YENI (082321458214)</v>
      </c>
      <c r="C878" s="58" t="s">
        <v>300</v>
      </c>
      <c r="D878" s="59" t="str">
        <f>IFERROR(VLOOKUP(A871,REKAPAN!$A$1:$M$2737,13, FALSE))</f>
        <v>23/04/19</v>
      </c>
      <c r="E878" s="40"/>
      <c r="F878" s="47" t="s">
        <v>372</v>
      </c>
      <c r="G878" s="49" t="str">
        <f t="shared" si="117"/>
        <v>JNE REG</v>
      </c>
      <c r="H878" s="50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4" t="s">
        <v>383</v>
      </c>
      <c r="B879" s="52">
        <f>IFERROR(VLOOKUP(A871,REKAPAN!$A$1:$M$2737,6, FALSE))</f>
        <v>2</v>
      </c>
      <c r="C879" s="58" t="s">
        <v>325</v>
      </c>
      <c r="D879" s="60" t="str">
        <f>IFERROR(VLOOKUP(A871,REKAPAN!$A$1:$M$2737,11, FALSE))</f>
        <v/>
      </c>
      <c r="E879" s="40"/>
      <c r="F879" s="47" t="s">
        <v>394</v>
      </c>
      <c r="G879" s="61" t="str">
        <f>IFERROR(VLOOKUP(A871,REKAPAN!$A$1:$O$2737,14, FALSE))</f>
        <v/>
      </c>
      <c r="H879" s="50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4" t="s">
        <v>404</v>
      </c>
      <c r="B880" s="62" t="str">
        <f>IFERROR(VLOOKUP(A871,REKAPAN!$A$1:$M$2737,5, FALSE))</f>
        <v>- Tisha lavender S do
- Khimar tisha plum</v>
      </c>
      <c r="C880" s="58" t="s">
        <v>351</v>
      </c>
      <c r="D880" s="60">
        <f>IFERROR(VLOOKUP(A871,REKAPAN!$A$1:$M$2737,9, FALSE))</f>
        <v>16000</v>
      </c>
      <c r="E880" s="40"/>
      <c r="F880" s="47" t="s">
        <v>383</v>
      </c>
      <c r="G880" s="63">
        <f t="shared" ref="G880:G881" si="118">B879</f>
        <v>2</v>
      </c>
      <c r="H880" s="50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64"/>
      <c r="C881" s="58" t="s">
        <v>372</v>
      </c>
      <c r="D881" s="65" t="str">
        <f>IFERROR(VLOOKUP(A871,REKAPAN!$A$1:$M$2737,10, FALSE))</f>
        <v>JNE REG</v>
      </c>
      <c r="E881" s="40"/>
      <c r="F881" s="47" t="s">
        <v>404</v>
      </c>
      <c r="G881" s="66" t="str">
        <f t="shared" si="118"/>
        <v>- Tisha lavender S do
- Khimar tisha plum</v>
      </c>
      <c r="H881" s="50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64"/>
      <c r="C882" s="58" t="s">
        <v>394</v>
      </c>
      <c r="D882" s="67"/>
      <c r="E882" s="40"/>
      <c r="F882" s="47"/>
      <c r="H882" s="50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64"/>
      <c r="C883" s="53"/>
      <c r="D883" s="50"/>
      <c r="E883" s="40"/>
      <c r="F883" s="64"/>
      <c r="H883" s="50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7" t="s">
        <v>460</v>
      </c>
      <c r="B884" s="68" t="s">
        <v>462</v>
      </c>
      <c r="C884" s="53"/>
      <c r="D884" s="54"/>
      <c r="E884" s="40"/>
      <c r="F884" s="69" t="s">
        <v>464</v>
      </c>
      <c r="G884" s="70" t="s">
        <v>469</v>
      </c>
      <c r="H884" s="71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72" t="str">
        <f>IFERROR(VLOOKUP(A871,REKAPAN!$A$2:$R$2737,16, FALSE))</f>
        <v>Rosty</v>
      </c>
      <c r="B885" s="73"/>
      <c r="C885" s="74"/>
      <c r="D885" s="75"/>
      <c r="E885" s="76"/>
      <c r="F885" s="77"/>
      <c r="G885" s="78"/>
      <c r="H885" s="79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26" t="s">
        <v>793</v>
      </c>
      <c r="B886" s="27"/>
      <c r="C886" s="27"/>
      <c r="D886" s="28"/>
      <c r="E886" s="29"/>
      <c r="F886" s="30" t="str">
        <f>A886</f>
        <v>(24)3</v>
      </c>
      <c r="G886" s="31" t="s">
        <v>238</v>
      </c>
      <c r="H886" s="32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34" t="s">
        <v>239</v>
      </c>
      <c r="B887" s="35" t="str">
        <f>IFERROR(VLOOKUP(A886,REKAPAN!$A$1:$M$2737,2, FALSE))</f>
        <v>Tusyanti</v>
      </c>
      <c r="C887" s="36"/>
      <c r="D887" s="38"/>
      <c r="E887" s="40"/>
      <c r="F887" s="30" t="s">
        <v>266</v>
      </c>
      <c r="G887" s="43" t="str">
        <f>B893</f>
        <v>CS YENI (082321458214)</v>
      </c>
      <c r="H887" s="28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4" t="s">
        <v>269</v>
      </c>
      <c r="B888" s="45" t="str">
        <f>IFERROR(VLOOKUP(A886,REKAPAN!$A$1:$M$2737,3, FALSE))</f>
        <v>Desa :sibrama RT 02/RW.03 Kec Kemranjen Kab. Banyumas jawa tengah</v>
      </c>
      <c r="D888" s="46"/>
      <c r="E888" s="40"/>
      <c r="F888" s="47" t="s">
        <v>270</v>
      </c>
      <c r="G888" s="49" t="str">
        <f>B887</f>
        <v>Tusyanti</v>
      </c>
      <c r="H888" s="50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4"/>
      <c r="D889" s="46"/>
      <c r="E889" s="40"/>
      <c r="F889" s="47" t="s">
        <v>283</v>
      </c>
      <c r="G889" s="51" t="str">
        <f t="shared" ref="G889:G893" si="119">D892</f>
        <v>23/04/19</v>
      </c>
      <c r="H889" s="50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4"/>
      <c r="D890" s="46"/>
      <c r="E890" s="40"/>
      <c r="F890" s="47" t="s">
        <v>300</v>
      </c>
      <c r="G890" s="51" t="str">
        <f t="shared" si="119"/>
        <v>23/04/19</v>
      </c>
      <c r="H890" s="50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4" t="s">
        <v>306</v>
      </c>
      <c r="B891" s="52" t="str">
        <f>IFERROR(VLOOKUP(A886,REKAPAN!$A$1:$M$2737,4, FALSE))</f>
        <v>(+886989983518)</v>
      </c>
      <c r="C891" s="53"/>
      <c r="D891" s="54"/>
      <c r="E891" s="40"/>
      <c r="F891" s="47" t="s">
        <v>325</v>
      </c>
      <c r="G891" s="49" t="str">
        <f t="shared" si="119"/>
        <v/>
      </c>
      <c r="H891" s="50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30" t="s">
        <v>332</v>
      </c>
      <c r="B892" s="55" t="s">
        <v>333</v>
      </c>
      <c r="C892" s="56" t="s">
        <v>283</v>
      </c>
      <c r="D892" s="57" t="str">
        <f>IFERROR(VLOOKUP(A886,REKAPAN!$A$1:$M$2737,12, FALSE))</f>
        <v>23/04/19</v>
      </c>
      <c r="E892" s="40"/>
      <c r="F892" s="47" t="s">
        <v>351</v>
      </c>
      <c r="G892" s="49">
        <f t="shared" si="119"/>
        <v>23000</v>
      </c>
      <c r="H892" s="50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4" t="s">
        <v>266</v>
      </c>
      <c r="B893" s="52" t="str">
        <f>IFERROR(VLOOKUP(A886,REKAPAN!$A$1:$O$2737,15, FALSE))</f>
        <v>CS YENI (082321458214)</v>
      </c>
      <c r="C893" s="58" t="s">
        <v>300</v>
      </c>
      <c r="D893" s="59" t="str">
        <f>IFERROR(VLOOKUP(A886,REKAPAN!$A$1:$M$2737,13, FALSE))</f>
        <v>23/04/19</v>
      </c>
      <c r="E893" s="40"/>
      <c r="F893" s="47" t="s">
        <v>372</v>
      </c>
      <c r="G893" s="49" t="str">
        <f t="shared" si="119"/>
        <v>JNE REG</v>
      </c>
      <c r="H893" s="50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4" t="s">
        <v>383</v>
      </c>
      <c r="B894" s="52">
        <f>IFERROR(VLOOKUP(A886,REKAPAN!$A$1:$M$2737,6, FALSE))</f>
        <v>1</v>
      </c>
      <c r="C894" s="58" t="s">
        <v>325</v>
      </c>
      <c r="D894" s="60" t="str">
        <f>IFERROR(VLOOKUP(A886,REKAPAN!$A$1:$M$2737,11, FALSE))</f>
        <v/>
      </c>
      <c r="E894" s="40"/>
      <c r="F894" s="47" t="s">
        <v>394</v>
      </c>
      <c r="G894" s="61" t="str">
        <f>IFERROR(VLOOKUP(A886,REKAPAN!$A$1:$O$2737,14, FALSE))</f>
        <v/>
      </c>
      <c r="H894" s="50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4" t="s">
        <v>404</v>
      </c>
      <c r="B895" s="62" t="str">
        <f>IFERROR(VLOOKUP(A886,REKAPAN!$A$1:$M$2737,5, FALSE))</f>
        <v>Shofa magenta XXL do</v>
      </c>
      <c r="C895" s="58" t="s">
        <v>351</v>
      </c>
      <c r="D895" s="60">
        <f>IFERROR(VLOOKUP(A886,REKAPAN!$A$1:$M$2737,9, FALSE))</f>
        <v>23000</v>
      </c>
      <c r="E895" s="40"/>
      <c r="F895" s="47" t="s">
        <v>383</v>
      </c>
      <c r="G895" s="63">
        <f t="shared" ref="G895:G896" si="120">B894</f>
        <v>1</v>
      </c>
      <c r="H895" s="50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64"/>
      <c r="C896" s="58" t="s">
        <v>372</v>
      </c>
      <c r="D896" s="65" t="str">
        <f>IFERROR(VLOOKUP(A886,REKAPAN!$A$1:$M$2737,10, FALSE))</f>
        <v>JNE REG</v>
      </c>
      <c r="E896" s="40"/>
      <c r="F896" s="47" t="s">
        <v>404</v>
      </c>
      <c r="G896" s="66" t="str">
        <f t="shared" si="120"/>
        <v>Shofa magenta XXL do</v>
      </c>
      <c r="H896" s="50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64"/>
      <c r="C897" s="58" t="s">
        <v>394</v>
      </c>
      <c r="D897" s="67"/>
      <c r="E897" s="40"/>
      <c r="F897" s="47"/>
      <c r="H897" s="50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64"/>
      <c r="C898" s="53"/>
      <c r="D898" s="50"/>
      <c r="E898" s="40"/>
      <c r="F898" s="64"/>
      <c r="H898" s="50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7" t="s">
        <v>460</v>
      </c>
      <c r="B899" s="68" t="s">
        <v>462</v>
      </c>
      <c r="C899" s="53"/>
      <c r="D899" s="54"/>
      <c r="E899" s="40"/>
      <c r="F899" s="69" t="s">
        <v>464</v>
      </c>
      <c r="G899" s="70" t="s">
        <v>469</v>
      </c>
      <c r="H899" s="71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72" t="str">
        <f>IFERROR(VLOOKUP(A886,REKAPAN!$A$2:$R$2737,16, FALSE))</f>
        <v>Rosty</v>
      </c>
      <c r="B900" s="73"/>
      <c r="C900" s="74"/>
      <c r="D900" s="75"/>
      <c r="E900" s="76"/>
      <c r="F900" s="77"/>
      <c r="G900" s="78"/>
      <c r="H900" s="79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26" t="s">
        <v>798</v>
      </c>
      <c r="B901" s="27"/>
      <c r="C901" s="27"/>
      <c r="D901" s="28"/>
      <c r="E901" s="29"/>
      <c r="F901" s="30" t="str">
        <f>A901</f>
        <v>(24)4</v>
      </c>
      <c r="G901" s="31" t="s">
        <v>238</v>
      </c>
      <c r="H901" s="32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34" t="s">
        <v>239</v>
      </c>
      <c r="B902" s="35" t="str">
        <f>IFERROR(VLOOKUP(A901,REKAPAN!$A$1:$M$2737,2, FALSE))</f>
        <v>Riska nurhakiki</v>
      </c>
      <c r="C902" s="36"/>
      <c r="D902" s="38"/>
      <c r="E902" s="40"/>
      <c r="F902" s="30" t="s">
        <v>266</v>
      </c>
      <c r="G902" s="43" t="str">
        <f>B908</f>
        <v>CS YENI (082321458214)</v>
      </c>
      <c r="H902" s="28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4" t="s">
        <v>269</v>
      </c>
      <c r="B903" s="45" t="str">
        <f>IFERROR(VLOOKUP(A901,REKAPAN!$A$1:$M$2737,3, FALSE))</f>
        <v>jl.daan Mogot km.13 no.159 (toko besi Mega baja) Kecamatan :Cengkareng Kota :Jakarta barat Prov :DKI Jakarta</v>
      </c>
      <c r="D903" s="46"/>
      <c r="E903" s="40"/>
      <c r="F903" s="47" t="s">
        <v>270</v>
      </c>
      <c r="G903" s="49" t="str">
        <f>B902</f>
        <v>Riska nurhakiki</v>
      </c>
      <c r="H903" s="50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4"/>
      <c r="D904" s="46"/>
      <c r="E904" s="40"/>
      <c r="F904" s="47" t="s">
        <v>283</v>
      </c>
      <c r="G904" s="51" t="str">
        <f t="shared" ref="G904:G908" si="121">D907</f>
        <v>23/04/19</v>
      </c>
      <c r="H904" s="50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4"/>
      <c r="D905" s="46"/>
      <c r="E905" s="40"/>
      <c r="F905" s="47" t="s">
        <v>300</v>
      </c>
      <c r="G905" s="51" t="str">
        <f t="shared" si="121"/>
        <v>23/04/19</v>
      </c>
      <c r="H905" s="50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4" t="s">
        <v>306</v>
      </c>
      <c r="B906" s="52" t="str">
        <f>IFERROR(VLOOKUP(A901,REKAPAN!$A$1:$M$2737,4, FALSE))</f>
        <v>082320654622</v>
      </c>
      <c r="C906" s="53"/>
      <c r="D906" s="54"/>
      <c r="E906" s="40"/>
      <c r="F906" s="47" t="s">
        <v>325</v>
      </c>
      <c r="G906" s="49" t="str">
        <f t="shared" si="121"/>
        <v/>
      </c>
      <c r="H906" s="50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30" t="s">
        <v>332</v>
      </c>
      <c r="B907" s="55" t="s">
        <v>333</v>
      </c>
      <c r="C907" s="56" t="s">
        <v>283</v>
      </c>
      <c r="D907" s="57" t="str">
        <f>IFERROR(VLOOKUP(A901,REKAPAN!$A$1:$M$2737,12, FALSE))</f>
        <v>23/04/19</v>
      </c>
      <c r="E907" s="40"/>
      <c r="F907" s="47" t="s">
        <v>351</v>
      </c>
      <c r="G907" s="49">
        <f t="shared" si="121"/>
        <v>11000</v>
      </c>
      <c r="H907" s="50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4" t="s">
        <v>266</v>
      </c>
      <c r="B908" s="52" t="str">
        <f>IFERROR(VLOOKUP(A901,REKAPAN!$A$1:$O$2737,15, FALSE))</f>
        <v>CS YENI (082321458214)</v>
      </c>
      <c r="C908" s="58" t="s">
        <v>300</v>
      </c>
      <c r="D908" s="59" t="str">
        <f>IFERROR(VLOOKUP(A901,REKAPAN!$A$1:$M$2737,13, FALSE))</f>
        <v>23/04/19</v>
      </c>
      <c r="E908" s="40"/>
      <c r="F908" s="47" t="s">
        <v>372</v>
      </c>
      <c r="G908" s="49" t="str">
        <f t="shared" si="121"/>
        <v>JNE REG</v>
      </c>
      <c r="H908" s="50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4" t="s">
        <v>383</v>
      </c>
      <c r="B909" s="52">
        <f>IFERROR(VLOOKUP(A901,REKAPAN!$A$1:$M$2737,6, FALSE))</f>
        <v>2</v>
      </c>
      <c r="C909" s="58" t="s">
        <v>325</v>
      </c>
      <c r="D909" s="60" t="str">
        <f>IFERROR(VLOOKUP(A901,REKAPAN!$A$1:$M$2737,11, FALSE))</f>
        <v/>
      </c>
      <c r="E909" s="40"/>
      <c r="F909" s="47" t="s">
        <v>394</v>
      </c>
      <c r="G909" s="61" t="str">
        <f>IFERROR(VLOOKUP(A901,REKAPAN!$A$1:$O$2737,14, FALSE))</f>
        <v/>
      </c>
      <c r="H909" s="50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4" t="s">
        <v>404</v>
      </c>
      <c r="B910" s="62" t="str">
        <f>IFERROR(VLOOKUP(A901,REKAPAN!$A$1:$M$2737,5, FALSE))</f>
        <v>Yara Nude L set</v>
      </c>
      <c r="C910" s="58" t="s">
        <v>351</v>
      </c>
      <c r="D910" s="60">
        <f>IFERROR(VLOOKUP(A901,REKAPAN!$A$1:$M$2737,9, FALSE))</f>
        <v>11000</v>
      </c>
      <c r="E910" s="40"/>
      <c r="F910" s="47" t="s">
        <v>383</v>
      </c>
      <c r="G910" s="63">
        <f t="shared" ref="G910:G911" si="122">B909</f>
        <v>2</v>
      </c>
      <c r="H910" s="50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64"/>
      <c r="C911" s="58" t="s">
        <v>372</v>
      </c>
      <c r="D911" s="65" t="str">
        <f>IFERROR(VLOOKUP(A901,REKAPAN!$A$1:$M$2737,10, FALSE))</f>
        <v>JNE REG</v>
      </c>
      <c r="E911" s="40"/>
      <c r="F911" s="47" t="s">
        <v>404</v>
      </c>
      <c r="G911" s="66" t="str">
        <f t="shared" si="122"/>
        <v>Yara Nude L set</v>
      </c>
      <c r="H911" s="50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64"/>
      <c r="C912" s="58" t="s">
        <v>394</v>
      </c>
      <c r="D912" s="67"/>
      <c r="E912" s="40"/>
      <c r="F912" s="47"/>
      <c r="H912" s="50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64"/>
      <c r="C913" s="53"/>
      <c r="D913" s="50"/>
      <c r="E913" s="40"/>
      <c r="F913" s="64"/>
      <c r="H913" s="50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7" t="s">
        <v>460</v>
      </c>
      <c r="B914" s="68" t="s">
        <v>462</v>
      </c>
      <c r="C914" s="53"/>
      <c r="D914" s="54"/>
      <c r="E914" s="40"/>
      <c r="F914" s="69" t="s">
        <v>464</v>
      </c>
      <c r="G914" s="70" t="s">
        <v>469</v>
      </c>
      <c r="H914" s="71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72" t="str">
        <f>IFERROR(VLOOKUP(A901,REKAPAN!$A$2:$R$2737,16, FALSE))</f>
        <v/>
      </c>
      <c r="B915" s="73"/>
      <c r="C915" s="74"/>
      <c r="D915" s="75"/>
      <c r="E915" s="76"/>
      <c r="F915" s="77"/>
      <c r="G915" s="78"/>
      <c r="H915" s="79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26" t="s">
        <v>803</v>
      </c>
      <c r="B916" s="27"/>
      <c r="C916" s="27"/>
      <c r="D916" s="28"/>
      <c r="E916" s="29"/>
      <c r="F916" s="30" t="str">
        <f>A916</f>
        <v>(24)5</v>
      </c>
      <c r="G916" s="31" t="s">
        <v>238</v>
      </c>
      <c r="H916" s="32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34" t="s">
        <v>239</v>
      </c>
      <c r="B917" s="35" t="str">
        <f>IFERROR(VLOOKUP(A916,REKAPAN!$A$1:$M$2737,2, FALSE))</f>
        <v>Nopita Wulandari</v>
      </c>
      <c r="C917" s="36"/>
      <c r="D917" s="38"/>
      <c r="E917" s="40"/>
      <c r="F917" s="30" t="s">
        <v>266</v>
      </c>
      <c r="G917" s="43" t="str">
        <f>B923</f>
        <v>CS YENI (082321458214)</v>
      </c>
      <c r="H917" s="28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4" t="s">
        <v>269</v>
      </c>
      <c r="B918" s="45" t="str">
        <f>IFERROR(VLOOKUP(A916,REKAPAN!$A$1:$M$2737,3, FALSE))</f>
        <v>jl. Ra. Kartini,  gang sepakat,  desa karang anyar 2, kec. Argamakmur, kab. Bengkulu Utara. Provinsi Bengkulu Kecamatan : Argamakmur Kab/Kota : Bengkulu Utara Provinsi : Bengkulu</v>
      </c>
      <c r="D918" s="46"/>
      <c r="E918" s="40"/>
      <c r="F918" s="47" t="s">
        <v>270</v>
      </c>
      <c r="G918" s="49" t="str">
        <f>B917</f>
        <v>Nopita Wulandari</v>
      </c>
      <c r="H918" s="50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4"/>
      <c r="D919" s="46"/>
      <c r="E919" s="40"/>
      <c r="F919" s="47" t="s">
        <v>283</v>
      </c>
      <c r="G919" s="51" t="str">
        <f t="shared" ref="G919:G923" si="123">D922</f>
        <v>24/04/19</v>
      </c>
      <c r="H919" s="50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4"/>
      <c r="D920" s="46"/>
      <c r="E920" s="40"/>
      <c r="F920" s="47" t="s">
        <v>300</v>
      </c>
      <c r="G920" s="51" t="str">
        <f t="shared" si="123"/>
        <v>24/04/19</v>
      </c>
      <c r="H920" s="50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4" t="s">
        <v>306</v>
      </c>
      <c r="B921" s="52" t="str">
        <f>IFERROR(VLOOKUP(A916,REKAPAN!$A$1:$M$2737,4, FALSE))</f>
        <v>082306446656</v>
      </c>
      <c r="C921" s="53"/>
      <c r="D921" s="54"/>
      <c r="E921" s="40"/>
      <c r="F921" s="47" t="s">
        <v>325</v>
      </c>
      <c r="G921" s="49" t="str">
        <f t="shared" si="123"/>
        <v/>
      </c>
      <c r="H921" s="50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30" t="s">
        <v>332</v>
      </c>
      <c r="B922" s="55" t="s">
        <v>333</v>
      </c>
      <c r="C922" s="56" t="s">
        <v>283</v>
      </c>
      <c r="D922" s="57" t="str">
        <f>IFERROR(VLOOKUP(A916,REKAPAN!$A$1:$M$2737,12, FALSE))</f>
        <v>24/04/19</v>
      </c>
      <c r="E922" s="40"/>
      <c r="F922" s="47" t="s">
        <v>351</v>
      </c>
      <c r="G922" s="49">
        <f t="shared" si="123"/>
        <v>46000</v>
      </c>
      <c r="H922" s="50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4" t="s">
        <v>266</v>
      </c>
      <c r="B923" s="52" t="str">
        <f>IFERROR(VLOOKUP(A916,REKAPAN!$A$1:$O$2737,15, FALSE))</f>
        <v>CS YENI (082321458214)</v>
      </c>
      <c r="C923" s="58" t="s">
        <v>300</v>
      </c>
      <c r="D923" s="59" t="str">
        <f>IFERROR(VLOOKUP(A916,REKAPAN!$A$1:$M$2737,13, FALSE))</f>
        <v>24/04/19</v>
      </c>
      <c r="E923" s="40"/>
      <c r="F923" s="47" t="s">
        <v>372</v>
      </c>
      <c r="G923" s="49" t="str">
        <f t="shared" si="123"/>
        <v>JNE REG</v>
      </c>
      <c r="H923" s="50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4" t="s">
        <v>383</v>
      </c>
      <c r="B924" s="52">
        <f>IFERROR(VLOOKUP(A916,REKAPAN!$A$1:$M$2737,6, FALSE))</f>
        <v>1</v>
      </c>
      <c r="C924" s="58" t="s">
        <v>325</v>
      </c>
      <c r="D924" s="60" t="str">
        <f>IFERROR(VLOOKUP(A916,REKAPAN!$A$1:$M$2737,11, FALSE))</f>
        <v/>
      </c>
      <c r="E924" s="40"/>
      <c r="F924" s="47" t="s">
        <v>394</v>
      </c>
      <c r="G924" s="61" t="str">
        <f>IFERROR(VLOOKUP(A916,REKAPAN!$A$1:$O$2737,14, FALSE))</f>
        <v/>
      </c>
      <c r="H924" s="50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4" t="s">
        <v>404</v>
      </c>
      <c r="B925" s="62" t="str">
        <f>IFERROR(VLOOKUP(A916,REKAPAN!$A$1:$M$2737,5, FALSE))</f>
        <v>Yara Hitam XL do</v>
      </c>
      <c r="C925" s="58" t="s">
        <v>351</v>
      </c>
      <c r="D925" s="60">
        <f>IFERROR(VLOOKUP(A916,REKAPAN!$A$1:$M$2737,9, FALSE))</f>
        <v>46000</v>
      </c>
      <c r="E925" s="40"/>
      <c r="F925" s="47" t="s">
        <v>383</v>
      </c>
      <c r="G925" s="63">
        <f t="shared" ref="G925:G926" si="124">B924</f>
        <v>1</v>
      </c>
      <c r="H925" s="50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64"/>
      <c r="C926" s="58" t="s">
        <v>372</v>
      </c>
      <c r="D926" s="65" t="str">
        <f>IFERROR(VLOOKUP(A916,REKAPAN!$A$1:$M$2737,10, FALSE))</f>
        <v>JNE REG</v>
      </c>
      <c r="E926" s="40"/>
      <c r="F926" s="47" t="s">
        <v>404</v>
      </c>
      <c r="G926" s="66" t="str">
        <f t="shared" si="124"/>
        <v>Yara Hitam XL do</v>
      </c>
      <c r="H926" s="50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64"/>
      <c r="C927" s="58" t="s">
        <v>394</v>
      </c>
      <c r="D927" s="67"/>
      <c r="E927" s="40"/>
      <c r="F927" s="47"/>
      <c r="H927" s="50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64"/>
      <c r="C928" s="53"/>
      <c r="D928" s="50"/>
      <c r="E928" s="40"/>
      <c r="F928" s="64"/>
      <c r="H928" s="50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7" t="s">
        <v>460</v>
      </c>
      <c r="B929" s="68" t="s">
        <v>462</v>
      </c>
      <c r="C929" s="53"/>
      <c r="D929" s="54"/>
      <c r="E929" s="40"/>
      <c r="F929" s="69" t="s">
        <v>464</v>
      </c>
      <c r="G929" s="70" t="s">
        <v>469</v>
      </c>
      <c r="H929" s="71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72" t="str">
        <f>IFERROR(VLOOKUP(A916,REKAPAN!$A$2:$R$2737,16, FALSE))</f>
        <v>Rosty</v>
      </c>
      <c r="B930" s="73"/>
      <c r="C930" s="74"/>
      <c r="D930" s="75"/>
      <c r="E930" s="76"/>
      <c r="F930" s="77"/>
      <c r="G930" s="78"/>
      <c r="H930" s="79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26" t="s">
        <v>809</v>
      </c>
      <c r="B931" s="27"/>
      <c r="C931" s="27"/>
      <c r="D931" s="28"/>
      <c r="E931" s="29"/>
      <c r="F931" s="30" t="str">
        <f>A931</f>
        <v>(24)6</v>
      </c>
      <c r="G931" s="31" t="s">
        <v>238</v>
      </c>
      <c r="H931" s="32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34" t="s">
        <v>239</v>
      </c>
      <c r="B932" s="35" t="str">
        <f>IFERROR(VLOOKUP(A931,REKAPAN!$A$1:$M$2737,2, FALSE))</f>
        <v>Latifah / ifah ( toko khanza) </v>
      </c>
      <c r="C932" s="36"/>
      <c r="D932" s="38"/>
      <c r="E932" s="40"/>
      <c r="F932" s="30" t="s">
        <v>266</v>
      </c>
      <c r="G932" s="43" t="str">
        <f>B938</f>
        <v>CS YENI (082321458214)</v>
      </c>
      <c r="H932" s="28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4" t="s">
        <v>269</v>
      </c>
      <c r="B933" s="45" t="str">
        <f>IFERROR(VLOOKUP(A931,REKAPAN!$A$1:$M$2737,3, FALSE))</f>
        <v>jl. Irigasi utara sukra wetan (perempatan sukra)  Gg. Bidan dian Kecamatan: Sukra Kab/kota: kab. Indramayu JABAR</v>
      </c>
      <c r="D933" s="46"/>
      <c r="E933" s="40"/>
      <c r="F933" s="47" t="s">
        <v>270</v>
      </c>
      <c r="G933" s="49" t="str">
        <f>B932</f>
        <v>Latifah / ifah ( toko khanza) </v>
      </c>
      <c r="H933" s="50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4"/>
      <c r="D934" s="46"/>
      <c r="E934" s="40"/>
      <c r="F934" s="47" t="s">
        <v>283</v>
      </c>
      <c r="G934" s="51" t="str">
        <f t="shared" ref="G934:G938" si="125">D937</f>
        <v>24/04/19</v>
      </c>
      <c r="H934" s="50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4"/>
      <c r="D935" s="46"/>
      <c r="E935" s="40"/>
      <c r="F935" s="47" t="s">
        <v>300</v>
      </c>
      <c r="G935" s="51" t="str">
        <f t="shared" si="125"/>
        <v/>
      </c>
      <c r="H935" s="50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4" t="s">
        <v>306</v>
      </c>
      <c r="B936" s="52" t="str">
        <f>IFERROR(VLOOKUP(A931,REKAPAN!$A$1:$M$2737,4, FALSE))</f>
        <v>083823093622</v>
      </c>
      <c r="C936" s="53"/>
      <c r="D936" s="54"/>
      <c r="E936" s="40"/>
      <c r="F936" s="47" t="s">
        <v>325</v>
      </c>
      <c r="G936" s="49" t="str">
        <f t="shared" si="125"/>
        <v/>
      </c>
      <c r="H936" s="50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30" t="s">
        <v>332</v>
      </c>
      <c r="B937" s="55" t="s">
        <v>333</v>
      </c>
      <c r="C937" s="56" t="s">
        <v>283</v>
      </c>
      <c r="D937" s="57" t="str">
        <f>IFERROR(VLOOKUP(A931,REKAPAN!$A$1:$M$2737,12, FALSE))</f>
        <v>24/04/19</v>
      </c>
      <c r="E937" s="40"/>
      <c r="F937" s="47" t="s">
        <v>351</v>
      </c>
      <c r="G937" s="49">
        <f t="shared" si="125"/>
        <v>16000</v>
      </c>
      <c r="H937" s="50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4" t="s">
        <v>266</v>
      </c>
      <c r="B938" s="52" t="str">
        <f>IFERROR(VLOOKUP(A931,REKAPAN!$A$1:$O$2737,15, FALSE))</f>
        <v>CS YENI (082321458214)</v>
      </c>
      <c r="C938" s="58" t="s">
        <v>300</v>
      </c>
      <c r="D938" s="59" t="str">
        <f>IFERROR(VLOOKUP(A931,REKAPAN!$A$1:$M$2737,13, FALSE))</f>
        <v/>
      </c>
      <c r="E938" s="40"/>
      <c r="F938" s="47" t="s">
        <v>372</v>
      </c>
      <c r="G938" s="49" t="str">
        <f t="shared" si="125"/>
        <v>JNE REG</v>
      </c>
      <c r="H938" s="50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4" t="s">
        <v>383</v>
      </c>
      <c r="B939" s="52">
        <f>IFERROR(VLOOKUP(A931,REKAPAN!$A$1:$M$2737,6, FALSE))</f>
        <v>1</v>
      </c>
      <c r="C939" s="58" t="s">
        <v>325</v>
      </c>
      <c r="D939" s="60" t="str">
        <f>IFERROR(VLOOKUP(A931,REKAPAN!$A$1:$M$2737,11, FALSE))</f>
        <v/>
      </c>
      <c r="E939" s="40"/>
      <c r="F939" s="47" t="s">
        <v>394</v>
      </c>
      <c r="G939" s="61" t="str">
        <f>IFERROR(VLOOKUP(A931,REKAPAN!$A$1:$O$2737,14, FALSE))</f>
        <v>Ketinggalan</v>
      </c>
      <c r="H939" s="50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4" t="s">
        <v>404</v>
      </c>
      <c r="B940" s="62" t="str">
        <f>IFERROR(VLOOKUP(A931,REKAPAN!$A$1:$M$2737,5, FALSE))</f>
        <v>Khimar Elenora Flamingo</v>
      </c>
      <c r="C940" s="58" t="s">
        <v>351</v>
      </c>
      <c r="D940" s="60">
        <f>IFERROR(VLOOKUP(A931,REKAPAN!$A$1:$M$2737,9, FALSE))</f>
        <v>16000</v>
      </c>
      <c r="E940" s="40"/>
      <c r="F940" s="47" t="s">
        <v>383</v>
      </c>
      <c r="G940" s="63">
        <f t="shared" ref="G940:G941" si="126">B939</f>
        <v>1</v>
      </c>
      <c r="H940" s="50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64"/>
      <c r="C941" s="58" t="s">
        <v>372</v>
      </c>
      <c r="D941" s="65" t="str">
        <f>IFERROR(VLOOKUP(A931,REKAPAN!$A$1:$M$2737,10, FALSE))</f>
        <v>JNE REG</v>
      </c>
      <c r="E941" s="40"/>
      <c r="F941" s="47" t="s">
        <v>404</v>
      </c>
      <c r="G941" s="66" t="str">
        <f t="shared" si="126"/>
        <v>Khimar Elenora Flamingo</v>
      </c>
      <c r="H941" s="50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64"/>
      <c r="C942" s="58" t="s">
        <v>394</v>
      </c>
      <c r="D942" s="67"/>
      <c r="E942" s="40"/>
      <c r="F942" s="47"/>
      <c r="H942" s="50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64"/>
      <c r="C943" s="53"/>
      <c r="D943" s="50"/>
      <c r="E943" s="40"/>
      <c r="F943" s="64"/>
      <c r="H943" s="50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7" t="s">
        <v>460</v>
      </c>
      <c r="B944" s="68" t="s">
        <v>462</v>
      </c>
      <c r="C944" s="53"/>
      <c r="D944" s="54"/>
      <c r="E944" s="40"/>
      <c r="F944" s="69" t="s">
        <v>464</v>
      </c>
      <c r="G944" s="70" t="s">
        <v>469</v>
      </c>
      <c r="H944" s="71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72" t="str">
        <f>IFERROR(VLOOKUP(A931,REKAPAN!$A$2:$R$2737,16, FALSE))</f>
        <v>Rosty</v>
      </c>
      <c r="B945" s="73"/>
      <c r="C945" s="74"/>
      <c r="D945" s="75"/>
      <c r="E945" s="76"/>
      <c r="F945" s="77"/>
      <c r="G945" s="78"/>
      <c r="H945" s="79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26" t="s">
        <v>810</v>
      </c>
      <c r="B946" s="27"/>
      <c r="C946" s="27"/>
      <c r="D946" s="28"/>
      <c r="E946" s="29"/>
      <c r="F946" s="30" t="str">
        <f>A946</f>
        <v>(24)7</v>
      </c>
      <c r="G946" s="31" t="s">
        <v>238</v>
      </c>
      <c r="H946" s="32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34" t="s">
        <v>239</v>
      </c>
      <c r="B947" s="35" t="str">
        <f>IFERROR(VLOOKUP(A946,REKAPAN!$A$1:$M$2737,2, FALSE))</f>
        <v>Bapak widi safrulloh</v>
      </c>
      <c r="C947" s="36"/>
      <c r="D947" s="38"/>
      <c r="E947" s="40"/>
      <c r="F947" s="30" t="s">
        <v>266</v>
      </c>
      <c r="G947" s="43" t="str">
        <f>B953</f>
        <v>CS YENI (082321458214)</v>
      </c>
      <c r="H947" s="28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4" t="s">
        <v>269</v>
      </c>
      <c r="B948" s="45" t="str">
        <f>IFERROR(VLOOKUP(A946,REKAPAN!$A$1:$M$2737,3, FALSE))</f>
        <v>Jl. Muara Baru, Gg MARLINA RT 02/RW 17, Penjaringan, Jakarta Utara (karyawan gudang Kontainer PT.KTS (divisi kontainer)</v>
      </c>
      <c r="D948" s="46"/>
      <c r="E948" s="40"/>
      <c r="F948" s="47" t="s">
        <v>270</v>
      </c>
      <c r="G948" s="49" t="str">
        <f>B947</f>
        <v>Bapak widi safrulloh</v>
      </c>
      <c r="H948" s="50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4"/>
      <c r="D949" s="46"/>
      <c r="E949" s="40"/>
      <c r="F949" s="47" t="s">
        <v>283</v>
      </c>
      <c r="G949" s="51" t="str">
        <f t="shared" ref="G949:G953" si="127">D952</f>
        <v>24/04/19</v>
      </c>
      <c r="H949" s="50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4"/>
      <c r="D950" s="46"/>
      <c r="E950" s="40"/>
      <c r="F950" s="47" t="s">
        <v>300</v>
      </c>
      <c r="G950" s="51" t="str">
        <f t="shared" si="127"/>
        <v>24/04/19</v>
      </c>
      <c r="H950" s="50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4" t="s">
        <v>306</v>
      </c>
      <c r="B951" s="52" t="str">
        <f>IFERROR(VLOOKUP(A946,REKAPAN!$A$1:$M$2737,4, FALSE))</f>
        <v>082311900294</v>
      </c>
      <c r="C951" s="53"/>
      <c r="D951" s="54"/>
      <c r="E951" s="40"/>
      <c r="F951" s="47" t="s">
        <v>325</v>
      </c>
      <c r="G951" s="49" t="str">
        <f t="shared" si="127"/>
        <v/>
      </c>
      <c r="H951" s="50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30" t="s">
        <v>332</v>
      </c>
      <c r="B952" s="55" t="s">
        <v>333</v>
      </c>
      <c r="C952" s="56" t="s">
        <v>283</v>
      </c>
      <c r="D952" s="57" t="str">
        <f>IFERROR(VLOOKUP(A946,REKAPAN!$A$1:$M$2737,12, FALSE))</f>
        <v>24/04/19</v>
      </c>
      <c r="E952" s="40"/>
      <c r="F952" s="47" t="s">
        <v>351</v>
      </c>
      <c r="G952" s="49">
        <f t="shared" si="127"/>
        <v>11000</v>
      </c>
      <c r="H952" s="50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4" t="s">
        <v>266</v>
      </c>
      <c r="B953" s="52" t="str">
        <f>IFERROR(VLOOKUP(A946,REKAPAN!$A$1:$O$2737,15, FALSE))</f>
        <v>CS YENI (082321458214)</v>
      </c>
      <c r="C953" s="58" t="s">
        <v>300</v>
      </c>
      <c r="D953" s="59" t="str">
        <f>IFERROR(VLOOKUP(A946,REKAPAN!$A$1:$M$2737,13, FALSE))</f>
        <v>24/04/19</v>
      </c>
      <c r="E953" s="40"/>
      <c r="F953" s="47" t="s">
        <v>372</v>
      </c>
      <c r="G953" s="49" t="str">
        <f t="shared" si="127"/>
        <v>JNE REG</v>
      </c>
      <c r="H953" s="50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4" t="s">
        <v>383</v>
      </c>
      <c r="B954" s="52">
        <f>IFERROR(VLOOKUP(A946,REKAPAN!$A$1:$M$2737,6, FALSE))</f>
        <v>2</v>
      </c>
      <c r="C954" s="58" t="s">
        <v>325</v>
      </c>
      <c r="D954" s="60" t="str">
        <f>IFERROR(VLOOKUP(A946,REKAPAN!$A$1:$M$2737,11, FALSE))</f>
        <v/>
      </c>
      <c r="E954" s="40"/>
      <c r="F954" s="47" t="s">
        <v>394</v>
      </c>
      <c r="G954" s="61" t="str">
        <f>IFERROR(VLOOKUP(A946,REKAPAN!$A$1:$O$2737,14, FALSE))</f>
        <v/>
      </c>
      <c r="H954" s="50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4" t="s">
        <v>404</v>
      </c>
      <c r="B955" s="62" t="str">
        <f>IFERROR(VLOOKUP(A946,REKAPAN!$A$1:$M$2737,5, FALSE))</f>
        <v>- Inner rajut paket 1
- Handsock paket 2</v>
      </c>
      <c r="C955" s="58" t="s">
        <v>351</v>
      </c>
      <c r="D955" s="60">
        <f>IFERROR(VLOOKUP(A946,REKAPAN!$A$1:$M$2737,9, FALSE))</f>
        <v>11000</v>
      </c>
      <c r="E955" s="40"/>
      <c r="F955" s="47" t="s">
        <v>383</v>
      </c>
      <c r="G955" s="63">
        <f t="shared" ref="G955:G956" si="128">B954</f>
        <v>2</v>
      </c>
      <c r="H955" s="50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64"/>
      <c r="C956" s="58" t="s">
        <v>372</v>
      </c>
      <c r="D956" s="65" t="str">
        <f>IFERROR(VLOOKUP(A946,REKAPAN!$A$1:$M$2737,10, FALSE))</f>
        <v>JNE REG</v>
      </c>
      <c r="E956" s="40"/>
      <c r="F956" s="47" t="s">
        <v>404</v>
      </c>
      <c r="G956" s="66" t="str">
        <f t="shared" si="128"/>
        <v>- Inner rajut paket 1
- Handsock paket 2</v>
      </c>
      <c r="H956" s="50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64"/>
      <c r="C957" s="58" t="s">
        <v>394</v>
      </c>
      <c r="D957" s="67"/>
      <c r="E957" s="40"/>
      <c r="F957" s="47"/>
      <c r="H957" s="50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64"/>
      <c r="C958" s="53"/>
      <c r="D958" s="50"/>
      <c r="E958" s="40"/>
      <c r="F958" s="64"/>
      <c r="H958" s="50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7" t="s">
        <v>460</v>
      </c>
      <c r="B959" s="68" t="s">
        <v>462</v>
      </c>
      <c r="C959" s="53"/>
      <c r="D959" s="54"/>
      <c r="E959" s="40"/>
      <c r="F959" s="69" t="s">
        <v>464</v>
      </c>
      <c r="G959" s="70" t="s">
        <v>469</v>
      </c>
      <c r="H959" s="71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72" t="str">
        <f>IFERROR(VLOOKUP(A946,REKAPAN!$A$2:$R$2737,16, FALSE))</f>
        <v>WAWAT</v>
      </c>
      <c r="B960" s="73"/>
      <c r="C960" s="74"/>
      <c r="D960" s="75"/>
      <c r="E960" s="76"/>
      <c r="F960" s="77"/>
      <c r="G960" s="78"/>
      <c r="H960" s="79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26" t="s">
        <v>815</v>
      </c>
      <c r="B961" s="27"/>
      <c r="C961" s="27"/>
      <c r="D961" s="28"/>
      <c r="E961" s="29"/>
      <c r="F961" s="30" t="str">
        <f>A961</f>
        <v>(24)8</v>
      </c>
      <c r="G961" s="31" t="s">
        <v>238</v>
      </c>
      <c r="H961" s="32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34" t="s">
        <v>239</v>
      </c>
      <c r="B962" s="35" t="str">
        <f>IFERROR(VLOOKUP(A961,REKAPAN!$A$1:$M$2737,2, FALSE))</f>
        <v>Etin Haryati</v>
      </c>
      <c r="C962" s="36"/>
      <c r="D962" s="38"/>
      <c r="E962" s="40"/>
      <c r="F962" s="30" t="s">
        <v>266</v>
      </c>
      <c r="G962" s="43" t="str">
        <f>B968</f>
        <v>CS YENI (082321458214)</v>
      </c>
      <c r="H962" s="28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4" t="s">
        <v>269</v>
      </c>
      <c r="B963" s="45" t="str">
        <f>IFERROR(VLOOKUP(A961,REKAPAN!$A$1:$M$2737,3, FALSE))</f>
        <v>Perum Duren Jaya Permai Jl. Prambanan 1 blok k-1 no.11 Rt 10 rw 04 kel. Aren Jaya Kec. Bekasi Timur Kota Bekasi Jawa Barat 17111 ( Warung Ujung )</v>
      </c>
      <c r="D963" s="46"/>
      <c r="E963" s="40"/>
      <c r="F963" s="47" t="s">
        <v>270</v>
      </c>
      <c r="G963" s="49" t="str">
        <f>B962</f>
        <v>Etin Haryati</v>
      </c>
      <c r="H963" s="50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4"/>
      <c r="D964" s="46"/>
      <c r="E964" s="40"/>
      <c r="F964" s="47" t="s">
        <v>283</v>
      </c>
      <c r="G964" s="51" t="str">
        <f t="shared" ref="G964:G968" si="129">D967</f>
        <v>24/04/19</v>
      </c>
      <c r="H964" s="50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4"/>
      <c r="D965" s="46"/>
      <c r="E965" s="40"/>
      <c r="F965" s="47" t="s">
        <v>300</v>
      </c>
      <c r="G965" s="51" t="str">
        <f t="shared" si="129"/>
        <v>24/04/19</v>
      </c>
      <c r="H965" s="50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4" t="s">
        <v>306</v>
      </c>
      <c r="B966" s="52" t="str">
        <f>IFERROR(VLOOKUP(A961,REKAPAN!$A$1:$M$2737,4, FALSE))</f>
        <v>087877883162</v>
      </c>
      <c r="C966" s="53"/>
      <c r="D966" s="54"/>
      <c r="E966" s="40"/>
      <c r="F966" s="47" t="s">
        <v>325</v>
      </c>
      <c r="G966" s="49" t="str">
        <f t="shared" si="129"/>
        <v/>
      </c>
      <c r="H966" s="50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30" t="s">
        <v>332</v>
      </c>
      <c r="B967" s="55" t="s">
        <v>333</v>
      </c>
      <c r="C967" s="56" t="s">
        <v>283</v>
      </c>
      <c r="D967" s="57" t="str">
        <f>IFERROR(VLOOKUP(A961,REKAPAN!$A$1:$M$2737,12, FALSE))</f>
        <v>24/04/19</v>
      </c>
      <c r="E967" s="40"/>
      <c r="F967" s="47" t="s">
        <v>351</v>
      </c>
      <c r="G967" s="49">
        <f t="shared" si="129"/>
        <v>12000</v>
      </c>
      <c r="H967" s="50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4" t="s">
        <v>266</v>
      </c>
      <c r="B968" s="52" t="str">
        <f>IFERROR(VLOOKUP(A961,REKAPAN!$A$1:$O$2737,15, FALSE))</f>
        <v>CS YENI (082321458214)</v>
      </c>
      <c r="C968" s="58" t="s">
        <v>300</v>
      </c>
      <c r="D968" s="59" t="str">
        <f>IFERROR(VLOOKUP(A961,REKAPAN!$A$1:$M$2737,13, FALSE))</f>
        <v>24/04/19</v>
      </c>
      <c r="E968" s="40"/>
      <c r="F968" s="47" t="s">
        <v>372</v>
      </c>
      <c r="G968" s="49" t="str">
        <f t="shared" si="129"/>
        <v>JNE REG</v>
      </c>
      <c r="H968" s="50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4" t="s">
        <v>383</v>
      </c>
      <c r="B969" s="52">
        <f>IFERROR(VLOOKUP(A961,REKAPAN!$A$1:$M$2737,6, FALSE))</f>
        <v>1</v>
      </c>
      <c r="C969" s="58" t="s">
        <v>325</v>
      </c>
      <c r="D969" s="60" t="str">
        <f>IFERROR(VLOOKUP(A961,REKAPAN!$A$1:$M$2737,11, FALSE))</f>
        <v/>
      </c>
      <c r="E969" s="40"/>
      <c r="F969" s="47" t="s">
        <v>394</v>
      </c>
      <c r="G969" s="61" t="str">
        <f>IFERROR(VLOOKUP(A961,REKAPAN!$A$1:$O$2737,14, FALSE))</f>
        <v/>
      </c>
      <c r="H969" s="50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4" t="s">
        <v>404</v>
      </c>
      <c r="B970" s="62" t="str">
        <f>IFERROR(VLOOKUP(A961,REKAPAN!$A$1:$M$2737,5, FALSE))</f>
        <v>Yara Maroon S do</v>
      </c>
      <c r="C970" s="58" t="s">
        <v>351</v>
      </c>
      <c r="D970" s="60">
        <f>IFERROR(VLOOKUP(A961,REKAPAN!$A$1:$M$2737,9, FALSE))</f>
        <v>12000</v>
      </c>
      <c r="E970" s="40"/>
      <c r="F970" s="47" t="s">
        <v>383</v>
      </c>
      <c r="G970" s="63">
        <f t="shared" ref="G970:G971" si="130">B969</f>
        <v>1</v>
      </c>
      <c r="H970" s="50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64"/>
      <c r="C971" s="58" t="s">
        <v>372</v>
      </c>
      <c r="D971" s="65" t="str">
        <f>IFERROR(VLOOKUP(A961,REKAPAN!$A$1:$M$2737,10, FALSE))</f>
        <v>JNE REG</v>
      </c>
      <c r="E971" s="40"/>
      <c r="F971" s="47" t="s">
        <v>404</v>
      </c>
      <c r="G971" s="66" t="str">
        <f t="shared" si="130"/>
        <v>Yara Maroon S do</v>
      </c>
      <c r="H971" s="50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64"/>
      <c r="C972" s="58" t="s">
        <v>394</v>
      </c>
      <c r="D972" s="67"/>
      <c r="E972" s="40"/>
      <c r="F972" s="47"/>
      <c r="H972" s="50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64"/>
      <c r="C973" s="53"/>
      <c r="D973" s="50"/>
      <c r="E973" s="40"/>
      <c r="F973" s="64"/>
      <c r="H973" s="50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7" t="s">
        <v>460</v>
      </c>
      <c r="B974" s="68" t="s">
        <v>462</v>
      </c>
      <c r="C974" s="53"/>
      <c r="D974" s="54"/>
      <c r="E974" s="40"/>
      <c r="F974" s="69" t="s">
        <v>464</v>
      </c>
      <c r="G974" s="70" t="s">
        <v>469</v>
      </c>
      <c r="H974" s="71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72" t="str">
        <f>IFERROR(VLOOKUP(A961,REKAPAN!$A$2:$R$2737,16, FALSE))</f>
        <v>Rosty</v>
      </c>
      <c r="B975" s="73"/>
      <c r="C975" s="74"/>
      <c r="D975" s="75"/>
      <c r="E975" s="76"/>
      <c r="F975" s="77"/>
      <c r="G975" s="78"/>
      <c r="H975" s="79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26" t="s">
        <v>819</v>
      </c>
      <c r="B976" s="27"/>
      <c r="C976" s="27"/>
      <c r="D976" s="28"/>
      <c r="E976" s="29"/>
      <c r="F976" s="30" t="str">
        <f>A976</f>
        <v>(24)9</v>
      </c>
      <c r="G976" s="31" t="s">
        <v>238</v>
      </c>
      <c r="H976" s="32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34" t="s">
        <v>239</v>
      </c>
      <c r="B977" s="35" t="str">
        <f>IFERROR(VLOOKUP(A976,REKAPAN!$A$1:$M$2737,2, FALSE))</f>
        <v>Aryanti</v>
      </c>
      <c r="C977" s="36"/>
      <c r="D977" s="38"/>
      <c r="E977" s="40"/>
      <c r="F977" s="30" t="s">
        <v>266</v>
      </c>
      <c r="G977" s="43" t="str">
        <f>B983</f>
        <v>CS YENI (082321458214)</v>
      </c>
      <c r="H977" s="28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4" t="s">
        <v>269</v>
      </c>
      <c r="B978" s="45" t="str">
        <f>IFERROR(VLOOKUP(A976,REKAPAN!$A$1:$M$2737,3, FALSE))</f>
        <v>Jl. Padat Karya Lr. H. Alwie rt 05 rw 01 no. 93 Air Paoh Baturaja Kecamatan : Baturaja Timur Kab/Kota : OKU Provinsi : Sumatera Selatan</v>
      </c>
      <c r="D978" s="46"/>
      <c r="E978" s="40"/>
      <c r="F978" s="47" t="s">
        <v>270</v>
      </c>
      <c r="G978" s="49" t="str">
        <f>B977</f>
        <v>Aryanti</v>
      </c>
      <c r="H978" s="50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4"/>
      <c r="D979" s="46"/>
      <c r="E979" s="40"/>
      <c r="F979" s="47" t="s">
        <v>283</v>
      </c>
      <c r="G979" s="51" t="str">
        <f t="shared" ref="G979:G983" si="131">D982</f>
        <v>24/04/19</v>
      </c>
      <c r="H979" s="50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4"/>
      <c r="D980" s="46"/>
      <c r="E980" s="40"/>
      <c r="F980" s="47" t="s">
        <v>300</v>
      </c>
      <c r="G980" s="51" t="str">
        <f t="shared" si="131"/>
        <v>24/04/19</v>
      </c>
      <c r="H980" s="50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4" t="s">
        <v>306</v>
      </c>
      <c r="B981" s="52" t="str">
        <f>IFERROR(VLOOKUP(A976,REKAPAN!$A$1:$M$2737,4, FALSE))</f>
        <v>081368008412</v>
      </c>
      <c r="C981" s="53"/>
      <c r="D981" s="54"/>
      <c r="E981" s="40"/>
      <c r="F981" s="47" t="s">
        <v>325</v>
      </c>
      <c r="G981" s="49" t="str">
        <f t="shared" si="131"/>
        <v/>
      </c>
      <c r="H981" s="50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30" t="s">
        <v>332</v>
      </c>
      <c r="B982" s="55" t="s">
        <v>333</v>
      </c>
      <c r="C982" s="56" t="s">
        <v>283</v>
      </c>
      <c r="D982" s="57" t="str">
        <f>IFERROR(VLOOKUP(A976,REKAPAN!$A$1:$M$2737,12, FALSE))</f>
        <v>24/04/19</v>
      </c>
      <c r="E982" s="40"/>
      <c r="F982" s="47" t="s">
        <v>351</v>
      </c>
      <c r="G982" s="49">
        <f t="shared" si="131"/>
        <v>33000</v>
      </c>
      <c r="H982" s="50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4" t="s">
        <v>266</v>
      </c>
      <c r="B983" s="52" t="str">
        <f>IFERROR(VLOOKUP(A976,REKAPAN!$A$1:$O$2737,15, FALSE))</f>
        <v>CS YENI (082321458214)</v>
      </c>
      <c r="C983" s="58" t="s">
        <v>300</v>
      </c>
      <c r="D983" s="59" t="str">
        <f>IFERROR(VLOOKUP(A976,REKAPAN!$A$1:$M$2737,13, FALSE))</f>
        <v>24/04/19</v>
      </c>
      <c r="E983" s="40"/>
      <c r="F983" s="47" t="s">
        <v>372</v>
      </c>
      <c r="G983" s="49" t="str">
        <f t="shared" si="131"/>
        <v>POS</v>
      </c>
      <c r="H983" s="50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4" t="s">
        <v>383</v>
      </c>
      <c r="B984" s="52">
        <f>IFERROR(VLOOKUP(A976,REKAPAN!$A$1:$M$2737,6, FALSE))</f>
        <v>2</v>
      </c>
      <c r="C984" s="58" t="s">
        <v>325</v>
      </c>
      <c r="D984" s="60" t="str">
        <f>IFERROR(VLOOKUP(A976,REKAPAN!$A$1:$M$2737,11, FALSE))</f>
        <v/>
      </c>
      <c r="E984" s="40"/>
      <c r="F984" s="47" t="s">
        <v>394</v>
      </c>
      <c r="G984" s="61" t="str">
        <f>IFERROR(VLOOKUP(A976,REKAPAN!$A$1:$O$2737,14, FALSE))</f>
        <v/>
      </c>
      <c r="H984" s="50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4" t="s">
        <v>404</v>
      </c>
      <c r="B985" s="62" t="str">
        <f>IFERROR(VLOOKUP(A976,REKAPAN!$A$1:$M$2737,5, FALSE))</f>
        <v>- Yara Maroon L do
- Tisha lavender M do</v>
      </c>
      <c r="C985" s="58" t="s">
        <v>351</v>
      </c>
      <c r="D985" s="60">
        <f>IFERROR(VLOOKUP(A976,REKAPAN!$A$1:$M$2737,9, FALSE))</f>
        <v>33000</v>
      </c>
      <c r="E985" s="40"/>
      <c r="F985" s="47" t="s">
        <v>383</v>
      </c>
      <c r="G985" s="63">
        <f t="shared" ref="G985:G986" si="132">B984</f>
        <v>2</v>
      </c>
      <c r="H985" s="50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64"/>
      <c r="C986" s="58" t="s">
        <v>372</v>
      </c>
      <c r="D986" s="65" t="str">
        <f>IFERROR(VLOOKUP(A976,REKAPAN!$A$1:$M$2737,10, FALSE))</f>
        <v>POS</v>
      </c>
      <c r="E986" s="40"/>
      <c r="F986" s="47" t="s">
        <v>404</v>
      </c>
      <c r="G986" s="66" t="str">
        <f t="shared" si="132"/>
        <v>- Yara Maroon L do
- Tisha lavender M do</v>
      </c>
      <c r="H986" s="50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64"/>
      <c r="C987" s="58" t="s">
        <v>394</v>
      </c>
      <c r="D987" s="67"/>
      <c r="E987" s="40"/>
      <c r="F987" s="47"/>
      <c r="H987" s="50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64"/>
      <c r="C988" s="53"/>
      <c r="D988" s="50"/>
      <c r="E988" s="40"/>
      <c r="F988" s="64"/>
      <c r="H988" s="50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7" t="s">
        <v>460</v>
      </c>
      <c r="B989" s="68" t="s">
        <v>462</v>
      </c>
      <c r="C989" s="53"/>
      <c r="D989" s="54"/>
      <c r="E989" s="40"/>
      <c r="F989" s="69" t="s">
        <v>464</v>
      </c>
      <c r="G989" s="70" t="s">
        <v>469</v>
      </c>
      <c r="H989" s="71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72" t="str">
        <f>IFERROR(VLOOKUP(A976,REKAPAN!$A$2:$R$2737,16, FALSE))</f>
        <v>Rosty</v>
      </c>
      <c r="B990" s="73"/>
      <c r="C990" s="74"/>
      <c r="D990" s="75"/>
      <c r="E990" s="76"/>
      <c r="F990" s="77"/>
      <c r="G990" s="78"/>
      <c r="H990" s="79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26" t="s">
        <v>824</v>
      </c>
      <c r="B991" s="27"/>
      <c r="C991" s="27"/>
      <c r="D991" s="28"/>
      <c r="E991" s="29"/>
      <c r="F991" s="30" t="str">
        <f>A991</f>
        <v>(24)10</v>
      </c>
      <c r="G991" s="31" t="s">
        <v>238</v>
      </c>
      <c r="H991" s="32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34" t="s">
        <v>239</v>
      </c>
      <c r="B992" s="35" t="str">
        <f>IFERROR(VLOOKUP(A991,REKAPAN!$A$1:$M$2737,2, FALSE))</f>
        <v>Istinganah</v>
      </c>
      <c r="C992" s="36"/>
      <c r="D992" s="38"/>
      <c r="E992" s="40"/>
      <c r="F992" s="30" t="s">
        <v>266</v>
      </c>
      <c r="G992" s="43" t="str">
        <f>B998</f>
        <v>CS YENI (082321458214)</v>
      </c>
      <c r="H992" s="28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4" t="s">
        <v>269</v>
      </c>
      <c r="B993" s="45" t="str">
        <f>IFERROR(VLOOKUP(A991,REKAPAN!$A$1:$M$2737,3, FALSE))</f>
        <v>tlepok rt 01 rw 01 Karangasem Kecamatan : Kertanegara Kab/Kota : Purbalingga Provinsi :Jawa tengah</v>
      </c>
      <c r="D993" s="46"/>
      <c r="E993" s="40"/>
      <c r="F993" s="47" t="s">
        <v>270</v>
      </c>
      <c r="G993" s="49" t="str">
        <f>B992</f>
        <v>Istinganah</v>
      </c>
      <c r="H993" s="50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4"/>
      <c r="D994" s="46"/>
      <c r="E994" s="40"/>
      <c r="F994" s="47" t="s">
        <v>283</v>
      </c>
      <c r="G994" s="51" t="str">
        <f t="shared" ref="G994:G998" si="133">D997</f>
        <v>24/04/19</v>
      </c>
      <c r="H994" s="50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44"/>
      <c r="D995" s="46"/>
      <c r="E995" s="40"/>
      <c r="F995" s="47" t="s">
        <v>300</v>
      </c>
      <c r="G995" s="51" t="str">
        <f t="shared" si="133"/>
        <v>24/04/19</v>
      </c>
      <c r="H995" s="50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4" t="s">
        <v>306</v>
      </c>
      <c r="B996" s="52" t="str">
        <f>IFERROR(VLOOKUP(A991,REKAPAN!$A$1:$M$2737,4, FALSE))</f>
        <v>081327595225</v>
      </c>
      <c r="C996" s="53"/>
      <c r="D996" s="54"/>
      <c r="E996" s="40"/>
      <c r="F996" s="47" t="s">
        <v>325</v>
      </c>
      <c r="G996" s="49" t="str">
        <f t="shared" si="133"/>
        <v/>
      </c>
      <c r="H996" s="50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30" t="s">
        <v>332</v>
      </c>
      <c r="B997" s="55" t="s">
        <v>333</v>
      </c>
      <c r="C997" s="56" t="s">
        <v>283</v>
      </c>
      <c r="D997" s="57" t="str">
        <f>IFERROR(VLOOKUP(A991,REKAPAN!$A$1:$M$2737,12, FALSE))</f>
        <v>24/04/19</v>
      </c>
      <c r="E997" s="40"/>
      <c r="F997" s="47" t="s">
        <v>351</v>
      </c>
      <c r="G997" s="49">
        <f t="shared" si="133"/>
        <v>24000</v>
      </c>
      <c r="H997" s="50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4" t="s">
        <v>266</v>
      </c>
      <c r="B998" s="52" t="str">
        <f>IFERROR(VLOOKUP(A991,REKAPAN!$A$1:$O$2737,15, FALSE))</f>
        <v>CS YENI (082321458214)</v>
      </c>
      <c r="C998" s="58" t="s">
        <v>300</v>
      </c>
      <c r="D998" s="59" t="str">
        <f>IFERROR(VLOOKUP(A991,REKAPAN!$A$1:$M$2737,13, FALSE))</f>
        <v>24/04/19</v>
      </c>
      <c r="E998" s="40"/>
      <c r="F998" s="47" t="s">
        <v>372</v>
      </c>
      <c r="G998" s="49" t="str">
        <f t="shared" si="133"/>
        <v>JNE REG</v>
      </c>
      <c r="H998" s="50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4" t="s">
        <v>383</v>
      </c>
      <c r="B999" s="52">
        <f>IFERROR(VLOOKUP(A991,REKAPAN!$A$1:$M$2737,6, FALSE))</f>
        <v>1</v>
      </c>
      <c r="C999" s="58" t="s">
        <v>325</v>
      </c>
      <c r="D999" s="60" t="str">
        <f>IFERROR(VLOOKUP(A991,REKAPAN!$A$1:$M$2737,11, FALSE))</f>
        <v/>
      </c>
      <c r="E999" s="40"/>
      <c r="F999" s="47" t="s">
        <v>394</v>
      </c>
      <c r="G999" s="61" t="str">
        <f>IFERROR(VLOOKUP(A991,REKAPAN!$A$1:$O$2737,14, FALSE))</f>
        <v/>
      </c>
      <c r="H999" s="50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4" t="s">
        <v>404</v>
      </c>
      <c r="B1000" s="62" t="str">
        <f>IFERROR(VLOOKUP(A991,REKAPAN!$A$1:$M$2737,5, FALSE))</f>
        <v>Zenya rose S do</v>
      </c>
      <c r="C1000" s="58" t="s">
        <v>351</v>
      </c>
      <c r="D1000" s="60">
        <f>IFERROR(VLOOKUP(A991,REKAPAN!$A$1:$M$2737,9, FALSE))</f>
        <v>24000</v>
      </c>
      <c r="E1000" s="40"/>
      <c r="F1000" s="47" t="s">
        <v>383</v>
      </c>
      <c r="G1000" s="63">
        <f t="shared" ref="G1000:G1001" si="134">B999</f>
        <v>1</v>
      </c>
      <c r="H1000" s="50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  <row r="1001" ht="15.75" customHeight="1">
      <c r="A1001" s="64"/>
      <c r="C1001" s="58" t="s">
        <v>372</v>
      </c>
      <c r="D1001" s="65" t="str">
        <f>IFERROR(VLOOKUP(A991,REKAPAN!$A$1:$M$2737,10, FALSE))</f>
        <v>JNE REG</v>
      </c>
      <c r="E1001" s="40"/>
      <c r="F1001" s="47" t="s">
        <v>404</v>
      </c>
      <c r="G1001" s="66" t="str">
        <f t="shared" si="134"/>
        <v>Zenya rose S do</v>
      </c>
      <c r="H1001" s="50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</row>
    <row r="1002" ht="15.75" customHeight="1">
      <c r="A1002" s="64"/>
      <c r="C1002" s="58" t="s">
        <v>394</v>
      </c>
      <c r="D1002" s="67"/>
      <c r="E1002" s="40"/>
      <c r="F1002" s="47"/>
      <c r="H1002" s="50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</row>
    <row r="1003" ht="15.75" customHeight="1">
      <c r="A1003" s="64"/>
      <c r="C1003" s="53"/>
      <c r="D1003" s="50"/>
      <c r="E1003" s="40"/>
      <c r="F1003" s="64"/>
      <c r="H1003" s="50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</row>
    <row r="1004" ht="15.75" customHeight="1">
      <c r="A1004" s="47" t="s">
        <v>460</v>
      </c>
      <c r="B1004" s="68" t="s">
        <v>462</v>
      </c>
      <c r="C1004" s="53"/>
      <c r="D1004" s="54"/>
      <c r="E1004" s="40"/>
      <c r="F1004" s="69" t="s">
        <v>464</v>
      </c>
      <c r="G1004" s="70" t="s">
        <v>469</v>
      </c>
      <c r="H1004" s="71"/>
      <c r="I1004" s="33"/>
      <c r="J1004" s="33"/>
      <c r="K1004" s="33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</row>
    <row r="1005" ht="15.75" customHeight="1">
      <c r="A1005" s="72" t="str">
        <f>IFERROR(VLOOKUP(A991,REKAPAN!$A$2:$R$2737,16, FALSE))</f>
        <v>WAWAT</v>
      </c>
      <c r="B1005" s="73"/>
      <c r="C1005" s="74"/>
      <c r="D1005" s="75"/>
      <c r="E1005" s="76"/>
      <c r="F1005" s="77"/>
      <c r="G1005" s="78"/>
      <c r="H1005" s="79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</row>
    <row r="1006" ht="15.75" customHeight="1">
      <c r="A1006" s="26" t="s">
        <v>829</v>
      </c>
      <c r="B1006" s="27"/>
      <c r="C1006" s="27"/>
      <c r="D1006" s="28"/>
      <c r="E1006" s="29"/>
      <c r="F1006" s="30" t="str">
        <f>A1006</f>
        <v>(25)1</v>
      </c>
      <c r="G1006" s="31" t="s">
        <v>238</v>
      </c>
      <c r="H1006" s="32"/>
      <c r="I1006" s="33"/>
      <c r="J1006" s="33"/>
      <c r="K1006" s="33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</row>
    <row r="1007" ht="15.75" customHeight="1">
      <c r="A1007" s="34" t="s">
        <v>239</v>
      </c>
      <c r="B1007" s="35" t="str">
        <f>IFERROR(VLOOKUP(A1006,REKAPAN!$A$1:$M$2737,2, FALSE))</f>
        <v>Yuliana</v>
      </c>
      <c r="C1007" s="36"/>
      <c r="D1007" s="38"/>
      <c r="E1007" s="40"/>
      <c r="F1007" s="30" t="s">
        <v>266</v>
      </c>
      <c r="G1007" s="43" t="str">
        <f>B1013</f>
        <v>CS YENI (082321458214)</v>
      </c>
      <c r="H1007" s="28"/>
      <c r="I1007" s="33"/>
      <c r="J1007" s="33"/>
      <c r="K1007" s="33"/>
      <c r="L1007" s="33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</row>
    <row r="1008" ht="15.75" customHeight="1">
      <c r="A1008" s="44" t="s">
        <v>269</v>
      </c>
      <c r="B1008" s="45" t="str">
        <f>IFERROR(VLOOKUP(A1006,REKAPAN!$A$1:$M$2737,3, FALSE))</f>
        <v>Bugelsalam rt 002 rw 01,sertajaya ( kntrkn hj kemi) Kecamatan :Cikarang timur Kab/Kota :Bekasi Provinsi : Jawa barat</v>
      </c>
      <c r="D1008" s="46"/>
      <c r="E1008" s="40"/>
      <c r="F1008" s="47" t="s">
        <v>270</v>
      </c>
      <c r="G1008" s="49" t="str">
        <f>B1007</f>
        <v>Yuliana</v>
      </c>
      <c r="H1008" s="50"/>
      <c r="I1008" s="33"/>
      <c r="J1008" s="33"/>
      <c r="K1008" s="33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</row>
    <row r="1009" ht="15.75" customHeight="1">
      <c r="A1009" s="44"/>
      <c r="D1009" s="46"/>
      <c r="E1009" s="40"/>
      <c r="F1009" s="47" t="s">
        <v>283</v>
      </c>
      <c r="G1009" s="51" t="str">
        <f t="shared" ref="G1009:G1013" si="135">D1012</f>
        <v>24/04/19</v>
      </c>
      <c r="H1009" s="50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</row>
    <row r="1010" ht="15.75" customHeight="1">
      <c r="A1010" s="44"/>
      <c r="D1010" s="46"/>
      <c r="E1010" s="40"/>
      <c r="F1010" s="47" t="s">
        <v>300</v>
      </c>
      <c r="G1010" s="51" t="str">
        <f t="shared" si="135"/>
        <v>24/04/19</v>
      </c>
      <c r="H1010" s="50"/>
      <c r="I1010" s="33"/>
      <c r="J1010" s="33"/>
      <c r="K1010" s="33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</row>
    <row r="1011" ht="15.75" customHeight="1">
      <c r="A1011" s="44" t="s">
        <v>306</v>
      </c>
      <c r="B1011" s="52" t="str">
        <f>IFERROR(VLOOKUP(A1006,REKAPAN!$A$1:$M$2737,4, FALSE))</f>
        <v>087741637100</v>
      </c>
      <c r="C1011" s="53"/>
      <c r="D1011" s="54"/>
      <c r="E1011" s="40"/>
      <c r="F1011" s="47" t="s">
        <v>325</v>
      </c>
      <c r="G1011" s="49" t="str">
        <f t="shared" si="135"/>
        <v/>
      </c>
      <c r="H1011" s="50"/>
      <c r="I1011" s="33"/>
      <c r="J1011" s="33"/>
      <c r="K1011" s="33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</row>
    <row r="1012" ht="15.75" customHeight="1">
      <c r="A1012" s="30" t="s">
        <v>332</v>
      </c>
      <c r="B1012" s="55" t="s">
        <v>333</v>
      </c>
      <c r="C1012" s="56" t="s">
        <v>283</v>
      </c>
      <c r="D1012" s="57" t="str">
        <f>IFERROR(VLOOKUP(A1006,REKAPAN!$A$1:$M$2737,12, FALSE))</f>
        <v>24/04/19</v>
      </c>
      <c r="E1012" s="40"/>
      <c r="F1012" s="47" t="s">
        <v>351</v>
      </c>
      <c r="G1012" s="49">
        <f t="shared" si="135"/>
        <v>12000</v>
      </c>
      <c r="H1012" s="50"/>
      <c r="I1012" s="33"/>
      <c r="J1012" s="33"/>
      <c r="K1012" s="33"/>
      <c r="L1012" s="33"/>
      <c r="M1012" s="33"/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</row>
    <row r="1013" ht="15.75" customHeight="1">
      <c r="A1013" s="44" t="s">
        <v>266</v>
      </c>
      <c r="B1013" s="52" t="str">
        <f>IFERROR(VLOOKUP(A1006,REKAPAN!$A$1:$O$2737,15, FALSE))</f>
        <v>CS YENI (082321458214)</v>
      </c>
      <c r="C1013" s="58" t="s">
        <v>300</v>
      </c>
      <c r="D1013" s="59" t="str">
        <f>IFERROR(VLOOKUP(A1006,REKAPAN!$A$1:$M$2737,13, FALSE))</f>
        <v>24/04/19</v>
      </c>
      <c r="E1013" s="40"/>
      <c r="F1013" s="47" t="s">
        <v>372</v>
      </c>
      <c r="G1013" s="49" t="str">
        <f t="shared" si="135"/>
        <v>JNE REG</v>
      </c>
      <c r="H1013" s="50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</row>
    <row r="1014" ht="15.75" customHeight="1">
      <c r="A1014" s="44" t="s">
        <v>383</v>
      </c>
      <c r="B1014" s="52">
        <f>IFERROR(VLOOKUP(A1006,REKAPAN!$A$1:$M$2737,6, FALSE))</f>
        <v>2</v>
      </c>
      <c r="C1014" s="58" t="s">
        <v>325</v>
      </c>
      <c r="D1014" s="60" t="str">
        <f>IFERROR(VLOOKUP(A1006,REKAPAN!$A$1:$M$2737,11, FALSE))</f>
        <v/>
      </c>
      <c r="E1014" s="40"/>
      <c r="F1014" s="47" t="s">
        <v>394</v>
      </c>
      <c r="G1014" s="61" t="str">
        <f>IFERROR(VLOOKUP(A1006,REKAPAN!$A$1:$O$2737,14, FALSE))</f>
        <v/>
      </c>
      <c r="H1014" s="50"/>
      <c r="I1014" s="33"/>
      <c r="J1014" s="33"/>
      <c r="K1014" s="33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</row>
    <row r="1015" ht="15.75" customHeight="1">
      <c r="A1015" s="44" t="s">
        <v>404</v>
      </c>
      <c r="B1015" s="62" t="str">
        <f>IFERROR(VLOOKUP(A1006,REKAPAN!$A$1:$M$2737,5, FALSE))</f>
        <v>Yara Maroon L set</v>
      </c>
      <c r="C1015" s="58" t="s">
        <v>351</v>
      </c>
      <c r="D1015" s="60">
        <f>IFERROR(VLOOKUP(A1006,REKAPAN!$A$1:$M$2737,9, FALSE))</f>
        <v>12000</v>
      </c>
      <c r="E1015" s="40"/>
      <c r="F1015" s="47" t="s">
        <v>383</v>
      </c>
      <c r="G1015" s="63">
        <f t="shared" ref="G1015:G1016" si="136">B1014</f>
        <v>2</v>
      </c>
      <c r="H1015" s="50"/>
      <c r="I1015" s="33"/>
      <c r="J1015" s="33"/>
      <c r="K1015" s="33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</row>
    <row r="1016" ht="15.75" customHeight="1">
      <c r="A1016" s="64"/>
      <c r="C1016" s="58" t="s">
        <v>372</v>
      </c>
      <c r="D1016" s="65" t="str">
        <f>IFERROR(VLOOKUP(A1006,REKAPAN!$A$1:$M$2737,10, FALSE))</f>
        <v>JNE REG</v>
      </c>
      <c r="E1016" s="40"/>
      <c r="F1016" s="47" t="s">
        <v>404</v>
      </c>
      <c r="G1016" s="66" t="str">
        <f t="shared" si="136"/>
        <v>Yara Maroon L set</v>
      </c>
      <c r="H1016" s="50"/>
      <c r="I1016" s="33"/>
      <c r="J1016" s="33"/>
      <c r="K1016" s="33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</row>
    <row r="1017" ht="15.75" customHeight="1">
      <c r="A1017" s="64"/>
      <c r="C1017" s="58" t="s">
        <v>394</v>
      </c>
      <c r="D1017" s="67"/>
      <c r="E1017" s="40"/>
      <c r="F1017" s="47"/>
      <c r="H1017" s="50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</row>
    <row r="1018" ht="15.75" customHeight="1">
      <c r="A1018" s="64"/>
      <c r="C1018" s="53"/>
      <c r="D1018" s="50"/>
      <c r="E1018" s="40"/>
      <c r="F1018" s="64"/>
      <c r="H1018" s="50"/>
      <c r="I1018" s="33"/>
      <c r="J1018" s="33"/>
      <c r="K1018" s="33"/>
      <c r="L1018" s="33"/>
      <c r="M1018" s="33"/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</row>
    <row r="1019" ht="15.75" customHeight="1">
      <c r="A1019" s="47" t="s">
        <v>460</v>
      </c>
      <c r="B1019" s="68" t="s">
        <v>462</v>
      </c>
      <c r="C1019" s="53"/>
      <c r="D1019" s="54"/>
      <c r="E1019" s="40"/>
      <c r="F1019" s="69" t="s">
        <v>464</v>
      </c>
      <c r="G1019" s="70" t="s">
        <v>469</v>
      </c>
      <c r="H1019" s="71"/>
      <c r="I1019" s="33"/>
      <c r="J1019" s="33"/>
      <c r="K1019" s="33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</row>
    <row r="1020" ht="15.75" customHeight="1">
      <c r="A1020" s="72" t="str">
        <f>IFERROR(VLOOKUP(A1006,REKAPAN!$A$2:$R$2737,16, FALSE))</f>
        <v>Rosty</v>
      </c>
      <c r="B1020" s="73"/>
      <c r="C1020" s="74"/>
      <c r="D1020" s="75"/>
      <c r="E1020" s="76"/>
      <c r="F1020" s="77"/>
      <c r="G1020" s="78"/>
      <c r="H1020" s="79"/>
      <c r="I1020" s="33"/>
      <c r="J1020" s="33"/>
      <c r="K1020" s="33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</row>
    <row r="1021" ht="15.75" customHeight="1">
      <c r="A1021" s="26" t="s">
        <v>833</v>
      </c>
      <c r="B1021" s="27"/>
      <c r="C1021" s="27"/>
      <c r="D1021" s="28"/>
      <c r="E1021" s="29"/>
      <c r="F1021" s="30" t="str">
        <f>A1021</f>
        <v>(25)2</v>
      </c>
      <c r="G1021" s="31" t="s">
        <v>238</v>
      </c>
      <c r="H1021" s="32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</row>
    <row r="1022" ht="15.75" customHeight="1">
      <c r="A1022" s="34" t="s">
        <v>239</v>
      </c>
      <c r="B1022" s="35" t="str">
        <f>IFERROR(VLOOKUP(A1021,REKAPAN!$A$1:$M$2737,2, FALSE))</f>
        <v>Widia</v>
      </c>
      <c r="C1022" s="36"/>
      <c r="D1022" s="38"/>
      <c r="E1022" s="40"/>
      <c r="F1022" s="30" t="s">
        <v>266</v>
      </c>
      <c r="G1022" s="43" t="str">
        <f>B1028</f>
        <v>CS YENI (082321458214)</v>
      </c>
      <c r="H1022" s="28"/>
      <c r="I1022" s="33"/>
      <c r="J1022" s="33"/>
      <c r="K1022" s="33"/>
      <c r="L1022" s="33"/>
      <c r="M1022" s="33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</row>
    <row r="1023" ht="15.75" customHeight="1">
      <c r="A1023" s="44" t="s">
        <v>269</v>
      </c>
      <c r="B1023" s="45" t="str">
        <f>IFERROR(VLOOKUP(A1021,REKAPAN!$A$1:$M$2737,3, FALSE))</f>
        <v>Toko asri shoes grosir sepatu dan sandal blok b1 lantai dasar No 306 pasar anyar Bogor</v>
      </c>
      <c r="D1023" s="46"/>
      <c r="E1023" s="40"/>
      <c r="F1023" s="47" t="s">
        <v>270</v>
      </c>
      <c r="G1023" s="49" t="str">
        <f>B1022</f>
        <v>Widia</v>
      </c>
      <c r="H1023" s="50"/>
      <c r="I1023" s="33"/>
      <c r="J1023" s="33"/>
      <c r="K1023" s="33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</row>
    <row r="1024" ht="15.75" customHeight="1">
      <c r="A1024" s="44"/>
      <c r="D1024" s="46"/>
      <c r="E1024" s="40"/>
      <c r="F1024" s="47" t="s">
        <v>283</v>
      </c>
      <c r="G1024" s="51" t="str">
        <f t="shared" ref="G1024:G1028" si="137">D1027</f>
        <v>24/04/19</v>
      </c>
      <c r="H1024" s="50"/>
      <c r="I1024" s="33"/>
      <c r="J1024" s="33"/>
      <c r="K1024" s="33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</row>
    <row r="1025" ht="15.75" customHeight="1">
      <c r="A1025" s="44"/>
      <c r="D1025" s="46"/>
      <c r="E1025" s="40"/>
      <c r="F1025" s="47" t="s">
        <v>300</v>
      </c>
      <c r="G1025" s="51" t="str">
        <f t="shared" si="137"/>
        <v>24/04/19</v>
      </c>
      <c r="H1025" s="50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</row>
    <row r="1026" ht="15.75" customHeight="1">
      <c r="A1026" s="44" t="s">
        <v>306</v>
      </c>
      <c r="B1026" s="52" t="str">
        <f>IFERROR(VLOOKUP(A1021,REKAPAN!$A$1:$M$2737,4, FALSE))</f>
        <v>08567072067</v>
      </c>
      <c r="C1026" s="53"/>
      <c r="D1026" s="54"/>
      <c r="E1026" s="40"/>
      <c r="F1026" s="47" t="s">
        <v>325</v>
      </c>
      <c r="G1026" s="49" t="str">
        <f t="shared" si="137"/>
        <v/>
      </c>
      <c r="H1026" s="50"/>
      <c r="I1026" s="33"/>
      <c r="J1026" s="33"/>
      <c r="K1026" s="33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</row>
    <row r="1027" ht="15.75" customHeight="1">
      <c r="A1027" s="30" t="s">
        <v>332</v>
      </c>
      <c r="B1027" s="55" t="s">
        <v>333</v>
      </c>
      <c r="C1027" s="56" t="s">
        <v>283</v>
      </c>
      <c r="D1027" s="57" t="str">
        <f>IFERROR(VLOOKUP(A1021,REKAPAN!$A$1:$M$2737,12, FALSE))</f>
        <v>24/04/19</v>
      </c>
      <c r="E1027" s="40"/>
      <c r="F1027" s="47" t="s">
        <v>351</v>
      </c>
      <c r="G1027" s="49">
        <f t="shared" si="137"/>
        <v>12000</v>
      </c>
      <c r="H1027" s="50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</row>
    <row r="1028" ht="15.75" customHeight="1">
      <c r="A1028" s="44" t="s">
        <v>266</v>
      </c>
      <c r="B1028" s="52" t="str">
        <f>IFERROR(VLOOKUP(A1021,REKAPAN!$A$1:$O$2737,15, FALSE))</f>
        <v>CS YENI (082321458214)</v>
      </c>
      <c r="C1028" s="58" t="s">
        <v>300</v>
      </c>
      <c r="D1028" s="59" t="str">
        <f>IFERROR(VLOOKUP(A1021,REKAPAN!$A$1:$M$2737,13, FALSE))</f>
        <v>24/04/19</v>
      </c>
      <c r="E1028" s="40"/>
      <c r="F1028" s="47" t="s">
        <v>372</v>
      </c>
      <c r="G1028" s="49" t="str">
        <f t="shared" si="137"/>
        <v>JNE REG</v>
      </c>
      <c r="H1028" s="50"/>
      <c r="I1028" s="33"/>
      <c r="J1028" s="33"/>
      <c r="K1028" s="33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</row>
    <row r="1029" ht="15.75" customHeight="1">
      <c r="A1029" s="44" t="s">
        <v>383</v>
      </c>
      <c r="B1029" s="52">
        <f>IFERROR(VLOOKUP(A1021,REKAPAN!$A$1:$M$2737,6, FALSE))</f>
        <v>2</v>
      </c>
      <c r="C1029" s="58" t="s">
        <v>325</v>
      </c>
      <c r="D1029" s="60" t="str">
        <f>IFERROR(VLOOKUP(A1021,REKAPAN!$A$1:$M$2737,11, FALSE))</f>
        <v/>
      </c>
      <c r="E1029" s="40"/>
      <c r="F1029" s="47" t="s">
        <v>394</v>
      </c>
      <c r="G1029" s="61" t="str">
        <f>IFERROR(VLOOKUP(A1021,REKAPAN!$A$1:$O$2737,14, FALSE))</f>
        <v/>
      </c>
      <c r="H1029" s="50"/>
      <c r="I1029" s="33"/>
      <c r="J1029" s="33"/>
      <c r="K1029" s="33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</row>
    <row r="1030" ht="15.75" customHeight="1">
      <c r="A1030" s="44" t="s">
        <v>404</v>
      </c>
      <c r="B1030" s="62" t="str">
        <f>IFERROR(VLOOKUP(A1021,REKAPAN!$A$1:$M$2737,5, FALSE))</f>
        <v>Yara Hitam XL set</v>
      </c>
      <c r="C1030" s="58" t="s">
        <v>351</v>
      </c>
      <c r="D1030" s="60">
        <f>IFERROR(VLOOKUP(A1021,REKAPAN!$A$1:$M$2737,9, FALSE))</f>
        <v>12000</v>
      </c>
      <c r="E1030" s="40"/>
      <c r="F1030" s="47" t="s">
        <v>383</v>
      </c>
      <c r="G1030" s="63">
        <f t="shared" ref="G1030:G1031" si="138">B1029</f>
        <v>2</v>
      </c>
      <c r="H1030" s="50"/>
      <c r="I1030" s="33"/>
      <c r="J1030" s="33"/>
      <c r="K1030" s="33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</row>
    <row r="1031" ht="15.75" customHeight="1">
      <c r="A1031" s="64"/>
      <c r="C1031" s="58" t="s">
        <v>372</v>
      </c>
      <c r="D1031" s="65" t="str">
        <f>IFERROR(VLOOKUP(A1021,REKAPAN!$A$1:$M$2737,10, FALSE))</f>
        <v>JNE REG</v>
      </c>
      <c r="E1031" s="40"/>
      <c r="F1031" s="47" t="s">
        <v>404</v>
      </c>
      <c r="G1031" s="66" t="str">
        <f t="shared" si="138"/>
        <v>Yara Hitam XL set</v>
      </c>
      <c r="H1031" s="50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</row>
    <row r="1032" ht="15.75" customHeight="1">
      <c r="A1032" s="64"/>
      <c r="C1032" s="58" t="s">
        <v>394</v>
      </c>
      <c r="D1032" s="67"/>
      <c r="E1032" s="40"/>
      <c r="F1032" s="47"/>
      <c r="H1032" s="50"/>
      <c r="I1032" s="33"/>
      <c r="J1032" s="33"/>
      <c r="K1032" s="33"/>
      <c r="L1032" s="33"/>
      <c r="M1032" s="33"/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</row>
    <row r="1033" ht="15.75" customHeight="1">
      <c r="A1033" s="64"/>
      <c r="C1033" s="53"/>
      <c r="D1033" s="50"/>
      <c r="E1033" s="40"/>
      <c r="F1033" s="64"/>
      <c r="H1033" s="50"/>
      <c r="I1033" s="33"/>
      <c r="J1033" s="33"/>
      <c r="K1033" s="33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</row>
    <row r="1034" ht="15.75" customHeight="1">
      <c r="A1034" s="47" t="s">
        <v>460</v>
      </c>
      <c r="B1034" s="68" t="s">
        <v>462</v>
      </c>
      <c r="C1034" s="53"/>
      <c r="D1034" s="54"/>
      <c r="E1034" s="40"/>
      <c r="F1034" s="69" t="s">
        <v>464</v>
      </c>
      <c r="G1034" s="70" t="s">
        <v>469</v>
      </c>
      <c r="H1034" s="71"/>
      <c r="I1034" s="33"/>
      <c r="J1034" s="33"/>
      <c r="K1034" s="33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</row>
    <row r="1035" ht="15.75" customHeight="1">
      <c r="A1035" s="72" t="str">
        <f>IFERROR(VLOOKUP(A1021,REKAPAN!$A$2:$R$2737,16, FALSE))</f>
        <v>Rosty</v>
      </c>
      <c r="B1035" s="73"/>
      <c r="C1035" s="74"/>
      <c r="D1035" s="75"/>
      <c r="E1035" s="76"/>
      <c r="F1035" s="77"/>
      <c r="G1035" s="78"/>
      <c r="H1035" s="79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</row>
    <row r="1036" ht="15.75" customHeight="1">
      <c r="A1036" s="26" t="s">
        <v>838</v>
      </c>
      <c r="B1036" s="27"/>
      <c r="C1036" s="27"/>
      <c r="D1036" s="28"/>
      <c r="E1036" s="29"/>
      <c r="F1036" s="30" t="str">
        <f>A1036</f>
        <v>(25)3</v>
      </c>
      <c r="G1036" s="31" t="s">
        <v>238</v>
      </c>
      <c r="H1036" s="32"/>
      <c r="I1036" s="33"/>
      <c r="J1036" s="33"/>
      <c r="K1036" s="33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</row>
    <row r="1037" ht="15.75" customHeight="1">
      <c r="A1037" s="34" t="s">
        <v>239</v>
      </c>
      <c r="B1037" s="35" t="str">
        <f>IFERROR(VLOOKUP(A1036,REKAPAN!$A$1:$M$2737,2, FALSE))</f>
        <v>Silkiyah / Kiki</v>
      </c>
      <c r="C1037" s="36"/>
      <c r="D1037" s="38"/>
      <c r="E1037" s="40"/>
      <c r="F1037" s="30" t="s">
        <v>266</v>
      </c>
      <c r="G1037" s="43" t="str">
        <f>B1043</f>
        <v>CS YENI (082321458214)</v>
      </c>
      <c r="H1037" s="28"/>
      <c r="I1037" s="33"/>
      <c r="J1037" s="33"/>
      <c r="K1037" s="33"/>
      <c r="L1037" s="33"/>
      <c r="M1037" s="33"/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</row>
    <row r="1038" ht="15.75" customHeight="1">
      <c r="A1038" s="44" t="s">
        <v>269</v>
      </c>
      <c r="B1038" s="45" t="str">
        <f>IFERROR(VLOOKUP(A1036,REKAPAN!$A$1:$M$2737,3, FALSE))</f>
        <v>Jl Kedoya Raya Gg Bhineka 2 No 9 Rt 007 Rw 04 Kelurahan Kedoya - Utara ( Rumah Bapak Wakidi ) Kecamatan : Kebon - Jeruk Kab/Kota : Jakarta Barat Provinsi : DKI Jakarta</v>
      </c>
      <c r="D1038" s="46"/>
      <c r="E1038" s="40"/>
      <c r="F1038" s="47" t="s">
        <v>270</v>
      </c>
      <c r="G1038" s="49" t="str">
        <f>B1037</f>
        <v>Silkiyah / Kiki</v>
      </c>
      <c r="H1038" s="50"/>
      <c r="I1038" s="33"/>
      <c r="J1038" s="33"/>
      <c r="K1038" s="33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</row>
    <row r="1039" ht="15.75" customHeight="1">
      <c r="A1039" s="44"/>
      <c r="D1039" s="46"/>
      <c r="E1039" s="40"/>
      <c r="F1039" s="47" t="s">
        <v>283</v>
      </c>
      <c r="G1039" s="51" t="str">
        <f t="shared" ref="G1039:G1043" si="139">D1042</f>
        <v>24/04/19</v>
      </c>
      <c r="H1039" s="50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</row>
    <row r="1040" ht="15.75" customHeight="1">
      <c r="A1040" s="44"/>
      <c r="D1040" s="46"/>
      <c r="E1040" s="40"/>
      <c r="F1040" s="47" t="s">
        <v>300</v>
      </c>
      <c r="G1040" s="51" t="str">
        <f t="shared" si="139"/>
        <v>24/04/19</v>
      </c>
      <c r="H1040" s="50"/>
      <c r="I1040" s="33"/>
      <c r="J1040" s="33"/>
      <c r="K1040" s="33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</row>
    <row r="1041" ht="15.75" customHeight="1">
      <c r="A1041" s="44" t="s">
        <v>306</v>
      </c>
      <c r="B1041" s="52" t="str">
        <f>IFERROR(VLOOKUP(A1036,REKAPAN!$A$1:$M$2737,4, FALSE))</f>
        <v>087874962032</v>
      </c>
      <c r="C1041" s="53"/>
      <c r="D1041" s="54"/>
      <c r="E1041" s="40"/>
      <c r="F1041" s="47" t="s">
        <v>325</v>
      </c>
      <c r="G1041" s="49" t="str">
        <f t="shared" si="139"/>
        <v/>
      </c>
      <c r="H1041" s="50"/>
      <c r="I1041" s="33"/>
      <c r="J1041" s="33"/>
      <c r="K1041" s="33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</row>
    <row r="1042" ht="15.75" customHeight="1">
      <c r="A1042" s="30" t="s">
        <v>332</v>
      </c>
      <c r="B1042" s="55" t="s">
        <v>333</v>
      </c>
      <c r="C1042" s="56" t="s">
        <v>283</v>
      </c>
      <c r="D1042" s="57" t="str">
        <f>IFERROR(VLOOKUP(A1036,REKAPAN!$A$1:$M$2737,12, FALSE))</f>
        <v>24/04/19</v>
      </c>
      <c r="E1042" s="40"/>
      <c r="F1042" s="47" t="s">
        <v>351</v>
      </c>
      <c r="G1042" s="49">
        <f t="shared" si="139"/>
        <v>11000</v>
      </c>
      <c r="H1042" s="50"/>
      <c r="I1042" s="33"/>
      <c r="J1042" s="33"/>
      <c r="K1042" s="33"/>
      <c r="L1042" s="33"/>
      <c r="M1042" s="33"/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</row>
    <row r="1043" ht="15.75" customHeight="1">
      <c r="A1043" s="44" t="s">
        <v>266</v>
      </c>
      <c r="B1043" s="52" t="str">
        <f>IFERROR(VLOOKUP(A1036,REKAPAN!$A$1:$O$2737,15, FALSE))</f>
        <v>CS YENI (082321458214)</v>
      </c>
      <c r="C1043" s="58" t="s">
        <v>300</v>
      </c>
      <c r="D1043" s="59" t="str">
        <f>IFERROR(VLOOKUP(A1036,REKAPAN!$A$1:$M$2737,13, FALSE))</f>
        <v>24/04/19</v>
      </c>
      <c r="E1043" s="40"/>
      <c r="F1043" s="47" t="s">
        <v>372</v>
      </c>
      <c r="G1043" s="49" t="str">
        <f t="shared" si="139"/>
        <v>JNE REG</v>
      </c>
      <c r="H1043" s="50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</row>
    <row r="1044" ht="15.75" customHeight="1">
      <c r="A1044" s="44" t="s">
        <v>383</v>
      </c>
      <c r="B1044" s="52">
        <f>IFERROR(VLOOKUP(A1036,REKAPAN!$A$1:$M$2737,6, FALSE))</f>
        <v>2</v>
      </c>
      <c r="C1044" s="58" t="s">
        <v>325</v>
      </c>
      <c r="D1044" s="60" t="str">
        <f>IFERROR(VLOOKUP(A1036,REKAPAN!$A$1:$M$2737,11, FALSE))</f>
        <v/>
      </c>
      <c r="E1044" s="40"/>
      <c r="F1044" s="47" t="s">
        <v>394</v>
      </c>
      <c r="G1044" s="61" t="str">
        <f>IFERROR(VLOOKUP(A1036,REKAPAN!$A$1:$O$2737,14, FALSE))</f>
        <v/>
      </c>
      <c r="H1044" s="50"/>
      <c r="I1044" s="33"/>
      <c r="J1044" s="33"/>
      <c r="K1044" s="33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</row>
    <row r="1045" ht="15.75" customHeight="1">
      <c r="A1045" s="44" t="s">
        <v>404</v>
      </c>
      <c r="B1045" s="62" t="str">
        <f>IFERROR(VLOOKUP(A1036,REKAPAN!$A$1:$M$2737,5, FALSE))</f>
        <v>- Tisha Navy L do
- Khimar Saafia Grey</v>
      </c>
      <c r="C1045" s="58" t="s">
        <v>351</v>
      </c>
      <c r="D1045" s="60">
        <f>IFERROR(VLOOKUP(A1036,REKAPAN!$A$1:$M$2737,9, FALSE))</f>
        <v>11000</v>
      </c>
      <c r="E1045" s="40"/>
      <c r="F1045" s="47" t="s">
        <v>383</v>
      </c>
      <c r="G1045" s="63">
        <f t="shared" ref="G1045:G1046" si="140">B1044</f>
        <v>2</v>
      </c>
      <c r="H1045" s="50"/>
      <c r="I1045" s="33"/>
      <c r="J1045" s="33"/>
      <c r="K1045" s="33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</row>
    <row r="1046" ht="15.75" customHeight="1">
      <c r="A1046" s="64"/>
      <c r="C1046" s="58" t="s">
        <v>372</v>
      </c>
      <c r="D1046" s="65" t="str">
        <f>IFERROR(VLOOKUP(A1036,REKAPAN!$A$1:$M$2737,10, FALSE))</f>
        <v>JNE REG</v>
      </c>
      <c r="E1046" s="40"/>
      <c r="F1046" s="47" t="s">
        <v>404</v>
      </c>
      <c r="G1046" s="66" t="str">
        <f t="shared" si="140"/>
        <v>- Tisha Navy L do
- Khimar Saafia Grey</v>
      </c>
      <c r="H1046" s="50"/>
      <c r="I1046" s="33"/>
      <c r="J1046" s="33"/>
      <c r="K1046" s="33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</row>
    <row r="1047" ht="15.75" customHeight="1">
      <c r="A1047" s="64"/>
      <c r="C1047" s="58" t="s">
        <v>394</v>
      </c>
      <c r="D1047" s="67"/>
      <c r="E1047" s="40"/>
      <c r="F1047" s="47"/>
      <c r="H1047" s="50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</row>
    <row r="1048" ht="43.5" customHeight="1">
      <c r="A1048" s="64"/>
      <c r="C1048" s="53"/>
      <c r="D1048" s="50"/>
      <c r="E1048" s="40"/>
      <c r="F1048" s="64"/>
      <c r="H1048" s="50"/>
      <c r="I1048" s="33"/>
      <c r="J1048" s="33"/>
      <c r="K1048" s="33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</row>
    <row r="1049" ht="15.75" customHeight="1">
      <c r="A1049" s="47" t="s">
        <v>460</v>
      </c>
      <c r="B1049" s="68" t="s">
        <v>462</v>
      </c>
      <c r="C1049" s="53"/>
      <c r="D1049" s="54"/>
      <c r="E1049" s="40"/>
      <c r="F1049" s="69" t="s">
        <v>464</v>
      </c>
      <c r="G1049" s="70" t="s">
        <v>469</v>
      </c>
      <c r="H1049" s="71"/>
      <c r="I1049" s="33"/>
      <c r="J1049" s="33"/>
      <c r="K1049" s="33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</row>
    <row r="1050" ht="15.75" customHeight="1">
      <c r="A1050" s="72" t="str">
        <f>IFERROR(VLOOKUP(A1036,REKAPAN!$A$2:$R$2737,16, FALSE))</f>
        <v>Rosty</v>
      </c>
      <c r="B1050" s="73"/>
      <c r="C1050" s="74"/>
      <c r="D1050" s="75"/>
      <c r="E1050" s="76"/>
      <c r="F1050" s="77"/>
      <c r="G1050" s="78"/>
      <c r="H1050" s="79"/>
      <c r="I1050" s="33"/>
      <c r="J1050" s="33"/>
      <c r="K1050" s="33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</row>
    <row r="1051" ht="15.75" customHeight="1">
      <c r="A1051" s="26" t="s">
        <v>843</v>
      </c>
      <c r="B1051" s="27"/>
      <c r="C1051" s="27"/>
      <c r="D1051" s="28"/>
      <c r="E1051" s="29"/>
      <c r="F1051" s="30" t="str">
        <f>A1051</f>
        <v>(25)4</v>
      </c>
      <c r="G1051" s="31" t="s">
        <v>238</v>
      </c>
      <c r="H1051" s="32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</row>
    <row r="1052" ht="15.75" customHeight="1">
      <c r="A1052" s="34" t="s">
        <v>239</v>
      </c>
      <c r="B1052" s="35" t="str">
        <f>IFERROR(VLOOKUP(A1051,REKAPAN!$A$1:$M$2737,2, FALSE))</f>
        <v>Afita Nur Rizqiyah</v>
      </c>
      <c r="C1052" s="36"/>
      <c r="D1052" s="38"/>
      <c r="E1052" s="40"/>
      <c r="F1052" s="30" t="s">
        <v>266</v>
      </c>
      <c r="G1052" s="43" t="str">
        <f>B1058</f>
        <v>CS YENI (082321458214)</v>
      </c>
      <c r="H1052" s="28"/>
      <c r="I1052" s="33"/>
      <c r="J1052" s="33"/>
      <c r="K1052" s="33"/>
      <c r="L1052" s="33"/>
      <c r="M1052" s="33"/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</row>
    <row r="1053" ht="15.75" customHeight="1">
      <c r="A1053" s="44" t="s">
        <v>269</v>
      </c>
      <c r="B1053" s="45" t="str">
        <f>IFERROR(VLOOKUP(A1051,REKAPAN!$A$1:$M$2737,3, FALSE))</f>
        <v>Dk. cepoko, Ds. cepoko kuning Rt 05 Rw 02 kec : Batang Kab : Batang / kota : Batang Provinsi : Jawa Tengah</v>
      </c>
      <c r="D1053" s="46"/>
      <c r="E1053" s="40"/>
      <c r="F1053" s="47" t="s">
        <v>270</v>
      </c>
      <c r="G1053" s="49" t="str">
        <f>B1052</f>
        <v>Afita Nur Rizqiyah</v>
      </c>
      <c r="H1053" s="50"/>
      <c r="I1053" s="33"/>
      <c r="J1053" s="33"/>
      <c r="K1053" s="33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</row>
    <row r="1054" ht="15.75" customHeight="1">
      <c r="A1054" s="44"/>
      <c r="D1054" s="46"/>
      <c r="E1054" s="40"/>
      <c r="F1054" s="47" t="s">
        <v>283</v>
      </c>
      <c r="G1054" s="51" t="str">
        <f t="shared" ref="G1054:G1058" si="141">D1057</f>
        <v>24/04/19</v>
      </c>
      <c r="H1054" s="50"/>
      <c r="I1054" s="33"/>
      <c r="J1054" s="33"/>
      <c r="K1054" s="33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</row>
    <row r="1055" ht="15.75" customHeight="1">
      <c r="A1055" s="44"/>
      <c r="D1055" s="46"/>
      <c r="E1055" s="40"/>
      <c r="F1055" s="47" t="s">
        <v>300</v>
      </c>
      <c r="G1055" s="51" t="str">
        <f t="shared" si="141"/>
        <v>24/04/19</v>
      </c>
      <c r="H1055" s="50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</row>
    <row r="1056" ht="15.75" customHeight="1">
      <c r="A1056" s="44" t="s">
        <v>306</v>
      </c>
      <c r="B1056" s="52" t="str">
        <f>IFERROR(VLOOKUP(A1051,REKAPAN!$A$1:$M$2737,4, FALSE))</f>
        <v>08157663090</v>
      </c>
      <c r="C1056" s="53"/>
      <c r="D1056" s="54"/>
      <c r="E1056" s="40"/>
      <c r="F1056" s="47" t="s">
        <v>325</v>
      </c>
      <c r="G1056" s="49" t="str">
        <f t="shared" si="141"/>
        <v/>
      </c>
      <c r="H1056" s="50"/>
      <c r="I1056" s="33"/>
      <c r="J1056" s="33"/>
      <c r="K1056" s="33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</row>
    <row r="1057" ht="15.75" customHeight="1">
      <c r="A1057" s="30" t="s">
        <v>332</v>
      </c>
      <c r="B1057" s="55" t="s">
        <v>333</v>
      </c>
      <c r="C1057" s="56" t="s">
        <v>283</v>
      </c>
      <c r="D1057" s="57" t="str">
        <f>IFERROR(VLOOKUP(A1051,REKAPAN!$A$1:$M$2737,12, FALSE))</f>
        <v>24/04/19</v>
      </c>
      <c r="E1057" s="40"/>
      <c r="F1057" s="47" t="s">
        <v>351</v>
      </c>
      <c r="G1057" s="49">
        <f t="shared" si="141"/>
        <v>24000</v>
      </c>
      <c r="H1057" s="50"/>
      <c r="I1057" s="33"/>
      <c r="J1057" s="33"/>
      <c r="K1057" s="33"/>
      <c r="L1057" s="33"/>
      <c r="M1057" s="33"/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</row>
    <row r="1058" ht="15.75" customHeight="1">
      <c r="A1058" s="44" t="s">
        <v>266</v>
      </c>
      <c r="B1058" s="52" t="str">
        <f>IFERROR(VLOOKUP(A1051,REKAPAN!$A$1:$O$2737,15, FALSE))</f>
        <v>CS YENI (082321458214)</v>
      </c>
      <c r="C1058" s="58" t="s">
        <v>300</v>
      </c>
      <c r="D1058" s="59" t="str">
        <f>IFERROR(VLOOKUP(A1051,REKAPAN!$A$1:$M$2737,13, FALSE))</f>
        <v>24/04/19</v>
      </c>
      <c r="E1058" s="40"/>
      <c r="F1058" s="47" t="s">
        <v>372</v>
      </c>
      <c r="G1058" s="49" t="str">
        <f t="shared" si="141"/>
        <v>JNE REG</v>
      </c>
      <c r="H1058" s="50"/>
      <c r="I1058" s="33"/>
      <c r="J1058" s="33"/>
      <c r="K1058" s="33"/>
      <c r="L1058" s="33"/>
      <c r="M1058" s="33"/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</row>
    <row r="1059" ht="15.75" customHeight="1">
      <c r="A1059" s="44" t="s">
        <v>383</v>
      </c>
      <c r="B1059" s="52">
        <f>IFERROR(VLOOKUP(A1051,REKAPAN!$A$1:$M$2737,6, FALSE))</f>
        <v>2</v>
      </c>
      <c r="C1059" s="58" t="s">
        <v>325</v>
      </c>
      <c r="D1059" s="60" t="str">
        <f>IFERROR(VLOOKUP(A1051,REKAPAN!$A$1:$M$2737,11, FALSE))</f>
        <v/>
      </c>
      <c r="E1059" s="40"/>
      <c r="F1059" s="47" t="s">
        <v>394</v>
      </c>
      <c r="G1059" s="61" t="str">
        <f>IFERROR(VLOOKUP(A1051,REKAPAN!$A$1:$O$2737,14, FALSE))</f>
        <v/>
      </c>
      <c r="H1059" s="50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</row>
    <row r="1060" ht="15.75" customHeight="1">
      <c r="A1060" s="44" t="s">
        <v>404</v>
      </c>
      <c r="B1060" s="62" t="str">
        <f>IFERROR(VLOOKUP(A1051,REKAPAN!$A$1:$M$2737,5, FALSE))</f>
        <v>Yara Maroon L set</v>
      </c>
      <c r="C1060" s="58" t="s">
        <v>351</v>
      </c>
      <c r="D1060" s="60">
        <f>IFERROR(VLOOKUP(A1051,REKAPAN!$A$1:$M$2737,9, FALSE))</f>
        <v>24000</v>
      </c>
      <c r="E1060" s="40"/>
      <c r="F1060" s="47" t="s">
        <v>383</v>
      </c>
      <c r="G1060" s="63">
        <f t="shared" ref="G1060:G1061" si="142">B1059</f>
        <v>2</v>
      </c>
      <c r="H1060" s="50"/>
      <c r="I1060" s="33"/>
      <c r="J1060" s="33"/>
      <c r="K1060" s="33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</row>
    <row r="1061" ht="15.75" customHeight="1">
      <c r="A1061" s="64"/>
      <c r="C1061" s="58" t="s">
        <v>372</v>
      </c>
      <c r="D1061" s="65" t="str">
        <f>IFERROR(VLOOKUP(A1051,REKAPAN!$A$1:$M$2737,10, FALSE))</f>
        <v>JNE REG</v>
      </c>
      <c r="E1061" s="40"/>
      <c r="F1061" s="47" t="s">
        <v>404</v>
      </c>
      <c r="G1061" s="66" t="str">
        <f t="shared" si="142"/>
        <v>Yara Maroon L set</v>
      </c>
      <c r="H1061" s="50"/>
      <c r="I1061" s="33"/>
      <c r="J1061" s="33"/>
      <c r="K1061" s="33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</row>
    <row r="1062" ht="15.75" customHeight="1">
      <c r="A1062" s="64"/>
      <c r="C1062" s="58" t="s">
        <v>394</v>
      </c>
      <c r="D1062" s="67"/>
      <c r="E1062" s="40"/>
      <c r="F1062" s="47"/>
      <c r="H1062" s="50"/>
      <c r="I1062" s="33"/>
      <c r="J1062" s="33"/>
      <c r="K1062" s="33"/>
      <c r="L1062" s="33"/>
      <c r="M1062" s="33"/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</row>
    <row r="1063" ht="15.75" customHeight="1">
      <c r="A1063" s="64"/>
      <c r="C1063" s="53"/>
      <c r="D1063" s="50"/>
      <c r="E1063" s="40"/>
      <c r="F1063" s="64"/>
      <c r="H1063" s="50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</row>
    <row r="1064" ht="15.75" customHeight="1">
      <c r="A1064" s="47" t="s">
        <v>460</v>
      </c>
      <c r="B1064" s="68" t="s">
        <v>462</v>
      </c>
      <c r="C1064" s="53"/>
      <c r="D1064" s="54"/>
      <c r="E1064" s="40"/>
      <c r="F1064" s="69" t="s">
        <v>464</v>
      </c>
      <c r="G1064" s="70" t="s">
        <v>469</v>
      </c>
      <c r="H1064" s="71"/>
      <c r="I1064" s="33"/>
      <c r="J1064" s="33"/>
      <c r="K1064" s="33"/>
      <c r="L1064" s="33"/>
      <c r="M1064" s="33"/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</row>
    <row r="1065" ht="15.75" customHeight="1">
      <c r="A1065" s="72" t="str">
        <f>IFERROR(VLOOKUP(A1051,REKAPAN!$A$2:$R$2737,16, FALSE))</f>
        <v>Rosty</v>
      </c>
      <c r="B1065" s="73"/>
      <c r="C1065" s="74"/>
      <c r="D1065" s="75"/>
      <c r="E1065" s="76"/>
      <c r="F1065" s="77"/>
      <c r="G1065" s="78"/>
      <c r="H1065" s="79"/>
      <c r="I1065" s="33"/>
      <c r="J1065" s="33"/>
      <c r="K1065" s="33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</row>
    <row r="1066" ht="15.75" customHeight="1">
      <c r="A1066" s="26" t="s">
        <v>847</v>
      </c>
      <c r="B1066" s="27"/>
      <c r="C1066" s="27"/>
      <c r="D1066" s="28"/>
      <c r="E1066" s="29"/>
      <c r="F1066" s="30" t="str">
        <f>A1066</f>
        <v>(25)5</v>
      </c>
      <c r="G1066" s="31" t="s">
        <v>238</v>
      </c>
      <c r="H1066" s="32"/>
      <c r="I1066" s="33"/>
      <c r="J1066" s="33"/>
      <c r="K1066" s="33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</row>
    <row r="1067" ht="15.75" customHeight="1">
      <c r="A1067" s="34" t="s">
        <v>239</v>
      </c>
      <c r="B1067" s="35" t="str">
        <f>IFERROR(VLOOKUP(A1066,REKAPAN!$A$1:$M$2737,2, FALSE))</f>
        <v>Qonita</v>
      </c>
      <c r="C1067" s="36"/>
      <c r="D1067" s="38"/>
      <c r="E1067" s="40"/>
      <c r="F1067" s="30" t="s">
        <v>266</v>
      </c>
      <c r="G1067" s="43" t="str">
        <f>B1073</f>
        <v>CS YENI (082321458214)</v>
      </c>
      <c r="H1067" s="28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</row>
    <row r="1068" ht="15.75" customHeight="1">
      <c r="A1068" s="44" t="s">
        <v>269</v>
      </c>
      <c r="B1068" s="45" t="str">
        <f>IFERROR(VLOOKUP(A1066,REKAPAN!$A$1:$M$2737,3, FALSE))</f>
        <v>jl. KH Agus Salim link. Luwung sawo RT 01 RW 07 Kel. Kebonsari Kecamatan : Citangkil Kab/Kota : Cilegon Provinsi : Banten</v>
      </c>
      <c r="D1068" s="46"/>
      <c r="E1068" s="40"/>
      <c r="F1068" s="47" t="s">
        <v>270</v>
      </c>
      <c r="G1068" s="49" t="str">
        <f>B1067</f>
        <v>Qonita</v>
      </c>
      <c r="H1068" s="50"/>
      <c r="I1068" s="33"/>
      <c r="J1068" s="33"/>
      <c r="K1068" s="33"/>
      <c r="L1068" s="33"/>
      <c r="M1068" s="33"/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</row>
    <row r="1069" ht="15.75" customHeight="1">
      <c r="A1069" s="44"/>
      <c r="D1069" s="46"/>
      <c r="E1069" s="40"/>
      <c r="F1069" s="47" t="s">
        <v>283</v>
      </c>
      <c r="G1069" s="51" t="str">
        <f t="shared" ref="G1069:G1073" si="143">D1072</f>
        <v>24/04/19</v>
      </c>
      <c r="H1069" s="50"/>
      <c r="I1069" s="33"/>
      <c r="J1069" s="33"/>
      <c r="K1069" s="33"/>
      <c r="L1069" s="33"/>
      <c r="M1069" s="33"/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</row>
    <row r="1070" ht="28.5" customHeight="1">
      <c r="A1070" s="44"/>
      <c r="D1070" s="46"/>
      <c r="E1070" s="40"/>
      <c r="F1070" s="47" t="s">
        <v>300</v>
      </c>
      <c r="G1070" s="51" t="str">
        <f t="shared" si="143"/>
        <v>24/04/19</v>
      </c>
      <c r="H1070" s="50"/>
      <c r="I1070" s="33"/>
      <c r="J1070" s="33"/>
      <c r="K1070" s="33"/>
      <c r="L1070" s="33"/>
      <c r="M1070" s="33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</row>
    <row r="1071" ht="15.75" customHeight="1">
      <c r="A1071" s="44" t="s">
        <v>306</v>
      </c>
      <c r="B1071" s="52" t="str">
        <f>IFERROR(VLOOKUP(A1066,REKAPAN!$A$1:$M$2737,4, FALSE))</f>
        <v>0895705838923</v>
      </c>
      <c r="C1071" s="53"/>
      <c r="D1071" s="54"/>
      <c r="E1071" s="40"/>
      <c r="F1071" s="47" t="s">
        <v>325</v>
      </c>
      <c r="G1071" s="49" t="str">
        <f t="shared" si="143"/>
        <v/>
      </c>
      <c r="H1071" s="50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</row>
    <row r="1072" ht="15.75" customHeight="1">
      <c r="A1072" s="30" t="s">
        <v>332</v>
      </c>
      <c r="B1072" s="55" t="s">
        <v>333</v>
      </c>
      <c r="C1072" s="56" t="s">
        <v>283</v>
      </c>
      <c r="D1072" s="57" t="str">
        <f>IFERROR(VLOOKUP(A1066,REKAPAN!$A$1:$M$2737,12, FALSE))</f>
        <v>24/04/19</v>
      </c>
      <c r="E1072" s="40"/>
      <c r="F1072" s="47" t="s">
        <v>351</v>
      </c>
      <c r="G1072" s="49">
        <f t="shared" si="143"/>
        <v>14000</v>
      </c>
      <c r="H1072" s="50"/>
      <c r="I1072" s="33"/>
      <c r="J1072" s="33"/>
      <c r="K1072" s="33"/>
      <c r="L1072" s="33"/>
      <c r="M1072" s="33"/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</row>
    <row r="1073" ht="15.75" customHeight="1">
      <c r="A1073" s="44" t="s">
        <v>266</v>
      </c>
      <c r="B1073" s="52" t="str">
        <f>IFERROR(VLOOKUP(A1066,REKAPAN!$A$1:$O$2737,15, FALSE))</f>
        <v>CS YENI (082321458214)</v>
      </c>
      <c r="C1073" s="58" t="s">
        <v>300</v>
      </c>
      <c r="D1073" s="59" t="str">
        <f>IFERROR(VLOOKUP(A1066,REKAPAN!$A$1:$M$2737,13, FALSE))</f>
        <v>24/04/19</v>
      </c>
      <c r="E1073" s="40"/>
      <c r="F1073" s="47" t="s">
        <v>372</v>
      </c>
      <c r="G1073" s="49" t="str">
        <f t="shared" si="143"/>
        <v>JNE REG</v>
      </c>
      <c r="H1073" s="50"/>
      <c r="I1073" s="33"/>
      <c r="J1073" s="33"/>
      <c r="K1073" s="33"/>
      <c r="L1073" s="33"/>
      <c r="M1073" s="33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</row>
    <row r="1074" ht="15.75" customHeight="1">
      <c r="A1074" s="44" t="s">
        <v>383</v>
      </c>
      <c r="B1074" s="52">
        <f>IFERROR(VLOOKUP(A1066,REKAPAN!$A$1:$M$2737,6, FALSE))</f>
        <v>1</v>
      </c>
      <c r="C1074" s="58" t="s">
        <v>325</v>
      </c>
      <c r="D1074" s="60" t="str">
        <f>IFERROR(VLOOKUP(A1066,REKAPAN!$A$1:$M$2737,11, FALSE))</f>
        <v/>
      </c>
      <c r="E1074" s="40"/>
      <c r="F1074" s="47" t="s">
        <v>394</v>
      </c>
      <c r="G1074" s="61" t="str">
        <f>IFERROR(VLOOKUP(A1066,REKAPAN!$A$1:$O$2737,14, FALSE))</f>
        <v/>
      </c>
      <c r="H1074" s="50"/>
      <c r="I1074" s="33"/>
      <c r="J1074" s="33"/>
      <c r="K1074" s="33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</row>
    <row r="1075" ht="15.75" customHeight="1">
      <c r="A1075" s="44" t="s">
        <v>404</v>
      </c>
      <c r="B1075" s="62" t="str">
        <f>IFERROR(VLOOKUP(A1066,REKAPAN!$A$1:$M$2737,5, FALSE))</f>
        <v>Inner rajut paket 1 (warna baru)</v>
      </c>
      <c r="C1075" s="58" t="s">
        <v>351</v>
      </c>
      <c r="D1075" s="60">
        <f>IFERROR(VLOOKUP(A1066,REKAPAN!$A$1:$M$2737,9, FALSE))</f>
        <v>14000</v>
      </c>
      <c r="E1075" s="40"/>
      <c r="F1075" s="47" t="s">
        <v>383</v>
      </c>
      <c r="G1075" s="63">
        <f t="shared" ref="G1075:G1076" si="144">B1074</f>
        <v>1</v>
      </c>
      <c r="H1075" s="50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</row>
    <row r="1076" ht="15.75" customHeight="1">
      <c r="A1076" s="64"/>
      <c r="C1076" s="58" t="s">
        <v>372</v>
      </c>
      <c r="D1076" s="65" t="str">
        <f>IFERROR(VLOOKUP(A1066,REKAPAN!$A$1:$M$2737,10, FALSE))</f>
        <v>JNE REG</v>
      </c>
      <c r="E1076" s="40"/>
      <c r="F1076" s="47" t="s">
        <v>404</v>
      </c>
      <c r="G1076" s="66" t="str">
        <f t="shared" si="144"/>
        <v>Inner rajut paket 1 (warna baru)</v>
      </c>
      <c r="H1076" s="50"/>
      <c r="I1076" s="33"/>
      <c r="J1076" s="33"/>
      <c r="K1076" s="33"/>
      <c r="L1076" s="33"/>
      <c r="M1076" s="33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</row>
    <row r="1077" ht="15.75" customHeight="1">
      <c r="A1077" s="64"/>
      <c r="C1077" s="58" t="s">
        <v>394</v>
      </c>
      <c r="D1077" s="67"/>
      <c r="E1077" s="40"/>
      <c r="F1077" s="47"/>
      <c r="H1077" s="50"/>
      <c r="I1077" s="33"/>
      <c r="J1077" s="33"/>
      <c r="K1077" s="33"/>
      <c r="L1077" s="33"/>
      <c r="M1077" s="33"/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</row>
    <row r="1078" ht="15.75" customHeight="1">
      <c r="A1078" s="64"/>
      <c r="C1078" s="53"/>
      <c r="D1078" s="50"/>
      <c r="E1078" s="40"/>
      <c r="F1078" s="64"/>
      <c r="H1078" s="50"/>
      <c r="I1078" s="33"/>
      <c r="J1078" s="33"/>
      <c r="K1078" s="33"/>
      <c r="L1078" s="33"/>
      <c r="M1078" s="33"/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</row>
    <row r="1079" ht="15.75" customHeight="1">
      <c r="A1079" s="47" t="s">
        <v>460</v>
      </c>
      <c r="B1079" s="68" t="s">
        <v>462</v>
      </c>
      <c r="C1079" s="53"/>
      <c r="D1079" s="54"/>
      <c r="E1079" s="40"/>
      <c r="F1079" s="69" t="s">
        <v>464</v>
      </c>
      <c r="G1079" s="70" t="s">
        <v>469</v>
      </c>
      <c r="H1079" s="71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</row>
    <row r="1080" ht="15.75" customHeight="1">
      <c r="A1080" s="72" t="str">
        <f>IFERROR(VLOOKUP(A1066,REKAPAN!$A$2:$R$2737,16, FALSE))</f>
        <v>Rosty</v>
      </c>
      <c r="B1080" s="73"/>
      <c r="C1080" s="74"/>
      <c r="D1080" s="75"/>
      <c r="E1080" s="76"/>
      <c r="F1080" s="77"/>
      <c r="G1080" s="78"/>
      <c r="H1080" s="79"/>
      <c r="I1080" s="33"/>
      <c r="J1080" s="33"/>
      <c r="K1080" s="33"/>
      <c r="L1080" s="33"/>
      <c r="M1080" s="33"/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</row>
    <row r="1081" ht="15.75" customHeight="1">
      <c r="A1081" s="26" t="s">
        <v>852</v>
      </c>
      <c r="B1081" s="27"/>
      <c r="C1081" s="27"/>
      <c r="D1081" s="28"/>
      <c r="E1081" s="29"/>
      <c r="F1081" s="30" t="str">
        <f>A1081</f>
        <v>(25)6</v>
      </c>
      <c r="G1081" s="31" t="s">
        <v>238</v>
      </c>
      <c r="H1081" s="32"/>
      <c r="I1081" s="33"/>
      <c r="J1081" s="33"/>
      <c r="K1081" s="33"/>
      <c r="L1081" s="33"/>
      <c r="M1081" s="33"/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</row>
    <row r="1082" ht="15.75" customHeight="1">
      <c r="A1082" s="34" t="s">
        <v>239</v>
      </c>
      <c r="B1082" s="35" t="str">
        <f>IFERROR(VLOOKUP(A1081,REKAPAN!$A$1:$M$2737,2, FALSE))</f>
        <v>Nina Rosalina</v>
      </c>
      <c r="C1082" s="36"/>
      <c r="D1082" s="38"/>
      <c r="E1082" s="40"/>
      <c r="F1082" s="30" t="s">
        <v>266</v>
      </c>
      <c r="G1082" s="43" t="str">
        <f>B1088</f>
        <v>CS YENI (082321458214)</v>
      </c>
      <c r="H1082" s="28"/>
      <c r="I1082" s="33"/>
      <c r="J1082" s="33"/>
      <c r="K1082" s="33"/>
      <c r="L1082" s="33"/>
      <c r="M1082" s="33"/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</row>
    <row r="1083" ht="15.75" customHeight="1">
      <c r="A1083" s="44" t="s">
        <v>269</v>
      </c>
      <c r="B1083" s="45" t="str">
        <f>IFERROR(VLOOKUP(A1081,REKAPAN!$A$1:$M$2737,3, FALSE))</f>
        <v>Perum Jayaasri Blok af-38 Kel.Entrop Kec. Japsel Jayapura - Papua</v>
      </c>
      <c r="D1083" s="46"/>
      <c r="E1083" s="40"/>
      <c r="F1083" s="47" t="s">
        <v>270</v>
      </c>
      <c r="G1083" s="49" t="str">
        <f>B1082</f>
        <v>Nina Rosalina</v>
      </c>
      <c r="H1083" s="50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</row>
    <row r="1084" ht="15.75" customHeight="1">
      <c r="A1084" s="44"/>
      <c r="D1084" s="46"/>
      <c r="E1084" s="40"/>
      <c r="F1084" s="47" t="s">
        <v>283</v>
      </c>
      <c r="G1084" s="51" t="str">
        <f t="shared" ref="G1084:G1088" si="145">D1087</f>
        <v>24/04/19</v>
      </c>
      <c r="H1084" s="50"/>
      <c r="I1084" s="33"/>
      <c r="J1084" s="33"/>
      <c r="K1084" s="33"/>
      <c r="L1084" s="33"/>
      <c r="M1084" s="33"/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</row>
    <row r="1085" ht="15.75" customHeight="1">
      <c r="A1085" s="44"/>
      <c r="D1085" s="46"/>
      <c r="E1085" s="40"/>
      <c r="F1085" s="47" t="s">
        <v>300</v>
      </c>
      <c r="G1085" s="51" t="str">
        <f t="shared" si="145"/>
        <v>24/04/19</v>
      </c>
      <c r="H1085" s="50"/>
      <c r="I1085" s="33"/>
      <c r="J1085" s="33"/>
      <c r="K1085" s="33"/>
      <c r="L1085" s="33"/>
      <c r="M1085" s="33"/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</row>
    <row r="1086" ht="15.75" customHeight="1">
      <c r="A1086" s="44" t="s">
        <v>306</v>
      </c>
      <c r="B1086" s="52" t="str">
        <f>IFERROR(VLOOKUP(A1081,REKAPAN!$A$1:$M$2737,4, FALSE))</f>
        <v>082248086555</v>
      </c>
      <c r="C1086" s="53"/>
      <c r="D1086" s="54"/>
      <c r="E1086" s="40"/>
      <c r="F1086" s="47" t="s">
        <v>325</v>
      </c>
      <c r="G1086" s="49" t="str">
        <f t="shared" si="145"/>
        <v/>
      </c>
      <c r="H1086" s="50"/>
      <c r="I1086" s="33"/>
      <c r="J1086" s="33"/>
      <c r="K1086" s="33"/>
      <c r="L1086" s="33"/>
      <c r="M1086" s="33"/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</row>
    <row r="1087" ht="15.75" customHeight="1">
      <c r="A1087" s="30" t="s">
        <v>332</v>
      </c>
      <c r="B1087" s="55" t="s">
        <v>333</v>
      </c>
      <c r="C1087" s="56" t="s">
        <v>283</v>
      </c>
      <c r="D1087" s="57" t="str">
        <f>IFERROR(VLOOKUP(A1081,REKAPAN!$A$1:$M$2737,12, FALSE))</f>
        <v>24/04/19</v>
      </c>
      <c r="E1087" s="40"/>
      <c r="F1087" s="47" t="s">
        <v>351</v>
      </c>
      <c r="G1087" s="49">
        <f t="shared" si="145"/>
        <v>106000</v>
      </c>
      <c r="H1087" s="50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</row>
    <row r="1088" ht="15.75" customHeight="1">
      <c r="A1088" s="44" t="s">
        <v>266</v>
      </c>
      <c r="B1088" s="52" t="str">
        <f>IFERROR(VLOOKUP(A1081,REKAPAN!$A$1:$O$2737,15, FALSE))</f>
        <v>CS YENI (082321458214)</v>
      </c>
      <c r="C1088" s="58" t="s">
        <v>300</v>
      </c>
      <c r="D1088" s="59" t="str">
        <f>IFERROR(VLOOKUP(A1081,REKAPAN!$A$1:$M$2737,13, FALSE))</f>
        <v>24/04/19</v>
      </c>
      <c r="E1088" s="40"/>
      <c r="F1088" s="47" t="s">
        <v>372</v>
      </c>
      <c r="G1088" s="49" t="str">
        <f t="shared" si="145"/>
        <v>POS</v>
      </c>
      <c r="H1088" s="50"/>
      <c r="I1088" s="33"/>
      <c r="J1088" s="33"/>
      <c r="K1088" s="33"/>
      <c r="L1088" s="33"/>
      <c r="M1088" s="33"/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</row>
    <row r="1089" ht="15.75" customHeight="1">
      <c r="A1089" s="44" t="s">
        <v>383</v>
      </c>
      <c r="B1089" s="52">
        <f>IFERROR(VLOOKUP(A1081,REKAPAN!$A$1:$M$2737,6, FALSE))</f>
        <v>2</v>
      </c>
      <c r="C1089" s="58" t="s">
        <v>325</v>
      </c>
      <c r="D1089" s="60" t="str">
        <f>IFERROR(VLOOKUP(A1081,REKAPAN!$A$1:$M$2737,11, FALSE))</f>
        <v/>
      </c>
      <c r="E1089" s="40"/>
      <c r="F1089" s="47" t="s">
        <v>394</v>
      </c>
      <c r="G1089" s="61" t="str">
        <f>IFERROR(VLOOKUP(A1081,REKAPAN!$A$1:$O$2737,14, FALSE))</f>
        <v/>
      </c>
      <c r="H1089" s="50"/>
      <c r="I1089" s="33"/>
      <c r="J1089" s="33"/>
      <c r="K1089" s="33"/>
      <c r="L1089" s="33"/>
      <c r="M1089" s="33"/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</row>
    <row r="1090" ht="15.75" customHeight="1">
      <c r="A1090" s="44" t="s">
        <v>404</v>
      </c>
      <c r="B1090" s="62" t="str">
        <f>IFERROR(VLOOKUP(A1081,REKAPAN!$A$1:$M$2737,5, FALSE))</f>
        <v>Grizel Grey M set</v>
      </c>
      <c r="C1090" s="58" t="s">
        <v>351</v>
      </c>
      <c r="D1090" s="60">
        <f>IFERROR(VLOOKUP(A1081,REKAPAN!$A$1:$M$2737,9, FALSE))</f>
        <v>106000</v>
      </c>
      <c r="E1090" s="40"/>
      <c r="F1090" s="47" t="s">
        <v>383</v>
      </c>
      <c r="G1090" s="63">
        <f t="shared" ref="G1090:G1091" si="146">B1089</f>
        <v>2</v>
      </c>
      <c r="H1090" s="50"/>
      <c r="I1090" s="33"/>
      <c r="J1090" s="33"/>
      <c r="K1090" s="33"/>
      <c r="L1090" s="33"/>
      <c r="M1090" s="33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</row>
    <row r="1091" ht="15.75" customHeight="1">
      <c r="A1091" s="64"/>
      <c r="C1091" s="58" t="s">
        <v>372</v>
      </c>
      <c r="D1091" s="65" t="str">
        <f>IFERROR(VLOOKUP(A1081,REKAPAN!$A$1:$M$2737,10, FALSE))</f>
        <v>POS</v>
      </c>
      <c r="E1091" s="40"/>
      <c r="F1091" s="47" t="s">
        <v>404</v>
      </c>
      <c r="G1091" s="66" t="str">
        <f t="shared" si="146"/>
        <v>Grizel Grey M set</v>
      </c>
      <c r="H1091" s="50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</row>
    <row r="1092" ht="15.75" customHeight="1">
      <c r="A1092" s="64"/>
      <c r="C1092" s="58" t="s">
        <v>394</v>
      </c>
      <c r="D1092" s="67"/>
      <c r="E1092" s="40"/>
      <c r="F1092" s="47"/>
      <c r="H1092" s="50"/>
      <c r="I1092" s="33"/>
      <c r="J1092" s="33"/>
      <c r="K1092" s="33"/>
      <c r="L1092" s="33"/>
      <c r="M1092" s="33"/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</row>
    <row r="1093" ht="15.75" customHeight="1">
      <c r="A1093" s="64"/>
      <c r="C1093" s="53"/>
      <c r="D1093" s="50"/>
      <c r="E1093" s="40"/>
      <c r="F1093" s="64"/>
      <c r="H1093" s="50"/>
      <c r="I1093" s="33"/>
      <c r="J1093" s="33"/>
      <c r="K1093" s="33"/>
      <c r="L1093" s="33"/>
      <c r="M1093" s="33"/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</row>
    <row r="1094" ht="15.75" customHeight="1">
      <c r="A1094" s="47" t="s">
        <v>460</v>
      </c>
      <c r="B1094" s="68" t="s">
        <v>462</v>
      </c>
      <c r="C1094" s="53"/>
      <c r="D1094" s="54"/>
      <c r="E1094" s="40"/>
      <c r="F1094" s="69" t="s">
        <v>464</v>
      </c>
      <c r="G1094" s="70" t="s">
        <v>469</v>
      </c>
      <c r="H1094" s="71"/>
      <c r="I1094" s="33"/>
      <c r="J1094" s="33"/>
      <c r="K1094" s="33"/>
      <c r="L1094" s="33"/>
      <c r="M1094" s="33"/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</row>
    <row r="1095" ht="15.75" customHeight="1">
      <c r="A1095" s="72" t="str">
        <f>IFERROR(VLOOKUP(A1081,REKAPAN!$A$2:$R$2737,16, FALSE))</f>
        <v>Rosty</v>
      </c>
      <c r="B1095" s="73"/>
      <c r="C1095" s="74"/>
      <c r="D1095" s="75"/>
      <c r="E1095" s="76"/>
      <c r="F1095" s="77"/>
      <c r="G1095" s="78"/>
      <c r="H1095" s="79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</row>
    <row r="1096" ht="15.75" customHeight="1">
      <c r="A1096" s="26" t="s">
        <v>857</v>
      </c>
      <c r="B1096" s="27"/>
      <c r="C1096" s="27"/>
      <c r="D1096" s="28"/>
      <c r="E1096" s="29"/>
      <c r="F1096" s="30" t="str">
        <f>A1096</f>
        <v>(25)7</v>
      </c>
      <c r="G1096" s="31" t="s">
        <v>238</v>
      </c>
      <c r="H1096" s="32"/>
      <c r="I1096" s="33"/>
      <c r="J1096" s="33"/>
      <c r="K1096" s="33"/>
      <c r="L1096" s="33"/>
      <c r="M1096" s="33"/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</row>
    <row r="1097" ht="15.75" customHeight="1">
      <c r="A1097" s="34" t="s">
        <v>239</v>
      </c>
      <c r="B1097" s="35" t="str">
        <f>IFERROR(VLOOKUP(A1096,REKAPAN!$A$1:$M$2737,2, FALSE))</f>
        <v>Zuty Fadlika Rifqi</v>
      </c>
      <c r="C1097" s="36"/>
      <c r="D1097" s="38"/>
      <c r="E1097" s="40"/>
      <c r="F1097" s="30" t="s">
        <v>266</v>
      </c>
      <c r="G1097" s="43" t="str">
        <f>B1103</f>
        <v>CS YENI (082321458214)</v>
      </c>
      <c r="H1097" s="28"/>
      <c r="I1097" s="33"/>
      <c r="J1097" s="33"/>
      <c r="K1097" s="33"/>
      <c r="L1097" s="33"/>
      <c r="M1097" s="33"/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</row>
    <row r="1098" ht="15.75" customHeight="1">
      <c r="A1098" s="44" t="s">
        <v>269</v>
      </c>
      <c r="B1098" s="45" t="str">
        <f>IFERROR(VLOOKUP(A1096,REKAPAN!$A$1:$M$2737,3, FALSE))</f>
        <v>Dsn.Tlogogede Ds.Wonokromo Rt/Rw : 02/02 Kecamatan : Tikung Kab/Kota : Lamongan Provinsi : Jawa Timur</v>
      </c>
      <c r="D1098" s="46"/>
      <c r="E1098" s="40"/>
      <c r="F1098" s="47" t="s">
        <v>270</v>
      </c>
      <c r="G1098" s="49" t="str">
        <f>B1097</f>
        <v>Zuty Fadlika Rifqi</v>
      </c>
      <c r="H1098" s="50"/>
      <c r="I1098" s="33"/>
      <c r="J1098" s="33"/>
      <c r="K1098" s="33"/>
      <c r="L1098" s="33"/>
      <c r="M1098" s="33"/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</row>
    <row r="1099" ht="15.75" customHeight="1">
      <c r="A1099" s="44"/>
      <c r="D1099" s="46"/>
      <c r="E1099" s="40"/>
      <c r="F1099" s="47" t="s">
        <v>283</v>
      </c>
      <c r="G1099" s="51" t="str">
        <f t="shared" ref="G1099:G1103" si="147">D1102</f>
        <v>23/04/19</v>
      </c>
      <c r="H1099" s="50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</row>
    <row r="1100" ht="26.25" customHeight="1">
      <c r="A1100" s="44"/>
      <c r="D1100" s="46"/>
      <c r="E1100" s="40"/>
      <c r="F1100" s="47" t="s">
        <v>300</v>
      </c>
      <c r="G1100" s="51" t="str">
        <f t="shared" si="147"/>
        <v>23/04/19</v>
      </c>
      <c r="H1100" s="50"/>
      <c r="I1100" s="33"/>
      <c r="J1100" s="33"/>
      <c r="K1100" s="33"/>
      <c r="L1100" s="33"/>
      <c r="M1100" s="33"/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</row>
    <row r="1101" ht="15.75" customHeight="1">
      <c r="A1101" s="44" t="s">
        <v>306</v>
      </c>
      <c r="B1101" s="52" t="str">
        <f>IFERROR(VLOOKUP(A1096,REKAPAN!$A$1:$M$2737,4, FALSE))</f>
        <v>088230817343</v>
      </c>
      <c r="C1101" s="53"/>
      <c r="D1101" s="54"/>
      <c r="E1101" s="40"/>
      <c r="F1101" s="47" t="s">
        <v>325</v>
      </c>
      <c r="G1101" s="49" t="str">
        <f t="shared" si="147"/>
        <v/>
      </c>
      <c r="H1101" s="50"/>
      <c r="I1101" s="33"/>
      <c r="J1101" s="33"/>
      <c r="K1101" s="33"/>
      <c r="L1101" s="33"/>
      <c r="M1101" s="33"/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</row>
    <row r="1102" ht="15.75" customHeight="1">
      <c r="A1102" s="30" t="s">
        <v>332</v>
      </c>
      <c r="B1102" s="55" t="s">
        <v>333</v>
      </c>
      <c r="C1102" s="56" t="s">
        <v>283</v>
      </c>
      <c r="D1102" s="57" t="str">
        <f>IFERROR(VLOOKUP(A1096,REKAPAN!$A$1:$M$2737,12, FALSE))</f>
        <v>23/04/19</v>
      </c>
      <c r="E1102" s="40"/>
      <c r="F1102" s="47" t="s">
        <v>351</v>
      </c>
      <c r="G1102" s="49">
        <f t="shared" si="147"/>
        <v>27000</v>
      </c>
      <c r="H1102" s="50"/>
      <c r="I1102" s="33"/>
      <c r="J1102" s="33"/>
      <c r="K1102" s="33"/>
      <c r="L1102" s="33"/>
      <c r="M1102" s="33"/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</row>
    <row r="1103" ht="15.75" customHeight="1">
      <c r="A1103" s="44" t="s">
        <v>266</v>
      </c>
      <c r="B1103" s="52" t="str">
        <f>IFERROR(VLOOKUP(A1096,REKAPAN!$A$1:$O$2737,15, FALSE))</f>
        <v>CS YENI (082321458214)</v>
      </c>
      <c r="C1103" s="58" t="s">
        <v>300</v>
      </c>
      <c r="D1103" s="59" t="str">
        <f>IFERROR(VLOOKUP(A1096,REKAPAN!$A$1:$M$2737,13, FALSE))</f>
        <v>23/04/19</v>
      </c>
      <c r="E1103" s="40"/>
      <c r="F1103" s="47" t="s">
        <v>372</v>
      </c>
      <c r="G1103" s="49" t="str">
        <f t="shared" si="147"/>
        <v>JNE REG</v>
      </c>
      <c r="H1103" s="50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</row>
    <row r="1104" ht="15.75" customHeight="1">
      <c r="A1104" s="44" t="s">
        <v>383</v>
      </c>
      <c r="B1104" s="52">
        <f>IFERROR(VLOOKUP(A1096,REKAPAN!$A$1:$M$2737,6, FALSE))</f>
        <v>2</v>
      </c>
      <c r="C1104" s="58" t="s">
        <v>325</v>
      </c>
      <c r="D1104" s="60" t="str">
        <f>IFERROR(VLOOKUP(A1096,REKAPAN!$A$1:$M$2737,11, FALSE))</f>
        <v/>
      </c>
      <c r="E1104" s="40"/>
      <c r="F1104" s="47" t="s">
        <v>394</v>
      </c>
      <c r="G1104" s="61" t="str">
        <f>IFERROR(VLOOKUP(A1096,REKAPAN!$A$1:$O$2737,14, FALSE))</f>
        <v/>
      </c>
      <c r="H1104" s="50"/>
      <c r="I1104" s="33"/>
      <c r="J1104" s="33"/>
      <c r="K1104" s="33"/>
      <c r="L1104" s="33"/>
      <c r="M1104" s="33"/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</row>
    <row r="1105" ht="15.75" customHeight="1">
      <c r="A1105" s="44" t="s">
        <v>404</v>
      </c>
      <c r="B1105" s="62" t="str">
        <f>IFERROR(VLOOKUP(A1096,REKAPAN!$A$1:$M$2737,5, FALSE))</f>
        <v>- Zenya grey XXL do
- Khimar zenya rose</v>
      </c>
      <c r="C1105" s="58" t="s">
        <v>351</v>
      </c>
      <c r="D1105" s="60">
        <f>IFERROR(VLOOKUP(A1096,REKAPAN!$A$1:$M$2737,9, FALSE))</f>
        <v>27000</v>
      </c>
      <c r="E1105" s="40"/>
      <c r="F1105" s="47" t="s">
        <v>383</v>
      </c>
      <c r="G1105" s="63">
        <f t="shared" ref="G1105:G1106" si="148">B1104</f>
        <v>2</v>
      </c>
      <c r="H1105" s="50"/>
      <c r="I1105" s="33"/>
      <c r="J1105" s="33"/>
      <c r="K1105" s="33"/>
      <c r="L1105" s="33"/>
      <c r="M1105" s="33"/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</row>
    <row r="1106" ht="15.75" customHeight="1">
      <c r="A1106" s="64"/>
      <c r="C1106" s="58" t="s">
        <v>372</v>
      </c>
      <c r="D1106" s="65" t="str">
        <f>IFERROR(VLOOKUP(A1096,REKAPAN!$A$1:$M$2737,10, FALSE))</f>
        <v>JNE REG</v>
      </c>
      <c r="E1106" s="40"/>
      <c r="F1106" s="47" t="s">
        <v>404</v>
      </c>
      <c r="G1106" s="66" t="str">
        <f t="shared" si="148"/>
        <v>- Zenya grey XXL do
- Khimar zenya rose</v>
      </c>
      <c r="H1106" s="50"/>
      <c r="I1106" s="33"/>
      <c r="J1106" s="33"/>
      <c r="K1106" s="33"/>
      <c r="L1106" s="33"/>
      <c r="M1106" s="33"/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</row>
    <row r="1107" ht="15.75" customHeight="1">
      <c r="A1107" s="64"/>
      <c r="C1107" s="58" t="s">
        <v>394</v>
      </c>
      <c r="D1107" s="67"/>
      <c r="E1107" s="40"/>
      <c r="F1107" s="47"/>
      <c r="H1107" s="50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</row>
    <row r="1108" ht="15.75" customHeight="1">
      <c r="A1108" s="64"/>
      <c r="C1108" s="53"/>
      <c r="D1108" s="50"/>
      <c r="E1108" s="40"/>
      <c r="F1108" s="64"/>
      <c r="H1108" s="50"/>
      <c r="I1108" s="33"/>
      <c r="J1108" s="33"/>
      <c r="K1108" s="33"/>
      <c r="L1108" s="33"/>
      <c r="M1108" s="33"/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</row>
    <row r="1109" ht="15.75" customHeight="1">
      <c r="A1109" s="47" t="s">
        <v>460</v>
      </c>
      <c r="B1109" s="68" t="s">
        <v>462</v>
      </c>
      <c r="C1109" s="53"/>
      <c r="D1109" s="54"/>
      <c r="E1109" s="40"/>
      <c r="F1109" s="69" t="s">
        <v>464</v>
      </c>
      <c r="G1109" s="70" t="s">
        <v>469</v>
      </c>
      <c r="H1109" s="71"/>
      <c r="I1109" s="33"/>
      <c r="J1109" s="33"/>
      <c r="K1109" s="33"/>
      <c r="L1109" s="33"/>
      <c r="M1109" s="33"/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</row>
    <row r="1110" ht="15.75" customHeight="1">
      <c r="A1110" s="72" t="str">
        <f>IFERROR(VLOOKUP(A1096,REKAPAN!$A$2:$R$2737,16, FALSE))</f>
        <v>Rosty</v>
      </c>
      <c r="B1110" s="73"/>
      <c r="C1110" s="74"/>
      <c r="D1110" s="75"/>
      <c r="E1110" s="76"/>
      <c r="F1110" s="77"/>
      <c r="G1110" s="78"/>
      <c r="H1110" s="79"/>
      <c r="I1110" s="33"/>
      <c r="J1110" s="33"/>
      <c r="K1110" s="33"/>
      <c r="L1110" s="33"/>
      <c r="M1110" s="33"/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</row>
    <row r="1111" ht="15.75" customHeight="1">
      <c r="A1111" s="26" t="s">
        <v>862</v>
      </c>
      <c r="B1111" s="27"/>
      <c r="C1111" s="27"/>
      <c r="D1111" s="28"/>
      <c r="E1111" s="29"/>
      <c r="F1111" s="30" t="str">
        <f>A1111</f>
        <v>(25)8</v>
      </c>
      <c r="G1111" s="31" t="s">
        <v>238</v>
      </c>
      <c r="H1111" s="32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</row>
    <row r="1112" ht="15.75" customHeight="1">
      <c r="A1112" s="34" t="s">
        <v>239</v>
      </c>
      <c r="B1112" s="35" t="str">
        <f>IFERROR(VLOOKUP(A1111,REKAPAN!$A$1:$M$2737,2, FALSE))</f>
        <v>Muyas </v>
      </c>
      <c r="C1112" s="36"/>
      <c r="D1112" s="38"/>
      <c r="E1112" s="40"/>
      <c r="F1112" s="30" t="s">
        <v>266</v>
      </c>
      <c r="G1112" s="43" t="str">
        <f>B1118</f>
        <v>CS YENI (082321458214)</v>
      </c>
      <c r="H1112" s="28"/>
      <c r="I1112" s="33"/>
      <c r="J1112" s="33"/>
      <c r="K1112" s="33"/>
      <c r="L1112" s="33"/>
      <c r="M1112" s="33"/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</row>
    <row r="1113" ht="15.75" customHeight="1">
      <c r="A1113" s="44" t="s">
        <v>269</v>
      </c>
      <c r="B1113" s="45" t="str">
        <f>IFERROR(VLOOKUP(A1111,REKAPAN!$A$1:$M$2737,3, FALSE))</f>
        <v>kos tabronih, jln kertamukti, gang leman no 64, pisangan, kec. Ciputat timur, tanggerang selatan</v>
      </c>
      <c r="D1113" s="46"/>
      <c r="E1113" s="40"/>
      <c r="F1113" s="47" t="s">
        <v>270</v>
      </c>
      <c r="G1113" s="49" t="str">
        <f>B1112</f>
        <v>Muyas </v>
      </c>
      <c r="H1113" s="50"/>
      <c r="I1113" s="33"/>
      <c r="J1113" s="33"/>
      <c r="K1113" s="33"/>
      <c r="L1113" s="33"/>
      <c r="M1113" s="33"/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</row>
    <row r="1114" ht="15.75" customHeight="1">
      <c r="A1114" s="44"/>
      <c r="D1114" s="46"/>
      <c r="E1114" s="40"/>
      <c r="F1114" s="47" t="s">
        <v>283</v>
      </c>
      <c r="G1114" s="51" t="str">
        <f t="shared" ref="G1114:G1118" si="149">D1117</f>
        <v>24/04/19</v>
      </c>
      <c r="H1114" s="50"/>
      <c r="I1114" s="33"/>
      <c r="J1114" s="33"/>
      <c r="K1114" s="33"/>
      <c r="L1114" s="33"/>
      <c r="M1114" s="33"/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</row>
    <row r="1115" ht="23.25" customHeight="1">
      <c r="A1115" s="44"/>
      <c r="D1115" s="46"/>
      <c r="E1115" s="40"/>
      <c r="F1115" s="47" t="s">
        <v>300</v>
      </c>
      <c r="G1115" s="51" t="str">
        <f t="shared" si="149"/>
        <v/>
      </c>
      <c r="H1115" s="50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</row>
    <row r="1116" ht="15.75" customHeight="1">
      <c r="A1116" s="44" t="s">
        <v>306</v>
      </c>
      <c r="B1116" s="52" t="str">
        <f>IFERROR(VLOOKUP(A1111,REKAPAN!$A$1:$M$2737,4, FALSE))</f>
        <v>087884654007</v>
      </c>
      <c r="C1116" s="53"/>
      <c r="D1116" s="54"/>
      <c r="E1116" s="40"/>
      <c r="F1116" s="47" t="s">
        <v>325</v>
      </c>
      <c r="G1116" s="49">
        <f t="shared" si="149"/>
        <v>10000</v>
      </c>
      <c r="H1116" s="50"/>
      <c r="I1116" s="33"/>
      <c r="J1116" s="33"/>
      <c r="K1116" s="33"/>
      <c r="L1116" s="33"/>
      <c r="M1116" s="33"/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</row>
    <row r="1117" ht="15.75" customHeight="1">
      <c r="A1117" s="30" t="s">
        <v>332</v>
      </c>
      <c r="B1117" s="55" t="s">
        <v>333</v>
      </c>
      <c r="C1117" s="56" t="s">
        <v>283</v>
      </c>
      <c r="D1117" s="57" t="str">
        <f>IFERROR(VLOOKUP(A1111,REKAPAN!$A$1:$M$2737,12, FALSE))</f>
        <v>24/04/19</v>
      </c>
      <c r="E1117" s="40"/>
      <c r="F1117" s="47" t="s">
        <v>351</v>
      </c>
      <c r="G1117" s="49">
        <f t="shared" si="149"/>
        <v>10000</v>
      </c>
      <c r="H1117" s="50"/>
      <c r="I1117" s="33"/>
      <c r="J1117" s="33"/>
      <c r="K1117" s="33"/>
      <c r="L1117" s="33"/>
      <c r="M1117" s="33"/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</row>
    <row r="1118" ht="15.75" customHeight="1">
      <c r="A1118" s="44" t="s">
        <v>266</v>
      </c>
      <c r="B1118" s="52" t="str">
        <f>IFERROR(VLOOKUP(A1111,REKAPAN!$A$1:$O$2737,15, FALSE))</f>
        <v>CS YENI (082321458214)</v>
      </c>
      <c r="C1118" s="58" t="s">
        <v>300</v>
      </c>
      <c r="D1118" s="59" t="str">
        <f>IFERROR(VLOOKUP(A1111,REKAPAN!$A$1:$M$2737,13, FALSE))</f>
        <v/>
      </c>
      <c r="E1118" s="40"/>
      <c r="F1118" s="47" t="s">
        <v>372</v>
      </c>
      <c r="G1118" s="49" t="str">
        <f t="shared" si="149"/>
        <v>JNE OKE</v>
      </c>
      <c r="H1118" s="50"/>
      <c r="I1118" s="33"/>
      <c r="J1118" s="33"/>
      <c r="K1118" s="33"/>
      <c r="L1118" s="33"/>
      <c r="M1118" s="33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</row>
    <row r="1119" ht="15.75" customHeight="1">
      <c r="A1119" s="44" t="s">
        <v>383</v>
      </c>
      <c r="B1119" s="52">
        <f>IFERROR(VLOOKUP(A1111,REKAPAN!$A$1:$M$2737,6, FALSE))</f>
        <v>1</v>
      </c>
      <c r="C1119" s="58" t="s">
        <v>325</v>
      </c>
      <c r="D1119" s="60">
        <f>IFERROR(VLOOKUP(A1111,REKAPAN!$A$1:$M$2737,11, FALSE))</f>
        <v>10000</v>
      </c>
      <c r="E1119" s="40"/>
      <c r="F1119" s="47" t="s">
        <v>394</v>
      </c>
      <c r="G1119" s="61" t="str">
        <f>IFERROR(VLOOKUP(A1111,REKAPAN!$A$1:$O$2737,14, FALSE))</f>
        <v>Ganti Return SELIP 36000</v>
      </c>
      <c r="H1119" s="50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</row>
    <row r="1120" ht="15.75" customHeight="1">
      <c r="A1120" s="44" t="s">
        <v>404</v>
      </c>
      <c r="B1120" s="62" t="str">
        <f>IFERROR(VLOOKUP(A1111,REKAPAN!$A$1:$M$2737,5, FALSE))</f>
        <v>Azni Lavender M do (Ganti return, sebelumnya maira pink m)</v>
      </c>
      <c r="C1120" s="58" t="s">
        <v>351</v>
      </c>
      <c r="D1120" s="60">
        <f>IFERROR(VLOOKUP(A1111,REKAPAN!$A$1:$M$2737,9, FALSE))</f>
        <v>10000</v>
      </c>
      <c r="E1120" s="40"/>
      <c r="F1120" s="47" t="s">
        <v>383</v>
      </c>
      <c r="G1120" s="63">
        <f t="shared" ref="G1120:G1121" si="150">B1119</f>
        <v>1</v>
      </c>
      <c r="H1120" s="50"/>
      <c r="I1120" s="33"/>
      <c r="J1120" s="33"/>
      <c r="K1120" s="33"/>
      <c r="L1120" s="33"/>
      <c r="M1120" s="33"/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</row>
    <row r="1121" ht="15.75" customHeight="1">
      <c r="A1121" s="64"/>
      <c r="C1121" s="58" t="s">
        <v>372</v>
      </c>
      <c r="D1121" s="65" t="str">
        <f>IFERROR(VLOOKUP(A1111,REKAPAN!$A$1:$M$2737,10, FALSE))</f>
        <v>JNE OKE</v>
      </c>
      <c r="E1121" s="40"/>
      <c r="F1121" s="47" t="s">
        <v>404</v>
      </c>
      <c r="G1121" s="66" t="str">
        <f t="shared" si="150"/>
        <v>Azni Lavender M do (Ganti return, sebelumnya maira pink m)</v>
      </c>
      <c r="H1121" s="50"/>
      <c r="I1121" s="33"/>
      <c r="J1121" s="33"/>
      <c r="K1121" s="33"/>
      <c r="L1121" s="33"/>
      <c r="M1121" s="33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</row>
    <row r="1122" ht="15.75" customHeight="1">
      <c r="A1122" s="64"/>
      <c r="C1122" s="58" t="s">
        <v>394</v>
      </c>
      <c r="D1122" s="67"/>
      <c r="E1122" s="40"/>
      <c r="F1122" s="47"/>
      <c r="H1122" s="50"/>
      <c r="I1122" s="33"/>
      <c r="J1122" s="33"/>
      <c r="K1122" s="33"/>
      <c r="L1122" s="33"/>
      <c r="M1122" s="33"/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</row>
    <row r="1123" ht="15.75" customHeight="1">
      <c r="A1123" s="64"/>
      <c r="C1123" s="53"/>
      <c r="D1123" s="50"/>
      <c r="E1123" s="40"/>
      <c r="F1123" s="64"/>
      <c r="H1123" s="50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</row>
    <row r="1124" ht="15.75" customHeight="1">
      <c r="A1124" s="47" t="s">
        <v>460</v>
      </c>
      <c r="B1124" s="68" t="s">
        <v>462</v>
      </c>
      <c r="C1124" s="53"/>
      <c r="D1124" s="54"/>
      <c r="E1124" s="40"/>
      <c r="F1124" s="69" t="s">
        <v>464</v>
      </c>
      <c r="G1124" s="70" t="s">
        <v>469</v>
      </c>
      <c r="H1124" s="71"/>
      <c r="I1124" s="33"/>
      <c r="J1124" s="33"/>
      <c r="K1124" s="33"/>
      <c r="L1124" s="33"/>
      <c r="M1124" s="33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</row>
    <row r="1125" ht="15.75" customHeight="1">
      <c r="A1125" s="72" t="str">
        <f>IFERROR(VLOOKUP(A1111,REKAPAN!$A$2:$R$2737,16, FALSE))</f>
        <v>Rosty</v>
      </c>
      <c r="B1125" s="73"/>
      <c r="C1125" s="74"/>
      <c r="D1125" s="75"/>
      <c r="E1125" s="76"/>
      <c r="F1125" s="77"/>
      <c r="G1125" s="78"/>
      <c r="H1125" s="79"/>
      <c r="I1125" s="33"/>
      <c r="J1125" s="33"/>
      <c r="K1125" s="33"/>
      <c r="L1125" s="33"/>
      <c r="M1125" s="33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</row>
    <row r="1126" ht="15.75" customHeight="1">
      <c r="A1126" s="26" t="s">
        <v>865</v>
      </c>
      <c r="B1126" s="27"/>
      <c r="C1126" s="27"/>
      <c r="D1126" s="28"/>
      <c r="E1126" s="29"/>
      <c r="F1126" s="30" t="str">
        <f>A1126</f>
        <v>(25)9</v>
      </c>
      <c r="G1126" s="31" t="s">
        <v>238</v>
      </c>
      <c r="H1126" s="32"/>
      <c r="I1126" s="33"/>
      <c r="J1126" s="33"/>
      <c r="K1126" s="33"/>
      <c r="L1126" s="33"/>
      <c r="M1126" s="33"/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</row>
    <row r="1127" ht="15.75" customHeight="1">
      <c r="A1127" s="34" t="s">
        <v>239</v>
      </c>
      <c r="B1127" s="35" t="str">
        <f>IFERROR(VLOOKUP(A1126,REKAPAN!$A$1:$M$2737,2, FALSE))</f>
        <v>Widiyani Puspita Sari</v>
      </c>
      <c r="C1127" s="36"/>
      <c r="D1127" s="38"/>
      <c r="E1127" s="40"/>
      <c r="F1127" s="30" t="s">
        <v>266</v>
      </c>
      <c r="G1127" s="43" t="str">
        <f>B1133</f>
        <v>CS YENI (082321458214)</v>
      </c>
      <c r="H1127" s="28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</row>
    <row r="1128" ht="15.75" customHeight="1">
      <c r="A1128" s="44" t="s">
        <v>269</v>
      </c>
      <c r="B1128" s="45" t="str">
        <f>IFERROR(VLOOKUP(A1126,REKAPAN!$A$1:$M$2737,3, FALSE))</f>
        <v>Dk Bono, rt 003/006 Keling Kecamatan : Keling Kab/Kota : Jepara Provinsi : Jawa Tengah</v>
      </c>
      <c r="D1128" s="46"/>
      <c r="E1128" s="40"/>
      <c r="F1128" s="47" t="s">
        <v>270</v>
      </c>
      <c r="G1128" s="49" t="str">
        <f>B1127</f>
        <v>Widiyani Puspita Sari</v>
      </c>
      <c r="H1128" s="50"/>
      <c r="I1128" s="33"/>
      <c r="J1128" s="33"/>
      <c r="K1128" s="33"/>
      <c r="L1128" s="33"/>
      <c r="M1128" s="33"/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</row>
    <row r="1129" ht="15.75" customHeight="1">
      <c r="A1129" s="44"/>
      <c r="D1129" s="46"/>
      <c r="E1129" s="40"/>
      <c r="F1129" s="47" t="s">
        <v>283</v>
      </c>
      <c r="G1129" s="51" t="str">
        <f t="shared" ref="G1129:G1133" si="151">D1132</f>
        <v>25/04/19</v>
      </c>
      <c r="H1129" s="50"/>
      <c r="I1129" s="33"/>
      <c r="J1129" s="33"/>
      <c r="K1129" s="33"/>
      <c r="L1129" s="33"/>
      <c r="M1129" s="33"/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</row>
    <row r="1130" ht="15.75" customHeight="1">
      <c r="A1130" s="44"/>
      <c r="D1130" s="46"/>
      <c r="E1130" s="40"/>
      <c r="F1130" s="47" t="s">
        <v>300</v>
      </c>
      <c r="G1130" s="51" t="str">
        <f t="shared" si="151"/>
        <v>25/04/19</v>
      </c>
      <c r="H1130" s="50"/>
      <c r="I1130" s="33"/>
      <c r="J1130" s="33"/>
      <c r="K1130" s="33"/>
      <c r="L1130" s="33"/>
      <c r="M1130" s="33"/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</row>
    <row r="1131" ht="15.75" customHeight="1">
      <c r="A1131" s="44" t="s">
        <v>306</v>
      </c>
      <c r="B1131" s="52" t="str">
        <f>IFERROR(VLOOKUP(A1126,REKAPAN!$A$1:$M$2737,4, FALSE))</f>
        <v>085326756980</v>
      </c>
      <c r="C1131" s="53"/>
      <c r="D1131" s="54"/>
      <c r="E1131" s="40"/>
      <c r="F1131" s="47" t="s">
        <v>325</v>
      </c>
      <c r="G1131" s="49" t="str">
        <f t="shared" si="151"/>
        <v/>
      </c>
      <c r="H1131" s="50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</row>
    <row r="1132" ht="15.75" customHeight="1">
      <c r="A1132" s="30" t="s">
        <v>332</v>
      </c>
      <c r="B1132" s="55" t="s">
        <v>333</v>
      </c>
      <c r="C1132" s="56" t="s">
        <v>283</v>
      </c>
      <c r="D1132" s="57" t="str">
        <f>IFERROR(VLOOKUP(A1126,REKAPAN!$A$1:$M$2737,12, FALSE))</f>
        <v>25/04/19</v>
      </c>
      <c r="E1132" s="40"/>
      <c r="F1132" s="47" t="s">
        <v>351</v>
      </c>
      <c r="G1132" s="49">
        <f t="shared" si="151"/>
        <v>24000</v>
      </c>
      <c r="H1132" s="50"/>
      <c r="I1132" s="33"/>
      <c r="J1132" s="33"/>
      <c r="K1132" s="33"/>
      <c r="L1132" s="33"/>
      <c r="M1132" s="33"/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</row>
    <row r="1133" ht="15.75" customHeight="1">
      <c r="A1133" s="44" t="s">
        <v>266</v>
      </c>
      <c r="B1133" s="52" t="str">
        <f>IFERROR(VLOOKUP(A1126,REKAPAN!$A$1:$O$2737,15, FALSE))</f>
        <v>CS YENI (082321458214)</v>
      </c>
      <c r="C1133" s="58" t="s">
        <v>300</v>
      </c>
      <c r="D1133" s="59" t="str">
        <f>IFERROR(VLOOKUP(A1126,REKAPAN!$A$1:$M$2737,13, FALSE))</f>
        <v>25/04/19</v>
      </c>
      <c r="E1133" s="40"/>
      <c r="F1133" s="47" t="s">
        <v>372</v>
      </c>
      <c r="G1133" s="49" t="str">
        <f t="shared" si="151"/>
        <v>JNE REG</v>
      </c>
      <c r="H1133" s="50"/>
      <c r="I1133" s="33"/>
      <c r="J1133" s="33"/>
      <c r="K1133" s="33"/>
      <c r="L1133" s="33"/>
      <c r="M1133" s="33"/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</row>
    <row r="1134" ht="15.75" customHeight="1">
      <c r="A1134" s="44" t="s">
        <v>383</v>
      </c>
      <c r="B1134" s="52">
        <f>IFERROR(VLOOKUP(A1126,REKAPAN!$A$1:$M$2737,6, FALSE))</f>
        <v>2</v>
      </c>
      <c r="C1134" s="58" t="s">
        <v>325</v>
      </c>
      <c r="D1134" s="60" t="str">
        <f>IFERROR(VLOOKUP(A1126,REKAPAN!$A$1:$M$2737,11, FALSE))</f>
        <v/>
      </c>
      <c r="E1134" s="40"/>
      <c r="F1134" s="47" t="s">
        <v>394</v>
      </c>
      <c r="G1134" s="61" t="str">
        <f>IFERROR(VLOOKUP(A1126,REKAPAN!$A$1:$O$2737,14, FALSE))</f>
        <v/>
      </c>
      <c r="H1134" s="50"/>
      <c r="I1134" s="33"/>
      <c r="J1134" s="33"/>
      <c r="K1134" s="33"/>
      <c r="L1134" s="33"/>
      <c r="M1134" s="33"/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</row>
    <row r="1135" ht="15.75" customHeight="1">
      <c r="A1135" s="44" t="s">
        <v>404</v>
      </c>
      <c r="B1135" s="62" t="str">
        <f>IFERROR(VLOOKUP(A1126,REKAPAN!$A$1:$M$2737,5, FALSE))</f>
        <v>Tisha choco S set</v>
      </c>
      <c r="C1135" s="58" t="s">
        <v>351</v>
      </c>
      <c r="D1135" s="60">
        <f>IFERROR(VLOOKUP(A1126,REKAPAN!$A$1:$M$2737,9, FALSE))</f>
        <v>24000</v>
      </c>
      <c r="E1135" s="40"/>
      <c r="F1135" s="47" t="s">
        <v>383</v>
      </c>
      <c r="G1135" s="63">
        <f t="shared" ref="G1135:G1136" si="152">B1134</f>
        <v>2</v>
      </c>
      <c r="H1135" s="50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</row>
    <row r="1136" ht="15.75" customHeight="1">
      <c r="A1136" s="64"/>
      <c r="C1136" s="58" t="s">
        <v>372</v>
      </c>
      <c r="D1136" s="65" t="str">
        <f>IFERROR(VLOOKUP(A1126,REKAPAN!$A$1:$M$2737,10, FALSE))</f>
        <v>JNE REG</v>
      </c>
      <c r="E1136" s="40"/>
      <c r="F1136" s="47" t="s">
        <v>404</v>
      </c>
      <c r="G1136" s="66" t="str">
        <f t="shared" si="152"/>
        <v>Tisha choco S set</v>
      </c>
      <c r="H1136" s="50"/>
      <c r="I1136" s="33"/>
      <c r="J1136" s="33"/>
      <c r="K1136" s="33"/>
      <c r="L1136" s="33"/>
      <c r="M1136" s="33"/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</row>
    <row r="1137" ht="15.75" customHeight="1">
      <c r="A1137" s="64"/>
      <c r="C1137" s="58" t="s">
        <v>394</v>
      </c>
      <c r="D1137" s="67"/>
      <c r="E1137" s="40"/>
      <c r="F1137" s="47"/>
      <c r="H1137" s="50"/>
      <c r="I1137" s="33"/>
      <c r="J1137" s="33"/>
      <c r="K1137" s="33"/>
      <c r="L1137" s="33"/>
      <c r="M1137" s="33"/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</row>
    <row r="1138" ht="15.75" customHeight="1">
      <c r="A1138" s="64"/>
      <c r="C1138" s="53"/>
      <c r="D1138" s="50"/>
      <c r="E1138" s="40"/>
      <c r="F1138" s="64"/>
      <c r="H1138" s="50"/>
      <c r="I1138" s="33"/>
      <c r="J1138" s="33"/>
      <c r="K1138" s="33"/>
      <c r="L1138" s="33"/>
      <c r="M1138" s="33"/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</row>
    <row r="1139" ht="15.75" customHeight="1">
      <c r="A1139" s="47" t="s">
        <v>460</v>
      </c>
      <c r="B1139" s="68" t="s">
        <v>462</v>
      </c>
      <c r="C1139" s="53"/>
      <c r="D1139" s="54"/>
      <c r="E1139" s="40"/>
      <c r="F1139" s="69" t="s">
        <v>464</v>
      </c>
      <c r="G1139" s="70" t="s">
        <v>469</v>
      </c>
      <c r="H1139" s="71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</row>
    <row r="1140" ht="15.75" customHeight="1">
      <c r="A1140" s="72" t="str">
        <f>IFERROR(VLOOKUP(A1126,REKAPAN!$A$2:$R$2737,16, FALSE))</f>
        <v>Rosty</v>
      </c>
      <c r="B1140" s="73"/>
      <c r="C1140" s="74"/>
      <c r="D1140" s="75"/>
      <c r="E1140" s="76"/>
      <c r="F1140" s="77"/>
      <c r="G1140" s="78"/>
      <c r="H1140" s="79"/>
      <c r="I1140" s="33"/>
      <c r="J1140" s="33"/>
      <c r="K1140" s="33"/>
      <c r="L1140" s="33"/>
      <c r="M1140" s="33"/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</row>
    <row r="1141" ht="15.75" customHeight="1">
      <c r="A1141" s="26" t="s">
        <v>870</v>
      </c>
      <c r="B1141" s="27"/>
      <c r="C1141" s="27"/>
      <c r="D1141" s="28"/>
      <c r="E1141" s="29"/>
      <c r="F1141" s="30" t="str">
        <f>A1141</f>
        <v>(25)10</v>
      </c>
      <c r="G1141" s="31" t="s">
        <v>238</v>
      </c>
      <c r="H1141" s="32"/>
      <c r="I1141" s="33"/>
      <c r="J1141" s="33"/>
      <c r="K1141" s="33"/>
      <c r="L1141" s="33"/>
      <c r="M1141" s="33"/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</row>
    <row r="1142" ht="15.75" customHeight="1">
      <c r="A1142" s="34" t="s">
        <v>239</v>
      </c>
      <c r="B1142" s="35" t="str">
        <f>IFERROR(VLOOKUP(A1141,REKAPAN!$A$1:$M$2737,2, FALSE))</f>
        <v>Iwan sukmawan</v>
      </c>
      <c r="C1142" s="36"/>
      <c r="D1142" s="38"/>
      <c r="E1142" s="40"/>
      <c r="F1142" s="30" t="s">
        <v>266</v>
      </c>
      <c r="G1142" s="43" t="str">
        <f>B1148</f>
        <v>CS YENI (082321458214)</v>
      </c>
      <c r="H1142" s="28"/>
      <c r="I1142" s="33"/>
      <c r="J1142" s="33"/>
      <c r="K1142" s="33"/>
      <c r="L1142" s="33"/>
      <c r="M1142" s="33"/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</row>
    <row r="1143" ht="15.75" customHeight="1">
      <c r="A1143" s="44" t="s">
        <v>269</v>
      </c>
      <c r="B1143" s="45" t="str">
        <f>IFERROR(VLOOKUP(A1141,REKAPAN!$A$1:$M$2737,3, FALSE))</f>
        <v>PT propan raya icc jl raya serang km 12,5 kp cerewet Ds sukadamai kec cikupa Tangerang (Bagian mixing DKJ barat)</v>
      </c>
      <c r="D1143" s="46"/>
      <c r="E1143" s="40"/>
      <c r="F1143" s="47" t="s">
        <v>270</v>
      </c>
      <c r="G1143" s="49" t="str">
        <f>B1142</f>
        <v>Iwan sukmawan</v>
      </c>
      <c r="H1143" s="50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</row>
    <row r="1144" ht="15.75" customHeight="1">
      <c r="A1144" s="44"/>
      <c r="D1144" s="46"/>
      <c r="E1144" s="40"/>
      <c r="F1144" s="47" t="s">
        <v>283</v>
      </c>
      <c r="G1144" s="51" t="str">
        <f t="shared" ref="G1144:G1148" si="153">D1147</f>
        <v>24/04/19</v>
      </c>
      <c r="H1144" s="50"/>
      <c r="I1144" s="33"/>
      <c r="J1144" s="33"/>
      <c r="K1144" s="33"/>
      <c r="L1144" s="33"/>
      <c r="M1144" s="33"/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</row>
    <row r="1145" ht="15.75" customHeight="1">
      <c r="A1145" s="44"/>
      <c r="D1145" s="46"/>
      <c r="E1145" s="40"/>
      <c r="F1145" s="47" t="s">
        <v>300</v>
      </c>
      <c r="G1145" s="51" t="str">
        <f t="shared" si="153"/>
        <v>24/04/19</v>
      </c>
      <c r="H1145" s="50"/>
      <c r="I1145" s="33"/>
      <c r="J1145" s="33"/>
      <c r="K1145" s="33"/>
      <c r="L1145" s="33"/>
      <c r="M1145" s="33"/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</row>
    <row r="1146" ht="15.75" customHeight="1">
      <c r="A1146" s="44" t="s">
        <v>306</v>
      </c>
      <c r="B1146" s="52" t="str">
        <f>IFERROR(VLOOKUP(A1141,REKAPAN!$A$1:$M$2737,4, FALSE))</f>
        <v>085945130173</v>
      </c>
      <c r="C1146" s="53"/>
      <c r="D1146" s="54"/>
      <c r="E1146" s="40"/>
      <c r="F1146" s="47" t="s">
        <v>325</v>
      </c>
      <c r="G1146" s="49" t="str">
        <f t="shared" si="153"/>
        <v/>
      </c>
      <c r="H1146" s="50"/>
      <c r="I1146" s="33"/>
      <c r="J1146" s="33"/>
      <c r="K1146" s="33"/>
      <c r="L1146" s="33"/>
      <c r="M1146" s="33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</row>
    <row r="1147" ht="15.75" customHeight="1">
      <c r="A1147" s="30" t="s">
        <v>332</v>
      </c>
      <c r="B1147" s="55" t="s">
        <v>333</v>
      </c>
      <c r="C1147" s="56" t="s">
        <v>283</v>
      </c>
      <c r="D1147" s="57" t="str">
        <f>IFERROR(VLOOKUP(A1141,REKAPAN!$A$1:$M$2737,12, FALSE))</f>
        <v>24/04/19</v>
      </c>
      <c r="E1147" s="40"/>
      <c r="F1147" s="47" t="s">
        <v>351</v>
      </c>
      <c r="G1147" s="49">
        <f t="shared" si="153"/>
        <v>12000</v>
      </c>
      <c r="H1147" s="50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</row>
    <row r="1148" ht="15.75" customHeight="1">
      <c r="A1148" s="44" t="s">
        <v>266</v>
      </c>
      <c r="B1148" s="52" t="str">
        <f>IFERROR(VLOOKUP(A1141,REKAPAN!$A$1:$O$2737,15, FALSE))</f>
        <v>CS YENI (082321458214)</v>
      </c>
      <c r="C1148" s="58" t="s">
        <v>300</v>
      </c>
      <c r="D1148" s="59" t="str">
        <f>IFERROR(VLOOKUP(A1141,REKAPAN!$A$1:$M$2737,13, FALSE))</f>
        <v>24/04/19</v>
      </c>
      <c r="E1148" s="40"/>
      <c r="F1148" s="47" t="s">
        <v>372</v>
      </c>
      <c r="G1148" s="49" t="str">
        <f t="shared" si="153"/>
        <v>JNE REG</v>
      </c>
      <c r="H1148" s="50"/>
      <c r="I1148" s="33"/>
      <c r="J1148" s="33"/>
      <c r="K1148" s="33"/>
      <c r="L1148" s="33"/>
      <c r="M1148" s="33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</row>
    <row r="1149" ht="15.75" customHeight="1">
      <c r="A1149" s="44" t="s">
        <v>383</v>
      </c>
      <c r="B1149" s="52">
        <f>IFERROR(VLOOKUP(A1141,REKAPAN!$A$1:$M$2737,6, FALSE))</f>
        <v>1</v>
      </c>
      <c r="C1149" s="58" t="s">
        <v>325</v>
      </c>
      <c r="D1149" s="60" t="str">
        <f>IFERROR(VLOOKUP(A1141,REKAPAN!$A$1:$M$2737,11, FALSE))</f>
        <v/>
      </c>
      <c r="E1149" s="40"/>
      <c r="F1149" s="47" t="s">
        <v>394</v>
      </c>
      <c r="G1149" s="61" t="str">
        <f>IFERROR(VLOOKUP(A1141,REKAPAN!$A$1:$O$2737,14, FALSE))</f>
        <v/>
      </c>
      <c r="H1149" s="50"/>
      <c r="I1149" s="33"/>
      <c r="J1149" s="33"/>
      <c r="K1149" s="33"/>
      <c r="L1149" s="33"/>
      <c r="M1149" s="33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</row>
    <row r="1150" ht="15.75" customHeight="1">
      <c r="A1150" s="44" t="s">
        <v>404</v>
      </c>
      <c r="B1150" s="62" t="str">
        <f>IFERROR(VLOOKUP(A1141,REKAPAN!$A$1:$M$2737,5, FALSE))</f>
        <v>Tisha Navy S do</v>
      </c>
      <c r="C1150" s="58" t="s">
        <v>351</v>
      </c>
      <c r="D1150" s="60">
        <f>IFERROR(VLOOKUP(A1141,REKAPAN!$A$1:$M$2737,9, FALSE))</f>
        <v>12000</v>
      </c>
      <c r="E1150" s="40"/>
      <c r="F1150" s="47" t="s">
        <v>383</v>
      </c>
      <c r="G1150" s="63">
        <f t="shared" ref="G1150:G1151" si="154">B1149</f>
        <v>1</v>
      </c>
      <c r="H1150" s="50"/>
      <c r="I1150" s="33"/>
      <c r="J1150" s="33"/>
      <c r="K1150" s="33"/>
      <c r="L1150" s="33"/>
      <c r="M1150" s="33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</row>
    <row r="1151" ht="15.75" customHeight="1">
      <c r="A1151" s="64"/>
      <c r="C1151" s="58" t="s">
        <v>372</v>
      </c>
      <c r="D1151" s="65" t="str">
        <f>IFERROR(VLOOKUP(A1141,REKAPAN!$A$1:$M$2737,10, FALSE))</f>
        <v>JNE REG</v>
      </c>
      <c r="E1151" s="40"/>
      <c r="F1151" s="47" t="s">
        <v>404</v>
      </c>
      <c r="G1151" s="66" t="str">
        <f t="shared" si="154"/>
        <v>Tisha Navy S do</v>
      </c>
      <c r="H1151" s="50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</row>
    <row r="1152" ht="15.75" customHeight="1">
      <c r="A1152" s="64"/>
      <c r="C1152" s="58" t="s">
        <v>394</v>
      </c>
      <c r="D1152" s="67"/>
      <c r="E1152" s="40"/>
      <c r="F1152" s="47"/>
      <c r="H1152" s="50"/>
      <c r="I1152" s="33"/>
      <c r="J1152" s="33"/>
      <c r="K1152" s="33"/>
      <c r="L1152" s="33"/>
      <c r="M1152" s="33"/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</row>
    <row r="1153" ht="15.75" customHeight="1">
      <c r="A1153" s="64"/>
      <c r="C1153" s="53"/>
      <c r="D1153" s="50"/>
      <c r="E1153" s="40"/>
      <c r="F1153" s="64"/>
      <c r="H1153" s="50"/>
      <c r="I1153" s="33"/>
      <c r="J1153" s="33"/>
      <c r="K1153" s="33"/>
      <c r="L1153" s="33"/>
      <c r="M1153" s="33"/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</row>
    <row r="1154" ht="15.75" customHeight="1">
      <c r="A1154" s="47" t="s">
        <v>460</v>
      </c>
      <c r="B1154" s="68" t="s">
        <v>462</v>
      </c>
      <c r="C1154" s="53"/>
      <c r="D1154" s="54"/>
      <c r="E1154" s="40"/>
      <c r="F1154" s="69" t="s">
        <v>464</v>
      </c>
      <c r="G1154" s="70" t="s">
        <v>469</v>
      </c>
      <c r="H1154" s="71"/>
      <c r="I1154" s="33"/>
      <c r="J1154" s="33"/>
      <c r="K1154" s="33"/>
      <c r="L1154" s="33"/>
      <c r="M1154" s="33"/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</row>
    <row r="1155" ht="15.75" customHeight="1">
      <c r="A1155" s="72" t="str">
        <f>IFERROR(VLOOKUP(A1141,REKAPAN!$A$2:$R$2737,16, FALSE))</f>
        <v>Rosty</v>
      </c>
      <c r="B1155" s="73"/>
      <c r="C1155" s="74"/>
      <c r="D1155" s="75"/>
      <c r="E1155" s="76"/>
      <c r="F1155" s="77"/>
      <c r="G1155" s="78"/>
      <c r="H1155" s="79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</row>
    <row r="1156" ht="15.75" customHeight="1">
      <c r="A1156" s="26" t="s">
        <v>874</v>
      </c>
      <c r="B1156" s="27"/>
      <c r="C1156" s="27"/>
      <c r="D1156" s="28"/>
      <c r="E1156" s="29"/>
      <c r="F1156" s="30" t="str">
        <f>A1156</f>
        <v>(25)11</v>
      </c>
      <c r="G1156" s="31" t="s">
        <v>238</v>
      </c>
      <c r="H1156" s="32"/>
      <c r="I1156" s="33"/>
      <c r="J1156" s="33"/>
      <c r="K1156" s="33"/>
      <c r="L1156" s="33"/>
      <c r="M1156" s="33"/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</row>
    <row r="1157" ht="15.75" customHeight="1">
      <c r="A1157" s="34" t="s">
        <v>239</v>
      </c>
      <c r="B1157" s="35" t="str">
        <f>IFERROR(VLOOKUP(A1156,REKAPAN!$A$1:$M$2737,2, FALSE))</f>
        <v>Ni'matul azizah ( uul )</v>
      </c>
      <c r="C1157" s="36"/>
      <c r="D1157" s="38"/>
      <c r="E1157" s="40"/>
      <c r="F1157" s="30" t="s">
        <v>266</v>
      </c>
      <c r="G1157" s="43" t="str">
        <f>B1163</f>
        <v>CS YENI (082321458214)</v>
      </c>
      <c r="H1157" s="28"/>
      <c r="I1157" s="33"/>
      <c r="J1157" s="33"/>
      <c r="K1157" s="33"/>
      <c r="L1157" s="33"/>
      <c r="M1157" s="33"/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</row>
    <row r="1158" ht="15.75" customHeight="1">
      <c r="A1158" s="44" t="s">
        <v>269</v>
      </c>
      <c r="B1158" s="45" t="str">
        <f>IFERROR(VLOOKUP(A1156,REKAPAN!$A$1:$M$2737,3, FALSE))</f>
        <v>dusun balokan rt 28 rw 08 desa kromengan kecamatan kromengan kab. Malang</v>
      </c>
      <c r="D1158" s="46"/>
      <c r="E1158" s="40"/>
      <c r="F1158" s="47" t="s">
        <v>270</v>
      </c>
      <c r="G1158" s="49" t="str">
        <f>B1157</f>
        <v>Ni'matul azizah ( uul )</v>
      </c>
      <c r="H1158" s="50"/>
      <c r="I1158" s="33"/>
      <c r="J1158" s="33"/>
      <c r="K1158" s="33"/>
      <c r="L1158" s="33"/>
      <c r="M1158" s="33"/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</row>
    <row r="1159" ht="15.75" customHeight="1">
      <c r="A1159" s="44"/>
      <c r="D1159" s="46"/>
      <c r="E1159" s="40"/>
      <c r="F1159" s="47" t="s">
        <v>283</v>
      </c>
      <c r="G1159" s="51" t="str">
        <f t="shared" ref="G1159:G1163" si="155">D1162</f>
        <v>24/04/19</v>
      </c>
      <c r="H1159" s="50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</row>
    <row r="1160" ht="15.75" customHeight="1">
      <c r="A1160" s="44"/>
      <c r="D1160" s="46"/>
      <c r="E1160" s="40"/>
      <c r="F1160" s="47" t="s">
        <v>300</v>
      </c>
      <c r="G1160" s="51" t="str">
        <f t="shared" si="155"/>
        <v>24/04/19</v>
      </c>
      <c r="H1160" s="50"/>
      <c r="I1160" s="33"/>
      <c r="J1160" s="33"/>
      <c r="K1160" s="33"/>
      <c r="L1160" s="33"/>
      <c r="M1160" s="33"/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</row>
    <row r="1161" ht="15.75" customHeight="1">
      <c r="A1161" s="44" t="s">
        <v>306</v>
      </c>
      <c r="B1161" s="52" t="str">
        <f>IFERROR(VLOOKUP(A1156,REKAPAN!$A$1:$M$2737,4, FALSE))</f>
        <v>083834681330</v>
      </c>
      <c r="C1161" s="53"/>
      <c r="D1161" s="54"/>
      <c r="E1161" s="40"/>
      <c r="F1161" s="47" t="s">
        <v>325</v>
      </c>
      <c r="G1161" s="49" t="str">
        <f t="shared" si="155"/>
        <v/>
      </c>
      <c r="H1161" s="50"/>
      <c r="I1161" s="33"/>
      <c r="J1161" s="33"/>
      <c r="K1161" s="33"/>
      <c r="L1161" s="33"/>
      <c r="M1161" s="33"/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</row>
    <row r="1162" ht="15.75" customHeight="1">
      <c r="A1162" s="30" t="s">
        <v>332</v>
      </c>
      <c r="B1162" s="55" t="s">
        <v>333</v>
      </c>
      <c r="C1162" s="56" t="s">
        <v>283</v>
      </c>
      <c r="D1162" s="57" t="str">
        <f>IFERROR(VLOOKUP(A1156,REKAPAN!$A$1:$M$2737,12, FALSE))</f>
        <v>24/04/19</v>
      </c>
      <c r="E1162" s="40"/>
      <c r="F1162" s="47" t="s">
        <v>351</v>
      </c>
      <c r="G1162" s="49">
        <f t="shared" si="155"/>
        <v>29000</v>
      </c>
      <c r="H1162" s="50"/>
      <c r="I1162" s="33"/>
      <c r="J1162" s="33"/>
      <c r="K1162" s="33"/>
      <c r="L1162" s="33"/>
      <c r="M1162" s="33"/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</row>
    <row r="1163" ht="15.75" customHeight="1">
      <c r="A1163" s="44" t="s">
        <v>266</v>
      </c>
      <c r="B1163" s="52" t="str">
        <f>IFERROR(VLOOKUP(A1156,REKAPAN!$A$1:$O$2737,15, FALSE))</f>
        <v>CS YENI (082321458214)</v>
      </c>
      <c r="C1163" s="58" t="s">
        <v>300</v>
      </c>
      <c r="D1163" s="59" t="str">
        <f>IFERROR(VLOOKUP(A1156,REKAPAN!$A$1:$M$2737,13, FALSE))</f>
        <v>24/04/19</v>
      </c>
      <c r="E1163" s="40"/>
      <c r="F1163" s="47" t="s">
        <v>372</v>
      </c>
      <c r="G1163" s="49" t="str">
        <f t="shared" si="155"/>
        <v>JNE REG</v>
      </c>
      <c r="H1163" s="50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</row>
    <row r="1164" ht="15.75" customHeight="1">
      <c r="A1164" s="44" t="s">
        <v>383</v>
      </c>
      <c r="B1164" s="52">
        <f>IFERROR(VLOOKUP(A1156,REKAPAN!$A$1:$M$2737,6, FALSE))</f>
        <v>1</v>
      </c>
      <c r="C1164" s="58" t="s">
        <v>325</v>
      </c>
      <c r="D1164" s="60" t="str">
        <f>IFERROR(VLOOKUP(A1156,REKAPAN!$A$1:$M$2737,11, FALSE))</f>
        <v/>
      </c>
      <c r="E1164" s="40"/>
      <c r="F1164" s="47" t="s">
        <v>394</v>
      </c>
      <c r="G1164" s="61" t="str">
        <f>IFERROR(VLOOKUP(A1156,REKAPAN!$A$1:$O$2737,14, FALSE))</f>
        <v/>
      </c>
      <c r="H1164" s="50"/>
      <c r="I1164" s="33"/>
      <c r="J1164" s="33"/>
      <c r="K1164" s="33"/>
      <c r="L1164" s="33"/>
      <c r="M1164" s="33"/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</row>
    <row r="1165" ht="15.75" customHeight="1">
      <c r="A1165" s="44" t="s">
        <v>404</v>
      </c>
      <c r="B1165" s="62" t="str">
        <f>IFERROR(VLOOKUP(A1156,REKAPAN!$A$1:$M$2737,5, FALSE))</f>
        <v>Tisha Navy M do</v>
      </c>
      <c r="C1165" s="58" t="s">
        <v>351</v>
      </c>
      <c r="D1165" s="60">
        <f>IFERROR(VLOOKUP(A1156,REKAPAN!$A$1:$M$2737,9, FALSE))</f>
        <v>29000</v>
      </c>
      <c r="E1165" s="40"/>
      <c r="F1165" s="47" t="s">
        <v>383</v>
      </c>
      <c r="G1165" s="63">
        <f t="shared" ref="G1165:G1166" si="156">B1164</f>
        <v>1</v>
      </c>
      <c r="H1165" s="50"/>
      <c r="I1165" s="33"/>
      <c r="J1165" s="33"/>
      <c r="K1165" s="33"/>
      <c r="L1165" s="33"/>
      <c r="M1165" s="33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</row>
    <row r="1166" ht="15.75" customHeight="1">
      <c r="A1166" s="64"/>
      <c r="C1166" s="58" t="s">
        <v>372</v>
      </c>
      <c r="D1166" s="65" t="str">
        <f>IFERROR(VLOOKUP(A1156,REKAPAN!$A$1:$M$2737,10, FALSE))</f>
        <v>JNE REG</v>
      </c>
      <c r="E1166" s="40"/>
      <c r="F1166" s="47" t="s">
        <v>404</v>
      </c>
      <c r="G1166" s="66" t="str">
        <f t="shared" si="156"/>
        <v>Tisha Navy M do</v>
      </c>
      <c r="H1166" s="50"/>
      <c r="I1166" s="33"/>
      <c r="J1166" s="33"/>
      <c r="K1166" s="33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</row>
    <row r="1167" ht="15.75" customHeight="1">
      <c r="A1167" s="64"/>
      <c r="C1167" s="58" t="s">
        <v>394</v>
      </c>
      <c r="D1167" s="67"/>
      <c r="E1167" s="40"/>
      <c r="F1167" s="47"/>
      <c r="H1167" s="50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</row>
    <row r="1168" ht="15.75" customHeight="1">
      <c r="A1168" s="64"/>
      <c r="C1168" s="53"/>
      <c r="D1168" s="50"/>
      <c r="E1168" s="40"/>
      <c r="F1168" s="64"/>
      <c r="H1168" s="50"/>
      <c r="I1168" s="33"/>
      <c r="J1168" s="33"/>
      <c r="K1168" s="33"/>
      <c r="L1168" s="33"/>
      <c r="M1168" s="33"/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</row>
    <row r="1169" ht="15.75" customHeight="1">
      <c r="A1169" s="47" t="s">
        <v>460</v>
      </c>
      <c r="B1169" s="68" t="s">
        <v>462</v>
      </c>
      <c r="C1169" s="53"/>
      <c r="D1169" s="54"/>
      <c r="E1169" s="40"/>
      <c r="F1169" s="69" t="s">
        <v>464</v>
      </c>
      <c r="G1169" s="70" t="s">
        <v>469</v>
      </c>
      <c r="H1169" s="71"/>
      <c r="I1169" s="33"/>
      <c r="J1169" s="33"/>
      <c r="K1169" s="33"/>
      <c r="L1169" s="33"/>
      <c r="M1169" s="33"/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</row>
    <row r="1170" ht="15.75" customHeight="1">
      <c r="A1170" s="72" t="str">
        <f>IFERROR(VLOOKUP(A1156,REKAPAN!$A$2:$R$2737,16, FALSE))</f>
        <v>Rosty</v>
      </c>
      <c r="B1170" s="73"/>
      <c r="C1170" s="74"/>
      <c r="D1170" s="75"/>
      <c r="E1170" s="76"/>
      <c r="F1170" s="77"/>
      <c r="G1170" s="78"/>
      <c r="H1170" s="79"/>
      <c r="I1170" s="33"/>
      <c r="J1170" s="33"/>
      <c r="K1170" s="33"/>
      <c r="L1170" s="33"/>
      <c r="M1170" s="33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</row>
    <row r="1171" ht="15.75" customHeight="1">
      <c r="A1171" s="26" t="s">
        <v>878</v>
      </c>
      <c r="B1171" s="27"/>
      <c r="C1171" s="27"/>
      <c r="D1171" s="28"/>
      <c r="E1171" s="29"/>
      <c r="F1171" s="30" t="str">
        <f>A1171</f>
        <v>(25)12</v>
      </c>
      <c r="G1171" s="31" t="s">
        <v>238</v>
      </c>
      <c r="H1171" s="32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</row>
    <row r="1172" ht="15.75" customHeight="1">
      <c r="A1172" s="34" t="s">
        <v>239</v>
      </c>
      <c r="B1172" s="35" t="str">
        <f>IFERROR(VLOOKUP(A1171,REKAPAN!$A$1:$M$2737,2, FALSE))</f>
        <v>Yani nuraeni</v>
      </c>
      <c r="C1172" s="36"/>
      <c r="D1172" s="38"/>
      <c r="E1172" s="40"/>
      <c r="F1172" s="30" t="s">
        <v>266</v>
      </c>
      <c r="G1172" s="43" t="str">
        <f>B1178</f>
        <v>CS YENI (082321458214)</v>
      </c>
      <c r="H1172" s="28"/>
      <c r="I1172" s="33"/>
      <c r="J1172" s="33"/>
      <c r="K1172" s="33"/>
      <c r="L1172" s="33"/>
      <c r="M1172" s="33"/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</row>
    <row r="1173" ht="15.75" customHeight="1">
      <c r="A1173" s="44" t="s">
        <v>269</v>
      </c>
      <c r="B1173" s="45" t="str">
        <f>IFERROR(VLOOKUP(A1171,REKAPAN!$A$1:$M$2737,3, FALSE))</f>
        <v>Kudang rt 01, rw 03, ciakara Kecamatan :cibeureum Kab/Kota :tasikmalayA Provinsi :jawabarat.46196</v>
      </c>
      <c r="D1173" s="46"/>
      <c r="E1173" s="40"/>
      <c r="F1173" s="47" t="s">
        <v>270</v>
      </c>
      <c r="G1173" s="49" t="str">
        <f>B1172</f>
        <v>Yani nuraeni</v>
      </c>
      <c r="H1173" s="50"/>
      <c r="I1173" s="33"/>
      <c r="J1173" s="33"/>
      <c r="K1173" s="33"/>
      <c r="L1173" s="33"/>
      <c r="M1173" s="33"/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</row>
    <row r="1174" ht="15.75" customHeight="1">
      <c r="A1174" s="44"/>
      <c r="D1174" s="46"/>
      <c r="E1174" s="40"/>
      <c r="F1174" s="47" t="s">
        <v>283</v>
      </c>
      <c r="G1174" s="51" t="str">
        <f t="shared" ref="G1174:G1178" si="157">D1177</f>
        <v>25/04/19</v>
      </c>
      <c r="H1174" s="50"/>
      <c r="I1174" s="33"/>
      <c r="J1174" s="33"/>
      <c r="K1174" s="33"/>
      <c r="L1174" s="33"/>
      <c r="M1174" s="33"/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</row>
    <row r="1175" ht="15.75" customHeight="1">
      <c r="A1175" s="44"/>
      <c r="D1175" s="46"/>
      <c r="E1175" s="40"/>
      <c r="F1175" s="47" t="s">
        <v>300</v>
      </c>
      <c r="G1175" s="51" t="str">
        <f t="shared" si="157"/>
        <v>25/04/19</v>
      </c>
      <c r="H1175" s="50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</row>
    <row r="1176" ht="15.75" customHeight="1">
      <c r="A1176" s="44" t="s">
        <v>306</v>
      </c>
      <c r="B1176" s="52" t="str">
        <f>IFERROR(VLOOKUP(A1171,REKAPAN!$A$1:$M$2737,4, FALSE))</f>
        <v>082315206278</v>
      </c>
      <c r="C1176" s="53"/>
      <c r="D1176" s="54"/>
      <c r="E1176" s="40"/>
      <c r="F1176" s="47" t="s">
        <v>325</v>
      </c>
      <c r="G1176" s="49" t="str">
        <f t="shared" si="157"/>
        <v/>
      </c>
      <c r="H1176" s="50"/>
      <c r="I1176" s="33"/>
      <c r="J1176" s="33"/>
      <c r="K1176" s="33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</row>
    <row r="1177" ht="15.75" customHeight="1">
      <c r="A1177" s="30" t="s">
        <v>332</v>
      </c>
      <c r="B1177" s="55" t="s">
        <v>333</v>
      </c>
      <c r="C1177" s="56" t="s">
        <v>283</v>
      </c>
      <c r="D1177" s="57" t="str">
        <f>IFERROR(VLOOKUP(A1171,REKAPAN!$A$1:$M$2737,12, FALSE))</f>
        <v>25/04/19</v>
      </c>
      <c r="E1177" s="40"/>
      <c r="F1177" s="47" t="s">
        <v>351</v>
      </c>
      <c r="G1177" s="49">
        <f t="shared" si="157"/>
        <v>8000</v>
      </c>
      <c r="H1177" s="50"/>
      <c r="I1177" s="33"/>
      <c r="J1177" s="33"/>
      <c r="K1177" s="33"/>
      <c r="L1177" s="33"/>
      <c r="M1177" s="33"/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</row>
    <row r="1178" ht="15.75" customHeight="1">
      <c r="A1178" s="44" t="s">
        <v>266</v>
      </c>
      <c r="B1178" s="52" t="str">
        <f>IFERROR(VLOOKUP(A1171,REKAPAN!$A$1:$O$2737,15, FALSE))</f>
        <v>CS YENI (082321458214)</v>
      </c>
      <c r="C1178" s="58" t="s">
        <v>300</v>
      </c>
      <c r="D1178" s="59" t="str">
        <f>IFERROR(VLOOKUP(A1171,REKAPAN!$A$1:$M$2737,13, FALSE))</f>
        <v>25/04/19</v>
      </c>
      <c r="E1178" s="40"/>
      <c r="F1178" s="47" t="s">
        <v>372</v>
      </c>
      <c r="G1178" s="49" t="str">
        <f t="shared" si="157"/>
        <v>JNE REG</v>
      </c>
      <c r="H1178" s="50"/>
      <c r="I1178" s="33"/>
      <c r="J1178" s="33"/>
      <c r="K1178" s="33"/>
      <c r="L1178" s="33"/>
      <c r="M1178" s="33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</row>
    <row r="1179" ht="15.75" customHeight="1">
      <c r="A1179" s="44" t="s">
        <v>383</v>
      </c>
      <c r="B1179" s="52">
        <f>IFERROR(VLOOKUP(A1171,REKAPAN!$A$1:$M$2737,6, FALSE))</f>
        <v>1</v>
      </c>
      <c r="C1179" s="58" t="s">
        <v>325</v>
      </c>
      <c r="D1179" s="60" t="str">
        <f>IFERROR(VLOOKUP(A1171,REKAPAN!$A$1:$M$2737,11, FALSE))</f>
        <v/>
      </c>
      <c r="E1179" s="40"/>
      <c r="F1179" s="47" t="s">
        <v>394</v>
      </c>
      <c r="G1179" s="61" t="str">
        <f>IFERROR(VLOOKUP(A1171,REKAPAN!$A$1:$O$2737,14, FALSE))</f>
        <v/>
      </c>
      <c r="H1179" s="50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</row>
    <row r="1180" ht="15.75" customHeight="1">
      <c r="A1180" s="44" t="s">
        <v>404</v>
      </c>
      <c r="B1180" s="62" t="str">
        <f>IFERROR(VLOOKUP(A1171,REKAPAN!$A$1:$M$2737,5, FALSE))</f>
        <v>Yara Hitam XL do</v>
      </c>
      <c r="C1180" s="58" t="s">
        <v>351</v>
      </c>
      <c r="D1180" s="60">
        <f>IFERROR(VLOOKUP(A1171,REKAPAN!$A$1:$M$2737,9, FALSE))</f>
        <v>8000</v>
      </c>
      <c r="E1180" s="40"/>
      <c r="F1180" s="47" t="s">
        <v>383</v>
      </c>
      <c r="G1180" s="63">
        <f t="shared" ref="G1180:G1181" si="158">B1179</f>
        <v>1</v>
      </c>
      <c r="H1180" s="50"/>
      <c r="I1180" s="33"/>
      <c r="J1180" s="33"/>
      <c r="K1180" s="33"/>
      <c r="L1180" s="33"/>
      <c r="M1180" s="33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</row>
    <row r="1181" ht="15.75" customHeight="1">
      <c r="A1181" s="64"/>
      <c r="C1181" s="58" t="s">
        <v>372</v>
      </c>
      <c r="D1181" s="65" t="str">
        <f>IFERROR(VLOOKUP(A1171,REKAPAN!$A$1:$M$2737,10, FALSE))</f>
        <v>JNE REG</v>
      </c>
      <c r="E1181" s="40"/>
      <c r="F1181" s="47" t="s">
        <v>404</v>
      </c>
      <c r="G1181" s="66" t="str">
        <f t="shared" si="158"/>
        <v>Yara Hitam XL do</v>
      </c>
      <c r="H1181" s="50"/>
      <c r="I1181" s="33"/>
      <c r="J1181" s="33"/>
      <c r="K1181" s="33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</row>
    <row r="1182" ht="15.75" customHeight="1">
      <c r="A1182" s="64"/>
      <c r="C1182" s="58" t="s">
        <v>394</v>
      </c>
      <c r="D1182" s="67"/>
      <c r="E1182" s="40"/>
      <c r="F1182" s="47"/>
      <c r="H1182" s="50"/>
      <c r="I1182" s="33"/>
      <c r="J1182" s="33"/>
      <c r="K1182" s="33"/>
      <c r="L1182" s="33"/>
      <c r="M1182" s="33"/>
      <c r="N1182" s="33"/>
      <c r="O1182" s="33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</row>
    <row r="1183" ht="15.75" customHeight="1">
      <c r="A1183" s="64"/>
      <c r="C1183" s="53"/>
      <c r="D1183" s="50"/>
      <c r="E1183" s="40"/>
      <c r="F1183" s="64"/>
      <c r="H1183" s="50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</row>
    <row r="1184" ht="15.75" customHeight="1">
      <c r="A1184" s="47" t="s">
        <v>460</v>
      </c>
      <c r="B1184" s="68" t="s">
        <v>462</v>
      </c>
      <c r="C1184" s="53"/>
      <c r="D1184" s="54"/>
      <c r="E1184" s="40"/>
      <c r="F1184" s="69" t="s">
        <v>464</v>
      </c>
      <c r="G1184" s="70" t="s">
        <v>469</v>
      </c>
      <c r="H1184" s="71"/>
      <c r="I1184" s="33"/>
      <c r="J1184" s="33"/>
      <c r="K1184" s="33"/>
      <c r="L1184" s="33"/>
      <c r="M1184" s="33"/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</row>
    <row r="1185" ht="15.75" customHeight="1">
      <c r="A1185" s="72" t="str">
        <f>IFERROR(VLOOKUP(A1171,REKAPAN!$A$2:$R$2737,16, FALSE))</f>
        <v>Rosty</v>
      </c>
      <c r="B1185" s="73"/>
      <c r="C1185" s="74"/>
      <c r="D1185" s="75"/>
      <c r="E1185" s="76"/>
      <c r="F1185" s="77"/>
      <c r="G1185" s="78"/>
      <c r="H1185" s="79"/>
      <c r="I1185" s="33"/>
      <c r="J1185" s="33"/>
      <c r="K1185" s="33"/>
      <c r="L1185" s="33"/>
      <c r="M1185" s="33"/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</row>
    <row r="1186" ht="15.75" customHeight="1">
      <c r="A1186" s="26" t="s">
        <v>882</v>
      </c>
      <c r="B1186" s="27"/>
      <c r="C1186" s="27"/>
      <c r="D1186" s="28"/>
      <c r="E1186" s="29"/>
      <c r="F1186" s="30" t="str">
        <f>A1186</f>
        <v>(25)13</v>
      </c>
      <c r="G1186" s="31" t="s">
        <v>238</v>
      </c>
      <c r="H1186" s="32"/>
      <c r="I1186" s="33"/>
      <c r="J1186" s="33"/>
      <c r="K1186" s="33"/>
      <c r="L1186" s="33"/>
      <c r="M1186" s="33"/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</row>
    <row r="1187" ht="15.75" customHeight="1">
      <c r="A1187" s="34" t="s">
        <v>239</v>
      </c>
      <c r="B1187" s="35" t="str">
        <f>IFERROR(VLOOKUP(A1186,REKAPAN!$A$1:$M$2737,2, FALSE))</f>
        <v>Adhe Ruwaida     </v>
      </c>
      <c r="C1187" s="36"/>
      <c r="D1187" s="38"/>
      <c r="E1187" s="40"/>
      <c r="F1187" s="30" t="s">
        <v>266</v>
      </c>
      <c r="G1187" s="43" t="str">
        <f>B1193</f>
        <v>CS YENI (082321458214)</v>
      </c>
      <c r="H1187" s="28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</row>
    <row r="1188" ht="15.75" customHeight="1">
      <c r="A1188" s="44" t="s">
        <v>269</v>
      </c>
      <c r="B1188" s="45" t="str">
        <f>IFERROR(VLOOKUP(A1186,REKAPAN!$A$1:$M$2737,3, FALSE))</f>
        <v>Jalan Belimbing No. 31A Rt 014/ Rw 01 Jagakarsa Jakarta Selatan 12620</v>
      </c>
      <c r="D1188" s="46"/>
      <c r="E1188" s="40"/>
      <c r="F1188" s="47" t="s">
        <v>270</v>
      </c>
      <c r="G1188" s="49" t="str">
        <f>B1187</f>
        <v>Adhe Ruwaida     </v>
      </c>
      <c r="H1188" s="50"/>
      <c r="I1188" s="33"/>
      <c r="J1188" s="33"/>
      <c r="K1188" s="33"/>
      <c r="L1188" s="33"/>
      <c r="M1188" s="33"/>
      <c r="N1188" s="33"/>
      <c r="O1188" s="33"/>
      <c r="P1188" s="33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</row>
    <row r="1189" ht="15.75" customHeight="1">
      <c r="A1189" s="44"/>
      <c r="D1189" s="46"/>
      <c r="E1189" s="40"/>
      <c r="F1189" s="47" t="s">
        <v>283</v>
      </c>
      <c r="G1189" s="51" t="str">
        <f t="shared" ref="G1189:G1193" si="159">D1192</f>
        <v>25/04/19</v>
      </c>
      <c r="H1189" s="50"/>
      <c r="I1189" s="33"/>
      <c r="J1189" s="33"/>
      <c r="K1189" s="33"/>
      <c r="L1189" s="33"/>
      <c r="M1189" s="33"/>
      <c r="N1189" s="33"/>
      <c r="O1189" s="33"/>
      <c r="P1189" s="33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</row>
    <row r="1190" ht="15.75" customHeight="1">
      <c r="A1190" s="44"/>
      <c r="D1190" s="46"/>
      <c r="E1190" s="40"/>
      <c r="F1190" s="47" t="s">
        <v>300</v>
      </c>
      <c r="G1190" s="51" t="str">
        <f t="shared" si="159"/>
        <v>25/04/19</v>
      </c>
      <c r="H1190" s="50"/>
      <c r="I1190" s="33"/>
      <c r="J1190" s="33"/>
      <c r="K1190" s="33"/>
      <c r="L1190" s="33"/>
      <c r="M1190" s="33"/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</row>
    <row r="1191" ht="15.75" customHeight="1">
      <c r="A1191" s="44" t="s">
        <v>306</v>
      </c>
      <c r="B1191" s="52" t="str">
        <f>IFERROR(VLOOKUP(A1186,REKAPAN!$A$1:$M$2737,4, FALSE))</f>
        <v>081380644757</v>
      </c>
      <c r="C1191" s="53"/>
      <c r="D1191" s="54"/>
      <c r="E1191" s="40"/>
      <c r="F1191" s="47" t="s">
        <v>325</v>
      </c>
      <c r="G1191" s="49" t="str">
        <f t="shared" si="159"/>
        <v/>
      </c>
      <c r="H1191" s="50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</row>
    <row r="1192" ht="15.75" customHeight="1">
      <c r="A1192" s="30" t="s">
        <v>332</v>
      </c>
      <c r="B1192" s="55" t="s">
        <v>333</v>
      </c>
      <c r="C1192" s="56" t="s">
        <v>283</v>
      </c>
      <c r="D1192" s="57" t="str">
        <f>IFERROR(VLOOKUP(A1186,REKAPAN!$A$1:$M$2737,12, FALSE))</f>
        <v>25/04/19</v>
      </c>
      <c r="E1192" s="40"/>
      <c r="F1192" s="47" t="s">
        <v>351</v>
      </c>
      <c r="G1192" s="49">
        <f t="shared" si="159"/>
        <v>11000</v>
      </c>
      <c r="H1192" s="50"/>
      <c r="I1192" s="33"/>
      <c r="J1192" s="33"/>
      <c r="K1192" s="33"/>
      <c r="L1192" s="33"/>
      <c r="M1192" s="33"/>
      <c r="N1192" s="33"/>
      <c r="O1192" s="33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</row>
    <row r="1193" ht="15.75" customHeight="1">
      <c r="A1193" s="44" t="s">
        <v>266</v>
      </c>
      <c r="B1193" s="52" t="str">
        <f>IFERROR(VLOOKUP(A1186,REKAPAN!$A$1:$O$2737,15, FALSE))</f>
        <v>CS YENI (082321458214)</v>
      </c>
      <c r="C1193" s="58" t="s">
        <v>300</v>
      </c>
      <c r="D1193" s="59" t="str">
        <f>IFERROR(VLOOKUP(A1186,REKAPAN!$A$1:$M$2737,13, FALSE))</f>
        <v>25/04/19</v>
      </c>
      <c r="E1193" s="40"/>
      <c r="F1193" s="47" t="s">
        <v>372</v>
      </c>
      <c r="G1193" s="49" t="str">
        <f t="shared" si="159"/>
        <v>JNE REG</v>
      </c>
      <c r="H1193" s="50"/>
      <c r="I1193" s="33"/>
      <c r="J1193" s="33"/>
      <c r="K1193" s="33"/>
      <c r="L1193" s="33"/>
      <c r="M1193" s="33"/>
      <c r="N1193" s="33"/>
      <c r="O1193" s="33"/>
      <c r="P1193" s="33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</row>
    <row r="1194" ht="15.75" customHeight="1">
      <c r="A1194" s="44" t="s">
        <v>383</v>
      </c>
      <c r="B1194" s="52">
        <f>IFERROR(VLOOKUP(A1186,REKAPAN!$A$1:$M$2737,6, FALSE))</f>
        <v>2</v>
      </c>
      <c r="C1194" s="58" t="s">
        <v>325</v>
      </c>
      <c r="D1194" s="60" t="str">
        <f>IFERROR(VLOOKUP(A1186,REKAPAN!$A$1:$M$2737,11, FALSE))</f>
        <v/>
      </c>
      <c r="E1194" s="40"/>
      <c r="F1194" s="47" t="s">
        <v>394</v>
      </c>
      <c r="G1194" s="61" t="str">
        <f>IFERROR(VLOOKUP(A1186,REKAPAN!$A$1:$O$2737,14, FALSE))</f>
        <v/>
      </c>
      <c r="H1194" s="50"/>
      <c r="I1194" s="33"/>
      <c r="J1194" s="33"/>
      <c r="K1194" s="33"/>
      <c r="L1194" s="33"/>
      <c r="M1194" s="33"/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</row>
    <row r="1195" ht="15.75" customHeight="1">
      <c r="A1195" s="44" t="s">
        <v>404</v>
      </c>
      <c r="B1195" s="62" t="str">
        <f>IFERROR(VLOOKUP(A1186,REKAPAN!$A$1:$M$2737,5, FALSE))</f>
        <v>YARA Maroon S set</v>
      </c>
      <c r="C1195" s="58" t="s">
        <v>351</v>
      </c>
      <c r="D1195" s="60">
        <f>IFERROR(VLOOKUP(A1186,REKAPAN!$A$1:$M$2737,9, FALSE))</f>
        <v>11000</v>
      </c>
      <c r="E1195" s="40"/>
      <c r="F1195" s="47" t="s">
        <v>383</v>
      </c>
      <c r="G1195" s="63">
        <f t="shared" ref="G1195:G1196" si="160">B1194</f>
        <v>2</v>
      </c>
      <c r="H1195" s="50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</row>
    <row r="1196" ht="15.75" customHeight="1">
      <c r="A1196" s="64"/>
      <c r="C1196" s="58" t="s">
        <v>372</v>
      </c>
      <c r="D1196" s="65" t="str">
        <f>IFERROR(VLOOKUP(A1186,REKAPAN!$A$1:$M$2737,10, FALSE))</f>
        <v>JNE REG</v>
      </c>
      <c r="E1196" s="40"/>
      <c r="F1196" s="47" t="s">
        <v>404</v>
      </c>
      <c r="G1196" s="66" t="str">
        <f t="shared" si="160"/>
        <v>YARA Maroon S set</v>
      </c>
      <c r="H1196" s="50"/>
      <c r="I1196" s="33"/>
      <c r="J1196" s="33"/>
      <c r="K1196" s="33"/>
      <c r="L1196" s="33"/>
      <c r="M1196" s="33"/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</row>
    <row r="1197" ht="15.75" customHeight="1">
      <c r="A1197" s="64"/>
      <c r="C1197" s="58" t="s">
        <v>394</v>
      </c>
      <c r="D1197" s="67"/>
      <c r="E1197" s="40"/>
      <c r="F1197" s="47"/>
      <c r="H1197" s="50"/>
      <c r="I1197" s="33"/>
      <c r="J1197" s="33"/>
      <c r="K1197" s="33"/>
      <c r="L1197" s="33"/>
      <c r="M1197" s="33"/>
      <c r="N1197" s="33"/>
      <c r="O1197" s="33"/>
      <c r="P1197" s="33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</row>
    <row r="1198" ht="15.75" customHeight="1">
      <c r="A1198" s="64"/>
      <c r="C1198" s="53"/>
      <c r="D1198" s="50"/>
      <c r="E1198" s="40"/>
      <c r="F1198" s="64"/>
      <c r="H1198" s="50"/>
      <c r="I1198" s="33"/>
      <c r="J1198" s="33"/>
      <c r="K1198" s="33"/>
      <c r="L1198" s="33"/>
      <c r="M1198" s="33"/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</row>
    <row r="1199" ht="15.75" customHeight="1">
      <c r="A1199" s="47" t="s">
        <v>460</v>
      </c>
      <c r="B1199" s="68" t="s">
        <v>462</v>
      </c>
      <c r="C1199" s="53"/>
      <c r="D1199" s="54"/>
      <c r="E1199" s="40"/>
      <c r="F1199" s="69" t="s">
        <v>464</v>
      </c>
      <c r="G1199" s="70" t="s">
        <v>469</v>
      </c>
      <c r="H1199" s="71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</row>
    <row r="1200" ht="15.75" customHeight="1">
      <c r="A1200" s="72" t="str">
        <f>IFERROR(VLOOKUP(A1186,REKAPAN!$A$2:$R$2737,16, FALSE))</f>
        <v>WAWAT</v>
      </c>
      <c r="B1200" s="73"/>
      <c r="C1200" s="74"/>
      <c r="D1200" s="75"/>
      <c r="E1200" s="76"/>
      <c r="F1200" s="77"/>
      <c r="G1200" s="78"/>
      <c r="H1200" s="79"/>
      <c r="I1200" s="33"/>
      <c r="J1200" s="33"/>
      <c r="K1200" s="33"/>
      <c r="L1200" s="33"/>
      <c r="M1200" s="33"/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</row>
    <row r="1201" ht="15.75" customHeight="1">
      <c r="A1201" s="26" t="s">
        <v>887</v>
      </c>
      <c r="B1201" s="27"/>
      <c r="C1201" s="27"/>
      <c r="D1201" s="28"/>
      <c r="E1201" s="29"/>
      <c r="F1201" s="30" t="str">
        <f>A1201</f>
        <v>(25)14</v>
      </c>
      <c r="G1201" s="31" t="s">
        <v>238</v>
      </c>
      <c r="H1201" s="32"/>
      <c r="I1201" s="33"/>
      <c r="J1201" s="33"/>
      <c r="K1201" s="33"/>
      <c r="L1201" s="33"/>
      <c r="M1201" s="33"/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</row>
    <row r="1202" ht="15.75" customHeight="1">
      <c r="A1202" s="34" t="s">
        <v>239</v>
      </c>
      <c r="B1202" s="35" t="str">
        <f>IFERROR(VLOOKUP(A1201,REKAPAN!$A$1:$M$2737,2, FALSE))</f>
        <v>Evi</v>
      </c>
      <c r="C1202" s="36"/>
      <c r="D1202" s="38"/>
      <c r="E1202" s="40"/>
      <c r="F1202" s="30" t="s">
        <v>266</v>
      </c>
      <c r="G1202" s="43" t="str">
        <f>B1208</f>
        <v>CS YENI (082321458214)</v>
      </c>
      <c r="H1202" s="28"/>
      <c r="I1202" s="33"/>
      <c r="J1202" s="33"/>
      <c r="K1202" s="33"/>
      <c r="L1202" s="33"/>
      <c r="M1202" s="33"/>
      <c r="N1202" s="33"/>
      <c r="O1202" s="33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</row>
    <row r="1203" ht="15.75" customHeight="1">
      <c r="A1203" s="44" t="s">
        <v>269</v>
      </c>
      <c r="B1203" s="45" t="str">
        <f>IFERROR(VLOOKUP(A1201,REKAPAN!$A$1:$M$2737,3, FALSE))</f>
        <v>Toko Eleora skincare, Jl.syeh quro pundong-lamaran depan pom bensin,kel.palumbonsari Kecamatan : karawang timur Kab/Kota : karawang Provinsi : jawa barat</v>
      </c>
      <c r="D1203" s="46"/>
      <c r="E1203" s="40"/>
      <c r="F1203" s="47" t="s">
        <v>270</v>
      </c>
      <c r="G1203" s="49" t="str">
        <f>B1202</f>
        <v>Evi</v>
      </c>
      <c r="H1203" s="50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</row>
    <row r="1204" ht="15.75" customHeight="1">
      <c r="A1204" s="44"/>
      <c r="D1204" s="46"/>
      <c r="E1204" s="40"/>
      <c r="F1204" s="47" t="s">
        <v>283</v>
      </c>
      <c r="G1204" s="51" t="str">
        <f t="shared" ref="G1204:G1208" si="161">D1207</f>
        <v>25/04/19</v>
      </c>
      <c r="H1204" s="50"/>
      <c r="I1204" s="33"/>
      <c r="J1204" s="33"/>
      <c r="K1204" s="33"/>
      <c r="L1204" s="33"/>
      <c r="M1204" s="33"/>
      <c r="N1204" s="33"/>
      <c r="O1204" s="33"/>
      <c r="P1204" s="33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</row>
    <row r="1205" ht="15.75" customHeight="1">
      <c r="A1205" s="44"/>
      <c r="D1205" s="46"/>
      <c r="E1205" s="40"/>
      <c r="F1205" s="47" t="s">
        <v>300</v>
      </c>
      <c r="G1205" s="51" t="str">
        <f t="shared" si="161"/>
        <v>25/04/19</v>
      </c>
      <c r="H1205" s="50"/>
      <c r="I1205" s="33"/>
      <c r="J1205" s="33"/>
      <c r="K1205" s="33"/>
      <c r="L1205" s="33"/>
      <c r="M1205" s="33"/>
      <c r="N1205" s="33"/>
      <c r="O1205" s="33"/>
      <c r="P1205" s="33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</row>
    <row r="1206" ht="15.75" customHeight="1">
      <c r="A1206" s="44" t="s">
        <v>306</v>
      </c>
      <c r="B1206" s="52" t="str">
        <f>IFERROR(VLOOKUP(A1201,REKAPAN!$A$1:$M$2737,4, FALSE))</f>
        <v>081210805998</v>
      </c>
      <c r="C1206" s="53"/>
      <c r="D1206" s="54"/>
      <c r="E1206" s="40"/>
      <c r="F1206" s="47" t="s">
        <v>325</v>
      </c>
      <c r="G1206" s="49" t="str">
        <f t="shared" si="161"/>
        <v/>
      </c>
      <c r="H1206" s="50"/>
      <c r="I1206" s="33"/>
      <c r="J1206" s="33"/>
      <c r="K1206" s="33"/>
      <c r="L1206" s="33"/>
      <c r="M1206" s="33"/>
      <c r="N1206" s="33"/>
      <c r="O1206" s="33"/>
      <c r="P1206" s="33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</row>
    <row r="1207" ht="15.75" customHeight="1">
      <c r="A1207" s="30" t="s">
        <v>332</v>
      </c>
      <c r="B1207" s="55" t="s">
        <v>333</v>
      </c>
      <c r="C1207" s="56" t="s">
        <v>283</v>
      </c>
      <c r="D1207" s="57" t="str">
        <f>IFERROR(VLOOKUP(A1201,REKAPAN!$A$1:$M$2737,12, FALSE))</f>
        <v>25/04/19</v>
      </c>
      <c r="E1207" s="40"/>
      <c r="F1207" s="47" t="s">
        <v>351</v>
      </c>
      <c r="G1207" s="49">
        <f t="shared" si="161"/>
        <v>11000</v>
      </c>
      <c r="H1207" s="50"/>
      <c r="I1207" s="33"/>
      <c r="J1207" s="33"/>
      <c r="K1207" s="33"/>
      <c r="L1207" s="33"/>
      <c r="M1207" s="33"/>
      <c r="N1207" s="33"/>
      <c r="O1207" s="33"/>
      <c r="P1207" s="33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</row>
    <row r="1208" ht="15.75" customHeight="1">
      <c r="A1208" s="44" t="s">
        <v>266</v>
      </c>
      <c r="B1208" s="52" t="str">
        <f>IFERROR(VLOOKUP(A1201,REKAPAN!$A$1:$O$2737,15, FALSE))</f>
        <v>CS YENI (082321458214)</v>
      </c>
      <c r="C1208" s="58" t="s">
        <v>300</v>
      </c>
      <c r="D1208" s="59" t="str">
        <f>IFERROR(VLOOKUP(A1201,REKAPAN!$A$1:$M$2737,13, FALSE))</f>
        <v>25/04/19</v>
      </c>
      <c r="E1208" s="40"/>
      <c r="F1208" s="47" t="s">
        <v>372</v>
      </c>
      <c r="G1208" s="49" t="str">
        <f t="shared" si="161"/>
        <v>JNE REG</v>
      </c>
      <c r="H1208" s="50"/>
      <c r="I1208" s="33"/>
      <c r="J1208" s="33"/>
      <c r="K1208" s="33"/>
      <c r="L1208" s="33"/>
      <c r="M1208" s="33"/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</row>
    <row r="1209" ht="15.75" customHeight="1">
      <c r="A1209" s="44" t="s">
        <v>383</v>
      </c>
      <c r="B1209" s="52">
        <f>IFERROR(VLOOKUP(A1201,REKAPAN!$A$1:$M$2737,6, FALSE))</f>
        <v>2</v>
      </c>
      <c r="C1209" s="58" t="s">
        <v>325</v>
      </c>
      <c r="D1209" s="60" t="str">
        <f>IFERROR(VLOOKUP(A1201,REKAPAN!$A$1:$M$2737,11, FALSE))</f>
        <v/>
      </c>
      <c r="E1209" s="40"/>
      <c r="F1209" s="47" t="s">
        <v>394</v>
      </c>
      <c r="G1209" s="61" t="str">
        <f>IFERROR(VLOOKUP(A1201,REKAPAN!$A$1:$O$2737,14, FALSE))</f>
        <v/>
      </c>
      <c r="H1209" s="50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</row>
    <row r="1210" ht="15.75" customHeight="1">
      <c r="A1210" s="44" t="s">
        <v>404</v>
      </c>
      <c r="B1210" s="62" t="str">
        <f>IFERROR(VLOOKUP(A1201,REKAPAN!$A$1:$M$2737,5, FALSE))</f>
        <v>- Fazilla tosca M do
- Fazilla kids tosca size.7 (set) </v>
      </c>
      <c r="C1210" s="58" t="s">
        <v>351</v>
      </c>
      <c r="D1210" s="60">
        <f>IFERROR(VLOOKUP(A1201,REKAPAN!$A$1:$M$2737,9, FALSE))</f>
        <v>11000</v>
      </c>
      <c r="E1210" s="40"/>
      <c r="F1210" s="47" t="s">
        <v>383</v>
      </c>
      <c r="G1210" s="63">
        <f t="shared" ref="G1210:G1211" si="162">B1209</f>
        <v>2</v>
      </c>
      <c r="H1210" s="50"/>
      <c r="I1210" s="33"/>
      <c r="J1210" s="33"/>
      <c r="K1210" s="33"/>
      <c r="L1210" s="33"/>
      <c r="M1210" s="33"/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</row>
    <row r="1211" ht="15.75" customHeight="1">
      <c r="A1211" s="64"/>
      <c r="C1211" s="58" t="s">
        <v>372</v>
      </c>
      <c r="D1211" s="65" t="str">
        <f>IFERROR(VLOOKUP(A1201,REKAPAN!$A$1:$M$2737,10, FALSE))</f>
        <v>JNE REG</v>
      </c>
      <c r="E1211" s="40"/>
      <c r="F1211" s="47" t="s">
        <v>404</v>
      </c>
      <c r="G1211" s="66" t="str">
        <f t="shared" si="162"/>
        <v>- Fazilla tosca M do
- Fazilla kids tosca size.7 (set) </v>
      </c>
      <c r="H1211" s="50"/>
      <c r="I1211" s="33"/>
      <c r="J1211" s="33"/>
      <c r="K1211" s="33"/>
      <c r="L1211" s="33"/>
      <c r="M1211" s="33"/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</row>
    <row r="1212" ht="15.75" customHeight="1">
      <c r="A1212" s="64"/>
      <c r="C1212" s="58" t="s">
        <v>394</v>
      </c>
      <c r="D1212" s="67"/>
      <c r="E1212" s="40"/>
      <c r="F1212" s="47"/>
      <c r="H1212" s="50"/>
      <c r="I1212" s="33"/>
      <c r="J1212" s="33"/>
      <c r="K1212" s="33"/>
      <c r="L1212" s="33"/>
      <c r="M1212" s="33"/>
      <c r="N1212" s="33"/>
      <c r="O1212" s="33"/>
      <c r="P1212" s="33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</row>
    <row r="1213" ht="15.75" customHeight="1">
      <c r="A1213" s="64"/>
      <c r="C1213" s="53"/>
      <c r="D1213" s="50"/>
      <c r="E1213" s="40"/>
      <c r="F1213" s="64"/>
      <c r="H1213" s="50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</row>
    <row r="1214" ht="15.75" customHeight="1">
      <c r="A1214" s="47" t="s">
        <v>460</v>
      </c>
      <c r="B1214" s="68" t="s">
        <v>462</v>
      </c>
      <c r="C1214" s="53"/>
      <c r="D1214" s="54"/>
      <c r="E1214" s="40"/>
      <c r="F1214" s="69" t="s">
        <v>464</v>
      </c>
      <c r="G1214" s="70" t="s">
        <v>469</v>
      </c>
      <c r="H1214" s="71"/>
      <c r="I1214" s="33"/>
      <c r="J1214" s="33"/>
      <c r="K1214" s="33"/>
      <c r="L1214" s="33"/>
      <c r="M1214" s="33"/>
      <c r="N1214" s="33"/>
      <c r="O1214" s="33"/>
      <c r="P1214" s="33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</row>
    <row r="1215" ht="15.75" customHeight="1">
      <c r="A1215" s="72" t="str">
        <f>IFERROR(VLOOKUP(A1201,REKAPAN!$A$2:$R$2737,16, FALSE))</f>
        <v>WAWAT</v>
      </c>
      <c r="B1215" s="73"/>
      <c r="C1215" s="74"/>
      <c r="D1215" s="75"/>
      <c r="E1215" s="76"/>
      <c r="F1215" s="77"/>
      <c r="G1215" s="78"/>
      <c r="H1215" s="79"/>
      <c r="I1215" s="33"/>
      <c r="J1215" s="33"/>
      <c r="K1215" s="33"/>
      <c r="L1215" s="33"/>
      <c r="M1215" s="33"/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</row>
    <row r="1216" ht="15.75" customHeight="1">
      <c r="A1216" s="26" t="s">
        <v>892</v>
      </c>
      <c r="B1216" s="27"/>
      <c r="C1216" s="27"/>
      <c r="D1216" s="28"/>
      <c r="E1216" s="29"/>
      <c r="F1216" s="30" t="str">
        <f>A1216</f>
        <v>(26)1</v>
      </c>
      <c r="G1216" s="31" t="s">
        <v>238</v>
      </c>
      <c r="H1216" s="32"/>
      <c r="I1216" s="33"/>
      <c r="J1216" s="33"/>
      <c r="K1216" s="33"/>
      <c r="L1216" s="33"/>
      <c r="M1216" s="33"/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</row>
    <row r="1217" ht="15.75" customHeight="1">
      <c r="A1217" s="34" t="s">
        <v>239</v>
      </c>
      <c r="B1217" s="35" t="str">
        <f>IFERROR(VLOOKUP(A1216,REKAPAN!$A$1:$M$2737,2, FALSE))</f>
        <v>Gustonul ansori</v>
      </c>
      <c r="C1217" s="36"/>
      <c r="D1217" s="38"/>
      <c r="E1217" s="40"/>
      <c r="F1217" s="30" t="s">
        <v>266</v>
      </c>
      <c r="G1217" s="43" t="str">
        <f>B1223</f>
        <v>CS YENI (082321458214)</v>
      </c>
      <c r="H1217" s="28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</row>
    <row r="1218" ht="15.75" customHeight="1">
      <c r="A1218" s="44" t="s">
        <v>269</v>
      </c>
      <c r="B1218" s="45" t="str">
        <f>IFERROR(VLOOKUP(A1216,REKAPAN!$A$1:$M$2737,3, FALSE))</f>
        <v>Prayungan getas rt 03 rw 03 Kecamatan :wonosalam Kab/Kota :demak Provinsi :jawa tengah</v>
      </c>
      <c r="D1218" s="46"/>
      <c r="E1218" s="40"/>
      <c r="F1218" s="47" t="s">
        <v>270</v>
      </c>
      <c r="G1218" s="49" t="str">
        <f>B1217</f>
        <v>Gustonul ansori</v>
      </c>
      <c r="H1218" s="50"/>
      <c r="I1218" s="33"/>
      <c r="J1218" s="33"/>
      <c r="K1218" s="33"/>
      <c r="L1218" s="33"/>
      <c r="M1218" s="33"/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</row>
    <row r="1219" ht="15.75" customHeight="1">
      <c r="A1219" s="44"/>
      <c r="D1219" s="46"/>
      <c r="E1219" s="40"/>
      <c r="F1219" s="47" t="s">
        <v>283</v>
      </c>
      <c r="G1219" s="51" t="str">
        <f t="shared" ref="G1219:G1223" si="163">D1222</f>
        <v>25/04/19</v>
      </c>
      <c r="H1219" s="50"/>
      <c r="I1219" s="33"/>
      <c r="J1219" s="33"/>
      <c r="K1219" s="33"/>
      <c r="L1219" s="33"/>
      <c r="M1219" s="33"/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</row>
    <row r="1220" ht="15.75" customHeight="1">
      <c r="A1220" s="44"/>
      <c r="D1220" s="46"/>
      <c r="E1220" s="40"/>
      <c r="F1220" s="47" t="s">
        <v>300</v>
      </c>
      <c r="G1220" s="51" t="str">
        <f t="shared" si="163"/>
        <v>25/04/19</v>
      </c>
      <c r="H1220" s="50"/>
      <c r="I1220" s="33"/>
      <c r="J1220" s="33"/>
      <c r="K1220" s="33"/>
      <c r="L1220" s="33"/>
      <c r="M1220" s="33"/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</row>
    <row r="1221" ht="15.75" customHeight="1">
      <c r="A1221" s="44" t="s">
        <v>306</v>
      </c>
      <c r="B1221" s="52" t="str">
        <f>IFERROR(VLOOKUP(A1216,REKAPAN!$A$1:$M$2737,4, FALSE))</f>
        <v>082136462878</v>
      </c>
      <c r="C1221" s="53"/>
      <c r="D1221" s="54"/>
      <c r="E1221" s="40"/>
      <c r="F1221" s="47" t="s">
        <v>325</v>
      </c>
      <c r="G1221" s="49" t="str">
        <f t="shared" si="163"/>
        <v/>
      </c>
      <c r="H1221" s="50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</row>
    <row r="1222" ht="15.75" customHeight="1">
      <c r="A1222" s="30" t="s">
        <v>332</v>
      </c>
      <c r="B1222" s="55" t="s">
        <v>333</v>
      </c>
      <c r="C1222" s="56" t="s">
        <v>283</v>
      </c>
      <c r="D1222" s="57" t="str">
        <f>IFERROR(VLOOKUP(A1216,REKAPAN!$A$1:$M$2737,12, FALSE))</f>
        <v>25/04/19</v>
      </c>
      <c r="E1222" s="40"/>
      <c r="F1222" s="47" t="s">
        <v>351</v>
      </c>
      <c r="G1222" s="49">
        <f t="shared" si="163"/>
        <v>24000</v>
      </c>
      <c r="H1222" s="50"/>
      <c r="I1222" s="33"/>
      <c r="J1222" s="33"/>
      <c r="K1222" s="33"/>
      <c r="L1222" s="33"/>
      <c r="M1222" s="33"/>
      <c r="N1222" s="33"/>
      <c r="O1222" s="33"/>
      <c r="P1222" s="33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</row>
    <row r="1223" ht="15.75" customHeight="1">
      <c r="A1223" s="44" t="s">
        <v>266</v>
      </c>
      <c r="B1223" s="52" t="str">
        <f>IFERROR(VLOOKUP(A1216,REKAPAN!$A$1:$O$2737,15, FALSE))</f>
        <v>CS YENI (082321458214)</v>
      </c>
      <c r="C1223" s="58" t="s">
        <v>300</v>
      </c>
      <c r="D1223" s="59" t="str">
        <f>IFERROR(VLOOKUP(A1216,REKAPAN!$A$1:$M$2737,13, FALSE))</f>
        <v>25/04/19</v>
      </c>
      <c r="E1223" s="40"/>
      <c r="F1223" s="47" t="s">
        <v>372</v>
      </c>
      <c r="G1223" s="49" t="str">
        <f t="shared" si="163"/>
        <v>JNE REG</v>
      </c>
      <c r="H1223" s="50"/>
      <c r="I1223" s="33"/>
      <c r="J1223" s="33"/>
      <c r="K1223" s="33"/>
      <c r="L1223" s="33"/>
      <c r="M1223" s="33"/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</row>
    <row r="1224" ht="15.75" customHeight="1">
      <c r="A1224" s="44" t="s">
        <v>383</v>
      </c>
      <c r="B1224" s="52">
        <f>IFERROR(VLOOKUP(A1216,REKAPAN!$A$1:$M$2737,6, FALSE))</f>
        <v>1</v>
      </c>
      <c r="C1224" s="58" t="s">
        <v>325</v>
      </c>
      <c r="D1224" s="60" t="str">
        <f>IFERROR(VLOOKUP(A1216,REKAPAN!$A$1:$M$2737,11, FALSE))</f>
        <v/>
      </c>
      <c r="E1224" s="40"/>
      <c r="F1224" s="47" t="s">
        <v>394</v>
      </c>
      <c r="G1224" s="61" t="str">
        <f>IFERROR(VLOOKUP(A1216,REKAPAN!$A$1:$O$2737,14, FALSE))</f>
        <v/>
      </c>
      <c r="H1224" s="50"/>
      <c r="I1224" s="33"/>
      <c r="J1224" s="33"/>
      <c r="K1224" s="33"/>
      <c r="L1224" s="33"/>
      <c r="M1224" s="33"/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</row>
    <row r="1225" ht="15.75" customHeight="1">
      <c r="A1225" s="44" t="s">
        <v>404</v>
      </c>
      <c r="B1225" s="62" t="str">
        <f>IFERROR(VLOOKUP(A1216,REKAPAN!$A$1:$M$2737,5, FALSE))</f>
        <v>Yara Maroon L do</v>
      </c>
      <c r="C1225" s="58" t="s">
        <v>351</v>
      </c>
      <c r="D1225" s="60">
        <f>IFERROR(VLOOKUP(A1216,REKAPAN!$A$1:$M$2737,9, FALSE))</f>
        <v>24000</v>
      </c>
      <c r="E1225" s="40"/>
      <c r="F1225" s="47" t="s">
        <v>383</v>
      </c>
      <c r="G1225" s="63">
        <f t="shared" ref="G1225:G1226" si="164">B1224</f>
        <v>1</v>
      </c>
      <c r="H1225" s="50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</row>
    <row r="1226" ht="15.75" customHeight="1">
      <c r="A1226" s="64"/>
      <c r="C1226" s="58" t="s">
        <v>372</v>
      </c>
      <c r="D1226" s="65" t="str">
        <f>IFERROR(VLOOKUP(A1216,REKAPAN!$A$1:$M$2737,10, FALSE))</f>
        <v>JNE REG</v>
      </c>
      <c r="E1226" s="40"/>
      <c r="F1226" s="47" t="s">
        <v>404</v>
      </c>
      <c r="G1226" s="66" t="str">
        <f t="shared" si="164"/>
        <v>Yara Maroon L do</v>
      </c>
      <c r="H1226" s="50"/>
      <c r="I1226" s="33"/>
      <c r="J1226" s="33"/>
      <c r="K1226" s="33"/>
      <c r="L1226" s="33"/>
      <c r="M1226" s="33"/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</row>
    <row r="1227" ht="15.75" customHeight="1">
      <c r="A1227" s="64"/>
      <c r="C1227" s="58" t="s">
        <v>394</v>
      </c>
      <c r="D1227" s="67"/>
      <c r="E1227" s="40"/>
      <c r="F1227" s="47"/>
      <c r="H1227" s="50"/>
      <c r="I1227" s="33"/>
      <c r="J1227" s="33"/>
      <c r="K1227" s="33"/>
      <c r="L1227" s="33"/>
      <c r="M1227" s="33"/>
      <c r="N1227" s="33"/>
      <c r="O1227" s="33"/>
      <c r="P1227" s="33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</row>
    <row r="1228" ht="15.75" customHeight="1">
      <c r="A1228" s="64"/>
      <c r="C1228" s="53"/>
      <c r="D1228" s="50"/>
      <c r="E1228" s="40"/>
      <c r="F1228" s="64"/>
      <c r="H1228" s="50"/>
      <c r="I1228" s="33"/>
      <c r="J1228" s="33"/>
      <c r="K1228" s="33"/>
      <c r="L1228" s="33"/>
      <c r="M1228" s="33"/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</row>
    <row r="1229" ht="15.75" customHeight="1">
      <c r="A1229" s="47" t="s">
        <v>460</v>
      </c>
      <c r="B1229" s="68" t="s">
        <v>462</v>
      </c>
      <c r="C1229" s="53"/>
      <c r="D1229" s="54"/>
      <c r="E1229" s="40"/>
      <c r="F1229" s="69" t="s">
        <v>464</v>
      </c>
      <c r="G1229" s="70" t="s">
        <v>469</v>
      </c>
      <c r="H1229" s="71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</row>
    <row r="1230" ht="15.75" customHeight="1">
      <c r="A1230" s="72" t="str">
        <f>IFERROR(VLOOKUP(A1216,REKAPAN!$A$2:$R$2737,16, FALSE))</f>
        <v>Rosty</v>
      </c>
      <c r="B1230" s="73"/>
      <c r="C1230" s="74"/>
      <c r="D1230" s="75"/>
      <c r="E1230" s="76"/>
      <c r="F1230" s="77"/>
      <c r="G1230" s="78"/>
      <c r="H1230" s="79"/>
      <c r="I1230" s="33"/>
      <c r="J1230" s="33"/>
      <c r="K1230" s="33"/>
      <c r="L1230" s="33"/>
      <c r="M1230" s="33"/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</row>
    <row r="1231" ht="15.75" customHeight="1">
      <c r="A1231" s="26" t="s">
        <v>897</v>
      </c>
      <c r="B1231" s="27"/>
      <c r="C1231" s="27"/>
      <c r="D1231" s="28"/>
      <c r="E1231" s="29"/>
      <c r="F1231" s="30" t="str">
        <f>A1231</f>
        <v>(26)2</v>
      </c>
      <c r="G1231" s="31" t="s">
        <v>238</v>
      </c>
      <c r="H1231" s="32"/>
      <c r="I1231" s="33"/>
      <c r="J1231" s="33"/>
      <c r="K1231" s="33"/>
      <c r="L1231" s="33"/>
      <c r="M1231" s="33"/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</row>
    <row r="1232" ht="15.75" customHeight="1">
      <c r="A1232" s="34" t="s">
        <v>239</v>
      </c>
      <c r="B1232" s="35" t="str">
        <f>IFERROR(VLOOKUP(A1231,REKAPAN!$A$1:$M$2737,2, FALSE))</f>
        <v>Siti nurjanah</v>
      </c>
      <c r="C1232" s="36"/>
      <c r="D1232" s="38"/>
      <c r="E1232" s="40"/>
      <c r="F1232" s="30" t="s">
        <v>266</v>
      </c>
      <c r="G1232" s="43" t="str">
        <f>B1238</f>
        <v>CS YENI (082321458214)</v>
      </c>
      <c r="H1232" s="28"/>
      <c r="I1232" s="33"/>
      <c r="J1232" s="33"/>
      <c r="K1232" s="33"/>
      <c r="L1232" s="33"/>
      <c r="M1232" s="33"/>
      <c r="N1232" s="33"/>
      <c r="O1232" s="33"/>
      <c r="P1232" s="33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</row>
    <row r="1233" ht="15.75" customHeight="1">
      <c r="A1233" s="44" t="s">
        <v>269</v>
      </c>
      <c r="B1233" s="45" t="str">
        <f>IFERROR(VLOOKUP(A1231,REKAPAN!$A$1:$M$2737,3, FALSE))</f>
        <v>PT. SAMI-JF  Jl. Raya Jepara- Kudus KM 28 Jepara Kecamatan : Mayong Kab/Kota : Jepara Provinsi : Jawa Tengah</v>
      </c>
      <c r="D1233" s="46"/>
      <c r="E1233" s="40"/>
      <c r="F1233" s="47" t="s">
        <v>270</v>
      </c>
      <c r="G1233" s="49" t="str">
        <f>B1232</f>
        <v>Siti nurjanah</v>
      </c>
      <c r="H1233" s="50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</row>
    <row r="1234" ht="15.75" customHeight="1">
      <c r="A1234" s="44"/>
      <c r="D1234" s="46"/>
      <c r="E1234" s="40"/>
      <c r="F1234" s="47" t="s">
        <v>283</v>
      </c>
      <c r="G1234" s="51" t="str">
        <f t="shared" ref="G1234:G1238" si="165">D1237</f>
        <v>25/04/19</v>
      </c>
      <c r="H1234" s="50"/>
      <c r="I1234" s="33"/>
      <c r="J1234" s="33"/>
      <c r="K1234" s="33"/>
      <c r="L1234" s="33"/>
      <c r="M1234" s="33"/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</row>
    <row r="1235" ht="15.75" customHeight="1">
      <c r="A1235" s="44"/>
      <c r="D1235" s="46"/>
      <c r="E1235" s="40"/>
      <c r="F1235" s="47" t="s">
        <v>300</v>
      </c>
      <c r="G1235" s="51" t="str">
        <f t="shared" si="165"/>
        <v>25/04/19</v>
      </c>
      <c r="H1235" s="50"/>
      <c r="I1235" s="33"/>
      <c r="J1235" s="33"/>
      <c r="K1235" s="33"/>
      <c r="L1235" s="33"/>
      <c r="M1235" s="33"/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</row>
    <row r="1236" ht="15.75" customHeight="1">
      <c r="A1236" s="44" t="s">
        <v>306</v>
      </c>
      <c r="B1236" s="52" t="str">
        <f>IFERROR(VLOOKUP(A1231,REKAPAN!$A$1:$M$2737,4, FALSE))</f>
        <v>085311345318</v>
      </c>
      <c r="C1236" s="53"/>
      <c r="D1236" s="54"/>
      <c r="E1236" s="40"/>
      <c r="F1236" s="47" t="s">
        <v>325</v>
      </c>
      <c r="G1236" s="49" t="str">
        <f t="shared" si="165"/>
        <v/>
      </c>
      <c r="H1236" s="50"/>
      <c r="I1236" s="33"/>
      <c r="J1236" s="33"/>
      <c r="K1236" s="33"/>
      <c r="L1236" s="33"/>
      <c r="M1236" s="33"/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</row>
    <row r="1237" ht="15.75" customHeight="1">
      <c r="A1237" s="30" t="s">
        <v>332</v>
      </c>
      <c r="B1237" s="55" t="s">
        <v>333</v>
      </c>
      <c r="C1237" s="56" t="s">
        <v>283</v>
      </c>
      <c r="D1237" s="57" t="str">
        <f>IFERROR(VLOOKUP(A1231,REKAPAN!$A$1:$M$2737,12, FALSE))</f>
        <v>25/04/19</v>
      </c>
      <c r="E1237" s="40"/>
      <c r="F1237" s="47" t="s">
        <v>351</v>
      </c>
      <c r="G1237" s="49">
        <f t="shared" si="165"/>
        <v>24000</v>
      </c>
      <c r="H1237" s="50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</row>
    <row r="1238" ht="15.75" customHeight="1">
      <c r="A1238" s="44" t="s">
        <v>266</v>
      </c>
      <c r="B1238" s="52" t="str">
        <f>IFERROR(VLOOKUP(A1231,REKAPAN!$A$1:$O$2737,15, FALSE))</f>
        <v>CS YENI (082321458214)</v>
      </c>
      <c r="C1238" s="58" t="s">
        <v>300</v>
      </c>
      <c r="D1238" s="59" t="str">
        <f>IFERROR(VLOOKUP(A1231,REKAPAN!$A$1:$M$2737,13, FALSE))</f>
        <v>25/04/19</v>
      </c>
      <c r="E1238" s="40"/>
      <c r="F1238" s="47" t="s">
        <v>372</v>
      </c>
      <c r="G1238" s="49" t="str">
        <f t="shared" si="165"/>
        <v>JNE REG</v>
      </c>
      <c r="H1238" s="50"/>
      <c r="I1238" s="33"/>
      <c r="J1238" s="33"/>
      <c r="K1238" s="33"/>
      <c r="L1238" s="33"/>
      <c r="M1238" s="33"/>
      <c r="N1238" s="33"/>
      <c r="O1238" s="33"/>
      <c r="P1238" s="33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</row>
    <row r="1239" ht="15.75" customHeight="1">
      <c r="A1239" s="44" t="s">
        <v>383</v>
      </c>
      <c r="B1239" s="52">
        <f>IFERROR(VLOOKUP(A1231,REKAPAN!$A$1:$M$2737,6, FALSE))</f>
        <v>1</v>
      </c>
      <c r="C1239" s="58" t="s">
        <v>325</v>
      </c>
      <c r="D1239" s="60" t="str">
        <f>IFERROR(VLOOKUP(A1231,REKAPAN!$A$1:$M$2737,11, FALSE))</f>
        <v/>
      </c>
      <c r="E1239" s="40"/>
      <c r="F1239" s="47" t="s">
        <v>394</v>
      </c>
      <c r="G1239" s="61" t="str">
        <f>IFERROR(VLOOKUP(A1231,REKAPAN!$A$1:$O$2737,14, FALSE))</f>
        <v/>
      </c>
      <c r="H1239" s="50"/>
      <c r="I1239" s="33"/>
      <c r="J1239" s="33"/>
      <c r="K1239" s="33"/>
      <c r="L1239" s="33"/>
      <c r="M1239" s="33"/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</row>
    <row r="1240" ht="15.75" customHeight="1">
      <c r="A1240" s="44" t="s">
        <v>404</v>
      </c>
      <c r="B1240" s="62" t="str">
        <f>IFERROR(VLOOKUP(A1231,REKAPAN!$A$1:$M$2737,5, FALSE))</f>
        <v>- Yara Maroon S do
- Inner rajut paket 1 (warna baru)</v>
      </c>
      <c r="C1240" s="58" t="s">
        <v>351</v>
      </c>
      <c r="D1240" s="60">
        <f>IFERROR(VLOOKUP(A1231,REKAPAN!$A$1:$M$2737,9, FALSE))</f>
        <v>24000</v>
      </c>
      <c r="E1240" s="40"/>
      <c r="F1240" s="47" t="s">
        <v>383</v>
      </c>
      <c r="G1240" s="63">
        <f t="shared" ref="G1240:G1241" si="166">B1239</f>
        <v>1</v>
      </c>
      <c r="H1240" s="50"/>
      <c r="I1240" s="33"/>
      <c r="J1240" s="33"/>
      <c r="K1240" s="33"/>
      <c r="L1240" s="33"/>
      <c r="M1240" s="33"/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</row>
    <row r="1241" ht="15.75" customHeight="1">
      <c r="A1241" s="64"/>
      <c r="C1241" s="58" t="s">
        <v>372</v>
      </c>
      <c r="D1241" s="65" t="str">
        <f>IFERROR(VLOOKUP(A1231,REKAPAN!$A$1:$M$2737,10, FALSE))</f>
        <v>JNE REG</v>
      </c>
      <c r="E1241" s="40"/>
      <c r="F1241" s="47" t="s">
        <v>404</v>
      </c>
      <c r="G1241" s="66" t="str">
        <f t="shared" si="166"/>
        <v>- Yara Maroon S do
- Inner rajut paket 1 (warna baru)</v>
      </c>
      <c r="H1241" s="50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</row>
    <row r="1242" ht="15.75" customHeight="1">
      <c r="A1242" s="64"/>
      <c r="C1242" s="58" t="s">
        <v>394</v>
      </c>
      <c r="D1242" s="67"/>
      <c r="E1242" s="40"/>
      <c r="F1242" s="47"/>
      <c r="H1242" s="50"/>
      <c r="I1242" s="33"/>
      <c r="J1242" s="33"/>
      <c r="K1242" s="33"/>
      <c r="L1242" s="33"/>
      <c r="M1242" s="33"/>
      <c r="N1242" s="33"/>
      <c r="O1242" s="33"/>
      <c r="P1242" s="33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</row>
    <row r="1243" ht="15.75" customHeight="1">
      <c r="A1243" s="64"/>
      <c r="C1243" s="53"/>
      <c r="D1243" s="50"/>
      <c r="E1243" s="40"/>
      <c r="F1243" s="64"/>
      <c r="H1243" s="50"/>
      <c r="I1243" s="33"/>
      <c r="J1243" s="33"/>
      <c r="K1243" s="33"/>
      <c r="L1243" s="33"/>
      <c r="M1243" s="33"/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</row>
    <row r="1244" ht="15.75" customHeight="1">
      <c r="A1244" s="47" t="s">
        <v>460</v>
      </c>
      <c r="B1244" s="68" t="s">
        <v>462</v>
      </c>
      <c r="C1244" s="53"/>
      <c r="D1244" s="54"/>
      <c r="E1244" s="40"/>
      <c r="F1244" s="69" t="s">
        <v>464</v>
      </c>
      <c r="G1244" s="70" t="s">
        <v>469</v>
      </c>
      <c r="H1244" s="71"/>
      <c r="I1244" s="33"/>
      <c r="J1244" s="33"/>
      <c r="K1244" s="33"/>
      <c r="L1244" s="33"/>
      <c r="M1244" s="33"/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</row>
    <row r="1245" ht="15.75" customHeight="1">
      <c r="A1245" s="72" t="str">
        <f>IFERROR(VLOOKUP(A1231,REKAPAN!$A$2:$R$2737,16, FALSE))</f>
        <v>Rosty</v>
      </c>
      <c r="B1245" s="73"/>
      <c r="C1245" s="74"/>
      <c r="D1245" s="75"/>
      <c r="E1245" s="76"/>
      <c r="F1245" s="77"/>
      <c r="G1245" s="78"/>
      <c r="H1245" s="79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</row>
    <row r="1246" ht="15.75" customHeight="1">
      <c r="A1246" s="26" t="s">
        <v>902</v>
      </c>
      <c r="B1246" s="27"/>
      <c r="C1246" s="27"/>
      <c r="D1246" s="28"/>
      <c r="E1246" s="29"/>
      <c r="F1246" s="30" t="str">
        <f>A1246</f>
        <v>(26)3</v>
      </c>
      <c r="G1246" s="31" t="s">
        <v>238</v>
      </c>
      <c r="H1246" s="32"/>
      <c r="I1246" s="33"/>
      <c r="J1246" s="33"/>
      <c r="K1246" s="33"/>
      <c r="L1246" s="33"/>
      <c r="M1246" s="33"/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</row>
    <row r="1247" ht="15.75" customHeight="1">
      <c r="A1247" s="34" t="s">
        <v>239</v>
      </c>
      <c r="B1247" s="35" t="str">
        <f>IFERROR(VLOOKUP(A1246,REKAPAN!$A$1:$M$2737,2, FALSE))</f>
        <v>Dwi Hastuti</v>
      </c>
      <c r="C1247" s="36"/>
      <c r="D1247" s="38"/>
      <c r="E1247" s="40"/>
      <c r="F1247" s="30" t="s">
        <v>266</v>
      </c>
      <c r="G1247" s="43" t="str">
        <f>B1253</f>
        <v>CS YENI (082321458214)</v>
      </c>
      <c r="H1247" s="28"/>
      <c r="I1247" s="33"/>
      <c r="J1247" s="33"/>
      <c r="K1247" s="33"/>
      <c r="L1247" s="33"/>
      <c r="M1247" s="33"/>
      <c r="N1247" s="33"/>
      <c r="O1247" s="33"/>
      <c r="P1247" s="33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</row>
    <row r="1248" ht="15.75" customHeight="1">
      <c r="A1248" s="44" t="s">
        <v>269</v>
      </c>
      <c r="B1248" s="45" t="str">
        <f>IFERROR(VLOOKUP(A1246,REKAPAN!$A$1:$M$2737,3, FALSE))</f>
        <v>Sidorejo Rt17/05,Somomorodukuh Kecamatan :Plupuh kab/Kota :Sragen Provinsi :Jawa Tengah</v>
      </c>
      <c r="D1248" s="46"/>
      <c r="E1248" s="40"/>
      <c r="F1248" s="47" t="s">
        <v>270</v>
      </c>
      <c r="G1248" s="49" t="str">
        <f>B1247</f>
        <v>Dwi Hastuti</v>
      </c>
      <c r="H1248" s="50"/>
      <c r="I1248" s="33"/>
      <c r="J1248" s="33"/>
      <c r="K1248" s="33"/>
      <c r="L1248" s="33"/>
      <c r="M1248" s="33"/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</row>
    <row r="1249" ht="15.75" customHeight="1">
      <c r="A1249" s="44"/>
      <c r="D1249" s="46"/>
      <c r="E1249" s="40"/>
      <c r="F1249" s="47" t="s">
        <v>283</v>
      </c>
      <c r="G1249" s="51" t="str">
        <f t="shared" ref="G1249:G1253" si="167">D1252</f>
        <v>26/04/19</v>
      </c>
      <c r="H1249" s="50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</row>
    <row r="1250" ht="32.25" customHeight="1">
      <c r="A1250" s="44"/>
      <c r="D1250" s="46"/>
      <c r="E1250" s="40"/>
      <c r="F1250" s="47" t="s">
        <v>300</v>
      </c>
      <c r="G1250" s="51" t="str">
        <f t="shared" si="167"/>
        <v>26/04/19</v>
      </c>
      <c r="H1250" s="50"/>
      <c r="I1250" s="33"/>
      <c r="J1250" s="33"/>
      <c r="K1250" s="33"/>
      <c r="L1250" s="33"/>
      <c r="M1250" s="33"/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</row>
    <row r="1251" ht="15.75" customHeight="1">
      <c r="A1251" s="44" t="s">
        <v>306</v>
      </c>
      <c r="B1251" s="52" t="str">
        <f>IFERROR(VLOOKUP(A1246,REKAPAN!$A$1:$M$2737,4, FALSE))</f>
        <v>081902601539</v>
      </c>
      <c r="C1251" s="53"/>
      <c r="D1251" s="54"/>
      <c r="E1251" s="40"/>
      <c r="F1251" s="47" t="s">
        <v>325</v>
      </c>
      <c r="G1251" s="49" t="str">
        <f t="shared" si="167"/>
        <v/>
      </c>
      <c r="H1251" s="50"/>
      <c r="I1251" s="33"/>
      <c r="J1251" s="33"/>
      <c r="K1251" s="33"/>
      <c r="L1251" s="33"/>
      <c r="M1251" s="33"/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</row>
    <row r="1252" ht="15.75" customHeight="1">
      <c r="A1252" s="30" t="s">
        <v>332</v>
      </c>
      <c r="B1252" s="55" t="s">
        <v>333</v>
      </c>
      <c r="C1252" s="56" t="s">
        <v>283</v>
      </c>
      <c r="D1252" s="57" t="str">
        <f>IFERROR(VLOOKUP(A1246,REKAPAN!$A$1:$M$2737,12, FALSE))</f>
        <v>26/04/19</v>
      </c>
      <c r="E1252" s="40"/>
      <c r="F1252" s="47" t="s">
        <v>351</v>
      </c>
      <c r="G1252" s="49">
        <f t="shared" si="167"/>
        <v>24000</v>
      </c>
      <c r="H1252" s="50"/>
      <c r="I1252" s="33"/>
      <c r="J1252" s="33"/>
      <c r="K1252" s="33"/>
      <c r="L1252" s="33"/>
      <c r="M1252" s="33"/>
      <c r="N1252" s="33"/>
      <c r="O1252" s="33"/>
      <c r="P1252" s="33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</row>
    <row r="1253" ht="15.75" customHeight="1">
      <c r="A1253" s="44" t="s">
        <v>266</v>
      </c>
      <c r="B1253" s="52" t="str">
        <f>IFERROR(VLOOKUP(A1246,REKAPAN!$A$1:$O$2737,15, FALSE))</f>
        <v>CS YENI (082321458214)</v>
      </c>
      <c r="C1253" s="58" t="s">
        <v>300</v>
      </c>
      <c r="D1253" s="59" t="str">
        <f>IFERROR(VLOOKUP(A1246,REKAPAN!$A$1:$M$2737,13, FALSE))</f>
        <v>26/04/19</v>
      </c>
      <c r="E1253" s="40"/>
      <c r="F1253" s="47" t="s">
        <v>372</v>
      </c>
      <c r="G1253" s="49" t="str">
        <f t="shared" si="167"/>
        <v>JNE REG</v>
      </c>
      <c r="H1253" s="50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</row>
    <row r="1254" ht="15.75" customHeight="1">
      <c r="A1254" s="44" t="s">
        <v>383</v>
      </c>
      <c r="B1254" s="52">
        <f>IFERROR(VLOOKUP(A1246,REKAPAN!$A$1:$M$2737,6, FALSE))</f>
        <v>2</v>
      </c>
      <c r="C1254" s="58" t="s">
        <v>325</v>
      </c>
      <c r="D1254" s="60" t="str">
        <f>IFERROR(VLOOKUP(A1246,REKAPAN!$A$1:$M$2737,11, FALSE))</f>
        <v/>
      </c>
      <c r="E1254" s="40"/>
      <c r="F1254" s="47" t="s">
        <v>394</v>
      </c>
      <c r="G1254" s="61" t="str">
        <f>IFERROR(VLOOKUP(A1246,REKAPAN!$A$1:$O$2737,14, FALSE))</f>
        <v/>
      </c>
      <c r="H1254" s="50"/>
      <c r="I1254" s="33"/>
      <c r="J1254" s="33"/>
      <c r="K1254" s="33"/>
      <c r="L1254" s="33"/>
      <c r="M1254" s="33"/>
      <c r="N1254" s="33"/>
      <c r="O1254" s="33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</row>
    <row r="1255" ht="15.75" customHeight="1">
      <c r="A1255" s="44" t="s">
        <v>404</v>
      </c>
      <c r="B1255" s="62" t="str">
        <f>IFERROR(VLOOKUP(A1246,REKAPAN!$A$1:$M$2737,5, FALSE))</f>
        <v>- Azni Blood S do
- Hasya maroon</v>
      </c>
      <c r="C1255" s="58" t="s">
        <v>351</v>
      </c>
      <c r="D1255" s="60">
        <f>IFERROR(VLOOKUP(A1246,REKAPAN!$A$1:$M$2737,9, FALSE))</f>
        <v>24000</v>
      </c>
      <c r="E1255" s="40"/>
      <c r="F1255" s="47" t="s">
        <v>383</v>
      </c>
      <c r="G1255" s="63">
        <f t="shared" ref="G1255:G1256" si="168">B1254</f>
        <v>2</v>
      </c>
      <c r="H1255" s="50"/>
      <c r="I1255" s="33"/>
      <c r="J1255" s="33"/>
      <c r="K1255" s="33"/>
      <c r="L1255" s="33"/>
      <c r="M1255" s="33"/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</row>
    <row r="1256" ht="15.75" customHeight="1">
      <c r="A1256" s="64"/>
      <c r="C1256" s="58" t="s">
        <v>372</v>
      </c>
      <c r="D1256" s="65" t="str">
        <f>IFERROR(VLOOKUP(A1246,REKAPAN!$A$1:$M$2737,10, FALSE))</f>
        <v>JNE REG</v>
      </c>
      <c r="E1256" s="40"/>
      <c r="F1256" s="47" t="s">
        <v>404</v>
      </c>
      <c r="G1256" s="66" t="str">
        <f t="shared" si="168"/>
        <v>- Azni Blood S do
- Hasya maroon</v>
      </c>
      <c r="H1256" s="50"/>
      <c r="I1256" s="33"/>
      <c r="J1256" s="33"/>
      <c r="K1256" s="33"/>
      <c r="L1256" s="33"/>
      <c r="M1256" s="33"/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</row>
    <row r="1257" ht="15.75" customHeight="1">
      <c r="A1257" s="64"/>
      <c r="C1257" s="58" t="s">
        <v>394</v>
      </c>
      <c r="D1257" s="67"/>
      <c r="E1257" s="40"/>
      <c r="F1257" s="47"/>
      <c r="H1257" s="50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</row>
    <row r="1258" ht="15.75" customHeight="1">
      <c r="A1258" s="64"/>
      <c r="C1258" s="53"/>
      <c r="D1258" s="50"/>
      <c r="E1258" s="40"/>
      <c r="F1258" s="64"/>
      <c r="H1258" s="50"/>
      <c r="I1258" s="33"/>
      <c r="J1258" s="33"/>
      <c r="K1258" s="33"/>
      <c r="L1258" s="33"/>
      <c r="M1258" s="33"/>
      <c r="N1258" s="33"/>
      <c r="O1258" s="33"/>
      <c r="P1258" s="33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</row>
    <row r="1259" ht="15.75" customHeight="1">
      <c r="A1259" s="47" t="s">
        <v>460</v>
      </c>
      <c r="B1259" s="68" t="s">
        <v>462</v>
      </c>
      <c r="C1259" s="53"/>
      <c r="D1259" s="54"/>
      <c r="E1259" s="40"/>
      <c r="F1259" s="69" t="s">
        <v>464</v>
      </c>
      <c r="G1259" s="70" t="s">
        <v>469</v>
      </c>
      <c r="H1259" s="71"/>
      <c r="I1259" s="33"/>
      <c r="J1259" s="33"/>
      <c r="K1259" s="33"/>
      <c r="L1259" s="33"/>
      <c r="M1259" s="33"/>
      <c r="N1259" s="33"/>
      <c r="O1259" s="33"/>
      <c r="P1259" s="33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</row>
    <row r="1260" ht="15.75" customHeight="1">
      <c r="A1260" s="72" t="str">
        <f>IFERROR(VLOOKUP(A1246,REKAPAN!$A$2:$R$2737,16, FALSE))</f>
        <v>WAWAT</v>
      </c>
      <c r="B1260" s="73"/>
      <c r="C1260" s="74"/>
      <c r="D1260" s="75"/>
      <c r="E1260" s="76"/>
      <c r="F1260" s="77"/>
      <c r="G1260" s="78"/>
      <c r="H1260" s="79"/>
      <c r="I1260" s="33"/>
      <c r="J1260" s="33"/>
      <c r="K1260" s="33"/>
      <c r="L1260" s="33"/>
      <c r="M1260" s="33"/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</row>
    <row r="1261" ht="15.75" customHeight="1">
      <c r="A1261" s="26" t="s">
        <v>908</v>
      </c>
      <c r="B1261" s="27"/>
      <c r="C1261" s="27"/>
      <c r="D1261" s="28"/>
      <c r="E1261" s="29"/>
      <c r="F1261" s="30" t="str">
        <f>A1261</f>
        <v>(26)4</v>
      </c>
      <c r="G1261" s="31" t="s">
        <v>238</v>
      </c>
      <c r="H1261" s="32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</row>
    <row r="1262" ht="15.75" customHeight="1">
      <c r="A1262" s="34" t="s">
        <v>239</v>
      </c>
      <c r="B1262" s="35" t="str">
        <f>IFERROR(VLOOKUP(A1261,REKAPAN!$A$1:$M$2737,2, FALSE))</f>
        <v>Fitriyani  </v>
      </c>
      <c r="C1262" s="36"/>
      <c r="D1262" s="38"/>
      <c r="E1262" s="40"/>
      <c r="F1262" s="30" t="s">
        <v>266</v>
      </c>
      <c r="G1262" s="43" t="str">
        <f>B1268</f>
        <v>CS YENI (082321458214)</v>
      </c>
      <c r="H1262" s="28"/>
      <c r="I1262" s="33"/>
      <c r="J1262" s="33"/>
      <c r="K1262" s="33"/>
      <c r="L1262" s="33"/>
      <c r="M1262" s="33"/>
      <c r="N1262" s="33"/>
      <c r="O1262" s="33"/>
      <c r="P1262" s="33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</row>
    <row r="1263" ht="15.75" customHeight="1">
      <c r="A1263" s="44" t="s">
        <v>269</v>
      </c>
      <c r="B1263" s="45" t="str">
        <f>IFERROR(VLOOKUP(A1261,REKAPAN!$A$1:$M$2737,3, FALSE))</f>
        <v>PT Advanex Precision Indonesia, Kawasan industri lippo cikarang,Blok C1-16 ,bekasi 17550</v>
      </c>
      <c r="D1263" s="46"/>
      <c r="E1263" s="40"/>
      <c r="F1263" s="47" t="s">
        <v>270</v>
      </c>
      <c r="G1263" s="49" t="str">
        <f>B1262</f>
        <v>Fitriyani  </v>
      </c>
      <c r="H1263" s="50"/>
      <c r="I1263" s="33"/>
      <c r="J1263" s="33"/>
      <c r="K1263" s="33"/>
      <c r="L1263" s="33"/>
      <c r="M1263" s="33"/>
      <c r="N1263" s="33"/>
      <c r="O1263" s="33"/>
      <c r="P1263" s="33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</row>
    <row r="1264" ht="15.75" customHeight="1">
      <c r="A1264" s="44"/>
      <c r="D1264" s="46"/>
      <c r="E1264" s="40"/>
      <c r="F1264" s="47" t="s">
        <v>283</v>
      </c>
      <c r="G1264" s="51" t="str">
        <f t="shared" ref="G1264:G1268" si="169">D1267</f>
        <v>26/04/19</v>
      </c>
      <c r="H1264" s="50"/>
      <c r="I1264" s="33"/>
      <c r="J1264" s="33"/>
      <c r="K1264" s="33"/>
      <c r="L1264" s="33"/>
      <c r="M1264" s="33"/>
      <c r="N1264" s="33"/>
      <c r="O1264" s="33"/>
      <c r="P1264" s="33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</row>
    <row r="1265" ht="15.75" customHeight="1">
      <c r="A1265" s="44"/>
      <c r="D1265" s="46"/>
      <c r="E1265" s="40"/>
      <c r="F1265" s="47" t="s">
        <v>300</v>
      </c>
      <c r="G1265" s="51" t="str">
        <f t="shared" si="169"/>
        <v>26/04/19</v>
      </c>
      <c r="H1265" s="50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</row>
    <row r="1266" ht="15.75" customHeight="1">
      <c r="A1266" s="44" t="s">
        <v>306</v>
      </c>
      <c r="B1266" s="52" t="str">
        <f>IFERROR(VLOOKUP(A1261,REKAPAN!$A$1:$M$2737,4, FALSE))</f>
        <v>081331261554</v>
      </c>
      <c r="C1266" s="53"/>
      <c r="D1266" s="54"/>
      <c r="E1266" s="40"/>
      <c r="F1266" s="47" t="s">
        <v>325</v>
      </c>
      <c r="G1266" s="49" t="str">
        <f t="shared" si="169"/>
        <v/>
      </c>
      <c r="H1266" s="50"/>
      <c r="I1266" s="33"/>
      <c r="J1266" s="33"/>
      <c r="K1266" s="33"/>
      <c r="L1266" s="33"/>
      <c r="M1266" s="33"/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</row>
    <row r="1267" ht="15.75" customHeight="1">
      <c r="A1267" s="30" t="s">
        <v>332</v>
      </c>
      <c r="B1267" s="55" t="s">
        <v>333</v>
      </c>
      <c r="C1267" s="56" t="s">
        <v>283</v>
      </c>
      <c r="D1267" s="57" t="str">
        <f>IFERROR(VLOOKUP(A1261,REKAPAN!$A$1:$M$2737,12, FALSE))</f>
        <v>26/04/19</v>
      </c>
      <c r="E1267" s="40"/>
      <c r="F1267" s="47" t="s">
        <v>351</v>
      </c>
      <c r="G1267" s="49">
        <f t="shared" si="169"/>
        <v>12000</v>
      </c>
      <c r="H1267" s="50"/>
      <c r="I1267" s="33"/>
      <c r="J1267" s="33"/>
      <c r="K1267" s="33"/>
      <c r="L1267" s="33"/>
      <c r="M1267" s="33"/>
      <c r="N1267" s="33"/>
      <c r="O1267" s="33"/>
      <c r="P1267" s="33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</row>
    <row r="1268" ht="15.75" customHeight="1">
      <c r="A1268" s="44" t="s">
        <v>266</v>
      </c>
      <c r="B1268" s="52" t="str">
        <f>IFERROR(VLOOKUP(A1261,REKAPAN!$A$1:$O$2737,15, FALSE))</f>
        <v>CS YENI (082321458214)</v>
      </c>
      <c r="C1268" s="58" t="s">
        <v>300</v>
      </c>
      <c r="D1268" s="59" t="str">
        <f>IFERROR(VLOOKUP(A1261,REKAPAN!$A$1:$M$2737,13, FALSE))</f>
        <v>26/04/19</v>
      </c>
      <c r="E1268" s="40"/>
      <c r="F1268" s="47" t="s">
        <v>372</v>
      </c>
      <c r="G1268" s="49" t="str">
        <f t="shared" si="169"/>
        <v>JNE REG</v>
      </c>
      <c r="H1268" s="50"/>
      <c r="I1268" s="33"/>
      <c r="J1268" s="33"/>
      <c r="K1268" s="33"/>
      <c r="L1268" s="33"/>
      <c r="M1268" s="33"/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</row>
    <row r="1269" ht="15.75" customHeight="1">
      <c r="A1269" s="44" t="s">
        <v>383</v>
      </c>
      <c r="B1269" s="52">
        <f>IFERROR(VLOOKUP(A1261,REKAPAN!$A$1:$M$2737,6, FALSE))</f>
        <v>2</v>
      </c>
      <c r="C1269" s="58" t="s">
        <v>325</v>
      </c>
      <c r="D1269" s="60" t="str">
        <f>IFERROR(VLOOKUP(A1261,REKAPAN!$A$1:$M$2737,11, FALSE))</f>
        <v/>
      </c>
      <c r="E1269" s="40"/>
      <c r="F1269" s="47" t="s">
        <v>394</v>
      </c>
      <c r="G1269" s="61" t="str">
        <f>IFERROR(VLOOKUP(A1261,REKAPAN!$A$1:$O$2737,14, FALSE))</f>
        <v/>
      </c>
      <c r="H1269" s="50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</row>
    <row r="1270" ht="15.75" customHeight="1">
      <c r="A1270" s="44" t="s">
        <v>404</v>
      </c>
      <c r="B1270" s="62" t="str">
        <f>IFERROR(VLOOKUP(A1261,REKAPAN!$A$1:$M$2737,5, FALSE))</f>
        <v>Grizel Peach S set</v>
      </c>
      <c r="C1270" s="58" t="s">
        <v>351</v>
      </c>
      <c r="D1270" s="60">
        <f>IFERROR(VLOOKUP(A1261,REKAPAN!$A$1:$M$2737,9, FALSE))</f>
        <v>12000</v>
      </c>
      <c r="E1270" s="40"/>
      <c r="F1270" s="47" t="s">
        <v>383</v>
      </c>
      <c r="G1270" s="63">
        <f t="shared" ref="G1270:G1271" si="170">B1269</f>
        <v>2</v>
      </c>
      <c r="H1270" s="50"/>
      <c r="I1270" s="33"/>
      <c r="J1270" s="33"/>
      <c r="K1270" s="33"/>
      <c r="L1270" s="33"/>
      <c r="M1270" s="33"/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</row>
    <row r="1271" ht="15.75" customHeight="1">
      <c r="A1271" s="64"/>
      <c r="C1271" s="58" t="s">
        <v>372</v>
      </c>
      <c r="D1271" s="65" t="str">
        <f>IFERROR(VLOOKUP(A1261,REKAPAN!$A$1:$M$2737,10, FALSE))</f>
        <v>JNE REG</v>
      </c>
      <c r="E1271" s="40"/>
      <c r="F1271" s="47" t="s">
        <v>404</v>
      </c>
      <c r="G1271" s="66" t="str">
        <f t="shared" si="170"/>
        <v>Grizel Peach S set</v>
      </c>
      <c r="H1271" s="50"/>
      <c r="I1271" s="33"/>
      <c r="J1271" s="33"/>
      <c r="K1271" s="33"/>
      <c r="L1271" s="33"/>
      <c r="M1271" s="33"/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</row>
    <row r="1272" ht="15.75" customHeight="1">
      <c r="A1272" s="64"/>
      <c r="C1272" s="58" t="s">
        <v>394</v>
      </c>
      <c r="D1272" s="67"/>
      <c r="E1272" s="40"/>
      <c r="F1272" s="47"/>
      <c r="H1272" s="50"/>
      <c r="I1272" s="33"/>
      <c r="J1272" s="33"/>
      <c r="K1272" s="33"/>
      <c r="L1272" s="33"/>
      <c r="M1272" s="33"/>
      <c r="N1272" s="33"/>
      <c r="O1272" s="33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</row>
    <row r="1273" ht="15.75" customHeight="1">
      <c r="A1273" s="64"/>
      <c r="C1273" s="53"/>
      <c r="D1273" s="50"/>
      <c r="E1273" s="40"/>
      <c r="F1273" s="64"/>
      <c r="H1273" s="50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</row>
    <row r="1274" ht="15.75" customHeight="1">
      <c r="A1274" s="47" t="s">
        <v>460</v>
      </c>
      <c r="B1274" s="68" t="s">
        <v>462</v>
      </c>
      <c r="C1274" s="53"/>
      <c r="D1274" s="54"/>
      <c r="E1274" s="40"/>
      <c r="F1274" s="69" t="s">
        <v>464</v>
      </c>
      <c r="G1274" s="70" t="s">
        <v>469</v>
      </c>
      <c r="H1274" s="71"/>
      <c r="I1274" s="33"/>
      <c r="J1274" s="33"/>
      <c r="K1274" s="33"/>
      <c r="L1274" s="33"/>
      <c r="M1274" s="33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</row>
    <row r="1275" ht="15.75" customHeight="1">
      <c r="A1275" s="72" t="str">
        <f>IFERROR(VLOOKUP(A1261,REKAPAN!$A$2:$R$2737,16, FALSE))</f>
        <v>WAWAT</v>
      </c>
      <c r="B1275" s="73"/>
      <c r="C1275" s="74"/>
      <c r="D1275" s="75"/>
      <c r="E1275" s="76"/>
      <c r="F1275" s="77"/>
      <c r="G1275" s="78"/>
      <c r="H1275" s="79"/>
      <c r="I1275" s="33"/>
      <c r="J1275" s="33"/>
      <c r="K1275" s="33"/>
      <c r="L1275" s="33"/>
      <c r="M1275" s="33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</row>
    <row r="1276" ht="15.75" customHeight="1">
      <c r="A1276" s="26" t="s">
        <v>913</v>
      </c>
      <c r="B1276" s="27"/>
      <c r="C1276" s="27"/>
      <c r="D1276" s="28"/>
      <c r="E1276" s="29"/>
      <c r="F1276" s="30" t="str">
        <f>A1276</f>
        <v>(26)5</v>
      </c>
      <c r="G1276" s="31" t="s">
        <v>238</v>
      </c>
      <c r="H1276" s="32"/>
      <c r="I1276" s="33"/>
      <c r="J1276" s="33"/>
      <c r="K1276" s="33"/>
      <c r="L1276" s="33"/>
      <c r="M1276" s="33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</row>
    <row r="1277" ht="15.75" customHeight="1">
      <c r="A1277" s="34" t="s">
        <v>239</v>
      </c>
      <c r="B1277" s="35" t="str">
        <f>IFERROR(VLOOKUP(A1276,REKAPAN!$A$1:$M$2737,2, FALSE))</f>
        <v>Lala Komalasari (Sri Sofiati)</v>
      </c>
      <c r="C1277" s="36"/>
      <c r="D1277" s="38"/>
      <c r="E1277" s="40"/>
      <c r="F1277" s="30" t="s">
        <v>266</v>
      </c>
      <c r="G1277" s="43" t="str">
        <f>B1283</f>
        <v>CS YENI (082321458214)</v>
      </c>
      <c r="H1277" s="28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</row>
    <row r="1278" ht="15.75" customHeight="1">
      <c r="A1278" s="44" t="s">
        <v>269</v>
      </c>
      <c r="B1278" s="45" t="str">
        <f>IFERROR(VLOOKUP(A1276,REKAPAN!$A$1:$M$2737,3, FALSE))</f>
        <v>Perum bukit kawalu indah blok C9, kelurahan Gununggede, kecamatan Kawalu, kota Tasikmalaya</v>
      </c>
      <c r="D1278" s="46"/>
      <c r="E1278" s="40"/>
      <c r="F1278" s="47" t="s">
        <v>270</v>
      </c>
      <c r="G1278" s="49" t="str">
        <f>B1277</f>
        <v>Lala Komalasari (Sri Sofiati)</v>
      </c>
      <c r="H1278" s="50"/>
      <c r="I1278" s="33"/>
      <c r="J1278" s="33"/>
      <c r="K1278" s="33"/>
      <c r="L1278" s="33"/>
      <c r="M1278" s="33"/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</row>
    <row r="1279" ht="15.75" customHeight="1">
      <c r="A1279" s="44"/>
      <c r="D1279" s="46"/>
      <c r="E1279" s="40"/>
      <c r="F1279" s="47" t="s">
        <v>283</v>
      </c>
      <c r="G1279" s="51" t="str">
        <f t="shared" ref="G1279:G1283" si="171">D1282</f>
        <v>26/04/19</v>
      </c>
      <c r="H1279" s="50"/>
      <c r="I1279" s="33"/>
      <c r="J1279" s="33"/>
      <c r="K1279" s="33"/>
      <c r="L1279" s="33"/>
      <c r="M1279" s="33"/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</row>
    <row r="1280" ht="15.75" customHeight="1">
      <c r="A1280" s="44"/>
      <c r="D1280" s="46"/>
      <c r="E1280" s="40"/>
      <c r="F1280" s="47" t="s">
        <v>300</v>
      </c>
      <c r="G1280" s="51" t="str">
        <f t="shared" si="171"/>
        <v>26/04/19</v>
      </c>
      <c r="H1280" s="50"/>
      <c r="I1280" s="33"/>
      <c r="J1280" s="33"/>
      <c r="K1280" s="33"/>
      <c r="L1280" s="33"/>
      <c r="M1280" s="33"/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</row>
    <row r="1281" ht="15.75" customHeight="1">
      <c r="A1281" s="44" t="s">
        <v>306</v>
      </c>
      <c r="B1281" s="52" t="str">
        <f>IFERROR(VLOOKUP(A1276,REKAPAN!$A$1:$M$2737,4, FALSE))</f>
        <v>085221626526</v>
      </c>
      <c r="C1281" s="53"/>
      <c r="D1281" s="54"/>
      <c r="E1281" s="40"/>
      <c r="F1281" s="47" t="s">
        <v>325</v>
      </c>
      <c r="G1281" s="49" t="str">
        <f t="shared" si="171"/>
        <v/>
      </c>
      <c r="H1281" s="50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</row>
    <row r="1282" ht="15.75" customHeight="1">
      <c r="A1282" s="30" t="s">
        <v>332</v>
      </c>
      <c r="B1282" s="55" t="s">
        <v>333</v>
      </c>
      <c r="C1282" s="56" t="s">
        <v>283</v>
      </c>
      <c r="D1282" s="57" t="str">
        <f>IFERROR(VLOOKUP(A1276,REKAPAN!$A$1:$M$2737,12, FALSE))</f>
        <v>26/04/19</v>
      </c>
      <c r="E1282" s="40"/>
      <c r="F1282" s="47" t="s">
        <v>351</v>
      </c>
      <c r="G1282" s="49">
        <f t="shared" si="171"/>
        <v>8000</v>
      </c>
      <c r="H1282" s="50"/>
      <c r="I1282" s="33"/>
      <c r="J1282" s="33"/>
      <c r="K1282" s="33"/>
      <c r="L1282" s="33"/>
      <c r="M1282" s="33"/>
      <c r="N1282" s="33"/>
      <c r="O1282" s="33"/>
      <c r="P1282" s="33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</row>
    <row r="1283" ht="15.75" customHeight="1">
      <c r="A1283" s="44" t="s">
        <v>266</v>
      </c>
      <c r="B1283" s="52" t="str">
        <f>IFERROR(VLOOKUP(A1276,REKAPAN!$A$1:$O$2737,15, FALSE))</f>
        <v>CS YENI (082321458214)</v>
      </c>
      <c r="C1283" s="58" t="s">
        <v>300</v>
      </c>
      <c r="D1283" s="59" t="str">
        <f>IFERROR(VLOOKUP(A1276,REKAPAN!$A$1:$M$2737,13, FALSE))</f>
        <v>26/04/19</v>
      </c>
      <c r="E1283" s="40"/>
      <c r="F1283" s="47" t="s">
        <v>372</v>
      </c>
      <c r="G1283" s="49" t="str">
        <f t="shared" si="171"/>
        <v>JNE REG</v>
      </c>
      <c r="H1283" s="50"/>
      <c r="I1283" s="33"/>
      <c r="J1283" s="33"/>
      <c r="K1283" s="33"/>
      <c r="L1283" s="33"/>
      <c r="M1283" s="33"/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</row>
    <row r="1284" ht="15.75" customHeight="1">
      <c r="A1284" s="44" t="s">
        <v>383</v>
      </c>
      <c r="B1284" s="52">
        <f>IFERROR(VLOOKUP(A1276,REKAPAN!$A$1:$M$2737,6, FALSE))</f>
        <v>2</v>
      </c>
      <c r="C1284" s="58" t="s">
        <v>325</v>
      </c>
      <c r="D1284" s="60" t="str">
        <f>IFERROR(VLOOKUP(A1276,REKAPAN!$A$1:$M$2737,11, FALSE))</f>
        <v/>
      </c>
      <c r="E1284" s="40"/>
      <c r="F1284" s="47" t="s">
        <v>394</v>
      </c>
      <c r="G1284" s="61" t="str">
        <f>IFERROR(VLOOKUP(A1276,REKAPAN!$A$1:$O$2737,14, FALSE))</f>
        <v/>
      </c>
      <c r="H1284" s="50"/>
      <c r="I1284" s="33"/>
      <c r="J1284" s="33"/>
      <c r="K1284" s="33"/>
      <c r="L1284" s="33"/>
      <c r="M1284" s="33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</row>
    <row r="1285" ht="15.75" customHeight="1">
      <c r="A1285" s="44" t="s">
        <v>404</v>
      </c>
      <c r="B1285" s="62" t="str">
        <f>IFERROR(VLOOKUP(A1276,REKAPAN!$A$1:$M$2737,5, FALSE))</f>
        <v>- Zenya Rose M do
- Khimar zenya rose</v>
      </c>
      <c r="C1285" s="58" t="s">
        <v>351</v>
      </c>
      <c r="D1285" s="60">
        <f>IFERROR(VLOOKUP(A1276,REKAPAN!$A$1:$M$2737,9, FALSE))</f>
        <v>8000</v>
      </c>
      <c r="E1285" s="40"/>
      <c r="F1285" s="47" t="s">
        <v>383</v>
      </c>
      <c r="G1285" s="63">
        <f t="shared" ref="G1285:G1286" si="172">B1284</f>
        <v>2</v>
      </c>
      <c r="H1285" s="50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</row>
    <row r="1286" ht="15.75" customHeight="1">
      <c r="A1286" s="64"/>
      <c r="C1286" s="58" t="s">
        <v>372</v>
      </c>
      <c r="D1286" s="65" t="str">
        <f>IFERROR(VLOOKUP(A1276,REKAPAN!$A$1:$M$2737,10, FALSE))</f>
        <v>JNE REG</v>
      </c>
      <c r="E1286" s="40"/>
      <c r="F1286" s="47" t="s">
        <v>404</v>
      </c>
      <c r="G1286" s="66" t="str">
        <f t="shared" si="172"/>
        <v>- Zenya Rose M do
- Khimar zenya rose</v>
      </c>
      <c r="H1286" s="50"/>
      <c r="I1286" s="33"/>
      <c r="J1286" s="33"/>
      <c r="K1286" s="33"/>
      <c r="L1286" s="33"/>
      <c r="M1286" s="33"/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</row>
    <row r="1287" ht="15.75" customHeight="1">
      <c r="A1287" s="64"/>
      <c r="C1287" s="58" t="s">
        <v>394</v>
      </c>
      <c r="D1287" s="67"/>
      <c r="E1287" s="40"/>
      <c r="F1287" s="47"/>
      <c r="H1287" s="50"/>
      <c r="I1287" s="33"/>
      <c r="J1287" s="33"/>
      <c r="K1287" s="33"/>
      <c r="L1287" s="33"/>
      <c r="M1287" s="33"/>
      <c r="N1287" s="33"/>
      <c r="O1287" s="33"/>
      <c r="P1287" s="33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</row>
    <row r="1288" ht="15.75" customHeight="1">
      <c r="A1288" s="64"/>
      <c r="C1288" s="53"/>
      <c r="D1288" s="50"/>
      <c r="E1288" s="40"/>
      <c r="F1288" s="64"/>
      <c r="H1288" s="50"/>
      <c r="I1288" s="33"/>
      <c r="J1288" s="33"/>
      <c r="K1288" s="33"/>
      <c r="L1288" s="33"/>
      <c r="M1288" s="33"/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</row>
    <row r="1289" ht="15.75" customHeight="1">
      <c r="A1289" s="47" t="s">
        <v>460</v>
      </c>
      <c r="B1289" s="68" t="s">
        <v>462</v>
      </c>
      <c r="C1289" s="53"/>
      <c r="D1289" s="54"/>
      <c r="E1289" s="40"/>
      <c r="F1289" s="69" t="s">
        <v>464</v>
      </c>
      <c r="G1289" s="70" t="s">
        <v>469</v>
      </c>
      <c r="H1289" s="71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</row>
    <row r="1290" ht="15.75" customHeight="1">
      <c r="A1290" s="72" t="str">
        <f>IFERROR(VLOOKUP(A1276,REKAPAN!$A$2:$R$2737,16, FALSE))</f>
        <v>WAWAT</v>
      </c>
      <c r="B1290" s="73"/>
      <c r="C1290" s="74"/>
      <c r="D1290" s="75"/>
      <c r="E1290" s="76"/>
      <c r="F1290" s="77"/>
      <c r="G1290" s="78"/>
      <c r="H1290" s="79"/>
      <c r="I1290" s="33"/>
      <c r="J1290" s="33"/>
      <c r="K1290" s="33"/>
      <c r="L1290" s="33"/>
      <c r="M1290" s="33"/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</row>
    <row r="1291" ht="15.75" customHeight="1">
      <c r="A1291" s="26" t="s">
        <v>918</v>
      </c>
      <c r="B1291" s="27"/>
      <c r="C1291" s="27"/>
      <c r="D1291" s="28"/>
      <c r="E1291" s="29"/>
      <c r="F1291" s="30" t="str">
        <f>A1291</f>
        <v>(26)6</v>
      </c>
      <c r="G1291" s="31" t="s">
        <v>238</v>
      </c>
      <c r="H1291" s="32"/>
      <c r="I1291" s="33"/>
      <c r="J1291" s="33"/>
      <c r="K1291" s="33"/>
      <c r="L1291" s="33"/>
      <c r="M1291" s="33"/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</row>
    <row r="1292" ht="15.75" customHeight="1">
      <c r="A1292" s="34" t="s">
        <v>239</v>
      </c>
      <c r="B1292" s="35" t="str">
        <f>IFERROR(VLOOKUP(A1291,REKAPAN!$A$1:$M$2737,2, FALSE))</f>
        <v>kholifatunnisak</v>
      </c>
      <c r="C1292" s="36"/>
      <c r="D1292" s="38"/>
      <c r="E1292" s="40"/>
      <c r="F1292" s="30" t="s">
        <v>266</v>
      </c>
      <c r="G1292" s="43" t="str">
        <f>B1298</f>
        <v>CS YENI (082321458214)</v>
      </c>
      <c r="H1292" s="28"/>
      <c r="I1292" s="33"/>
      <c r="J1292" s="33"/>
      <c r="K1292" s="33"/>
      <c r="L1292" s="33"/>
      <c r="M1292" s="33"/>
      <c r="N1292" s="33"/>
      <c r="O1292" s="33"/>
      <c r="P1292" s="33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</row>
    <row r="1293" ht="15.75" customHeight="1">
      <c r="A1293" s="44" t="s">
        <v>269</v>
      </c>
      <c r="B1293" s="45" t="str">
        <f>IFERROR(VLOOKUP(A1291,REKAPAN!$A$1:$M$2737,3, FALSE))</f>
        <v>Dukuh pondok rt7rw5 desa Tanjung Anom kecamatan gabus kabupaten Pati Jawa tengah</v>
      </c>
      <c r="D1293" s="46"/>
      <c r="E1293" s="40"/>
      <c r="F1293" s="47" t="s">
        <v>270</v>
      </c>
      <c r="G1293" s="49" t="str">
        <f>B1292</f>
        <v>kholifatunnisak</v>
      </c>
      <c r="H1293" s="50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</row>
    <row r="1294" ht="15.75" customHeight="1">
      <c r="A1294" s="44"/>
      <c r="D1294" s="46"/>
      <c r="E1294" s="40"/>
      <c r="F1294" s="47" t="s">
        <v>283</v>
      </c>
      <c r="G1294" s="51" t="str">
        <f t="shared" ref="G1294:G1298" si="173">D1297</f>
        <v>26/04/19</v>
      </c>
      <c r="H1294" s="50"/>
      <c r="I1294" s="33"/>
      <c r="J1294" s="33"/>
      <c r="K1294" s="33"/>
      <c r="L1294" s="33"/>
      <c r="M1294" s="33"/>
      <c r="N1294" s="33"/>
      <c r="O1294" s="33"/>
      <c r="P1294" s="33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</row>
    <row r="1295" ht="15.75" customHeight="1">
      <c r="A1295" s="44"/>
      <c r="D1295" s="46"/>
      <c r="E1295" s="40"/>
      <c r="F1295" s="47" t="s">
        <v>300</v>
      </c>
      <c r="G1295" s="51" t="str">
        <f t="shared" si="173"/>
        <v>26/04/19</v>
      </c>
      <c r="H1295" s="50"/>
      <c r="I1295" s="33"/>
      <c r="J1295" s="33"/>
      <c r="K1295" s="33"/>
      <c r="L1295" s="33"/>
      <c r="M1295" s="33"/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</row>
    <row r="1296" ht="15.75" customHeight="1">
      <c r="A1296" s="44" t="s">
        <v>306</v>
      </c>
      <c r="B1296" s="52" t="str">
        <f>IFERROR(VLOOKUP(A1291,REKAPAN!$A$1:$M$2737,4, FALSE))</f>
        <v>085329845104</v>
      </c>
      <c r="C1296" s="53"/>
      <c r="D1296" s="54"/>
      <c r="E1296" s="40"/>
      <c r="F1296" s="47" t="s">
        <v>325</v>
      </c>
      <c r="G1296" s="49" t="str">
        <f t="shared" si="173"/>
        <v/>
      </c>
      <c r="H1296" s="50"/>
      <c r="I1296" s="33"/>
      <c r="J1296" s="33"/>
      <c r="K1296" s="33"/>
      <c r="L1296" s="33"/>
      <c r="M1296" s="33"/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</row>
    <row r="1297" ht="15.75" customHeight="1">
      <c r="A1297" s="30" t="s">
        <v>332</v>
      </c>
      <c r="B1297" s="55" t="s">
        <v>333</v>
      </c>
      <c r="C1297" s="56" t="s">
        <v>283</v>
      </c>
      <c r="D1297" s="57" t="str">
        <f>IFERROR(VLOOKUP(A1291,REKAPAN!$A$1:$M$2737,12, FALSE))</f>
        <v>26/04/19</v>
      </c>
      <c r="E1297" s="40"/>
      <c r="F1297" s="47" t="s">
        <v>351</v>
      </c>
      <c r="G1297" s="49">
        <f t="shared" si="173"/>
        <v>19000</v>
      </c>
      <c r="H1297" s="50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</row>
    <row r="1298" ht="15.75" customHeight="1">
      <c r="A1298" s="44" t="s">
        <v>266</v>
      </c>
      <c r="B1298" s="52" t="str">
        <f>IFERROR(VLOOKUP(A1291,REKAPAN!$A$1:$O$2737,15, FALSE))</f>
        <v>CS YENI (082321458214)</v>
      </c>
      <c r="C1298" s="58" t="s">
        <v>300</v>
      </c>
      <c r="D1298" s="59" t="str">
        <f>IFERROR(VLOOKUP(A1291,REKAPAN!$A$1:$M$2737,13, FALSE))</f>
        <v>26/04/19</v>
      </c>
      <c r="E1298" s="40"/>
      <c r="F1298" s="47" t="s">
        <v>372</v>
      </c>
      <c r="G1298" s="49" t="str">
        <f t="shared" si="173"/>
        <v>POS</v>
      </c>
      <c r="H1298" s="50"/>
      <c r="I1298" s="33"/>
      <c r="J1298" s="33"/>
      <c r="K1298" s="33"/>
      <c r="L1298" s="33"/>
      <c r="M1298" s="33"/>
      <c r="N1298" s="33"/>
      <c r="O1298" s="33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</row>
    <row r="1299" ht="15.75" customHeight="1">
      <c r="A1299" s="44" t="s">
        <v>383</v>
      </c>
      <c r="B1299" s="52">
        <f>IFERROR(VLOOKUP(A1291,REKAPAN!$A$1:$M$2737,6, FALSE))</f>
        <v>2</v>
      </c>
      <c r="C1299" s="58" t="s">
        <v>325</v>
      </c>
      <c r="D1299" s="60" t="str">
        <f>IFERROR(VLOOKUP(A1291,REKAPAN!$A$1:$M$2737,11, FALSE))</f>
        <v/>
      </c>
      <c r="E1299" s="40"/>
      <c r="F1299" s="47" t="s">
        <v>394</v>
      </c>
      <c r="G1299" s="61" t="str">
        <f>IFERROR(VLOOKUP(A1291,REKAPAN!$A$1:$O$2737,14, FALSE))</f>
        <v/>
      </c>
      <c r="H1299" s="50"/>
      <c r="I1299" s="33"/>
      <c r="J1299" s="33"/>
      <c r="K1299" s="33"/>
      <c r="L1299" s="33"/>
      <c r="M1299" s="33"/>
      <c r="N1299" s="33"/>
      <c r="O1299" s="33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</row>
    <row r="1300" ht="15.75" customHeight="1">
      <c r="A1300" s="44" t="s">
        <v>404</v>
      </c>
      <c r="B1300" s="62" t="str">
        <f>IFERROR(VLOOKUP(A1291,REKAPAN!$A$1:$M$2737,5, FALSE))</f>
        <v>Tisha choco S set</v>
      </c>
      <c r="C1300" s="58" t="s">
        <v>351</v>
      </c>
      <c r="D1300" s="60">
        <f>IFERROR(VLOOKUP(A1291,REKAPAN!$A$1:$M$2737,9, FALSE))</f>
        <v>19000</v>
      </c>
      <c r="E1300" s="40"/>
      <c r="F1300" s="47" t="s">
        <v>383</v>
      </c>
      <c r="G1300" s="63">
        <f t="shared" ref="G1300:G1301" si="174">B1299</f>
        <v>2</v>
      </c>
      <c r="H1300" s="50"/>
      <c r="I1300" s="33"/>
      <c r="J1300" s="33"/>
      <c r="K1300" s="33"/>
      <c r="L1300" s="33"/>
      <c r="M1300" s="33"/>
      <c r="N1300" s="33"/>
      <c r="O1300" s="33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</row>
    <row r="1301" ht="15.75" customHeight="1">
      <c r="A1301" s="64"/>
      <c r="C1301" s="58" t="s">
        <v>372</v>
      </c>
      <c r="D1301" s="65" t="str">
        <f>IFERROR(VLOOKUP(A1291,REKAPAN!$A$1:$M$2737,10, FALSE))</f>
        <v>POS</v>
      </c>
      <c r="E1301" s="40"/>
      <c r="F1301" s="47" t="s">
        <v>404</v>
      </c>
      <c r="G1301" s="66" t="str">
        <f t="shared" si="174"/>
        <v>Tisha choco S set</v>
      </c>
      <c r="H1301" s="50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</row>
    <row r="1302" ht="15.75" customHeight="1">
      <c r="A1302" s="64"/>
      <c r="C1302" s="58" t="s">
        <v>394</v>
      </c>
      <c r="D1302" s="67"/>
      <c r="E1302" s="40"/>
      <c r="F1302" s="47"/>
      <c r="H1302" s="50"/>
      <c r="I1302" s="33"/>
      <c r="J1302" s="33"/>
      <c r="K1302" s="33"/>
      <c r="L1302" s="33"/>
      <c r="M1302" s="33"/>
      <c r="N1302" s="33"/>
      <c r="O1302" s="33"/>
      <c r="P1302" s="33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</row>
    <row r="1303" ht="15.75" customHeight="1">
      <c r="A1303" s="64"/>
      <c r="C1303" s="53"/>
      <c r="D1303" s="50"/>
      <c r="E1303" s="40"/>
      <c r="F1303" s="64"/>
      <c r="H1303" s="50"/>
      <c r="I1303" s="33"/>
      <c r="J1303" s="33"/>
      <c r="K1303" s="33"/>
      <c r="L1303" s="33"/>
      <c r="M1303" s="33"/>
      <c r="N1303" s="33"/>
      <c r="O1303" s="33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</row>
    <row r="1304" ht="15.75" customHeight="1">
      <c r="A1304" s="47" t="s">
        <v>460</v>
      </c>
      <c r="B1304" s="68" t="s">
        <v>462</v>
      </c>
      <c r="C1304" s="53"/>
      <c r="D1304" s="54"/>
      <c r="E1304" s="40"/>
      <c r="F1304" s="69" t="s">
        <v>464</v>
      </c>
      <c r="G1304" s="70" t="s">
        <v>469</v>
      </c>
      <c r="H1304" s="71"/>
      <c r="I1304" s="33"/>
      <c r="J1304" s="33"/>
      <c r="K1304" s="33"/>
      <c r="L1304" s="33"/>
      <c r="M1304" s="33"/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</row>
    <row r="1305" ht="15.75" customHeight="1">
      <c r="A1305" s="72" t="str">
        <f>IFERROR(VLOOKUP(A1291,REKAPAN!$A$2:$R$2737,16, FALSE))</f>
        <v>WAWAT</v>
      </c>
      <c r="B1305" s="73"/>
      <c r="C1305" s="74"/>
      <c r="D1305" s="75"/>
      <c r="E1305" s="76"/>
      <c r="F1305" s="77"/>
      <c r="G1305" s="78"/>
      <c r="H1305" s="79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</row>
    <row r="1306" ht="15.75" customHeight="1">
      <c r="A1306" s="26" t="s">
        <v>922</v>
      </c>
      <c r="B1306" s="27"/>
      <c r="C1306" s="27"/>
      <c r="D1306" s="28"/>
      <c r="E1306" s="29"/>
      <c r="F1306" s="30" t="str">
        <f>A1306</f>
        <v>(26)7</v>
      </c>
      <c r="G1306" s="31" t="s">
        <v>238</v>
      </c>
      <c r="H1306" s="32"/>
      <c r="I1306" s="33"/>
      <c r="J1306" s="33"/>
      <c r="K1306" s="33"/>
      <c r="L1306" s="33"/>
      <c r="M1306" s="33"/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</row>
    <row r="1307" ht="15.75" customHeight="1">
      <c r="A1307" s="34" t="s">
        <v>239</v>
      </c>
      <c r="B1307" s="35" t="str">
        <f>IFERROR(VLOOKUP(A1306,REKAPAN!$A$1:$M$2737,2, FALSE))</f>
        <v>Ririn</v>
      </c>
      <c r="C1307" s="36"/>
      <c r="D1307" s="38"/>
      <c r="E1307" s="40"/>
      <c r="F1307" s="30" t="s">
        <v>266</v>
      </c>
      <c r="G1307" s="43" t="str">
        <f>B1313</f>
        <v>CS YENI (082321458214)</v>
      </c>
      <c r="H1307" s="28"/>
      <c r="I1307" s="33"/>
      <c r="J1307" s="33"/>
      <c r="K1307" s="33"/>
      <c r="L1307" s="33"/>
      <c r="M1307" s="33"/>
      <c r="N1307" s="33"/>
      <c r="O1307" s="33"/>
      <c r="P1307" s="33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</row>
    <row r="1308" ht="15.75" customHeight="1">
      <c r="A1308" s="44" t="s">
        <v>269</v>
      </c>
      <c r="B1308" s="45" t="str">
        <f>IFERROR(VLOOKUP(A1306,REKAPAN!$A$1:$M$2737,3, FALSE))</f>
        <v>jl Dr Muwardi 2e no 2 Grogol Petamburan Jakarta barat</v>
      </c>
      <c r="D1308" s="46"/>
      <c r="E1308" s="40"/>
      <c r="F1308" s="47" t="s">
        <v>270</v>
      </c>
      <c r="G1308" s="49" t="str">
        <f>B1307</f>
        <v>Ririn</v>
      </c>
      <c r="H1308" s="50"/>
      <c r="I1308" s="33"/>
      <c r="J1308" s="33"/>
      <c r="K1308" s="33"/>
      <c r="L1308" s="33"/>
      <c r="M1308" s="33"/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</row>
    <row r="1309" ht="15.75" customHeight="1">
      <c r="A1309" s="44"/>
      <c r="D1309" s="46"/>
      <c r="E1309" s="40"/>
      <c r="F1309" s="47" t="s">
        <v>283</v>
      </c>
      <c r="G1309" s="51" t="str">
        <f t="shared" ref="G1309:G1313" si="175">D1312</f>
        <v>26/04/19</v>
      </c>
      <c r="H1309" s="50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</row>
    <row r="1310" ht="15.75" customHeight="1">
      <c r="A1310" s="44"/>
      <c r="D1310" s="46"/>
      <c r="E1310" s="40"/>
      <c r="F1310" s="47" t="s">
        <v>300</v>
      </c>
      <c r="G1310" s="51" t="str">
        <f t="shared" si="175"/>
        <v>26/04/19</v>
      </c>
      <c r="H1310" s="50"/>
      <c r="I1310" s="33"/>
      <c r="J1310" s="33"/>
      <c r="K1310" s="33"/>
      <c r="L1310" s="33"/>
      <c r="M1310" s="33"/>
      <c r="N1310" s="33"/>
      <c r="O1310" s="33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</row>
    <row r="1311" ht="15.75" customHeight="1">
      <c r="A1311" s="44" t="s">
        <v>306</v>
      </c>
      <c r="B1311" s="52" t="str">
        <f>IFERROR(VLOOKUP(A1306,REKAPAN!$A$1:$M$2737,4, FALSE))</f>
        <v>085780979099</v>
      </c>
      <c r="C1311" s="53"/>
      <c r="D1311" s="54"/>
      <c r="E1311" s="40"/>
      <c r="F1311" s="47" t="s">
        <v>325</v>
      </c>
      <c r="G1311" s="49" t="str">
        <f t="shared" si="175"/>
        <v/>
      </c>
      <c r="H1311" s="50"/>
      <c r="I1311" s="33"/>
      <c r="J1311" s="33"/>
      <c r="K1311" s="33"/>
      <c r="L1311" s="33"/>
      <c r="M1311" s="33"/>
      <c r="N1311" s="33"/>
      <c r="O1311" s="33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</row>
    <row r="1312" ht="15.75" customHeight="1">
      <c r="A1312" s="30" t="s">
        <v>332</v>
      </c>
      <c r="B1312" s="55" t="s">
        <v>333</v>
      </c>
      <c r="C1312" s="56" t="s">
        <v>283</v>
      </c>
      <c r="D1312" s="57" t="str">
        <f>IFERROR(VLOOKUP(A1306,REKAPAN!$A$1:$M$2737,12, FALSE))</f>
        <v>26/04/19</v>
      </c>
      <c r="E1312" s="40"/>
      <c r="F1312" s="47" t="s">
        <v>351</v>
      </c>
      <c r="G1312" s="49">
        <f t="shared" si="175"/>
        <v>11000</v>
      </c>
      <c r="H1312" s="50"/>
      <c r="I1312" s="33"/>
      <c r="J1312" s="33"/>
      <c r="K1312" s="33"/>
      <c r="L1312" s="33"/>
      <c r="M1312" s="33"/>
      <c r="N1312" s="33"/>
      <c r="O1312" s="33"/>
      <c r="P1312" s="33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</row>
    <row r="1313" ht="15.75" customHeight="1">
      <c r="A1313" s="44" t="s">
        <v>266</v>
      </c>
      <c r="B1313" s="52" t="str">
        <f>IFERROR(VLOOKUP(A1306,REKAPAN!$A$1:$O$2737,15, FALSE))</f>
        <v>CS YENI (082321458214)</v>
      </c>
      <c r="C1313" s="58" t="s">
        <v>300</v>
      </c>
      <c r="D1313" s="59" t="str">
        <f>IFERROR(VLOOKUP(A1306,REKAPAN!$A$1:$M$2737,13, FALSE))</f>
        <v>26/04/19</v>
      </c>
      <c r="E1313" s="40"/>
      <c r="F1313" s="47" t="s">
        <v>372</v>
      </c>
      <c r="G1313" s="49" t="str">
        <f t="shared" si="175"/>
        <v>JNE REG</v>
      </c>
      <c r="H1313" s="50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</row>
    <row r="1314" ht="15.75" customHeight="1">
      <c r="A1314" s="44" t="s">
        <v>383</v>
      </c>
      <c r="B1314" s="52">
        <f>IFERROR(VLOOKUP(A1306,REKAPAN!$A$1:$M$2737,6, FALSE))</f>
        <v>2</v>
      </c>
      <c r="C1314" s="58" t="s">
        <v>325</v>
      </c>
      <c r="D1314" s="60" t="str">
        <f>IFERROR(VLOOKUP(A1306,REKAPAN!$A$1:$M$2737,11, FALSE))</f>
        <v/>
      </c>
      <c r="E1314" s="40"/>
      <c r="F1314" s="47" t="s">
        <v>394</v>
      </c>
      <c r="G1314" s="61" t="str">
        <f>IFERROR(VLOOKUP(A1306,REKAPAN!$A$1:$O$2737,14, FALSE))</f>
        <v/>
      </c>
      <c r="H1314" s="50"/>
      <c r="I1314" s="33"/>
      <c r="J1314" s="33"/>
      <c r="K1314" s="33"/>
      <c r="L1314" s="33"/>
      <c r="M1314" s="33"/>
      <c r="N1314" s="33"/>
      <c r="O1314" s="33"/>
      <c r="P1314" s="33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</row>
    <row r="1315" ht="15.75" customHeight="1">
      <c r="A1315" s="44" t="s">
        <v>404</v>
      </c>
      <c r="B1315" s="62" t="str">
        <f>IFERROR(VLOOKUP(A1306,REKAPAN!$A$1:$M$2737,5, FALSE))</f>
        <v>ELenora cream xl set</v>
      </c>
      <c r="C1315" s="58" t="s">
        <v>351</v>
      </c>
      <c r="D1315" s="60">
        <f>IFERROR(VLOOKUP(A1306,REKAPAN!$A$1:$M$2737,9, FALSE))</f>
        <v>11000</v>
      </c>
      <c r="E1315" s="40"/>
      <c r="F1315" s="47" t="s">
        <v>383</v>
      </c>
      <c r="G1315" s="63">
        <f t="shared" ref="G1315:G1316" si="176">B1314</f>
        <v>2</v>
      </c>
      <c r="H1315" s="50"/>
      <c r="I1315" s="33"/>
      <c r="J1315" s="33"/>
      <c r="K1315" s="33"/>
      <c r="L1315" s="33"/>
      <c r="M1315" s="33"/>
      <c r="N1315" s="33"/>
      <c r="O1315" s="33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</row>
    <row r="1316" ht="15.75" customHeight="1">
      <c r="A1316" s="64"/>
      <c r="C1316" s="58" t="s">
        <v>372</v>
      </c>
      <c r="D1316" s="65" t="str">
        <f>IFERROR(VLOOKUP(A1306,REKAPAN!$A$1:$M$2737,10, FALSE))</f>
        <v>JNE REG</v>
      </c>
      <c r="E1316" s="40"/>
      <c r="F1316" s="47" t="s">
        <v>404</v>
      </c>
      <c r="G1316" s="66" t="str">
        <f t="shared" si="176"/>
        <v>ELenora cream xl set</v>
      </c>
      <c r="H1316" s="50"/>
      <c r="I1316" s="33"/>
      <c r="J1316" s="33"/>
      <c r="K1316" s="33"/>
      <c r="L1316" s="33"/>
      <c r="M1316" s="33"/>
      <c r="N1316" s="33"/>
      <c r="O1316" s="33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</row>
    <row r="1317" ht="15.75" customHeight="1">
      <c r="A1317" s="64"/>
      <c r="C1317" s="58" t="s">
        <v>394</v>
      </c>
      <c r="D1317" s="67"/>
      <c r="E1317" s="40"/>
      <c r="F1317" s="47"/>
      <c r="H1317" s="50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</row>
    <row r="1318" ht="15.75" customHeight="1">
      <c r="A1318" s="64"/>
      <c r="C1318" s="53"/>
      <c r="D1318" s="50"/>
      <c r="E1318" s="40"/>
      <c r="F1318" s="64"/>
      <c r="H1318" s="50"/>
      <c r="I1318" s="33"/>
      <c r="J1318" s="33"/>
      <c r="K1318" s="33"/>
      <c r="L1318" s="33"/>
      <c r="M1318" s="33"/>
      <c r="N1318" s="33"/>
      <c r="O1318" s="33"/>
      <c r="P1318" s="33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</row>
    <row r="1319" ht="15.75" customHeight="1">
      <c r="A1319" s="47" t="s">
        <v>460</v>
      </c>
      <c r="B1319" s="68" t="s">
        <v>462</v>
      </c>
      <c r="C1319" s="53"/>
      <c r="D1319" s="54"/>
      <c r="E1319" s="40"/>
      <c r="F1319" s="69" t="s">
        <v>464</v>
      </c>
      <c r="G1319" s="70" t="s">
        <v>469</v>
      </c>
      <c r="H1319" s="71"/>
      <c r="I1319" s="33"/>
      <c r="J1319" s="33"/>
      <c r="K1319" s="33"/>
      <c r="L1319" s="33"/>
      <c r="M1319" s="33"/>
      <c r="N1319" s="33"/>
      <c r="O1319" s="33"/>
      <c r="P1319" s="33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</row>
    <row r="1320" ht="15.75" customHeight="1">
      <c r="A1320" s="72" t="str">
        <f>IFERROR(VLOOKUP(A1306,REKAPAN!$A$2:$R$2737,16, FALSE))</f>
        <v>WAWAT</v>
      </c>
      <c r="B1320" s="73"/>
      <c r="C1320" s="74"/>
      <c r="D1320" s="75"/>
      <c r="E1320" s="76"/>
      <c r="F1320" s="77"/>
      <c r="G1320" s="78"/>
      <c r="H1320" s="79"/>
      <c r="I1320" s="33"/>
      <c r="J1320" s="33"/>
      <c r="K1320" s="33"/>
      <c r="L1320" s="33"/>
      <c r="M1320" s="33"/>
      <c r="N1320" s="33"/>
      <c r="O1320" s="33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</row>
    <row r="1321" ht="15.75" customHeight="1">
      <c r="A1321" s="26" t="s">
        <v>927</v>
      </c>
      <c r="B1321" s="27"/>
      <c r="C1321" s="27"/>
      <c r="D1321" s="28"/>
      <c r="E1321" s="29"/>
      <c r="F1321" s="30" t="str">
        <f>A1321</f>
        <v>(27)1</v>
      </c>
      <c r="G1321" s="31" t="s">
        <v>238</v>
      </c>
      <c r="H1321" s="32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</row>
    <row r="1322" ht="15.75" customHeight="1">
      <c r="A1322" s="34" t="s">
        <v>239</v>
      </c>
      <c r="B1322" s="35" t="str">
        <f>IFERROR(VLOOKUP(A1321,REKAPAN!$A$1:$M$2737,2, FALSE))</f>
        <v>Ade hartuti</v>
      </c>
      <c r="C1322" s="36"/>
      <c r="D1322" s="38"/>
      <c r="E1322" s="40"/>
      <c r="F1322" s="30" t="s">
        <v>266</v>
      </c>
      <c r="G1322" s="43" t="str">
        <f>B1328</f>
        <v>CS YENI (082321458214)</v>
      </c>
      <c r="H1322" s="28"/>
      <c r="I1322" s="33"/>
      <c r="J1322" s="33"/>
      <c r="K1322" s="33"/>
      <c r="L1322" s="33"/>
      <c r="M1322" s="33"/>
      <c r="N1322" s="33"/>
      <c r="O1322" s="33"/>
      <c r="P1322" s="33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</row>
    <row r="1323" ht="15.75" customHeight="1">
      <c r="A1323" s="44" t="s">
        <v>269</v>
      </c>
      <c r="B1323" s="45" t="str">
        <f>IFERROR(VLOOKUP(A1321,REKAPAN!$A$1:$M$2737,3, FALSE))</f>
        <v>blok pamengkang desa bangodua rt/rw 06/03 Kecamatan: bangodua Kab/kota: indramayu</v>
      </c>
      <c r="D1323" s="46"/>
      <c r="E1323" s="40"/>
      <c r="F1323" s="47" t="s">
        <v>270</v>
      </c>
      <c r="G1323" s="49" t="str">
        <f>B1322</f>
        <v>Ade hartuti</v>
      </c>
      <c r="H1323" s="50"/>
      <c r="I1323" s="33"/>
      <c r="J1323" s="33"/>
      <c r="K1323" s="33"/>
      <c r="L1323" s="33"/>
      <c r="M1323" s="33"/>
      <c r="N1323" s="33"/>
      <c r="O1323" s="33"/>
      <c r="P1323" s="33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</row>
    <row r="1324" ht="15.75" customHeight="1">
      <c r="A1324" s="44"/>
      <c r="D1324" s="46"/>
      <c r="E1324" s="40"/>
      <c r="F1324" s="47" t="s">
        <v>283</v>
      </c>
      <c r="G1324" s="51" t="str">
        <f t="shared" ref="G1324:G1328" si="177">D1327</f>
        <v>26/04/19</v>
      </c>
      <c r="H1324" s="50"/>
      <c r="I1324" s="33"/>
      <c r="J1324" s="33"/>
      <c r="K1324" s="33"/>
      <c r="L1324" s="33"/>
      <c r="M1324" s="33"/>
      <c r="N1324" s="33"/>
      <c r="O1324" s="33"/>
      <c r="P1324" s="33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</row>
    <row r="1325" ht="15.75" customHeight="1">
      <c r="A1325" s="44"/>
      <c r="D1325" s="46"/>
      <c r="E1325" s="40"/>
      <c r="F1325" s="47" t="s">
        <v>300</v>
      </c>
      <c r="G1325" s="51" t="str">
        <f t="shared" si="177"/>
        <v>26/04/19</v>
      </c>
      <c r="H1325" s="50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</row>
    <row r="1326" ht="15.75" customHeight="1">
      <c r="A1326" s="44" t="s">
        <v>306</v>
      </c>
      <c r="B1326" s="52" t="str">
        <f>IFERROR(VLOOKUP(A1321,REKAPAN!$A$1:$M$2737,4, FALSE))</f>
        <v>085946055388</v>
      </c>
      <c r="C1326" s="53"/>
      <c r="D1326" s="54"/>
      <c r="E1326" s="40"/>
      <c r="F1326" s="47" t="s">
        <v>325</v>
      </c>
      <c r="G1326" s="49" t="str">
        <f t="shared" si="177"/>
        <v/>
      </c>
      <c r="H1326" s="50"/>
      <c r="I1326" s="33"/>
      <c r="J1326" s="33"/>
      <c r="K1326" s="33"/>
      <c r="L1326" s="33"/>
      <c r="M1326" s="33"/>
      <c r="N1326" s="33"/>
      <c r="O1326" s="33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</row>
    <row r="1327" ht="15.75" customHeight="1">
      <c r="A1327" s="30" t="s">
        <v>332</v>
      </c>
      <c r="B1327" s="55" t="s">
        <v>333</v>
      </c>
      <c r="C1327" s="56" t="s">
        <v>283</v>
      </c>
      <c r="D1327" s="57" t="str">
        <f>IFERROR(VLOOKUP(A1321,REKAPAN!$A$1:$M$2737,12, FALSE))</f>
        <v>26/04/19</v>
      </c>
      <c r="E1327" s="40"/>
      <c r="F1327" s="47" t="s">
        <v>351</v>
      </c>
      <c r="G1327" s="49">
        <f t="shared" si="177"/>
        <v>32000</v>
      </c>
      <c r="H1327" s="50"/>
      <c r="I1327" s="33"/>
      <c r="J1327" s="33"/>
      <c r="K1327" s="33"/>
      <c r="L1327" s="33"/>
      <c r="M1327" s="33"/>
      <c r="N1327" s="33"/>
      <c r="O1327" s="33"/>
      <c r="P1327" s="33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</row>
    <row r="1328" ht="15.75" customHeight="1">
      <c r="A1328" s="44" t="s">
        <v>266</v>
      </c>
      <c r="B1328" s="52" t="str">
        <f>IFERROR(VLOOKUP(A1321,REKAPAN!$A$1:$O$2737,15, FALSE))</f>
        <v>CS YENI (082321458214)</v>
      </c>
      <c r="C1328" s="58" t="s">
        <v>300</v>
      </c>
      <c r="D1328" s="59" t="str">
        <f>IFERROR(VLOOKUP(A1321,REKAPAN!$A$1:$M$2737,13, FALSE))</f>
        <v>26/04/19</v>
      </c>
      <c r="E1328" s="40"/>
      <c r="F1328" s="47" t="s">
        <v>372</v>
      </c>
      <c r="G1328" s="49" t="str">
        <f t="shared" si="177"/>
        <v>JNE REG</v>
      </c>
      <c r="H1328" s="50"/>
      <c r="I1328" s="33"/>
      <c r="J1328" s="33"/>
      <c r="K1328" s="33"/>
      <c r="L1328" s="33"/>
      <c r="M1328" s="33"/>
      <c r="N1328" s="33"/>
      <c r="O1328" s="33"/>
      <c r="P1328" s="33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</row>
    <row r="1329" ht="15.75" customHeight="1">
      <c r="A1329" s="44" t="s">
        <v>383</v>
      </c>
      <c r="B1329" s="52">
        <f>IFERROR(VLOOKUP(A1321,REKAPAN!$A$1:$M$2737,6, FALSE))</f>
        <v>5</v>
      </c>
      <c r="C1329" s="58" t="s">
        <v>325</v>
      </c>
      <c r="D1329" s="60" t="str">
        <f>IFERROR(VLOOKUP(A1321,REKAPAN!$A$1:$M$2737,11, FALSE))</f>
        <v/>
      </c>
      <c r="E1329" s="40"/>
      <c r="F1329" s="47" t="s">
        <v>394</v>
      </c>
      <c r="G1329" s="61" t="str">
        <f>IFERROR(VLOOKUP(A1321,REKAPAN!$A$1:$O$2737,14, FALSE))</f>
        <v/>
      </c>
      <c r="H1329" s="50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</row>
    <row r="1330" ht="15.75" customHeight="1">
      <c r="A1330" s="44" t="s">
        <v>404</v>
      </c>
      <c r="B1330" s="62" t="str">
        <f>IFERROR(VLOOKUP(A1321,REKAPAN!$A$1:$M$2737,5, FALSE))</f>
        <v>- Tisha Lavender XL do
- Khimar Tisha Plum
- Yara Nude XL set
- Elenora kids size.3 (set)</v>
      </c>
      <c r="C1330" s="58" t="s">
        <v>351</v>
      </c>
      <c r="D1330" s="60">
        <f>IFERROR(VLOOKUP(A1321,REKAPAN!$A$1:$M$2737,9, FALSE))</f>
        <v>32000</v>
      </c>
      <c r="E1330" s="40"/>
      <c r="F1330" s="47" t="s">
        <v>383</v>
      </c>
      <c r="G1330" s="63">
        <f t="shared" ref="G1330:G1331" si="178">B1329</f>
        <v>5</v>
      </c>
      <c r="H1330" s="50"/>
      <c r="I1330" s="33"/>
      <c r="J1330" s="33"/>
      <c r="K1330" s="33"/>
      <c r="L1330" s="33"/>
      <c r="M1330" s="33"/>
      <c r="N1330" s="33"/>
      <c r="O1330" s="33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</row>
    <row r="1331" ht="15.75" customHeight="1">
      <c r="A1331" s="64"/>
      <c r="C1331" s="58" t="s">
        <v>372</v>
      </c>
      <c r="D1331" s="65" t="str">
        <f>IFERROR(VLOOKUP(A1321,REKAPAN!$A$1:$M$2737,10, FALSE))</f>
        <v>JNE REG</v>
      </c>
      <c r="E1331" s="40"/>
      <c r="F1331" s="47" t="s">
        <v>404</v>
      </c>
      <c r="G1331" s="66" t="str">
        <f t="shared" si="178"/>
        <v>- Tisha Lavender XL do
- Khimar Tisha Plum
- Yara Nude XL set
- Elenora kids size.3 (set)</v>
      </c>
      <c r="H1331" s="50"/>
      <c r="I1331" s="33"/>
      <c r="J1331" s="33"/>
      <c r="K1331" s="33"/>
      <c r="L1331" s="33"/>
      <c r="M1331" s="33"/>
      <c r="N1331" s="33"/>
      <c r="O1331" s="33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</row>
    <row r="1332" ht="15.75" customHeight="1">
      <c r="A1332" s="64"/>
      <c r="C1332" s="58" t="s">
        <v>394</v>
      </c>
      <c r="D1332" s="67"/>
      <c r="E1332" s="40"/>
      <c r="F1332" s="47"/>
      <c r="H1332" s="50"/>
      <c r="I1332" s="33"/>
      <c r="J1332" s="33"/>
      <c r="K1332" s="33"/>
      <c r="L1332" s="33"/>
      <c r="M1332" s="33"/>
      <c r="N1332" s="33"/>
      <c r="O1332" s="33"/>
      <c r="P1332" s="33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</row>
    <row r="1333" ht="38.25" customHeight="1">
      <c r="A1333" s="64"/>
      <c r="C1333" s="53"/>
      <c r="D1333" s="50"/>
      <c r="E1333" s="40"/>
      <c r="F1333" s="64"/>
      <c r="H1333" s="50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</row>
    <row r="1334" ht="15.75" customHeight="1">
      <c r="A1334" s="47" t="s">
        <v>460</v>
      </c>
      <c r="B1334" s="68" t="s">
        <v>462</v>
      </c>
      <c r="C1334" s="53"/>
      <c r="D1334" s="54"/>
      <c r="E1334" s="40"/>
      <c r="F1334" s="69" t="s">
        <v>464</v>
      </c>
      <c r="G1334" s="70" t="s">
        <v>469</v>
      </c>
      <c r="H1334" s="71"/>
      <c r="I1334" s="33"/>
      <c r="J1334" s="33"/>
      <c r="K1334" s="33"/>
      <c r="L1334" s="33"/>
      <c r="M1334" s="33"/>
      <c r="N1334" s="33"/>
      <c r="O1334" s="33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</row>
    <row r="1335" ht="15.75" customHeight="1">
      <c r="A1335" s="72" t="str">
        <f>IFERROR(VLOOKUP(A1321,REKAPAN!$A$2:$R$2737,16, FALSE))</f>
        <v>WAWAT</v>
      </c>
      <c r="B1335" s="73"/>
      <c r="C1335" s="74"/>
      <c r="D1335" s="75"/>
      <c r="E1335" s="76"/>
      <c r="F1335" s="77"/>
      <c r="G1335" s="78"/>
      <c r="H1335" s="79"/>
      <c r="I1335" s="33"/>
      <c r="J1335" s="33"/>
      <c r="K1335" s="33"/>
      <c r="L1335" s="33"/>
      <c r="M1335" s="33"/>
      <c r="N1335" s="33"/>
      <c r="O1335" s="33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</row>
    <row r="1336" ht="15.75" customHeight="1">
      <c r="A1336" s="26" t="s">
        <v>932</v>
      </c>
      <c r="B1336" s="27"/>
      <c r="C1336" s="27"/>
      <c r="D1336" s="28"/>
      <c r="E1336" s="29"/>
      <c r="F1336" s="30" t="str">
        <f>A1336</f>
        <v>(27)2</v>
      </c>
      <c r="G1336" s="31" t="s">
        <v>238</v>
      </c>
      <c r="H1336" s="32"/>
      <c r="I1336" s="33"/>
      <c r="J1336" s="33"/>
      <c r="K1336" s="33"/>
      <c r="L1336" s="33"/>
      <c r="M1336" s="33"/>
      <c r="N1336" s="33"/>
      <c r="O1336" s="33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</row>
    <row r="1337" ht="15.75" customHeight="1">
      <c r="A1337" s="34" t="s">
        <v>239</v>
      </c>
      <c r="B1337" s="35" t="str">
        <f>IFERROR(VLOOKUP(A1336,REKAPAN!$A$1:$M$2737,2, FALSE))</f>
        <v>Santi Yuni Apiani</v>
      </c>
      <c r="C1337" s="36"/>
      <c r="D1337" s="38"/>
      <c r="E1337" s="40"/>
      <c r="F1337" s="30" t="s">
        <v>266</v>
      </c>
      <c r="G1337" s="43" t="str">
        <f>B1343</f>
        <v>CS YENI (082321458214)</v>
      </c>
      <c r="H1337" s="28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</row>
    <row r="1338" ht="15.75" customHeight="1">
      <c r="A1338" s="44" t="s">
        <v>269</v>
      </c>
      <c r="B1338" s="45" t="str">
        <f>IFERROR(VLOOKUP(A1336,REKAPAN!$A$1:$M$2737,3, FALSE))</f>
        <v>Jl pinang  no 22  RT 1 / RW 03 margonda raya pondok cina depok (pondok ibu tien) Kecamatan : Beji Kab/Kota : Depok Provinsi : Jawa barat</v>
      </c>
      <c r="D1338" s="46"/>
      <c r="E1338" s="40"/>
      <c r="F1338" s="47" t="s">
        <v>270</v>
      </c>
      <c r="G1338" s="49" t="str">
        <f>B1337</f>
        <v>Santi Yuni Apiani</v>
      </c>
      <c r="H1338" s="50"/>
      <c r="I1338" s="33"/>
      <c r="J1338" s="33"/>
      <c r="K1338" s="33"/>
      <c r="L1338" s="33"/>
      <c r="M1338" s="33"/>
      <c r="N1338" s="33"/>
      <c r="O1338" s="33"/>
      <c r="P1338" s="33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</row>
    <row r="1339" ht="15.75" customHeight="1">
      <c r="A1339" s="44"/>
      <c r="D1339" s="46"/>
      <c r="E1339" s="40"/>
      <c r="F1339" s="47" t="s">
        <v>283</v>
      </c>
      <c r="G1339" s="51" t="str">
        <f t="shared" ref="G1339:G1343" si="179">D1342</f>
        <v>27/04/19</v>
      </c>
      <c r="H1339" s="50"/>
      <c r="I1339" s="33"/>
      <c r="J1339" s="33"/>
      <c r="K1339" s="33"/>
      <c r="L1339" s="33"/>
      <c r="M1339" s="33"/>
      <c r="N1339" s="33"/>
      <c r="O1339" s="33"/>
      <c r="P1339" s="33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</row>
    <row r="1340" ht="25.5" customHeight="1">
      <c r="A1340" s="44"/>
      <c r="D1340" s="46"/>
      <c r="E1340" s="40"/>
      <c r="F1340" s="47" t="s">
        <v>300</v>
      </c>
      <c r="G1340" s="51" t="str">
        <f t="shared" si="179"/>
        <v>27/04/19</v>
      </c>
      <c r="H1340" s="50"/>
      <c r="I1340" s="33"/>
      <c r="J1340" s="33"/>
      <c r="K1340" s="33"/>
      <c r="L1340" s="33"/>
      <c r="M1340" s="33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</row>
    <row r="1341" ht="15.75" customHeight="1">
      <c r="A1341" s="44" t="s">
        <v>306</v>
      </c>
      <c r="B1341" s="52" t="str">
        <f>IFERROR(VLOOKUP(A1336,REKAPAN!$A$1:$M$2737,4, FALSE))</f>
        <v>089680140187</v>
      </c>
      <c r="C1341" s="53"/>
      <c r="D1341" s="54"/>
      <c r="E1341" s="40"/>
      <c r="F1341" s="47" t="s">
        <v>325</v>
      </c>
      <c r="G1341" s="49" t="str">
        <f t="shared" si="179"/>
        <v/>
      </c>
      <c r="H1341" s="50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</row>
    <row r="1342" ht="15.75" customHeight="1">
      <c r="A1342" s="30" t="s">
        <v>332</v>
      </c>
      <c r="B1342" s="55" t="s">
        <v>333</v>
      </c>
      <c r="C1342" s="56" t="s">
        <v>283</v>
      </c>
      <c r="D1342" s="57" t="str">
        <f>IFERROR(VLOOKUP(A1336,REKAPAN!$A$1:$M$2737,12, FALSE))</f>
        <v>27/04/19</v>
      </c>
      <c r="E1342" s="40"/>
      <c r="F1342" s="47" t="s">
        <v>351</v>
      </c>
      <c r="G1342" s="49">
        <f t="shared" si="179"/>
        <v>12000</v>
      </c>
      <c r="H1342" s="50"/>
      <c r="I1342" s="33"/>
      <c r="J1342" s="33"/>
      <c r="K1342" s="33"/>
      <c r="L1342" s="33"/>
      <c r="M1342" s="33"/>
      <c r="N1342" s="33"/>
      <c r="O1342" s="33"/>
      <c r="P1342" s="33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</row>
    <row r="1343" ht="15.75" customHeight="1">
      <c r="A1343" s="44" t="s">
        <v>266</v>
      </c>
      <c r="B1343" s="52" t="str">
        <f>IFERROR(VLOOKUP(A1336,REKAPAN!$A$1:$O$2737,15, FALSE))</f>
        <v>CS YENI (082321458214)</v>
      </c>
      <c r="C1343" s="58" t="s">
        <v>300</v>
      </c>
      <c r="D1343" s="59" t="str">
        <f>IFERROR(VLOOKUP(A1336,REKAPAN!$A$1:$M$2737,13, FALSE))</f>
        <v>27/04/19</v>
      </c>
      <c r="E1343" s="40"/>
      <c r="F1343" s="47" t="s">
        <v>372</v>
      </c>
      <c r="G1343" s="49" t="str">
        <f t="shared" si="179"/>
        <v>JNE REG</v>
      </c>
      <c r="H1343" s="50"/>
      <c r="I1343" s="33"/>
      <c r="J1343" s="33"/>
      <c r="K1343" s="33"/>
      <c r="L1343" s="33"/>
      <c r="M1343" s="33"/>
      <c r="N1343" s="33"/>
      <c r="O1343" s="33"/>
      <c r="P1343" s="33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</row>
    <row r="1344" ht="15.75" customHeight="1">
      <c r="A1344" s="44" t="s">
        <v>383</v>
      </c>
      <c r="B1344" s="52">
        <f>IFERROR(VLOOKUP(A1336,REKAPAN!$A$1:$M$2737,6, FALSE))</f>
        <v>2</v>
      </c>
      <c r="C1344" s="58" t="s">
        <v>325</v>
      </c>
      <c r="D1344" s="60" t="str">
        <f>IFERROR(VLOOKUP(A1336,REKAPAN!$A$1:$M$2737,11, FALSE))</f>
        <v/>
      </c>
      <c r="E1344" s="40"/>
      <c r="F1344" s="47" t="s">
        <v>394</v>
      </c>
      <c r="G1344" s="61" t="str">
        <f>IFERROR(VLOOKUP(A1336,REKAPAN!$A$1:$O$2737,14, FALSE))</f>
        <v/>
      </c>
      <c r="H1344" s="50"/>
      <c r="I1344" s="33"/>
      <c r="J1344" s="33"/>
      <c r="K1344" s="33"/>
      <c r="L1344" s="33"/>
      <c r="M1344" s="33"/>
      <c r="N1344" s="33"/>
      <c r="O1344" s="33"/>
      <c r="P1344" s="33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</row>
    <row r="1345" ht="15.75" customHeight="1">
      <c r="A1345" s="44" t="s">
        <v>404</v>
      </c>
      <c r="B1345" s="62" t="str">
        <f>IFERROR(VLOOKUP(A1336,REKAPAN!$A$1:$M$2737,5, FALSE))</f>
        <v>Tisha Choco S set</v>
      </c>
      <c r="C1345" s="58" t="s">
        <v>351</v>
      </c>
      <c r="D1345" s="60">
        <f>IFERROR(VLOOKUP(A1336,REKAPAN!$A$1:$M$2737,9, FALSE))</f>
        <v>12000</v>
      </c>
      <c r="E1345" s="40"/>
      <c r="F1345" s="47" t="s">
        <v>383</v>
      </c>
      <c r="G1345" s="63">
        <f t="shared" ref="G1345:G1346" si="180">B1344</f>
        <v>2</v>
      </c>
      <c r="H1345" s="50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</row>
    <row r="1346" ht="15.75" customHeight="1">
      <c r="A1346" s="64"/>
      <c r="C1346" s="58" t="s">
        <v>372</v>
      </c>
      <c r="D1346" s="65" t="str">
        <f>IFERROR(VLOOKUP(A1336,REKAPAN!$A$1:$M$2737,10, FALSE))</f>
        <v>JNE REG</v>
      </c>
      <c r="E1346" s="40"/>
      <c r="F1346" s="47" t="s">
        <v>404</v>
      </c>
      <c r="G1346" s="66" t="str">
        <f t="shared" si="180"/>
        <v>Tisha Choco S set</v>
      </c>
      <c r="H1346" s="50"/>
      <c r="I1346" s="33"/>
      <c r="J1346" s="33"/>
      <c r="K1346" s="33"/>
      <c r="L1346" s="33"/>
      <c r="M1346" s="33"/>
      <c r="N1346" s="33"/>
      <c r="O1346" s="33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</row>
    <row r="1347" ht="15.75" customHeight="1">
      <c r="A1347" s="64"/>
      <c r="C1347" s="58" t="s">
        <v>394</v>
      </c>
      <c r="D1347" s="67"/>
      <c r="E1347" s="40"/>
      <c r="F1347" s="47"/>
      <c r="H1347" s="50"/>
      <c r="I1347" s="33"/>
      <c r="J1347" s="33"/>
      <c r="K1347" s="33"/>
      <c r="L1347" s="33"/>
      <c r="M1347" s="33"/>
      <c r="N1347" s="33"/>
      <c r="O1347" s="33"/>
      <c r="P1347" s="33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</row>
    <row r="1348" ht="15.75" customHeight="1">
      <c r="A1348" s="64"/>
      <c r="C1348" s="53"/>
      <c r="D1348" s="50"/>
      <c r="E1348" s="40"/>
      <c r="F1348" s="64"/>
      <c r="H1348" s="50"/>
      <c r="I1348" s="33"/>
      <c r="J1348" s="33"/>
      <c r="K1348" s="33"/>
      <c r="L1348" s="33"/>
      <c r="M1348" s="33"/>
      <c r="N1348" s="33"/>
      <c r="O1348" s="33"/>
      <c r="P1348" s="33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</row>
    <row r="1349" ht="15.75" customHeight="1">
      <c r="A1349" s="47" t="s">
        <v>460</v>
      </c>
      <c r="B1349" s="68" t="s">
        <v>462</v>
      </c>
      <c r="C1349" s="53"/>
      <c r="D1349" s="54"/>
      <c r="E1349" s="40"/>
      <c r="F1349" s="69" t="s">
        <v>464</v>
      </c>
      <c r="G1349" s="70" t="s">
        <v>469</v>
      </c>
      <c r="H1349" s="71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</row>
    <row r="1350" ht="15.75" customHeight="1">
      <c r="A1350" s="72" t="str">
        <f>IFERROR(VLOOKUP(A1336,REKAPAN!$A$2:$R$2737,16, FALSE))</f>
        <v>WAWAT</v>
      </c>
      <c r="B1350" s="73"/>
      <c r="C1350" s="74"/>
      <c r="D1350" s="75"/>
      <c r="E1350" s="76"/>
      <c r="F1350" s="77"/>
      <c r="G1350" s="78"/>
      <c r="H1350" s="79"/>
      <c r="I1350" s="33"/>
      <c r="J1350" s="33"/>
      <c r="K1350" s="33"/>
      <c r="L1350" s="33"/>
      <c r="M1350" s="33"/>
      <c r="N1350" s="33"/>
      <c r="O1350" s="33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</row>
    <row r="1351" ht="15.75" customHeight="1">
      <c r="A1351" s="26" t="s">
        <v>937</v>
      </c>
      <c r="B1351" s="27"/>
      <c r="C1351" s="27"/>
      <c r="D1351" s="28"/>
      <c r="E1351" s="29"/>
      <c r="F1351" s="30" t="str">
        <f>A1351</f>
        <v>(27)3</v>
      </c>
      <c r="G1351" s="31" t="s">
        <v>238</v>
      </c>
      <c r="H1351" s="32"/>
      <c r="I1351" s="33"/>
      <c r="J1351" s="33"/>
      <c r="K1351" s="33"/>
      <c r="L1351" s="33"/>
      <c r="M1351" s="33"/>
      <c r="N1351" s="33"/>
      <c r="O1351" s="33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</row>
    <row r="1352" ht="15.75" customHeight="1">
      <c r="A1352" s="34" t="s">
        <v>239</v>
      </c>
      <c r="B1352" s="35" t="str">
        <f>IFERROR(VLOOKUP(A1351,REKAPAN!$A$1:$M$2737,2, FALSE))</f>
        <v>Rita Hastari</v>
      </c>
      <c r="C1352" s="36"/>
      <c r="D1352" s="38"/>
      <c r="E1352" s="40"/>
      <c r="F1352" s="30" t="s">
        <v>266</v>
      </c>
      <c r="G1352" s="43" t="str">
        <f>B1358</f>
        <v>CS YENI (082321458214)</v>
      </c>
      <c r="H1352" s="28"/>
      <c r="I1352" s="33"/>
      <c r="J1352" s="33"/>
      <c r="K1352" s="33"/>
      <c r="L1352" s="33"/>
      <c r="M1352" s="33"/>
      <c r="N1352" s="33"/>
      <c r="O1352" s="33"/>
      <c r="P1352" s="33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</row>
    <row r="1353" ht="15.75" customHeight="1">
      <c r="A1353" s="44" t="s">
        <v>269</v>
      </c>
      <c r="B1353" s="45" t="str">
        <f>IFERROR(VLOOKUP(A1351,REKAPAN!$A$1:$M$2737,3, FALSE))</f>
        <v>Jl kramat bundar  no 11,senen Jakarta pusat</v>
      </c>
      <c r="D1353" s="46"/>
      <c r="E1353" s="40"/>
      <c r="F1353" s="47" t="s">
        <v>270</v>
      </c>
      <c r="G1353" s="49" t="str">
        <f>B1352</f>
        <v>Rita Hastari</v>
      </c>
      <c r="H1353" s="50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</row>
    <row r="1354" ht="15.75" customHeight="1">
      <c r="A1354" s="44"/>
      <c r="D1354" s="46"/>
      <c r="E1354" s="40"/>
      <c r="F1354" s="47" t="s">
        <v>283</v>
      </c>
      <c r="G1354" s="51" t="str">
        <f t="shared" ref="G1354:G1358" si="181">D1357</f>
        <v>27/04/19</v>
      </c>
      <c r="H1354" s="50"/>
      <c r="I1354" s="33"/>
      <c r="J1354" s="33"/>
      <c r="K1354" s="33"/>
      <c r="L1354" s="33"/>
      <c r="M1354" s="33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</row>
    <row r="1355" ht="15.75" customHeight="1">
      <c r="A1355" s="44"/>
      <c r="D1355" s="46"/>
      <c r="E1355" s="40"/>
      <c r="F1355" s="47" t="s">
        <v>300</v>
      </c>
      <c r="G1355" s="51" t="str">
        <f t="shared" si="181"/>
        <v>27/04/19</v>
      </c>
      <c r="H1355" s="50"/>
      <c r="I1355" s="33"/>
      <c r="J1355" s="33"/>
      <c r="K1355" s="33"/>
      <c r="L1355" s="33"/>
      <c r="M1355" s="33"/>
      <c r="N1355" s="33"/>
      <c r="O1355" s="33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</row>
    <row r="1356" ht="15.75" customHeight="1">
      <c r="A1356" s="44" t="s">
        <v>306</v>
      </c>
      <c r="B1356" s="52" t="str">
        <f>IFERROR(VLOOKUP(A1351,REKAPAN!$A$1:$M$2737,4, FALSE))</f>
        <v>085810212511</v>
      </c>
      <c r="C1356" s="53"/>
      <c r="D1356" s="54"/>
      <c r="E1356" s="40"/>
      <c r="F1356" s="47" t="s">
        <v>325</v>
      </c>
      <c r="G1356" s="49" t="str">
        <f t="shared" si="181"/>
        <v/>
      </c>
      <c r="H1356" s="50"/>
      <c r="I1356" s="33"/>
      <c r="J1356" s="33"/>
      <c r="K1356" s="33"/>
      <c r="L1356" s="33"/>
      <c r="M1356" s="33"/>
      <c r="N1356" s="33"/>
      <c r="O1356" s="33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</row>
    <row r="1357" ht="15.75" customHeight="1">
      <c r="A1357" s="30" t="s">
        <v>332</v>
      </c>
      <c r="B1357" s="55" t="s">
        <v>333</v>
      </c>
      <c r="C1357" s="56" t="s">
        <v>283</v>
      </c>
      <c r="D1357" s="57" t="str">
        <f>IFERROR(VLOOKUP(A1351,REKAPAN!$A$1:$M$2737,12, FALSE))</f>
        <v>27/04/19</v>
      </c>
      <c r="E1357" s="40"/>
      <c r="F1357" s="47" t="s">
        <v>351</v>
      </c>
      <c r="G1357" s="49">
        <f t="shared" si="181"/>
        <v>11000</v>
      </c>
      <c r="H1357" s="50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</row>
    <row r="1358" ht="15.75" customHeight="1">
      <c r="A1358" s="44" t="s">
        <v>266</v>
      </c>
      <c r="B1358" s="52" t="str">
        <f>IFERROR(VLOOKUP(A1351,REKAPAN!$A$1:$O$2737,15, FALSE))</f>
        <v>CS YENI (082321458214)</v>
      </c>
      <c r="C1358" s="58" t="s">
        <v>300</v>
      </c>
      <c r="D1358" s="59" t="str">
        <f>IFERROR(VLOOKUP(A1351,REKAPAN!$A$1:$M$2737,13, FALSE))</f>
        <v>27/04/19</v>
      </c>
      <c r="E1358" s="40"/>
      <c r="F1358" s="47" t="s">
        <v>372</v>
      </c>
      <c r="G1358" s="49" t="str">
        <f t="shared" si="181"/>
        <v>JNE REG</v>
      </c>
      <c r="H1358" s="50"/>
      <c r="I1358" s="33"/>
      <c r="J1358" s="33"/>
      <c r="K1358" s="33"/>
      <c r="L1358" s="33"/>
      <c r="M1358" s="33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</row>
    <row r="1359" ht="15.75" customHeight="1">
      <c r="A1359" s="44" t="s">
        <v>383</v>
      </c>
      <c r="B1359" s="52">
        <f>IFERROR(VLOOKUP(A1351,REKAPAN!$A$1:$M$2737,6, FALSE))</f>
        <v>3</v>
      </c>
      <c r="C1359" s="58" t="s">
        <v>325</v>
      </c>
      <c r="D1359" s="60" t="str">
        <f>IFERROR(VLOOKUP(A1351,REKAPAN!$A$1:$M$2737,11, FALSE))</f>
        <v/>
      </c>
      <c r="E1359" s="40"/>
      <c r="F1359" s="47" t="s">
        <v>394</v>
      </c>
      <c r="G1359" s="61" t="str">
        <f>IFERROR(VLOOKUP(A1351,REKAPAN!$A$1:$O$2737,14, FALSE))</f>
        <v/>
      </c>
      <c r="H1359" s="50"/>
      <c r="I1359" s="33"/>
      <c r="J1359" s="33"/>
      <c r="K1359" s="33"/>
      <c r="L1359" s="33"/>
      <c r="M1359" s="33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</row>
    <row r="1360" ht="15.75" customHeight="1">
      <c r="A1360" s="44" t="s">
        <v>404</v>
      </c>
      <c r="B1360" s="62" t="str">
        <f>IFERROR(VLOOKUP(A1351,REKAPAN!$A$1:$M$2737,5, FALSE))</f>
        <v>- Elenora Cream M set
- Elenora kids size.7 (set)
- Inner Paket 1 (warna baru)</v>
      </c>
      <c r="C1360" s="58" t="s">
        <v>351</v>
      </c>
      <c r="D1360" s="60">
        <f>IFERROR(VLOOKUP(A1351,REKAPAN!$A$1:$M$2737,9, FALSE))</f>
        <v>11000</v>
      </c>
      <c r="E1360" s="40"/>
      <c r="F1360" s="47" t="s">
        <v>383</v>
      </c>
      <c r="G1360" s="63">
        <f t="shared" ref="G1360:G1361" si="182">B1359</f>
        <v>3</v>
      </c>
      <c r="H1360" s="50"/>
      <c r="I1360" s="33"/>
      <c r="J1360" s="33"/>
      <c r="K1360" s="33"/>
      <c r="L1360" s="33"/>
      <c r="M1360" s="33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</row>
    <row r="1361" ht="15.75" customHeight="1">
      <c r="A1361" s="64"/>
      <c r="C1361" s="58" t="s">
        <v>372</v>
      </c>
      <c r="D1361" s="65" t="str">
        <f>IFERROR(VLOOKUP(A1351,REKAPAN!$A$1:$M$2737,10, FALSE))</f>
        <v>JNE REG</v>
      </c>
      <c r="E1361" s="40"/>
      <c r="F1361" s="47" t="s">
        <v>404</v>
      </c>
      <c r="G1361" s="66" t="str">
        <f t="shared" si="182"/>
        <v>- Elenora Cream M set
- Elenora kids size.7 (set)
- Inner Paket 1 (warna baru)</v>
      </c>
      <c r="H1361" s="50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</row>
    <row r="1362" ht="15.75" customHeight="1">
      <c r="A1362" s="64"/>
      <c r="C1362" s="58" t="s">
        <v>394</v>
      </c>
      <c r="D1362" s="67"/>
      <c r="E1362" s="40"/>
      <c r="F1362" s="47"/>
      <c r="H1362" s="50"/>
      <c r="I1362" s="33"/>
      <c r="J1362" s="33"/>
      <c r="K1362" s="33"/>
      <c r="L1362" s="33"/>
      <c r="M1362" s="33"/>
      <c r="N1362" s="33"/>
      <c r="O1362" s="33"/>
      <c r="P1362" s="33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</row>
    <row r="1363" ht="15.75" customHeight="1">
      <c r="A1363" s="64"/>
      <c r="C1363" s="53"/>
      <c r="D1363" s="50"/>
      <c r="E1363" s="40"/>
      <c r="F1363" s="64"/>
      <c r="H1363" s="50"/>
      <c r="I1363" s="33"/>
      <c r="J1363" s="33"/>
      <c r="K1363" s="33"/>
      <c r="L1363" s="33"/>
      <c r="M1363" s="33"/>
      <c r="N1363" s="33"/>
      <c r="O1363" s="33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</row>
    <row r="1364" ht="15.75" customHeight="1">
      <c r="A1364" s="47" t="s">
        <v>460</v>
      </c>
      <c r="B1364" s="68" t="s">
        <v>462</v>
      </c>
      <c r="C1364" s="53"/>
      <c r="D1364" s="54"/>
      <c r="E1364" s="40"/>
      <c r="F1364" s="69" t="s">
        <v>464</v>
      </c>
      <c r="G1364" s="70" t="s">
        <v>469</v>
      </c>
      <c r="H1364" s="71"/>
      <c r="I1364" s="33"/>
      <c r="J1364" s="33"/>
      <c r="K1364" s="33"/>
      <c r="L1364" s="33"/>
      <c r="M1364" s="33"/>
      <c r="N1364" s="33"/>
      <c r="O1364" s="33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</row>
    <row r="1365" ht="15.75" customHeight="1">
      <c r="A1365" s="72" t="str">
        <f>IFERROR(VLOOKUP(A1351,REKAPAN!$A$2:$R$2737,16, FALSE))</f>
        <v>WAWAT</v>
      </c>
      <c r="B1365" s="73"/>
      <c r="C1365" s="74"/>
      <c r="D1365" s="75"/>
      <c r="E1365" s="76"/>
      <c r="F1365" s="77"/>
      <c r="G1365" s="78"/>
      <c r="H1365" s="79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</row>
    <row r="1366" ht="15.75" customHeight="1">
      <c r="A1366" s="26" t="s">
        <v>942</v>
      </c>
      <c r="B1366" s="27"/>
      <c r="C1366" s="27"/>
      <c r="D1366" s="28"/>
      <c r="E1366" s="29"/>
      <c r="F1366" s="30" t="str">
        <f>A1366</f>
        <v>(27)4</v>
      </c>
      <c r="G1366" s="31" t="s">
        <v>238</v>
      </c>
      <c r="H1366" s="32"/>
      <c r="I1366" s="33"/>
      <c r="J1366" s="33"/>
      <c r="K1366" s="33"/>
      <c r="L1366" s="33"/>
      <c r="M1366" s="33"/>
      <c r="N1366" s="33"/>
      <c r="O1366" s="33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</row>
    <row r="1367" ht="15.75" customHeight="1">
      <c r="A1367" s="34" t="s">
        <v>239</v>
      </c>
      <c r="B1367" s="35" t="str">
        <f>IFERROR(VLOOKUP(A1366,REKAPAN!$A$1:$M$2737,2, FALSE))</f>
        <v>Bella Sri Wahyuni</v>
      </c>
      <c r="C1367" s="36"/>
      <c r="D1367" s="38"/>
      <c r="E1367" s="40"/>
      <c r="F1367" s="30" t="s">
        <v>266</v>
      </c>
      <c r="G1367" s="43" t="str">
        <f>B1373</f>
        <v>CS YENI (082321458214)</v>
      </c>
      <c r="H1367" s="28"/>
      <c r="I1367" s="33"/>
      <c r="J1367" s="33"/>
      <c r="K1367" s="33"/>
      <c r="L1367" s="33"/>
      <c r="M1367" s="33"/>
      <c r="N1367" s="33"/>
      <c r="O1367" s="33"/>
      <c r="P1367" s="33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</row>
    <row r="1368" ht="15.75" customHeight="1">
      <c r="A1368" s="44" t="s">
        <v>269</v>
      </c>
      <c r="B1368" s="45" t="str">
        <f>IFERROR(VLOOKUP(A1366,REKAPAN!$A$1:$M$2737,3, FALSE))</f>
        <v>Perum Bumi Kotabaru Indah 1 Blok E no 1RT 03 RW 03  Desa Pangulah Utara, KOTABARU,ID, 41374 Kab/Kota : KARAWANG Provinsi : JAWA BARAT</v>
      </c>
      <c r="D1368" s="46"/>
      <c r="E1368" s="40"/>
      <c r="F1368" s="47" t="s">
        <v>270</v>
      </c>
      <c r="G1368" s="49" t="str">
        <f>B1367</f>
        <v>Bella Sri Wahyuni</v>
      </c>
      <c r="H1368" s="50"/>
      <c r="I1368" s="33"/>
      <c r="J1368" s="33"/>
      <c r="K1368" s="33"/>
      <c r="L1368" s="33"/>
      <c r="M1368" s="33"/>
      <c r="N1368" s="33"/>
      <c r="O1368" s="33"/>
      <c r="P1368" s="33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</row>
    <row r="1369" ht="15.75" customHeight="1">
      <c r="A1369" s="44"/>
      <c r="D1369" s="46"/>
      <c r="E1369" s="40"/>
      <c r="F1369" s="47" t="s">
        <v>283</v>
      </c>
      <c r="G1369" s="51" t="str">
        <f t="shared" ref="G1369:G1373" si="183">D1372</f>
        <v>27/04/19</v>
      </c>
      <c r="H1369" s="50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</row>
    <row r="1370" ht="15.75" customHeight="1">
      <c r="A1370" s="44"/>
      <c r="D1370" s="46"/>
      <c r="E1370" s="40"/>
      <c r="F1370" s="47" t="s">
        <v>300</v>
      </c>
      <c r="G1370" s="51" t="str">
        <f t="shared" si="183"/>
        <v>27/04/19</v>
      </c>
      <c r="H1370" s="50"/>
      <c r="I1370" s="33"/>
      <c r="J1370" s="33"/>
      <c r="K1370" s="33"/>
      <c r="L1370" s="33"/>
      <c r="M1370" s="33"/>
      <c r="N1370" s="33"/>
      <c r="O1370" s="33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</row>
    <row r="1371" ht="15.75" customHeight="1">
      <c r="A1371" s="44" t="s">
        <v>306</v>
      </c>
      <c r="B1371" s="52" t="str">
        <f>IFERROR(VLOOKUP(A1366,REKAPAN!$A$1:$M$2737,4, FALSE))</f>
        <v>081290316196</v>
      </c>
      <c r="C1371" s="53"/>
      <c r="D1371" s="54"/>
      <c r="E1371" s="40"/>
      <c r="F1371" s="47" t="s">
        <v>325</v>
      </c>
      <c r="G1371" s="49" t="str">
        <f t="shared" si="183"/>
        <v/>
      </c>
      <c r="H1371" s="50"/>
      <c r="I1371" s="33"/>
      <c r="J1371" s="33"/>
      <c r="K1371" s="33"/>
      <c r="L1371" s="33"/>
      <c r="M1371" s="33"/>
      <c r="N1371" s="33"/>
      <c r="O1371" s="33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</row>
    <row r="1372" ht="15.75" customHeight="1">
      <c r="A1372" s="30" t="s">
        <v>332</v>
      </c>
      <c r="B1372" s="55" t="s">
        <v>333</v>
      </c>
      <c r="C1372" s="56" t="s">
        <v>283</v>
      </c>
      <c r="D1372" s="57" t="str">
        <f>IFERROR(VLOOKUP(A1366,REKAPAN!$A$1:$M$2737,12, FALSE))</f>
        <v>27/04/19</v>
      </c>
      <c r="E1372" s="40"/>
      <c r="F1372" s="47" t="s">
        <v>351</v>
      </c>
      <c r="G1372" s="49">
        <f t="shared" si="183"/>
        <v>12000</v>
      </c>
      <c r="H1372" s="50"/>
      <c r="I1372" s="33"/>
      <c r="J1372" s="33"/>
      <c r="K1372" s="33"/>
      <c r="L1372" s="33"/>
      <c r="M1372" s="33"/>
      <c r="N1372" s="33"/>
      <c r="O1372" s="33"/>
      <c r="P1372" s="33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</row>
    <row r="1373" ht="15.75" customHeight="1">
      <c r="A1373" s="44" t="s">
        <v>266</v>
      </c>
      <c r="B1373" s="52" t="str">
        <f>IFERROR(VLOOKUP(A1366,REKAPAN!$A$1:$O$2737,15, FALSE))</f>
        <v>CS YENI (082321458214)</v>
      </c>
      <c r="C1373" s="58" t="s">
        <v>300</v>
      </c>
      <c r="D1373" s="59" t="str">
        <f>IFERROR(VLOOKUP(A1366,REKAPAN!$A$1:$M$2737,13, FALSE))</f>
        <v>27/04/19</v>
      </c>
      <c r="E1373" s="40"/>
      <c r="F1373" s="47" t="s">
        <v>372</v>
      </c>
      <c r="G1373" s="49" t="str">
        <f t="shared" si="183"/>
        <v>JNE REG</v>
      </c>
      <c r="H1373" s="50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</row>
    <row r="1374" ht="15.75" customHeight="1">
      <c r="A1374" s="44" t="s">
        <v>383</v>
      </c>
      <c r="B1374" s="52">
        <f>IFERROR(VLOOKUP(A1366,REKAPAN!$A$1:$M$2737,6, FALSE))</f>
        <v>2</v>
      </c>
      <c r="C1374" s="58" t="s">
        <v>325</v>
      </c>
      <c r="D1374" s="60" t="str">
        <f>IFERROR(VLOOKUP(A1366,REKAPAN!$A$1:$M$2737,11, FALSE))</f>
        <v/>
      </c>
      <c r="E1374" s="40"/>
      <c r="F1374" s="47" t="s">
        <v>394</v>
      </c>
      <c r="G1374" s="61" t="str">
        <f>IFERROR(VLOOKUP(A1366,REKAPAN!$A$1:$O$2737,14, FALSE))</f>
        <v/>
      </c>
      <c r="H1374" s="50"/>
      <c r="I1374" s="33"/>
      <c r="J1374" s="33"/>
      <c r="K1374" s="33"/>
      <c r="L1374" s="33"/>
      <c r="M1374" s="33"/>
      <c r="N1374" s="33"/>
      <c r="O1374" s="33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</row>
    <row r="1375" ht="15.75" customHeight="1">
      <c r="A1375" s="44" t="s">
        <v>404</v>
      </c>
      <c r="B1375" s="62" t="str">
        <f>IFERROR(VLOOKUP(A1366,REKAPAN!$A$1:$M$2737,5, FALSE))</f>
        <v>Tisha Putih L set</v>
      </c>
      <c r="C1375" s="58" t="s">
        <v>351</v>
      </c>
      <c r="D1375" s="60">
        <f>IFERROR(VLOOKUP(A1366,REKAPAN!$A$1:$M$2737,9, FALSE))</f>
        <v>12000</v>
      </c>
      <c r="E1375" s="40"/>
      <c r="F1375" s="47" t="s">
        <v>383</v>
      </c>
      <c r="G1375" s="63">
        <f t="shared" ref="G1375:G1376" si="184">B1374</f>
        <v>2</v>
      </c>
      <c r="H1375" s="50"/>
      <c r="I1375" s="33"/>
      <c r="J1375" s="33"/>
      <c r="K1375" s="33"/>
      <c r="L1375" s="33"/>
      <c r="M1375" s="33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</row>
    <row r="1376" ht="15.75" customHeight="1">
      <c r="A1376" s="64"/>
      <c r="C1376" s="58" t="s">
        <v>372</v>
      </c>
      <c r="D1376" s="65" t="str">
        <f>IFERROR(VLOOKUP(A1366,REKAPAN!$A$1:$M$2737,10, FALSE))</f>
        <v>JNE REG</v>
      </c>
      <c r="E1376" s="40"/>
      <c r="F1376" s="47" t="s">
        <v>404</v>
      </c>
      <c r="G1376" s="66" t="str">
        <f t="shared" si="184"/>
        <v>Tisha Putih L set</v>
      </c>
      <c r="H1376" s="50"/>
      <c r="I1376" s="33"/>
      <c r="J1376" s="33"/>
      <c r="K1376" s="33"/>
      <c r="L1376" s="33"/>
      <c r="M1376" s="33"/>
      <c r="N1376" s="33"/>
      <c r="O1376" s="33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</row>
    <row r="1377" ht="15.75" customHeight="1">
      <c r="A1377" s="64"/>
      <c r="C1377" s="58" t="s">
        <v>394</v>
      </c>
      <c r="D1377" s="67"/>
      <c r="E1377" s="40"/>
      <c r="F1377" s="47"/>
      <c r="H1377" s="50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</row>
    <row r="1378" ht="15.75" customHeight="1">
      <c r="A1378" s="64"/>
      <c r="C1378" s="53"/>
      <c r="D1378" s="50"/>
      <c r="E1378" s="40"/>
      <c r="F1378" s="64"/>
      <c r="H1378" s="50"/>
      <c r="I1378" s="33"/>
      <c r="J1378" s="33"/>
      <c r="K1378" s="33"/>
      <c r="L1378" s="33"/>
      <c r="M1378" s="33"/>
      <c r="N1378" s="33"/>
      <c r="O1378" s="33"/>
      <c r="P1378" s="33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</row>
    <row r="1379" ht="15.75" customHeight="1">
      <c r="A1379" s="47" t="s">
        <v>460</v>
      </c>
      <c r="B1379" s="68" t="s">
        <v>462</v>
      </c>
      <c r="C1379" s="53"/>
      <c r="D1379" s="54"/>
      <c r="E1379" s="40"/>
      <c r="F1379" s="69" t="s">
        <v>464</v>
      </c>
      <c r="G1379" s="70" t="s">
        <v>469</v>
      </c>
      <c r="H1379" s="71"/>
      <c r="I1379" s="33"/>
      <c r="J1379" s="33"/>
      <c r="K1379" s="33"/>
      <c r="L1379" s="33"/>
      <c r="M1379" s="33"/>
      <c r="N1379" s="33"/>
      <c r="O1379" s="33"/>
      <c r="P1379" s="33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</row>
    <row r="1380" ht="15.75" customHeight="1">
      <c r="A1380" s="72" t="str">
        <f>IFERROR(VLOOKUP(A1366,REKAPAN!$A$2:$R$2737,16, FALSE))</f>
        <v>WAWAT</v>
      </c>
      <c r="B1380" s="73"/>
      <c r="C1380" s="74"/>
      <c r="D1380" s="75"/>
      <c r="E1380" s="76"/>
      <c r="F1380" s="77"/>
      <c r="G1380" s="78"/>
      <c r="H1380" s="79"/>
      <c r="I1380" s="33"/>
      <c r="J1380" s="33"/>
      <c r="K1380" s="33"/>
      <c r="L1380" s="33"/>
      <c r="M1380" s="33"/>
      <c r="N1380" s="33"/>
      <c r="O1380" s="33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</row>
    <row r="1381" ht="15.75" customHeight="1">
      <c r="A1381" s="162" t="s">
        <v>952</v>
      </c>
      <c r="B1381" s="27"/>
      <c r="C1381" s="27"/>
      <c r="D1381" s="28"/>
      <c r="E1381" s="163"/>
      <c r="F1381" s="164" t="str">
        <f>A1381</f>
        <v>(29)1</v>
      </c>
      <c r="G1381" s="165" t="s">
        <v>238</v>
      </c>
      <c r="H1381" s="166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</row>
    <row r="1382" ht="15.75" customHeight="1">
      <c r="A1382" s="167" t="s">
        <v>239</v>
      </c>
      <c r="B1382" s="168" t="str">
        <f>IFERROR(VLOOKUP(A1381,REKAPAN!$A$1:$M$2737,2, FALSE))</f>
        <v>Indri Pratiwi</v>
      </c>
      <c r="C1382" s="169"/>
      <c r="D1382" s="170"/>
      <c r="E1382" s="171"/>
      <c r="F1382" s="164" t="s">
        <v>266</v>
      </c>
      <c r="G1382" s="172" t="str">
        <f>B1388</f>
        <v>CS YENI (082321458214)</v>
      </c>
      <c r="H1382" s="28"/>
      <c r="I1382" s="33"/>
      <c r="J1382" s="33"/>
      <c r="K1382" s="33"/>
      <c r="L1382" s="33"/>
      <c r="M1382" s="33"/>
      <c r="N1382" s="33"/>
      <c r="O1382" s="33"/>
      <c r="P1382" s="33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</row>
    <row r="1383" ht="15.75" customHeight="1">
      <c r="A1383" s="173" t="s">
        <v>269</v>
      </c>
      <c r="B1383" s="174" t="str">
        <f>IFERROR(VLOOKUP(A1381,REKAPAN!$A$1:$M$2737,3, FALSE))</f>
        <v>Kantor Kopegtel Harkat Subang, Jl. Otista No. 213 Karanganyar, 41211 (Didepan Indomaret dan Disamping NF Point/NF Futsal) Kecamatan : Subang Kab/Kota : Subang Provinsi : Jawa Barat</v>
      </c>
      <c r="D1383" s="175"/>
      <c r="E1383" s="171"/>
      <c r="F1383" s="176" t="s">
        <v>270</v>
      </c>
      <c r="G1383" s="177" t="str">
        <f>B1382</f>
        <v>Indri Pratiwi</v>
      </c>
      <c r="H1383" s="50"/>
      <c r="I1383" s="33"/>
      <c r="J1383" s="33"/>
      <c r="K1383" s="33"/>
      <c r="L1383" s="33"/>
      <c r="M1383" s="33"/>
      <c r="N1383" s="33"/>
      <c r="O1383" s="33"/>
      <c r="P1383" s="33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</row>
    <row r="1384" ht="15.75" customHeight="1">
      <c r="A1384" s="173"/>
      <c r="D1384" s="175"/>
      <c r="E1384" s="171"/>
      <c r="F1384" s="176" t="s">
        <v>283</v>
      </c>
      <c r="G1384" s="178" t="str">
        <f t="shared" ref="G1384:G1388" si="185">D1387</f>
        <v>29/04/19</v>
      </c>
      <c r="H1384" s="50"/>
      <c r="I1384" s="33"/>
      <c r="J1384" s="33"/>
      <c r="K1384" s="33"/>
      <c r="L1384" s="33"/>
      <c r="M1384" s="33"/>
      <c r="N1384" s="33"/>
      <c r="O1384" s="33"/>
      <c r="P1384" s="33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</row>
    <row r="1385" ht="15.75" customHeight="1">
      <c r="A1385" s="173"/>
      <c r="D1385" s="175"/>
      <c r="E1385" s="171"/>
      <c r="F1385" s="176" t="s">
        <v>300</v>
      </c>
      <c r="G1385" s="178" t="str">
        <f t="shared" si="185"/>
        <v>29/04/19</v>
      </c>
      <c r="H1385" s="50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</row>
    <row r="1386" ht="15.75" customHeight="1">
      <c r="A1386" s="173" t="s">
        <v>306</v>
      </c>
      <c r="B1386" s="179" t="str">
        <f>IFERROR(VLOOKUP(A1381,REKAPAN!$A$1:$M$2737,4, FALSE))</f>
        <v>082121197844</v>
      </c>
      <c r="C1386" s="180"/>
      <c r="D1386" s="181"/>
      <c r="E1386" s="171"/>
      <c r="F1386" s="176" t="s">
        <v>325</v>
      </c>
      <c r="G1386" s="177" t="str">
        <f t="shared" si="185"/>
        <v/>
      </c>
      <c r="H1386" s="50"/>
      <c r="I1386" s="33"/>
      <c r="J1386" s="33"/>
      <c r="K1386" s="33"/>
      <c r="L1386" s="33"/>
      <c r="M1386" s="33"/>
      <c r="N1386" s="33"/>
      <c r="O1386" s="33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</row>
    <row r="1387" ht="15.75" customHeight="1">
      <c r="A1387" s="164" t="s">
        <v>332</v>
      </c>
      <c r="B1387" s="182" t="s">
        <v>333</v>
      </c>
      <c r="C1387" s="183" t="s">
        <v>283</v>
      </c>
      <c r="D1387" s="184" t="str">
        <f>IFERROR(VLOOKUP(A1381,REKAPAN!$A$1:$M$2737,12, FALSE))</f>
        <v>29/04/19</v>
      </c>
      <c r="E1387" s="171"/>
      <c r="F1387" s="176" t="s">
        <v>351</v>
      </c>
      <c r="G1387" s="177">
        <f t="shared" si="185"/>
        <v>16000</v>
      </c>
      <c r="H1387" s="50"/>
      <c r="I1387" s="33"/>
      <c r="J1387" s="33"/>
      <c r="K1387" s="33"/>
      <c r="L1387" s="33"/>
      <c r="M1387" s="33"/>
      <c r="N1387" s="33"/>
      <c r="O1387" s="33"/>
      <c r="P1387" s="33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</row>
    <row r="1388" ht="15.75" customHeight="1">
      <c r="A1388" s="173" t="s">
        <v>266</v>
      </c>
      <c r="B1388" s="179" t="str">
        <f>IFERROR(VLOOKUP(A1381,REKAPAN!$A$1:$O$2737,15, FALSE))</f>
        <v>CS YENI (082321458214)</v>
      </c>
      <c r="C1388" s="185" t="s">
        <v>300</v>
      </c>
      <c r="D1388" s="186" t="str">
        <f>IFERROR(VLOOKUP(A1381,REKAPAN!$A$1:$M$2737,13, FALSE))</f>
        <v>29/04/19</v>
      </c>
      <c r="E1388" s="171"/>
      <c r="F1388" s="176" t="s">
        <v>372</v>
      </c>
      <c r="G1388" s="177" t="str">
        <f t="shared" si="185"/>
        <v>JNE REG</v>
      </c>
      <c r="H1388" s="50"/>
      <c r="I1388" s="33"/>
      <c r="J1388" s="33"/>
      <c r="K1388" s="33"/>
      <c r="L1388" s="33"/>
      <c r="M1388" s="33"/>
      <c r="N1388" s="33"/>
      <c r="O1388" s="33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</row>
    <row r="1389" ht="15.75" customHeight="1">
      <c r="A1389" s="173" t="s">
        <v>383</v>
      </c>
      <c r="B1389" s="179">
        <f>IFERROR(VLOOKUP(A1381,REKAPAN!$A$1:$M$2737,6, FALSE))</f>
        <v>2</v>
      </c>
      <c r="C1389" s="185" t="s">
        <v>325</v>
      </c>
      <c r="D1389" s="187" t="str">
        <f>IFERROR(VLOOKUP(A1381,REKAPAN!$A$1:$M$2737,11, FALSE))</f>
        <v/>
      </c>
      <c r="E1389" s="171"/>
      <c r="F1389" s="176" t="s">
        <v>394</v>
      </c>
      <c r="G1389" s="188" t="str">
        <f>IFERROR(VLOOKUP(A1381,REKAPAN!$A$1:$O$2737,14, FALSE))</f>
        <v/>
      </c>
      <c r="H1389" s="50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</row>
    <row r="1390" ht="15.75" customHeight="1">
      <c r="A1390" s="173" t="s">
        <v>404</v>
      </c>
      <c r="B1390" s="189" t="str">
        <f>IFERROR(VLOOKUP(A1381,REKAPAN!$A$1:$M$2737,5, FALSE))</f>
        <v>- Tisha Lavender M do
- Khimar Tisha Plum</v>
      </c>
      <c r="C1390" s="185" t="s">
        <v>351</v>
      </c>
      <c r="D1390" s="187">
        <f>IFERROR(VLOOKUP(A1381,REKAPAN!$A$1:$M$2737,9, FALSE))</f>
        <v>16000</v>
      </c>
      <c r="E1390" s="171"/>
      <c r="F1390" s="176" t="s">
        <v>383</v>
      </c>
      <c r="G1390" s="190">
        <f t="shared" ref="G1390:G1391" si="186">B1389</f>
        <v>2</v>
      </c>
      <c r="H1390" s="50"/>
      <c r="I1390" s="33"/>
      <c r="J1390" s="33"/>
      <c r="K1390" s="33"/>
      <c r="L1390" s="33"/>
      <c r="M1390" s="33"/>
      <c r="N1390" s="33"/>
      <c r="O1390" s="33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</row>
    <row r="1391" ht="15.75" customHeight="1">
      <c r="A1391" s="191"/>
      <c r="C1391" s="185" t="s">
        <v>372</v>
      </c>
      <c r="D1391" s="192" t="str">
        <f>IFERROR(VLOOKUP(A1381,REKAPAN!$A$1:$M$2737,10, FALSE))</f>
        <v>JNE REG</v>
      </c>
      <c r="E1391" s="171"/>
      <c r="F1391" s="176" t="s">
        <v>404</v>
      </c>
      <c r="G1391" s="193" t="str">
        <f t="shared" si="186"/>
        <v>- Tisha Lavender M do
- Khimar Tisha Plum</v>
      </c>
      <c r="H1391" s="50"/>
      <c r="I1391" s="33"/>
      <c r="J1391" s="33"/>
      <c r="K1391" s="33"/>
      <c r="L1391" s="33"/>
      <c r="M1391" s="33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</row>
    <row r="1392" ht="15.75" customHeight="1">
      <c r="A1392" s="191"/>
      <c r="C1392" s="185" t="s">
        <v>394</v>
      </c>
      <c r="D1392" s="194"/>
      <c r="E1392" s="171"/>
      <c r="F1392" s="176"/>
      <c r="H1392" s="50"/>
      <c r="I1392" s="33"/>
      <c r="J1392" s="33"/>
      <c r="K1392" s="33"/>
      <c r="L1392" s="33"/>
      <c r="M1392" s="33"/>
      <c r="N1392" s="33"/>
      <c r="O1392" s="33"/>
      <c r="P1392" s="33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</row>
    <row r="1393" ht="15.75" customHeight="1">
      <c r="A1393" s="191"/>
      <c r="C1393" s="180"/>
      <c r="D1393" s="50"/>
      <c r="E1393" s="171"/>
      <c r="F1393" s="191"/>
      <c r="H1393" s="50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</row>
    <row r="1394" ht="15.75" customHeight="1">
      <c r="A1394" s="176" t="s">
        <v>460</v>
      </c>
      <c r="B1394" s="195" t="s">
        <v>462</v>
      </c>
      <c r="C1394" s="180"/>
      <c r="D1394" s="181"/>
      <c r="E1394" s="171"/>
      <c r="F1394" s="196" t="s">
        <v>464</v>
      </c>
      <c r="G1394" s="197" t="s">
        <v>469</v>
      </c>
      <c r="H1394" s="198"/>
      <c r="I1394" s="33"/>
      <c r="J1394" s="33"/>
      <c r="K1394" s="33"/>
      <c r="L1394" s="33"/>
      <c r="M1394" s="33"/>
      <c r="N1394" s="33"/>
      <c r="O1394" s="33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</row>
    <row r="1395" ht="15.75" customHeight="1">
      <c r="A1395" s="199" t="str">
        <f>IFERROR(VLOOKUP(A1381,REKAPAN!$A$2:$R$2737,16, FALSE))</f>
        <v>WAWAT</v>
      </c>
      <c r="B1395" s="200"/>
      <c r="C1395" s="201"/>
      <c r="D1395" s="202"/>
      <c r="E1395" s="203"/>
      <c r="F1395" s="204"/>
      <c r="G1395" s="78"/>
      <c r="H1395" s="79"/>
      <c r="I1395" s="33"/>
      <c r="J1395" s="33"/>
      <c r="K1395" s="33"/>
      <c r="L1395" s="33"/>
      <c r="M1395" s="33"/>
      <c r="N1395" s="33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</row>
    <row r="1396" ht="15.75" customHeight="1">
      <c r="A1396" s="162" t="s">
        <v>957</v>
      </c>
      <c r="B1396" s="27"/>
      <c r="C1396" s="27"/>
      <c r="D1396" s="28"/>
      <c r="E1396" s="163"/>
      <c r="F1396" s="164" t="str">
        <f>A1396</f>
        <v>(29)2</v>
      </c>
      <c r="G1396" s="165" t="s">
        <v>238</v>
      </c>
      <c r="H1396" s="166"/>
      <c r="I1396" s="33"/>
      <c r="J1396" s="33"/>
      <c r="K1396" s="33"/>
      <c r="L1396" s="33"/>
      <c r="M1396" s="33"/>
      <c r="N1396" s="33"/>
      <c r="O1396" s="33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</row>
    <row r="1397" ht="15.75" customHeight="1">
      <c r="A1397" s="167" t="s">
        <v>239</v>
      </c>
      <c r="B1397" s="168" t="str">
        <f>IFERROR(VLOOKUP(A1396,REKAPAN!$A$1:$M$2737,2, FALSE))</f>
        <v>SUSANTI </v>
      </c>
      <c r="C1397" s="169"/>
      <c r="D1397" s="170"/>
      <c r="E1397" s="171"/>
      <c r="F1397" s="164" t="s">
        <v>266</v>
      </c>
      <c r="G1397" s="172" t="str">
        <f>B1403</f>
        <v>CS YENI (082321458214)</v>
      </c>
      <c r="H1397" s="28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</row>
    <row r="1398" ht="15.75" customHeight="1">
      <c r="A1398" s="173" t="s">
        <v>269</v>
      </c>
      <c r="B1398" s="174" t="str">
        <f>IFERROR(VLOOKUP(A1396,REKAPAN!$A$1:$M$2737,3, FALSE))</f>
        <v>PT. NIKAWA TEXTILE INDUSTRY Mitra Karawang Industrial Estate, Desa Parung Mulya Kecamatan :Ciampel Kab/Kota :kab. Karawang Provinsi :Jawa Barat</v>
      </c>
      <c r="D1398" s="175"/>
      <c r="E1398" s="171"/>
      <c r="F1398" s="176" t="s">
        <v>270</v>
      </c>
      <c r="G1398" s="177" t="str">
        <f>B1397</f>
        <v>SUSANTI </v>
      </c>
      <c r="H1398" s="50"/>
      <c r="I1398" s="33"/>
      <c r="J1398" s="33"/>
      <c r="K1398" s="33"/>
      <c r="L1398" s="33"/>
      <c r="M1398" s="33"/>
      <c r="N1398" s="33"/>
      <c r="O1398" s="33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</row>
    <row r="1399" ht="15.75" customHeight="1">
      <c r="A1399" s="173"/>
      <c r="D1399" s="175"/>
      <c r="E1399" s="171"/>
      <c r="F1399" s="176" t="s">
        <v>283</v>
      </c>
      <c r="G1399" s="178" t="str">
        <f t="shared" ref="G1399:G1403" si="187">D1402</f>
        <v>28/04/19</v>
      </c>
      <c r="H1399" s="50"/>
      <c r="I1399" s="33"/>
      <c r="J1399" s="33"/>
      <c r="K1399" s="33"/>
      <c r="L1399" s="33"/>
      <c r="M1399" s="33"/>
      <c r="N1399" s="33"/>
      <c r="O1399" s="33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</row>
    <row r="1400" ht="15.75" customHeight="1">
      <c r="A1400" s="173"/>
      <c r="D1400" s="175"/>
      <c r="E1400" s="171"/>
      <c r="F1400" s="176" t="s">
        <v>300</v>
      </c>
      <c r="G1400" s="178" t="str">
        <f t="shared" si="187"/>
        <v>28/04/19</v>
      </c>
      <c r="H1400" s="50"/>
      <c r="I1400" s="33"/>
      <c r="J1400" s="33"/>
      <c r="K1400" s="33"/>
      <c r="L1400" s="33"/>
      <c r="M1400" s="33"/>
      <c r="N1400" s="33"/>
      <c r="O1400" s="33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</row>
    <row r="1401" ht="15.75" customHeight="1">
      <c r="A1401" s="173" t="s">
        <v>306</v>
      </c>
      <c r="B1401" s="179" t="str">
        <f>IFERROR(VLOOKUP(A1396,REKAPAN!$A$1:$M$2737,4, FALSE))</f>
        <v>085715435659</v>
      </c>
      <c r="C1401" s="180"/>
      <c r="D1401" s="181"/>
      <c r="E1401" s="171"/>
      <c r="F1401" s="176" t="s">
        <v>325</v>
      </c>
      <c r="G1401" s="177" t="str">
        <f t="shared" si="187"/>
        <v/>
      </c>
      <c r="H1401" s="50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</row>
    <row r="1402" ht="15.75" customHeight="1">
      <c r="A1402" s="164" t="s">
        <v>332</v>
      </c>
      <c r="B1402" s="182" t="s">
        <v>333</v>
      </c>
      <c r="C1402" s="183" t="s">
        <v>283</v>
      </c>
      <c r="D1402" s="184" t="str">
        <f>IFERROR(VLOOKUP(A1396,REKAPAN!$A$1:$M$2737,12, FALSE))</f>
        <v>28/04/19</v>
      </c>
      <c r="E1402" s="171"/>
      <c r="F1402" s="176" t="s">
        <v>351</v>
      </c>
      <c r="G1402" s="177">
        <f t="shared" si="187"/>
        <v>12000</v>
      </c>
      <c r="H1402" s="50"/>
      <c r="I1402" s="33"/>
      <c r="J1402" s="33"/>
      <c r="K1402" s="33"/>
      <c r="L1402" s="33"/>
      <c r="M1402" s="33"/>
      <c r="N1402" s="33"/>
      <c r="O1402" s="33"/>
      <c r="P1402" s="33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</row>
    <row r="1403" ht="15.75" customHeight="1">
      <c r="A1403" s="173" t="s">
        <v>266</v>
      </c>
      <c r="B1403" s="179" t="str">
        <f>IFERROR(VLOOKUP(A1396,REKAPAN!$A$1:$O$2737,15, FALSE))</f>
        <v>CS YENI (082321458214)</v>
      </c>
      <c r="C1403" s="185" t="s">
        <v>300</v>
      </c>
      <c r="D1403" s="186" t="str">
        <f>IFERROR(VLOOKUP(A1396,REKAPAN!$A$1:$M$2737,13, FALSE))</f>
        <v>28/04/19</v>
      </c>
      <c r="E1403" s="171"/>
      <c r="F1403" s="176" t="s">
        <v>372</v>
      </c>
      <c r="G1403" s="177" t="str">
        <f t="shared" si="187"/>
        <v>JNE REG</v>
      </c>
      <c r="H1403" s="50"/>
      <c r="I1403" s="33"/>
      <c r="J1403" s="33"/>
      <c r="K1403" s="33"/>
      <c r="L1403" s="33"/>
      <c r="M1403" s="33"/>
      <c r="N1403" s="33"/>
      <c r="O1403" s="33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</row>
    <row r="1404" ht="15.75" customHeight="1">
      <c r="A1404" s="173" t="s">
        <v>383</v>
      </c>
      <c r="B1404" s="179">
        <f>IFERROR(VLOOKUP(A1396,REKAPAN!$A$1:$M$2737,6, FALSE))</f>
        <v>4</v>
      </c>
      <c r="C1404" s="185" t="s">
        <v>325</v>
      </c>
      <c r="D1404" s="187" t="str">
        <f>IFERROR(VLOOKUP(A1396,REKAPAN!$A$1:$M$2737,11, FALSE))</f>
        <v/>
      </c>
      <c r="E1404" s="171"/>
      <c r="F1404" s="176" t="s">
        <v>394</v>
      </c>
      <c r="G1404" s="188" t="str">
        <f>IFERROR(VLOOKUP(A1396,REKAPAN!$A$1:$O$2737,14, FALSE))</f>
        <v/>
      </c>
      <c r="H1404" s="50"/>
      <c r="I1404" s="33"/>
      <c r="J1404" s="33"/>
      <c r="K1404" s="33"/>
      <c r="L1404" s="33"/>
      <c r="M1404" s="33"/>
      <c r="N1404" s="33"/>
      <c r="O1404" s="33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</row>
    <row r="1405" ht="15.75" customHeight="1">
      <c r="A1405" s="173" t="s">
        <v>404</v>
      </c>
      <c r="B1405" s="189" t="str">
        <f>IFERROR(VLOOKUP(A1396,REKAPAN!$A$1:$M$2737,5, FALSE))</f>
        <v>Tisha Putih M(2) set</v>
      </c>
      <c r="C1405" s="185" t="s">
        <v>351</v>
      </c>
      <c r="D1405" s="187">
        <f>IFERROR(VLOOKUP(A1396,REKAPAN!$A$1:$M$2737,9, FALSE))</f>
        <v>12000</v>
      </c>
      <c r="E1405" s="171"/>
      <c r="F1405" s="176" t="s">
        <v>383</v>
      </c>
      <c r="G1405" s="190">
        <f t="shared" ref="G1405:G1406" si="188">B1404</f>
        <v>4</v>
      </c>
      <c r="H1405" s="50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</row>
    <row r="1406" ht="15.75" customHeight="1">
      <c r="A1406" s="191"/>
      <c r="C1406" s="185" t="s">
        <v>372</v>
      </c>
      <c r="D1406" s="192" t="str">
        <f>IFERROR(VLOOKUP(A1396,REKAPAN!$A$1:$M$2737,10, FALSE))</f>
        <v>JNE REG</v>
      </c>
      <c r="E1406" s="171"/>
      <c r="F1406" s="176" t="s">
        <v>404</v>
      </c>
      <c r="G1406" s="193" t="str">
        <f t="shared" si="188"/>
        <v>Tisha Putih M(2) set</v>
      </c>
      <c r="H1406" s="50"/>
      <c r="I1406" s="33"/>
      <c r="J1406" s="33"/>
      <c r="K1406" s="33"/>
      <c r="L1406" s="33"/>
      <c r="M1406" s="33"/>
      <c r="N1406" s="33"/>
      <c r="O1406" s="33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</row>
    <row r="1407" ht="15.75" customHeight="1">
      <c r="A1407" s="191"/>
      <c r="C1407" s="185" t="s">
        <v>394</v>
      </c>
      <c r="D1407" s="194"/>
      <c r="E1407" s="171"/>
      <c r="F1407" s="176"/>
      <c r="H1407" s="50"/>
      <c r="I1407" s="33"/>
      <c r="J1407" s="33"/>
      <c r="K1407" s="33"/>
      <c r="L1407" s="33"/>
      <c r="M1407" s="33"/>
      <c r="N1407" s="33"/>
      <c r="O1407" s="33"/>
      <c r="P1407" s="33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</row>
    <row r="1408" ht="15.75" customHeight="1">
      <c r="A1408" s="191"/>
      <c r="C1408" s="180"/>
      <c r="D1408" s="50"/>
      <c r="E1408" s="171"/>
      <c r="F1408" s="191"/>
      <c r="H1408" s="50"/>
      <c r="I1408" s="33"/>
      <c r="J1408" s="33"/>
      <c r="K1408" s="33"/>
      <c r="L1408" s="33"/>
      <c r="M1408" s="33"/>
      <c r="N1408" s="33"/>
      <c r="O1408" s="33"/>
      <c r="P1408" s="33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</row>
    <row r="1409" ht="15.75" customHeight="1">
      <c r="A1409" s="176" t="s">
        <v>460</v>
      </c>
      <c r="B1409" s="195" t="s">
        <v>462</v>
      </c>
      <c r="C1409" s="180"/>
      <c r="D1409" s="181"/>
      <c r="E1409" s="171"/>
      <c r="F1409" s="196" t="s">
        <v>464</v>
      </c>
      <c r="G1409" s="197" t="s">
        <v>469</v>
      </c>
      <c r="H1409" s="198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33"/>
      <c r="V1409" s="33"/>
      <c r="W1409" s="33"/>
      <c r="X1409" s="33"/>
      <c r="Y1409" s="33"/>
      <c r="Z1409" s="33"/>
    </row>
    <row r="1410" ht="15.75" customHeight="1">
      <c r="A1410" s="199" t="str">
        <f>IFERROR(VLOOKUP(A1396,REKAPAN!$A$2:$R$2737,16, FALSE))</f>
        <v>WAWAT</v>
      </c>
      <c r="B1410" s="200"/>
      <c r="C1410" s="201"/>
      <c r="D1410" s="202"/>
      <c r="E1410" s="203"/>
      <c r="F1410" s="204"/>
      <c r="G1410" s="78"/>
      <c r="H1410" s="79"/>
      <c r="I1410" s="33"/>
      <c r="J1410" s="33"/>
      <c r="K1410" s="33"/>
      <c r="L1410" s="33"/>
      <c r="M1410" s="33"/>
      <c r="N1410" s="33"/>
      <c r="O1410" s="33"/>
      <c r="P1410" s="33"/>
      <c r="Q1410" s="33"/>
      <c r="R1410" s="33"/>
      <c r="S1410" s="33"/>
      <c r="T1410" s="33"/>
      <c r="U1410" s="33"/>
      <c r="V1410" s="33"/>
      <c r="W1410" s="33"/>
      <c r="X1410" s="33"/>
      <c r="Y1410" s="33"/>
      <c r="Z1410" s="33"/>
    </row>
    <row r="1411" ht="15.75" customHeight="1">
      <c r="A1411" s="162" t="s">
        <v>963</v>
      </c>
      <c r="B1411" s="27"/>
      <c r="C1411" s="27"/>
      <c r="D1411" s="28"/>
      <c r="E1411" s="163"/>
      <c r="F1411" s="164" t="str">
        <f>A1411</f>
        <v>(29)3</v>
      </c>
      <c r="G1411" s="165" t="s">
        <v>238</v>
      </c>
      <c r="H1411" s="166"/>
      <c r="I1411" s="33"/>
      <c r="J1411" s="33"/>
      <c r="K1411" s="33"/>
      <c r="L1411" s="33"/>
      <c r="M1411" s="33"/>
      <c r="N1411" s="33"/>
      <c r="O1411" s="33"/>
      <c r="P1411" s="33"/>
      <c r="Q1411" s="33"/>
      <c r="R1411" s="33"/>
      <c r="S1411" s="33"/>
      <c r="T1411" s="33"/>
      <c r="U1411" s="33"/>
      <c r="V1411" s="33"/>
      <c r="W1411" s="33"/>
      <c r="X1411" s="33"/>
      <c r="Y1411" s="33"/>
      <c r="Z1411" s="33"/>
    </row>
    <row r="1412" ht="15.75" customHeight="1">
      <c r="A1412" s="167" t="s">
        <v>239</v>
      </c>
      <c r="B1412" s="168" t="str">
        <f>IFERROR(VLOOKUP(A1411,REKAPAN!$A$1:$M$2737,2, FALSE))</f>
        <v>Tiyen Gantini</v>
      </c>
      <c r="C1412" s="169"/>
      <c r="D1412" s="170"/>
      <c r="E1412" s="171"/>
      <c r="F1412" s="164" t="s">
        <v>266</v>
      </c>
      <c r="G1412" s="172" t="str">
        <f>B1418</f>
        <v>CS YENI (082321458214)</v>
      </c>
      <c r="H1412" s="28"/>
      <c r="I1412" s="33"/>
      <c r="J1412" s="33"/>
      <c r="K1412" s="33"/>
      <c r="L1412" s="33"/>
      <c r="M1412" s="33"/>
      <c r="N1412" s="33"/>
      <c r="O1412" s="33"/>
      <c r="P1412" s="33"/>
      <c r="Q1412" s="33"/>
      <c r="R1412" s="33"/>
      <c r="S1412" s="33"/>
      <c r="T1412" s="33"/>
      <c r="U1412" s="33"/>
      <c r="V1412" s="33"/>
      <c r="W1412" s="33"/>
      <c r="X1412" s="33"/>
      <c r="Y1412" s="33"/>
      <c r="Z1412" s="33"/>
    </row>
    <row r="1413" ht="15.75" customHeight="1">
      <c r="A1413" s="173" t="s">
        <v>269</v>
      </c>
      <c r="B1413" s="174" t="str">
        <f>IFERROR(VLOOKUP(A1411,REKAPAN!$A$1:$M$2737,3, FALSE))</f>
        <v>Jln hayawang-rajadesa dusun sukawangun rt/rw 16/05 ds dayeuhluhur kec jatinagara kab ciamis 46273 ( depan mts sabilurrosyad )</v>
      </c>
      <c r="D1413" s="175"/>
      <c r="E1413" s="171"/>
      <c r="F1413" s="176" t="s">
        <v>270</v>
      </c>
      <c r="G1413" s="177" t="str">
        <f>B1412</f>
        <v>Tiyen Gantini</v>
      </c>
      <c r="H1413" s="50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33"/>
      <c r="V1413" s="33"/>
      <c r="W1413" s="33"/>
      <c r="X1413" s="33"/>
      <c r="Y1413" s="33"/>
      <c r="Z1413" s="33"/>
    </row>
    <row r="1414" ht="15.75" customHeight="1">
      <c r="A1414" s="173"/>
      <c r="D1414" s="175"/>
      <c r="E1414" s="171"/>
      <c r="F1414" s="176" t="s">
        <v>283</v>
      </c>
      <c r="G1414" s="178" t="str">
        <f t="shared" ref="G1414:G1418" si="189">D1417</f>
        <v>29/03/19</v>
      </c>
      <c r="H1414" s="50"/>
      <c r="I1414" s="33"/>
      <c r="J1414" s="33"/>
      <c r="K1414" s="33"/>
      <c r="L1414" s="33"/>
      <c r="M1414" s="33"/>
      <c r="N1414" s="33"/>
      <c r="O1414" s="33"/>
      <c r="P1414" s="33"/>
      <c r="Q1414" s="33"/>
      <c r="R1414" s="33"/>
      <c r="S1414" s="33"/>
      <c r="T1414" s="33"/>
      <c r="U1414" s="33"/>
      <c r="V1414" s="33"/>
      <c r="W1414" s="33"/>
      <c r="X1414" s="33"/>
      <c r="Y1414" s="33"/>
      <c r="Z1414" s="33"/>
    </row>
    <row r="1415" ht="15.75" customHeight="1">
      <c r="A1415" s="173"/>
      <c r="D1415" s="175"/>
      <c r="E1415" s="171"/>
      <c r="F1415" s="176" t="s">
        <v>300</v>
      </c>
      <c r="G1415" s="178" t="str">
        <f t="shared" si="189"/>
        <v>29/04/19</v>
      </c>
      <c r="H1415" s="50"/>
      <c r="I1415" s="33"/>
      <c r="J1415" s="33"/>
      <c r="K1415" s="33"/>
      <c r="L1415" s="33"/>
      <c r="M1415" s="33"/>
      <c r="N1415" s="33"/>
      <c r="O1415" s="33"/>
      <c r="P1415" s="33"/>
      <c r="Q1415" s="33"/>
      <c r="R1415" s="33"/>
      <c r="S1415" s="33"/>
      <c r="T1415" s="33"/>
      <c r="U1415" s="33"/>
      <c r="V1415" s="33"/>
      <c r="W1415" s="33"/>
      <c r="X1415" s="33"/>
      <c r="Y1415" s="33"/>
      <c r="Z1415" s="33"/>
    </row>
    <row r="1416" ht="15.75" customHeight="1">
      <c r="A1416" s="173" t="s">
        <v>306</v>
      </c>
      <c r="B1416" s="179" t="str">
        <f>IFERROR(VLOOKUP(A1411,REKAPAN!$A$1:$M$2737,4, FALSE))</f>
        <v>081221350004</v>
      </c>
      <c r="C1416" s="180"/>
      <c r="D1416" s="181"/>
      <c r="E1416" s="171"/>
      <c r="F1416" s="176" t="s">
        <v>325</v>
      </c>
      <c r="G1416" s="177" t="str">
        <f t="shared" si="189"/>
        <v/>
      </c>
      <c r="H1416" s="50"/>
      <c r="I1416" s="33"/>
      <c r="J1416" s="33"/>
      <c r="K1416" s="33"/>
      <c r="L1416" s="33"/>
      <c r="M1416" s="33"/>
      <c r="N1416" s="33"/>
      <c r="O1416" s="33"/>
      <c r="P1416" s="33"/>
      <c r="Q1416" s="33"/>
      <c r="R1416" s="33"/>
      <c r="S1416" s="33"/>
      <c r="T1416" s="33"/>
      <c r="U1416" s="33"/>
      <c r="V1416" s="33"/>
      <c r="W1416" s="33"/>
      <c r="X1416" s="33"/>
      <c r="Y1416" s="33"/>
      <c r="Z1416" s="33"/>
    </row>
    <row r="1417" ht="15.75" customHeight="1">
      <c r="A1417" s="164" t="s">
        <v>332</v>
      </c>
      <c r="B1417" s="182" t="s">
        <v>333</v>
      </c>
      <c r="C1417" s="183" t="s">
        <v>283</v>
      </c>
      <c r="D1417" s="184" t="str">
        <f>IFERROR(VLOOKUP(A1411,REKAPAN!$A$1:$M$2737,12, FALSE))</f>
        <v>29/03/19</v>
      </c>
      <c r="E1417" s="171"/>
      <c r="F1417" s="176" t="s">
        <v>351</v>
      </c>
      <c r="G1417" s="177">
        <f t="shared" si="189"/>
        <v>12000</v>
      </c>
      <c r="H1417" s="50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33"/>
      <c r="V1417" s="33"/>
      <c r="W1417" s="33"/>
      <c r="X1417" s="33"/>
      <c r="Y1417" s="33"/>
      <c r="Z1417" s="33"/>
    </row>
    <row r="1418" ht="15.75" customHeight="1">
      <c r="A1418" s="173" t="s">
        <v>266</v>
      </c>
      <c r="B1418" s="179" t="str">
        <f>IFERROR(VLOOKUP(A1411,REKAPAN!$A$1:$O$2737,15, FALSE))</f>
        <v>CS YENI (082321458214)</v>
      </c>
      <c r="C1418" s="185" t="s">
        <v>300</v>
      </c>
      <c r="D1418" s="186" t="str">
        <f>IFERROR(VLOOKUP(A1411,REKAPAN!$A$1:$M$2737,13, FALSE))</f>
        <v>29/04/19</v>
      </c>
      <c r="E1418" s="171"/>
      <c r="F1418" s="176" t="s">
        <v>372</v>
      </c>
      <c r="G1418" s="177" t="str">
        <f t="shared" si="189"/>
        <v>JNE REG</v>
      </c>
      <c r="H1418" s="50"/>
      <c r="I1418" s="33"/>
      <c r="J1418" s="33"/>
      <c r="K1418" s="33"/>
      <c r="L1418" s="33"/>
      <c r="M1418" s="33"/>
      <c r="N1418" s="33"/>
      <c r="O1418" s="33"/>
      <c r="P1418" s="33"/>
      <c r="Q1418" s="33"/>
      <c r="R1418" s="33"/>
      <c r="S1418" s="33"/>
      <c r="T1418" s="33"/>
      <c r="U1418" s="33"/>
      <c r="V1418" s="33"/>
      <c r="W1418" s="33"/>
      <c r="X1418" s="33"/>
      <c r="Y1418" s="33"/>
      <c r="Z1418" s="33"/>
    </row>
    <row r="1419" ht="15.75" customHeight="1">
      <c r="A1419" s="173" t="s">
        <v>383</v>
      </c>
      <c r="B1419" s="179">
        <f>IFERROR(VLOOKUP(A1411,REKAPAN!$A$1:$M$2737,6, FALSE))</f>
        <v>2</v>
      </c>
      <c r="C1419" s="185" t="s">
        <v>325</v>
      </c>
      <c r="D1419" s="187" t="str">
        <f>IFERROR(VLOOKUP(A1411,REKAPAN!$A$1:$M$2737,11, FALSE))</f>
        <v/>
      </c>
      <c r="E1419" s="171"/>
      <c r="F1419" s="176" t="s">
        <v>394</v>
      </c>
      <c r="G1419" s="188" t="str">
        <f>IFERROR(VLOOKUP(A1411,REKAPAN!$A$1:$O$2737,14, FALSE))</f>
        <v/>
      </c>
      <c r="H1419" s="50"/>
      <c r="I1419" s="33"/>
      <c r="J1419" s="33"/>
      <c r="K1419" s="33"/>
      <c r="L1419" s="33"/>
      <c r="M1419" s="33"/>
      <c r="N1419" s="33"/>
      <c r="O1419" s="33"/>
      <c r="P1419" s="33"/>
      <c r="Q1419" s="33"/>
      <c r="R1419" s="33"/>
      <c r="S1419" s="33"/>
      <c r="T1419" s="33"/>
      <c r="U1419" s="33"/>
      <c r="V1419" s="33"/>
      <c r="W1419" s="33"/>
      <c r="X1419" s="33"/>
      <c r="Y1419" s="33"/>
      <c r="Z1419" s="33"/>
    </row>
    <row r="1420" ht="15.75" customHeight="1">
      <c r="A1420" s="173" t="s">
        <v>404</v>
      </c>
      <c r="B1420" s="189" t="str">
        <f>IFERROR(VLOOKUP(A1411,REKAPAN!$A$1:$M$2737,5, FALSE))</f>
        <v>Tisha choco S set</v>
      </c>
      <c r="C1420" s="185" t="s">
        <v>351</v>
      </c>
      <c r="D1420" s="187">
        <f>IFERROR(VLOOKUP(A1411,REKAPAN!$A$1:$M$2737,9, FALSE))</f>
        <v>12000</v>
      </c>
      <c r="E1420" s="171"/>
      <c r="F1420" s="176" t="s">
        <v>383</v>
      </c>
      <c r="G1420" s="190">
        <f t="shared" ref="G1420:G1421" si="190">B1419</f>
        <v>2</v>
      </c>
      <c r="H1420" s="50"/>
      <c r="I1420" s="33"/>
      <c r="J1420" s="33"/>
      <c r="K1420" s="33"/>
      <c r="L1420" s="33"/>
      <c r="M1420" s="33"/>
      <c r="N1420" s="33"/>
      <c r="O1420" s="33"/>
      <c r="P1420" s="33"/>
      <c r="Q1420" s="33"/>
      <c r="R1420" s="33"/>
      <c r="S1420" s="33"/>
      <c r="T1420" s="33"/>
      <c r="U1420" s="33"/>
      <c r="V1420" s="33"/>
      <c r="W1420" s="33"/>
      <c r="X1420" s="33"/>
      <c r="Y1420" s="33"/>
      <c r="Z1420" s="33"/>
    </row>
    <row r="1421" ht="15.75" customHeight="1">
      <c r="A1421" s="191"/>
      <c r="C1421" s="185" t="s">
        <v>372</v>
      </c>
      <c r="D1421" s="192" t="str">
        <f>IFERROR(VLOOKUP(A1411,REKAPAN!$A$1:$M$2737,10, FALSE))</f>
        <v>JNE REG</v>
      </c>
      <c r="E1421" s="171"/>
      <c r="F1421" s="176" t="s">
        <v>404</v>
      </c>
      <c r="G1421" s="193" t="str">
        <f t="shared" si="190"/>
        <v>Tisha choco S set</v>
      </c>
      <c r="H1421" s="50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33"/>
      <c r="X1421" s="33"/>
      <c r="Y1421" s="33"/>
      <c r="Z1421" s="33"/>
    </row>
    <row r="1422" ht="15.75" customHeight="1">
      <c r="A1422" s="191"/>
      <c r="C1422" s="185" t="s">
        <v>394</v>
      </c>
      <c r="D1422" s="194"/>
      <c r="E1422" s="171"/>
      <c r="F1422" s="176"/>
      <c r="H1422" s="50"/>
      <c r="I1422" s="33"/>
      <c r="J1422" s="33"/>
      <c r="K1422" s="33"/>
      <c r="L1422" s="33"/>
      <c r="M1422" s="33"/>
      <c r="N1422" s="33"/>
      <c r="O1422" s="33"/>
      <c r="P1422" s="33"/>
      <c r="Q1422" s="33"/>
      <c r="R1422" s="33"/>
      <c r="S1422" s="33"/>
      <c r="T1422" s="33"/>
      <c r="U1422" s="33"/>
      <c r="V1422" s="33"/>
      <c r="W1422" s="33"/>
      <c r="X1422" s="33"/>
      <c r="Y1422" s="33"/>
      <c r="Z1422" s="33"/>
    </row>
    <row r="1423" ht="15.75" customHeight="1">
      <c r="A1423" s="191"/>
      <c r="C1423" s="180"/>
      <c r="D1423" s="50"/>
      <c r="E1423" s="171"/>
      <c r="F1423" s="191"/>
      <c r="H1423" s="50"/>
      <c r="I1423" s="33"/>
      <c r="J1423" s="33"/>
      <c r="K1423" s="33"/>
      <c r="L1423" s="33"/>
      <c r="M1423" s="33"/>
      <c r="N1423" s="33"/>
      <c r="O1423" s="33"/>
      <c r="P1423" s="33"/>
      <c r="Q1423" s="33"/>
      <c r="R1423" s="33"/>
      <c r="S1423" s="33"/>
      <c r="T1423" s="33"/>
      <c r="U1423" s="33"/>
      <c r="V1423" s="33"/>
      <c r="W1423" s="33"/>
      <c r="X1423" s="33"/>
      <c r="Y1423" s="33"/>
      <c r="Z1423" s="33"/>
    </row>
    <row r="1424" ht="15.75" customHeight="1">
      <c r="A1424" s="176" t="s">
        <v>460</v>
      </c>
      <c r="B1424" s="195" t="s">
        <v>462</v>
      </c>
      <c r="C1424" s="180"/>
      <c r="D1424" s="181"/>
      <c r="E1424" s="171"/>
      <c r="F1424" s="196" t="s">
        <v>464</v>
      </c>
      <c r="G1424" s="197" t="s">
        <v>469</v>
      </c>
      <c r="H1424" s="198"/>
      <c r="I1424" s="33"/>
      <c r="J1424" s="33"/>
      <c r="K1424" s="33"/>
      <c r="L1424" s="33"/>
      <c r="M1424" s="33"/>
      <c r="N1424" s="33"/>
      <c r="O1424" s="33"/>
      <c r="P1424" s="33"/>
      <c r="Q1424" s="33"/>
      <c r="R1424" s="33"/>
      <c r="S1424" s="33"/>
      <c r="T1424" s="33"/>
      <c r="U1424" s="33"/>
      <c r="V1424" s="33"/>
      <c r="W1424" s="33"/>
      <c r="X1424" s="33"/>
      <c r="Y1424" s="33"/>
      <c r="Z1424" s="33"/>
    </row>
    <row r="1425" ht="15.75" customHeight="1">
      <c r="A1425" s="199" t="str">
        <f>IFERROR(VLOOKUP(A1411,REKAPAN!$A$2:$R$2737,16, FALSE))</f>
        <v>WAWAT</v>
      </c>
      <c r="B1425" s="200"/>
      <c r="C1425" s="201"/>
      <c r="D1425" s="202"/>
      <c r="E1425" s="203"/>
      <c r="F1425" s="204"/>
      <c r="G1425" s="78"/>
      <c r="H1425" s="79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</row>
    <row r="1426" ht="15.75" customHeight="1">
      <c r="A1426" s="162" t="s">
        <v>967</v>
      </c>
      <c r="B1426" s="27"/>
      <c r="C1426" s="27"/>
      <c r="D1426" s="28"/>
      <c r="E1426" s="163"/>
      <c r="F1426" s="164" t="str">
        <f>A1426</f>
        <v>(29)4</v>
      </c>
      <c r="G1426" s="165" t="s">
        <v>238</v>
      </c>
      <c r="H1426" s="166"/>
      <c r="I1426" s="33"/>
      <c r="J1426" s="33"/>
      <c r="K1426" s="33"/>
      <c r="L1426" s="33"/>
      <c r="M1426" s="33"/>
      <c r="N1426" s="33"/>
      <c r="O1426" s="33"/>
      <c r="P1426" s="33"/>
      <c r="Q1426" s="33"/>
      <c r="R1426" s="33"/>
      <c r="S1426" s="33"/>
      <c r="T1426" s="33"/>
      <c r="U1426" s="33"/>
      <c r="V1426" s="33"/>
      <c r="W1426" s="33"/>
      <c r="X1426" s="33"/>
      <c r="Y1426" s="33"/>
      <c r="Z1426" s="33"/>
    </row>
    <row r="1427" ht="15.75" customHeight="1">
      <c r="A1427" s="167" t="s">
        <v>239</v>
      </c>
      <c r="B1427" s="168" t="str">
        <f>IFERROR(VLOOKUP(A1426,REKAPAN!$A$1:$M$2737,2, FALSE))</f>
        <v>Barokatur Rochmaniah</v>
      </c>
      <c r="C1427" s="169"/>
      <c r="D1427" s="170"/>
      <c r="E1427" s="171"/>
      <c r="F1427" s="164" t="s">
        <v>266</v>
      </c>
      <c r="G1427" s="172" t="str">
        <f>B1433</f>
        <v>CS YENI (082321458214)</v>
      </c>
      <c r="H1427" s="28"/>
      <c r="I1427" s="33"/>
      <c r="J1427" s="33"/>
      <c r="K1427" s="33"/>
      <c r="L1427" s="33"/>
      <c r="M1427" s="33"/>
      <c r="N1427" s="33"/>
      <c r="O1427" s="33"/>
      <c r="P1427" s="33"/>
      <c r="Q1427" s="33"/>
      <c r="R1427" s="33"/>
      <c r="S1427" s="33"/>
      <c r="T1427" s="33"/>
      <c r="U1427" s="33"/>
      <c r="V1427" s="33"/>
      <c r="W1427" s="33"/>
      <c r="X1427" s="33"/>
      <c r="Y1427" s="33"/>
      <c r="Z1427" s="33"/>
    </row>
    <row r="1428" ht="15.75" customHeight="1">
      <c r="A1428" s="173" t="s">
        <v>269</v>
      </c>
      <c r="B1428" s="174" t="str">
        <f>IFERROR(VLOOKUP(A1426,REKAPAN!$A$1:$M$2737,3, FALSE))</f>
        <v>Puskesmas Kemranjen 2 Jln. Raya perempatan buntu kemranjen Kec. Kemranjen Kab. Banyumas Kode pos 53194 Kecamatan : Kemranjen Kab/Kota : Banyumas Provinsi : Jawa tengah</v>
      </c>
      <c r="D1428" s="175"/>
      <c r="E1428" s="171"/>
      <c r="F1428" s="176" t="s">
        <v>270</v>
      </c>
      <c r="G1428" s="177" t="str">
        <f>B1427</f>
        <v>Barokatur Rochmaniah</v>
      </c>
      <c r="H1428" s="50"/>
      <c r="I1428" s="33"/>
      <c r="J1428" s="33"/>
      <c r="K1428" s="33"/>
      <c r="L1428" s="33"/>
      <c r="M1428" s="33"/>
      <c r="N1428" s="33"/>
      <c r="O1428" s="33"/>
      <c r="P1428" s="33"/>
      <c r="Q1428" s="33"/>
      <c r="R1428" s="33"/>
      <c r="S1428" s="33"/>
      <c r="T1428" s="33"/>
      <c r="U1428" s="33"/>
      <c r="V1428" s="33"/>
      <c r="W1428" s="33"/>
      <c r="X1428" s="33"/>
      <c r="Y1428" s="33"/>
      <c r="Z1428" s="33"/>
    </row>
    <row r="1429" ht="15.75" customHeight="1">
      <c r="A1429" s="173"/>
      <c r="D1429" s="175"/>
      <c r="E1429" s="171"/>
      <c r="F1429" s="176" t="s">
        <v>283</v>
      </c>
      <c r="G1429" s="178" t="str">
        <f t="shared" ref="G1429:G1433" si="191">D1432</f>
        <v>28/04/19</v>
      </c>
      <c r="H1429" s="50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33"/>
      <c r="X1429" s="33"/>
      <c r="Y1429" s="33"/>
      <c r="Z1429" s="33"/>
    </row>
    <row r="1430" ht="15.75" customHeight="1">
      <c r="A1430" s="173"/>
      <c r="D1430" s="175"/>
      <c r="E1430" s="171"/>
      <c r="F1430" s="176" t="s">
        <v>300</v>
      </c>
      <c r="G1430" s="178" t="str">
        <f t="shared" si="191"/>
        <v>28/04/19</v>
      </c>
      <c r="H1430" s="50"/>
      <c r="I1430" s="33"/>
      <c r="J1430" s="33"/>
      <c r="K1430" s="33"/>
      <c r="L1430" s="33"/>
      <c r="M1430" s="33"/>
      <c r="N1430" s="33"/>
      <c r="O1430" s="33"/>
      <c r="P1430" s="33"/>
      <c r="Q1430" s="33"/>
      <c r="R1430" s="33"/>
      <c r="S1430" s="33"/>
      <c r="T1430" s="33"/>
      <c r="U1430" s="33"/>
      <c r="V1430" s="33"/>
      <c r="W1430" s="33"/>
      <c r="X1430" s="33"/>
      <c r="Y1430" s="33"/>
      <c r="Z1430" s="33"/>
    </row>
    <row r="1431" ht="15.75" customHeight="1">
      <c r="A1431" s="173" t="s">
        <v>306</v>
      </c>
      <c r="B1431" s="179" t="str">
        <f>IFERROR(VLOOKUP(A1426,REKAPAN!$A$1:$M$2737,4, FALSE))</f>
        <v>085329890152</v>
      </c>
      <c r="C1431" s="180"/>
      <c r="D1431" s="181"/>
      <c r="E1431" s="171"/>
      <c r="F1431" s="176" t="s">
        <v>325</v>
      </c>
      <c r="G1431" s="177" t="str">
        <f t="shared" si="191"/>
        <v/>
      </c>
      <c r="H1431" s="50"/>
      <c r="I1431" s="33"/>
      <c r="J1431" s="33"/>
      <c r="K1431" s="33"/>
      <c r="L1431" s="33"/>
      <c r="M1431" s="33"/>
      <c r="N1431" s="33"/>
      <c r="O1431" s="33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</row>
    <row r="1432" ht="15.75" customHeight="1">
      <c r="A1432" s="164" t="s">
        <v>332</v>
      </c>
      <c r="B1432" s="182" t="s">
        <v>333</v>
      </c>
      <c r="C1432" s="183" t="s">
        <v>283</v>
      </c>
      <c r="D1432" s="184" t="str">
        <f>IFERROR(VLOOKUP(A1426,REKAPAN!$A$1:$M$2737,12, FALSE))</f>
        <v>28/04/19</v>
      </c>
      <c r="E1432" s="171"/>
      <c r="F1432" s="176" t="s">
        <v>351</v>
      </c>
      <c r="G1432" s="177">
        <f t="shared" si="191"/>
        <v>23000</v>
      </c>
      <c r="H1432" s="50"/>
      <c r="I1432" s="33"/>
      <c r="J1432" s="33"/>
      <c r="K1432" s="33"/>
      <c r="L1432" s="33"/>
      <c r="M1432" s="33"/>
      <c r="N1432" s="33"/>
      <c r="O1432" s="33"/>
      <c r="P1432" s="33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</row>
    <row r="1433" ht="15.75" customHeight="1">
      <c r="A1433" s="173" t="s">
        <v>266</v>
      </c>
      <c r="B1433" s="179" t="str">
        <f>IFERROR(VLOOKUP(A1426,REKAPAN!$A$1:$O$2737,15, FALSE))</f>
        <v>CS YENI (082321458214)</v>
      </c>
      <c r="C1433" s="185" t="s">
        <v>300</v>
      </c>
      <c r="D1433" s="186" t="str">
        <f>IFERROR(VLOOKUP(A1426,REKAPAN!$A$1:$M$2737,13, FALSE))</f>
        <v>28/04/19</v>
      </c>
      <c r="E1433" s="171"/>
      <c r="F1433" s="176" t="s">
        <v>372</v>
      </c>
      <c r="G1433" s="177" t="str">
        <f t="shared" si="191"/>
        <v>JNE REG</v>
      </c>
      <c r="H1433" s="50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</row>
    <row r="1434" ht="15.75" customHeight="1">
      <c r="A1434" s="173" t="s">
        <v>383</v>
      </c>
      <c r="B1434" s="179">
        <f>IFERROR(VLOOKUP(A1426,REKAPAN!$A$1:$M$2737,6, FALSE))</f>
        <v>1</v>
      </c>
      <c r="C1434" s="185" t="s">
        <v>325</v>
      </c>
      <c r="D1434" s="187" t="str">
        <f>IFERROR(VLOOKUP(A1426,REKAPAN!$A$1:$M$2737,11, FALSE))</f>
        <v/>
      </c>
      <c r="E1434" s="171"/>
      <c r="F1434" s="176" t="s">
        <v>394</v>
      </c>
      <c r="G1434" s="188" t="str">
        <f>IFERROR(VLOOKUP(A1426,REKAPAN!$A$1:$O$2737,14, FALSE))</f>
        <v/>
      </c>
      <c r="H1434" s="50"/>
      <c r="I1434" s="33"/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</row>
    <row r="1435" ht="15.75" customHeight="1">
      <c r="A1435" s="173" t="s">
        <v>404</v>
      </c>
      <c r="B1435" s="189" t="str">
        <f>IFERROR(VLOOKUP(A1426,REKAPAN!$A$1:$M$2737,5, FALSE))</f>
        <v>Tisha Navy M do</v>
      </c>
      <c r="C1435" s="185" t="s">
        <v>351</v>
      </c>
      <c r="D1435" s="187">
        <f>IFERROR(VLOOKUP(A1426,REKAPAN!$A$1:$M$2737,9, FALSE))</f>
        <v>23000</v>
      </c>
      <c r="E1435" s="171"/>
      <c r="F1435" s="176" t="s">
        <v>383</v>
      </c>
      <c r="G1435" s="190">
        <f t="shared" ref="G1435:G1436" si="192">B1434</f>
        <v>1</v>
      </c>
      <c r="H1435" s="50"/>
      <c r="I1435" s="33"/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</row>
    <row r="1436" ht="15.75" customHeight="1">
      <c r="A1436" s="191"/>
      <c r="C1436" s="185" t="s">
        <v>372</v>
      </c>
      <c r="D1436" s="192" t="str">
        <f>IFERROR(VLOOKUP(A1426,REKAPAN!$A$1:$M$2737,10, FALSE))</f>
        <v>JNE REG</v>
      </c>
      <c r="E1436" s="171"/>
      <c r="F1436" s="176" t="s">
        <v>404</v>
      </c>
      <c r="G1436" s="193" t="str">
        <f t="shared" si="192"/>
        <v>Tisha Navy M do</v>
      </c>
      <c r="H1436" s="50"/>
      <c r="I1436" s="33"/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</row>
    <row r="1437" ht="15.75" customHeight="1">
      <c r="A1437" s="191"/>
      <c r="C1437" s="185" t="s">
        <v>394</v>
      </c>
      <c r="D1437" s="194"/>
      <c r="E1437" s="171"/>
      <c r="F1437" s="176"/>
      <c r="H1437" s="50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</row>
    <row r="1438" ht="15.75" customHeight="1">
      <c r="A1438" s="191"/>
      <c r="C1438" s="180"/>
      <c r="D1438" s="50"/>
      <c r="E1438" s="171"/>
      <c r="F1438" s="191"/>
      <c r="H1438" s="50"/>
      <c r="I1438" s="33"/>
      <c r="J1438" s="33"/>
      <c r="K1438" s="33"/>
      <c r="L1438" s="33"/>
      <c r="M1438" s="33"/>
      <c r="N1438" s="33"/>
      <c r="O1438" s="33"/>
      <c r="P1438" s="33"/>
      <c r="Q1438" s="33"/>
      <c r="R1438" s="33"/>
      <c r="S1438" s="33"/>
      <c r="T1438" s="33"/>
      <c r="U1438" s="33"/>
      <c r="V1438" s="33"/>
      <c r="W1438" s="33"/>
      <c r="X1438" s="33"/>
      <c r="Y1438" s="33"/>
      <c r="Z1438" s="33"/>
    </row>
    <row r="1439" ht="15.75" customHeight="1">
      <c r="A1439" s="176" t="s">
        <v>460</v>
      </c>
      <c r="B1439" s="195" t="s">
        <v>462</v>
      </c>
      <c r="C1439" s="180"/>
      <c r="D1439" s="181"/>
      <c r="E1439" s="171"/>
      <c r="F1439" s="196" t="s">
        <v>464</v>
      </c>
      <c r="G1439" s="197" t="s">
        <v>469</v>
      </c>
      <c r="H1439" s="198"/>
      <c r="I1439" s="33"/>
      <c r="J1439" s="33"/>
      <c r="K1439" s="33"/>
      <c r="L1439" s="33"/>
      <c r="M1439" s="33"/>
      <c r="N1439" s="33"/>
      <c r="O1439" s="33"/>
      <c r="P1439" s="33"/>
      <c r="Q1439" s="33"/>
      <c r="R1439" s="33"/>
      <c r="S1439" s="33"/>
      <c r="T1439" s="33"/>
      <c r="U1439" s="33"/>
      <c r="V1439" s="33"/>
      <c r="W1439" s="33"/>
      <c r="X1439" s="33"/>
      <c r="Y1439" s="33"/>
      <c r="Z1439" s="33"/>
    </row>
    <row r="1440" ht="15.75" customHeight="1">
      <c r="A1440" s="199" t="str">
        <f>IFERROR(VLOOKUP(A1426,REKAPAN!$A$2:$R$2737,16, FALSE))</f>
        <v>WAWAT</v>
      </c>
      <c r="B1440" s="200"/>
      <c r="C1440" s="201"/>
      <c r="D1440" s="202"/>
      <c r="E1440" s="203"/>
      <c r="F1440" s="204"/>
      <c r="G1440" s="78"/>
      <c r="H1440" s="79"/>
      <c r="I1440" s="33"/>
      <c r="J1440" s="33"/>
      <c r="K1440" s="33"/>
      <c r="L1440" s="33"/>
      <c r="M1440" s="33"/>
      <c r="N1440" s="33"/>
      <c r="O1440" s="33"/>
      <c r="P1440" s="33"/>
      <c r="Q1440" s="33"/>
      <c r="R1440" s="33"/>
      <c r="S1440" s="33"/>
      <c r="T1440" s="33"/>
      <c r="U1440" s="33"/>
      <c r="V1440" s="33"/>
      <c r="W1440" s="33"/>
      <c r="X1440" s="33"/>
      <c r="Y1440" s="33"/>
      <c r="Z1440" s="33"/>
    </row>
    <row r="1441" ht="15.75" customHeight="1">
      <c r="A1441" s="162" t="s">
        <v>971</v>
      </c>
      <c r="B1441" s="27"/>
      <c r="C1441" s="27"/>
      <c r="D1441" s="28"/>
      <c r="E1441" s="163"/>
      <c r="F1441" s="164" t="str">
        <f>A1441</f>
        <v>(29)5</v>
      </c>
      <c r="G1441" s="165" t="s">
        <v>238</v>
      </c>
      <c r="H1441" s="166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33"/>
      <c r="X1441" s="33"/>
      <c r="Y1441" s="33"/>
      <c r="Z1441" s="33"/>
    </row>
    <row r="1442" ht="15.75" customHeight="1">
      <c r="A1442" s="167" t="s">
        <v>239</v>
      </c>
      <c r="B1442" s="168" t="str">
        <f>IFERROR(VLOOKUP(A1441,REKAPAN!$A$1:$M$2737,2, FALSE))</f>
        <v>Ni'mah Rahayu</v>
      </c>
      <c r="C1442" s="169"/>
      <c r="D1442" s="170"/>
      <c r="E1442" s="171"/>
      <c r="F1442" s="164" t="s">
        <v>266</v>
      </c>
      <c r="G1442" s="172" t="str">
        <f>B1448</f>
        <v>CS YENI (082321458214)</v>
      </c>
      <c r="H1442" s="28"/>
      <c r="I1442" s="33"/>
      <c r="J1442" s="33"/>
      <c r="K1442" s="33"/>
      <c r="L1442" s="33"/>
      <c r="M1442" s="33"/>
      <c r="N1442" s="33"/>
      <c r="O1442" s="33"/>
      <c r="P1442" s="33"/>
      <c r="Q1442" s="33"/>
      <c r="R1442" s="33"/>
      <c r="S1442" s="33"/>
      <c r="T1442" s="33"/>
      <c r="U1442" s="33"/>
      <c r="V1442" s="33"/>
      <c r="W1442" s="33"/>
      <c r="X1442" s="33"/>
      <c r="Y1442" s="33"/>
      <c r="Z1442" s="33"/>
    </row>
    <row r="1443" ht="15.75" customHeight="1">
      <c r="A1443" s="173" t="s">
        <v>269</v>
      </c>
      <c r="B1443" s="174" t="str">
        <f>IFERROR(VLOOKUP(A1441,REKAPAN!$A$1:$M$2737,3, FALSE))</f>
        <v>Jl And Babakan Pocis RT 8/2 gang Haji Ji'in Kel.Bhakti Jaya Kecamatan : Setu Kab/Kota : Tangerang Selatan Provinsi : Banten</v>
      </c>
      <c r="D1443" s="175"/>
      <c r="E1443" s="171"/>
      <c r="F1443" s="176" t="s">
        <v>270</v>
      </c>
      <c r="G1443" s="177" t="str">
        <f>B1442</f>
        <v>Ni'mah Rahayu</v>
      </c>
      <c r="H1443" s="50"/>
      <c r="I1443" s="33"/>
      <c r="J1443" s="33"/>
      <c r="K1443" s="33"/>
      <c r="L1443" s="33"/>
      <c r="M1443" s="33"/>
      <c r="N1443" s="33"/>
      <c r="O1443" s="33"/>
      <c r="P1443" s="33"/>
      <c r="Q1443" s="33"/>
      <c r="R1443" s="33"/>
      <c r="S1443" s="33"/>
      <c r="T1443" s="33"/>
      <c r="U1443" s="33"/>
      <c r="V1443" s="33"/>
      <c r="W1443" s="33"/>
      <c r="X1443" s="33"/>
      <c r="Y1443" s="33"/>
      <c r="Z1443" s="33"/>
    </row>
    <row r="1444" ht="15.75" customHeight="1">
      <c r="A1444" s="173"/>
      <c r="D1444" s="175"/>
      <c r="E1444" s="171"/>
      <c r="F1444" s="176" t="s">
        <v>283</v>
      </c>
      <c r="G1444" s="178" t="str">
        <f t="shared" ref="G1444:G1448" si="193">D1447</f>
        <v>27/04/19</v>
      </c>
      <c r="H1444" s="50"/>
      <c r="I1444" s="33"/>
      <c r="J1444" s="33"/>
      <c r="K1444" s="33"/>
      <c r="L1444" s="33"/>
      <c r="M1444" s="33"/>
      <c r="N1444" s="33"/>
      <c r="O1444" s="33"/>
      <c r="P1444" s="33"/>
      <c r="Q1444" s="33"/>
      <c r="R1444" s="33"/>
      <c r="S1444" s="33"/>
      <c r="T1444" s="33"/>
      <c r="U1444" s="33"/>
      <c r="V1444" s="33"/>
      <c r="W1444" s="33"/>
      <c r="X1444" s="33"/>
      <c r="Y1444" s="33"/>
      <c r="Z1444" s="33"/>
    </row>
    <row r="1445" ht="15.75" customHeight="1">
      <c r="A1445" s="173"/>
      <c r="D1445" s="175"/>
      <c r="E1445" s="171"/>
      <c r="F1445" s="176" t="s">
        <v>300</v>
      </c>
      <c r="G1445" s="178" t="str">
        <f t="shared" si="193"/>
        <v>27/04/19</v>
      </c>
      <c r="H1445" s="50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</row>
    <row r="1446" ht="15.75" customHeight="1">
      <c r="A1446" s="173" t="s">
        <v>306</v>
      </c>
      <c r="B1446" s="179" t="str">
        <f>IFERROR(VLOOKUP(A1441,REKAPAN!$A$1:$M$2737,4, FALSE))</f>
        <v>081223473525</v>
      </c>
      <c r="C1446" s="180"/>
      <c r="D1446" s="181"/>
      <c r="E1446" s="171"/>
      <c r="F1446" s="176" t="s">
        <v>325</v>
      </c>
      <c r="G1446" s="177" t="str">
        <f t="shared" si="193"/>
        <v/>
      </c>
      <c r="H1446" s="50"/>
      <c r="I1446" s="33"/>
      <c r="J1446" s="33"/>
      <c r="K1446" s="33"/>
      <c r="L1446" s="33"/>
      <c r="M1446" s="33"/>
      <c r="N1446" s="33"/>
      <c r="O1446" s="33"/>
      <c r="P1446" s="33"/>
      <c r="Q1446" s="33"/>
      <c r="R1446" s="33"/>
      <c r="S1446" s="33"/>
      <c r="T1446" s="33"/>
      <c r="U1446" s="33"/>
      <c r="V1446" s="33"/>
      <c r="W1446" s="33"/>
      <c r="X1446" s="33"/>
      <c r="Y1446" s="33"/>
      <c r="Z1446" s="33"/>
    </row>
    <row r="1447" ht="15.75" customHeight="1">
      <c r="A1447" s="164" t="s">
        <v>332</v>
      </c>
      <c r="B1447" s="182" t="s">
        <v>333</v>
      </c>
      <c r="C1447" s="183" t="s">
        <v>283</v>
      </c>
      <c r="D1447" s="184" t="str">
        <f>IFERROR(VLOOKUP(A1441,REKAPAN!$A$1:$M$2737,12, FALSE))</f>
        <v>27/04/19</v>
      </c>
      <c r="E1447" s="171"/>
      <c r="F1447" s="176" t="s">
        <v>351</v>
      </c>
      <c r="G1447" s="177">
        <f t="shared" si="193"/>
        <v>12000</v>
      </c>
      <c r="H1447" s="50"/>
      <c r="I1447" s="33"/>
      <c r="J1447" s="33"/>
      <c r="K1447" s="33"/>
      <c r="L1447" s="33"/>
      <c r="M1447" s="33"/>
      <c r="N1447" s="33"/>
      <c r="O1447" s="33"/>
      <c r="P1447" s="33"/>
      <c r="Q1447" s="33"/>
      <c r="R1447" s="33"/>
      <c r="S1447" s="33"/>
      <c r="T1447" s="33"/>
      <c r="U1447" s="33"/>
      <c r="V1447" s="33"/>
      <c r="W1447" s="33"/>
      <c r="X1447" s="33"/>
      <c r="Y1447" s="33"/>
      <c r="Z1447" s="33"/>
    </row>
    <row r="1448" ht="15.75" customHeight="1">
      <c r="A1448" s="173" t="s">
        <v>266</v>
      </c>
      <c r="B1448" s="179" t="str">
        <f>IFERROR(VLOOKUP(A1441,REKAPAN!$A$1:$O$2737,15, FALSE))</f>
        <v>CS YENI (082321458214)</v>
      </c>
      <c r="C1448" s="185" t="s">
        <v>300</v>
      </c>
      <c r="D1448" s="186" t="str">
        <f>IFERROR(VLOOKUP(A1441,REKAPAN!$A$1:$M$2737,13, FALSE))</f>
        <v>27/04/19</v>
      </c>
      <c r="E1448" s="171"/>
      <c r="F1448" s="176" t="s">
        <v>372</v>
      </c>
      <c r="G1448" s="177" t="str">
        <f t="shared" si="193"/>
        <v>JNE REG</v>
      </c>
      <c r="H1448" s="50"/>
      <c r="I1448" s="33"/>
      <c r="J1448" s="33"/>
      <c r="K1448" s="33"/>
      <c r="L1448" s="33"/>
      <c r="M1448" s="33"/>
      <c r="N1448" s="33"/>
      <c r="O1448" s="33"/>
      <c r="P1448" s="33"/>
      <c r="Q1448" s="33"/>
      <c r="R1448" s="33"/>
      <c r="S1448" s="33"/>
      <c r="T1448" s="33"/>
      <c r="U1448" s="33"/>
      <c r="V1448" s="33"/>
      <c r="W1448" s="33"/>
      <c r="X1448" s="33"/>
      <c r="Y1448" s="33"/>
      <c r="Z1448" s="33"/>
    </row>
    <row r="1449" ht="15.75" customHeight="1">
      <c r="A1449" s="173" t="s">
        <v>383</v>
      </c>
      <c r="B1449" s="179">
        <f>IFERROR(VLOOKUP(A1441,REKAPAN!$A$1:$M$2737,6, FALSE))</f>
        <v>1</v>
      </c>
      <c r="C1449" s="185" t="s">
        <v>325</v>
      </c>
      <c r="D1449" s="187" t="str">
        <f>IFERROR(VLOOKUP(A1441,REKAPAN!$A$1:$M$2737,11, FALSE))</f>
        <v/>
      </c>
      <c r="E1449" s="171"/>
      <c r="F1449" s="176" t="s">
        <v>394</v>
      </c>
      <c r="G1449" s="188" t="str">
        <f>IFERROR(VLOOKUP(A1441,REKAPAN!$A$1:$O$2737,14, FALSE))</f>
        <v/>
      </c>
      <c r="H1449" s="50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33"/>
      <c r="X1449" s="33"/>
      <c r="Y1449" s="33"/>
      <c r="Z1449" s="33"/>
    </row>
    <row r="1450" ht="15.75" customHeight="1">
      <c r="A1450" s="173" t="s">
        <v>404</v>
      </c>
      <c r="B1450" s="189" t="str">
        <f>IFERROR(VLOOKUP(A1441,REKAPAN!$A$1:$M$2737,5, FALSE))</f>
        <v>Tisha Lavender M do</v>
      </c>
      <c r="C1450" s="185" t="s">
        <v>351</v>
      </c>
      <c r="D1450" s="187">
        <f>IFERROR(VLOOKUP(A1441,REKAPAN!$A$1:$M$2737,9, FALSE))</f>
        <v>12000</v>
      </c>
      <c r="E1450" s="171"/>
      <c r="F1450" s="176" t="s">
        <v>383</v>
      </c>
      <c r="G1450" s="190">
        <f t="shared" ref="G1450:G1451" si="194">B1449</f>
        <v>1</v>
      </c>
      <c r="H1450" s="50"/>
      <c r="I1450" s="33"/>
      <c r="J1450" s="33"/>
      <c r="K1450" s="33"/>
      <c r="L1450" s="33"/>
      <c r="M1450" s="33"/>
      <c r="N1450" s="33"/>
      <c r="O1450" s="33"/>
      <c r="P1450" s="33"/>
      <c r="Q1450" s="33"/>
      <c r="R1450" s="33"/>
      <c r="S1450" s="33"/>
      <c r="T1450" s="33"/>
      <c r="U1450" s="33"/>
      <c r="V1450" s="33"/>
      <c r="W1450" s="33"/>
      <c r="X1450" s="33"/>
      <c r="Y1450" s="33"/>
      <c r="Z1450" s="33"/>
    </row>
    <row r="1451" ht="15.75" customHeight="1">
      <c r="A1451" s="191"/>
      <c r="C1451" s="185" t="s">
        <v>372</v>
      </c>
      <c r="D1451" s="192" t="str">
        <f>IFERROR(VLOOKUP(A1441,REKAPAN!$A$1:$M$2737,10, FALSE))</f>
        <v>JNE REG</v>
      </c>
      <c r="E1451" s="171"/>
      <c r="F1451" s="176" t="s">
        <v>404</v>
      </c>
      <c r="G1451" s="193" t="str">
        <f t="shared" si="194"/>
        <v>Tisha Lavender M do</v>
      </c>
      <c r="H1451" s="50"/>
      <c r="I1451" s="33"/>
      <c r="J1451" s="33"/>
      <c r="K1451" s="33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</row>
    <row r="1452" ht="15.75" customHeight="1">
      <c r="A1452" s="191"/>
      <c r="C1452" s="185" t="s">
        <v>394</v>
      </c>
      <c r="D1452" s="194"/>
      <c r="E1452" s="171"/>
      <c r="F1452" s="176"/>
      <c r="H1452" s="50"/>
      <c r="I1452" s="33"/>
      <c r="J1452" s="33"/>
      <c r="K1452" s="33"/>
      <c r="L1452" s="33"/>
      <c r="M1452" s="33"/>
      <c r="N1452" s="33"/>
      <c r="O1452" s="33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</row>
    <row r="1453" ht="15.75" customHeight="1">
      <c r="A1453" s="191"/>
      <c r="C1453" s="180"/>
      <c r="D1453" s="50"/>
      <c r="E1453" s="171"/>
      <c r="F1453" s="191"/>
      <c r="H1453" s="50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</row>
    <row r="1454" ht="15.75" customHeight="1">
      <c r="A1454" s="176" t="s">
        <v>460</v>
      </c>
      <c r="B1454" s="195" t="s">
        <v>462</v>
      </c>
      <c r="C1454" s="180"/>
      <c r="D1454" s="181"/>
      <c r="E1454" s="171"/>
      <c r="F1454" s="196" t="s">
        <v>464</v>
      </c>
      <c r="G1454" s="197" t="s">
        <v>469</v>
      </c>
      <c r="H1454" s="198"/>
      <c r="I1454" s="33"/>
      <c r="J1454" s="33"/>
      <c r="K1454" s="33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</row>
    <row r="1455" ht="15.75" customHeight="1">
      <c r="A1455" s="199" t="str">
        <f>IFERROR(VLOOKUP(A1441,REKAPAN!$A$2:$R$2737,16, FALSE))</f>
        <v>WAWAT</v>
      </c>
      <c r="B1455" s="200"/>
      <c r="C1455" s="201"/>
      <c r="D1455" s="202"/>
      <c r="E1455" s="203"/>
      <c r="F1455" s="204"/>
      <c r="G1455" s="78"/>
      <c r="H1455" s="79"/>
      <c r="I1455" s="33"/>
      <c r="J1455" s="33"/>
      <c r="K1455" s="33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</row>
    <row r="1456" ht="15.75" customHeight="1">
      <c r="A1456" s="162" t="s">
        <v>975</v>
      </c>
      <c r="B1456" s="27"/>
      <c r="C1456" s="27"/>
      <c r="D1456" s="28"/>
      <c r="E1456" s="163"/>
      <c r="F1456" s="164" t="str">
        <f>A1456</f>
        <v>(29)6</v>
      </c>
      <c r="G1456" s="165" t="s">
        <v>238</v>
      </c>
      <c r="H1456" s="166"/>
      <c r="I1456" s="33"/>
      <c r="J1456" s="33"/>
      <c r="K1456" s="33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</row>
    <row r="1457" ht="15.75" customHeight="1">
      <c r="A1457" s="167" t="s">
        <v>239</v>
      </c>
      <c r="B1457" s="168" t="str">
        <f>IFERROR(VLOOKUP(A1456,REKAPAN!$A$1:$M$2737,2, FALSE))</f>
        <v>Leni karimah</v>
      </c>
      <c r="C1457" s="169"/>
      <c r="D1457" s="170"/>
      <c r="E1457" s="171"/>
      <c r="F1457" s="164" t="s">
        <v>266</v>
      </c>
      <c r="G1457" s="172" t="str">
        <f>B1463</f>
        <v>CS YENI (082321458214)</v>
      </c>
      <c r="H1457" s="28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</row>
    <row r="1458" ht="15.75" customHeight="1">
      <c r="A1458" s="173" t="s">
        <v>269</v>
      </c>
      <c r="B1458" s="174" t="str">
        <f>IFERROR(VLOOKUP(A1456,REKAPAN!$A$1:$M$2737,3, FALSE))</f>
        <v>Kp.Ciketug Rt.09/Rw.05 Desa.Mekarwangi Kecamatan : Cikadu Kab/Kota : Cianjur Provinsi : jawa barat</v>
      </c>
      <c r="D1458" s="175"/>
      <c r="E1458" s="171"/>
      <c r="F1458" s="176" t="s">
        <v>270</v>
      </c>
      <c r="G1458" s="177" t="str">
        <f>B1457</f>
        <v>Leni karimah</v>
      </c>
      <c r="H1458" s="50"/>
      <c r="I1458" s="33"/>
      <c r="J1458" s="33"/>
      <c r="K1458" s="33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</row>
    <row r="1459" ht="15.75" customHeight="1">
      <c r="A1459" s="173"/>
      <c r="D1459" s="175"/>
      <c r="E1459" s="171"/>
      <c r="F1459" s="176" t="s">
        <v>283</v>
      </c>
      <c r="G1459" s="178" t="str">
        <f t="shared" ref="G1459:G1463" si="195">D1462</f>
        <v>27/04/19</v>
      </c>
      <c r="H1459" s="50"/>
      <c r="I1459" s="33"/>
      <c r="J1459" s="33"/>
      <c r="K1459" s="33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</row>
    <row r="1460" ht="15.75" customHeight="1">
      <c r="A1460" s="173"/>
      <c r="D1460" s="175"/>
      <c r="E1460" s="171"/>
      <c r="F1460" s="176" t="s">
        <v>300</v>
      </c>
      <c r="G1460" s="178" t="str">
        <f t="shared" si="195"/>
        <v>27/04/19</v>
      </c>
      <c r="H1460" s="50"/>
      <c r="I1460" s="33"/>
      <c r="J1460" s="33"/>
      <c r="K1460" s="33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</row>
    <row r="1461" ht="15.75" customHeight="1">
      <c r="A1461" s="173" t="s">
        <v>306</v>
      </c>
      <c r="B1461" s="179" t="str">
        <f>IFERROR(VLOOKUP(A1456,REKAPAN!$A$1:$M$2737,4, FALSE))</f>
        <v>085220585969</v>
      </c>
      <c r="C1461" s="180"/>
      <c r="D1461" s="181"/>
      <c r="E1461" s="171"/>
      <c r="F1461" s="176" t="s">
        <v>325</v>
      </c>
      <c r="G1461" s="177" t="str">
        <f t="shared" si="195"/>
        <v/>
      </c>
      <c r="H1461" s="50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</row>
    <row r="1462" ht="15.75" customHeight="1">
      <c r="A1462" s="164" t="s">
        <v>332</v>
      </c>
      <c r="B1462" s="182" t="s">
        <v>333</v>
      </c>
      <c r="C1462" s="183" t="s">
        <v>283</v>
      </c>
      <c r="D1462" s="184" t="str">
        <f>IFERROR(VLOOKUP(A1456,REKAPAN!$A$1:$M$2737,12, FALSE))</f>
        <v>27/04/19</v>
      </c>
      <c r="E1462" s="171"/>
      <c r="F1462" s="176" t="s">
        <v>351</v>
      </c>
      <c r="G1462" s="177">
        <f t="shared" si="195"/>
        <v>16000</v>
      </c>
      <c r="H1462" s="50"/>
      <c r="I1462" s="33"/>
      <c r="J1462" s="33"/>
      <c r="K1462" s="33"/>
      <c r="L1462" s="33"/>
      <c r="M1462" s="33"/>
      <c r="N1462" s="33"/>
      <c r="O1462" s="33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</row>
    <row r="1463" ht="15.75" customHeight="1">
      <c r="A1463" s="173" t="s">
        <v>266</v>
      </c>
      <c r="B1463" s="179" t="str">
        <f>IFERROR(VLOOKUP(A1456,REKAPAN!$A$1:$O$2737,15, FALSE))</f>
        <v>CS YENI (082321458214)</v>
      </c>
      <c r="C1463" s="185" t="s">
        <v>300</v>
      </c>
      <c r="D1463" s="186" t="str">
        <f>IFERROR(VLOOKUP(A1456,REKAPAN!$A$1:$M$2737,13, FALSE))</f>
        <v>27/04/19</v>
      </c>
      <c r="E1463" s="171"/>
      <c r="F1463" s="176" t="s">
        <v>372</v>
      </c>
      <c r="G1463" s="177" t="str">
        <f t="shared" si="195"/>
        <v>JNE REG</v>
      </c>
      <c r="H1463" s="50"/>
      <c r="I1463" s="33"/>
      <c r="J1463" s="33"/>
      <c r="K1463" s="33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</row>
    <row r="1464" ht="15.75" customHeight="1">
      <c r="A1464" s="173" t="s">
        <v>383</v>
      </c>
      <c r="B1464" s="179">
        <f>IFERROR(VLOOKUP(A1456,REKAPAN!$A$1:$M$2737,6, FALSE))</f>
        <v>2</v>
      </c>
      <c r="C1464" s="185" t="s">
        <v>325</v>
      </c>
      <c r="D1464" s="187" t="str">
        <f>IFERROR(VLOOKUP(A1456,REKAPAN!$A$1:$M$2737,11, FALSE))</f>
        <v/>
      </c>
      <c r="E1464" s="171"/>
      <c r="F1464" s="176" t="s">
        <v>394</v>
      </c>
      <c r="G1464" s="188" t="str">
        <f>IFERROR(VLOOKUP(A1456,REKAPAN!$A$1:$O$2737,14, FALSE))</f>
        <v/>
      </c>
      <c r="H1464" s="50"/>
      <c r="I1464" s="33"/>
      <c r="J1464" s="33"/>
      <c r="K1464" s="33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</row>
    <row r="1465" ht="15.75" customHeight="1">
      <c r="A1465" s="173" t="s">
        <v>404</v>
      </c>
      <c r="B1465" s="189" t="str">
        <f>IFERROR(VLOOKUP(A1456,REKAPAN!$A$1:$M$2737,5, FALSE))</f>
        <v>Tisha Navy XL, XXL do</v>
      </c>
      <c r="C1465" s="185" t="s">
        <v>351</v>
      </c>
      <c r="D1465" s="187">
        <f>IFERROR(VLOOKUP(A1456,REKAPAN!$A$1:$M$2737,9, FALSE))</f>
        <v>16000</v>
      </c>
      <c r="E1465" s="171"/>
      <c r="F1465" s="176" t="s">
        <v>383</v>
      </c>
      <c r="G1465" s="190">
        <f t="shared" ref="G1465:G1466" si="196">B1464</f>
        <v>2</v>
      </c>
      <c r="H1465" s="50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</row>
    <row r="1466" ht="15.75" customHeight="1">
      <c r="A1466" s="191"/>
      <c r="C1466" s="185" t="s">
        <v>372</v>
      </c>
      <c r="D1466" s="192" t="str">
        <f>IFERROR(VLOOKUP(A1456,REKAPAN!$A$1:$M$2737,10, FALSE))</f>
        <v>JNE REG</v>
      </c>
      <c r="E1466" s="171"/>
      <c r="F1466" s="176" t="s">
        <v>404</v>
      </c>
      <c r="G1466" s="193" t="str">
        <f t="shared" si="196"/>
        <v>Tisha Navy XL, XXL do</v>
      </c>
      <c r="H1466" s="50"/>
      <c r="I1466" s="33"/>
      <c r="J1466" s="33"/>
      <c r="K1466" s="33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</row>
    <row r="1467" ht="15.75" customHeight="1">
      <c r="A1467" s="191"/>
      <c r="C1467" s="185" t="s">
        <v>394</v>
      </c>
      <c r="D1467" s="194"/>
      <c r="E1467" s="171"/>
      <c r="F1467" s="176"/>
      <c r="H1467" s="50"/>
      <c r="I1467" s="33"/>
      <c r="J1467" s="33"/>
      <c r="K1467" s="33"/>
      <c r="L1467" s="33"/>
      <c r="M1467" s="33"/>
      <c r="N1467" s="33"/>
      <c r="O1467" s="33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</row>
    <row r="1468" ht="15.75" customHeight="1">
      <c r="A1468" s="191"/>
      <c r="C1468" s="180"/>
      <c r="D1468" s="50"/>
      <c r="E1468" s="171"/>
      <c r="F1468" s="191"/>
      <c r="H1468" s="50"/>
      <c r="I1468" s="33"/>
      <c r="J1468" s="33"/>
      <c r="K1468" s="33"/>
      <c r="L1468" s="33"/>
      <c r="M1468" s="33"/>
      <c r="N1468" s="33"/>
      <c r="O1468" s="33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</row>
    <row r="1469" ht="15.75" customHeight="1">
      <c r="A1469" s="176" t="s">
        <v>460</v>
      </c>
      <c r="B1469" s="195" t="s">
        <v>462</v>
      </c>
      <c r="C1469" s="180"/>
      <c r="D1469" s="181"/>
      <c r="E1469" s="171"/>
      <c r="F1469" s="196" t="s">
        <v>464</v>
      </c>
      <c r="G1469" s="197" t="s">
        <v>469</v>
      </c>
      <c r="H1469" s="198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</row>
    <row r="1470" ht="15.75" customHeight="1">
      <c r="A1470" s="199" t="str">
        <f>IFERROR(VLOOKUP(A1456,REKAPAN!$A$2:$R$2737,16, FALSE))</f>
        <v>WAWAT</v>
      </c>
      <c r="B1470" s="200"/>
      <c r="C1470" s="201"/>
      <c r="D1470" s="202"/>
      <c r="E1470" s="203"/>
      <c r="F1470" s="204"/>
      <c r="G1470" s="78"/>
      <c r="H1470" s="79"/>
      <c r="I1470" s="33"/>
      <c r="J1470" s="33"/>
      <c r="K1470" s="33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</row>
    <row r="1471" ht="15.75" customHeight="1">
      <c r="A1471" s="162" t="s">
        <v>980</v>
      </c>
      <c r="B1471" s="27"/>
      <c r="C1471" s="27"/>
      <c r="D1471" s="28"/>
      <c r="E1471" s="163"/>
      <c r="F1471" s="164" t="str">
        <f>A1471</f>
        <v>(29)7</v>
      </c>
      <c r="G1471" s="165" t="s">
        <v>238</v>
      </c>
      <c r="H1471" s="166"/>
      <c r="I1471" s="33"/>
      <c r="J1471" s="33"/>
      <c r="K1471" s="33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</row>
    <row r="1472" ht="15.75" customHeight="1">
      <c r="A1472" s="167" t="s">
        <v>239</v>
      </c>
      <c r="B1472" s="168" t="str">
        <f>IFERROR(VLOOKUP(A1471,REKAPAN!$A$1:$M$2737,2, FALSE))</f>
        <v>Lilis Nurfaiza</v>
      </c>
      <c r="C1472" s="169"/>
      <c r="D1472" s="170"/>
      <c r="E1472" s="171"/>
      <c r="F1472" s="164" t="s">
        <v>266</v>
      </c>
      <c r="G1472" s="172" t="str">
        <f>B1478</f>
        <v>CS YENI (082321458214)</v>
      </c>
      <c r="H1472" s="28"/>
      <c r="I1472" s="33"/>
      <c r="J1472" s="33"/>
      <c r="K1472" s="33"/>
      <c r="L1472" s="33"/>
      <c r="M1472" s="33"/>
      <c r="N1472" s="33"/>
      <c r="O1472" s="33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</row>
    <row r="1473" ht="15.75" customHeight="1">
      <c r="A1473" s="173" t="s">
        <v>269</v>
      </c>
      <c r="B1473" s="174" t="str">
        <f>IFERROR(VLOOKUP(A1471,REKAPAN!$A$1:$M$2737,3, FALSE))</f>
        <v>PT.Ulisa jl. Gading Putih Raya Utara Blok BH 2 No1</v>
      </c>
      <c r="D1473" s="175"/>
      <c r="E1473" s="171"/>
      <c r="F1473" s="176" t="s">
        <v>270</v>
      </c>
      <c r="G1473" s="177" t="str">
        <f>B1472</f>
        <v>Lilis Nurfaiza</v>
      </c>
      <c r="H1473" s="50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</row>
    <row r="1474" ht="15.75" customHeight="1">
      <c r="A1474" s="173"/>
      <c r="D1474" s="175"/>
      <c r="E1474" s="171"/>
      <c r="F1474" s="176" t="s">
        <v>283</v>
      </c>
      <c r="G1474" s="178" t="str">
        <f t="shared" ref="G1474:G1478" si="197">D1477</f>
        <v>26/04/19</v>
      </c>
      <c r="H1474" s="50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</row>
    <row r="1475" ht="15.75" customHeight="1">
      <c r="A1475" s="173"/>
      <c r="D1475" s="175"/>
      <c r="E1475" s="171"/>
      <c r="F1475" s="176" t="s">
        <v>300</v>
      </c>
      <c r="G1475" s="178" t="str">
        <f t="shared" si="197"/>
        <v>26/04/19</v>
      </c>
      <c r="H1475" s="50"/>
      <c r="I1475" s="33"/>
      <c r="J1475" s="33"/>
      <c r="K1475" s="33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</row>
    <row r="1476" ht="15.75" customHeight="1">
      <c r="A1476" s="173" t="s">
        <v>306</v>
      </c>
      <c r="B1476" s="179" t="str">
        <f>IFERROR(VLOOKUP(A1471,REKAPAN!$A$1:$M$2737,4, FALSE))</f>
        <v>085759110467</v>
      </c>
      <c r="C1476" s="180"/>
      <c r="D1476" s="181"/>
      <c r="E1476" s="171"/>
      <c r="F1476" s="176" t="s">
        <v>325</v>
      </c>
      <c r="G1476" s="177" t="str">
        <f t="shared" si="197"/>
        <v/>
      </c>
      <c r="H1476" s="50"/>
      <c r="I1476" s="33"/>
      <c r="J1476" s="33"/>
      <c r="K1476" s="33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</row>
    <row r="1477" ht="15.75" customHeight="1">
      <c r="A1477" s="164" t="s">
        <v>332</v>
      </c>
      <c r="B1477" s="182" t="s">
        <v>333</v>
      </c>
      <c r="C1477" s="183" t="s">
        <v>283</v>
      </c>
      <c r="D1477" s="184" t="str">
        <f>IFERROR(VLOOKUP(A1471,REKAPAN!$A$1:$M$2737,12, FALSE))</f>
        <v>26/04/19</v>
      </c>
      <c r="E1477" s="171"/>
      <c r="F1477" s="176" t="s">
        <v>351</v>
      </c>
      <c r="G1477" s="177">
        <f t="shared" si="197"/>
        <v>11000</v>
      </c>
      <c r="H1477" s="50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</row>
    <row r="1478" ht="15.75" customHeight="1">
      <c r="A1478" s="173" t="s">
        <v>266</v>
      </c>
      <c r="B1478" s="179" t="str">
        <f>IFERROR(VLOOKUP(A1471,REKAPAN!$A$1:$O$2737,15, FALSE))</f>
        <v>CS YENI (082321458214)</v>
      </c>
      <c r="C1478" s="185" t="s">
        <v>300</v>
      </c>
      <c r="D1478" s="186" t="str">
        <f>IFERROR(VLOOKUP(A1471,REKAPAN!$A$1:$M$2737,13, FALSE))</f>
        <v>26/04/19</v>
      </c>
      <c r="E1478" s="171"/>
      <c r="F1478" s="176" t="s">
        <v>372</v>
      </c>
      <c r="G1478" s="177" t="str">
        <f t="shared" si="197"/>
        <v>JNE REG</v>
      </c>
      <c r="H1478" s="50"/>
      <c r="I1478" s="33"/>
      <c r="J1478" s="33"/>
      <c r="K1478" s="33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</row>
    <row r="1479" ht="15.75" customHeight="1">
      <c r="A1479" s="173" t="s">
        <v>383</v>
      </c>
      <c r="B1479" s="179">
        <f>IFERROR(VLOOKUP(A1471,REKAPAN!$A$1:$M$2737,6, FALSE))</f>
        <v>1</v>
      </c>
      <c r="C1479" s="185" t="s">
        <v>325</v>
      </c>
      <c r="D1479" s="187" t="str">
        <f>IFERROR(VLOOKUP(A1471,REKAPAN!$A$1:$M$2737,11, FALSE))</f>
        <v/>
      </c>
      <c r="E1479" s="171"/>
      <c r="F1479" s="176" t="s">
        <v>394</v>
      </c>
      <c r="G1479" s="188" t="str">
        <f>IFERROR(VLOOKUP(A1471,REKAPAN!$A$1:$O$2737,14, FALSE))</f>
        <v/>
      </c>
      <c r="H1479" s="50"/>
      <c r="I1479" s="33"/>
      <c r="J1479" s="33"/>
      <c r="K1479" s="33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</row>
    <row r="1480" ht="15.75" customHeight="1">
      <c r="A1480" s="173" t="s">
        <v>404</v>
      </c>
      <c r="B1480" s="189" t="str">
        <f>IFERROR(VLOOKUP(A1471,REKAPAN!$A$1:$M$2737,5, FALSE))</f>
        <v>Shofa Magenta S do</v>
      </c>
      <c r="C1480" s="185" t="s">
        <v>351</v>
      </c>
      <c r="D1480" s="187">
        <f>IFERROR(VLOOKUP(A1471,REKAPAN!$A$1:$M$2737,9, FALSE))</f>
        <v>11000</v>
      </c>
      <c r="E1480" s="171"/>
      <c r="F1480" s="176" t="s">
        <v>383</v>
      </c>
      <c r="G1480" s="190">
        <f t="shared" ref="G1480:G1481" si="198">B1479</f>
        <v>1</v>
      </c>
      <c r="H1480" s="50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</row>
    <row r="1481" ht="15.75" customHeight="1">
      <c r="A1481" s="191"/>
      <c r="C1481" s="185" t="s">
        <v>372</v>
      </c>
      <c r="D1481" s="192" t="str">
        <f>IFERROR(VLOOKUP(A1471,REKAPAN!$A$1:$M$2737,10, FALSE))</f>
        <v>JNE REG</v>
      </c>
      <c r="E1481" s="171"/>
      <c r="F1481" s="176" t="s">
        <v>404</v>
      </c>
      <c r="G1481" s="193" t="str">
        <f t="shared" si="198"/>
        <v>Shofa Magenta S do</v>
      </c>
      <c r="H1481" s="50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</row>
    <row r="1482" ht="15.75" customHeight="1">
      <c r="A1482" s="191"/>
      <c r="C1482" s="185" t="s">
        <v>394</v>
      </c>
      <c r="D1482" s="194"/>
      <c r="E1482" s="171"/>
      <c r="F1482" s="176"/>
      <c r="H1482" s="50"/>
      <c r="I1482" s="33"/>
      <c r="J1482" s="33"/>
      <c r="K1482" s="33"/>
      <c r="L1482" s="33"/>
      <c r="M1482" s="33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</row>
    <row r="1483" ht="15.75" customHeight="1">
      <c r="A1483" s="191"/>
      <c r="C1483" s="180"/>
      <c r="D1483" s="50"/>
      <c r="E1483" s="171"/>
      <c r="F1483" s="191"/>
      <c r="H1483" s="50"/>
      <c r="I1483" s="33"/>
      <c r="J1483" s="33"/>
      <c r="K1483" s="33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</row>
    <row r="1484" ht="15.75" customHeight="1">
      <c r="A1484" s="176" t="s">
        <v>460</v>
      </c>
      <c r="B1484" s="195" t="s">
        <v>462</v>
      </c>
      <c r="C1484" s="180"/>
      <c r="D1484" s="181"/>
      <c r="E1484" s="171"/>
      <c r="F1484" s="196" t="s">
        <v>464</v>
      </c>
      <c r="G1484" s="197" t="s">
        <v>469</v>
      </c>
      <c r="H1484" s="198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</row>
    <row r="1485" ht="15.75" customHeight="1">
      <c r="A1485" s="199" t="str">
        <f>IFERROR(VLOOKUP(A1471,REKAPAN!$A$2:$R$2737,16, FALSE))</f>
        <v>WAWAT</v>
      </c>
      <c r="B1485" s="200"/>
      <c r="C1485" s="201"/>
      <c r="D1485" s="202"/>
      <c r="E1485" s="203"/>
      <c r="F1485" s="204"/>
      <c r="G1485" s="78"/>
      <c r="H1485" s="79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</row>
    <row r="1486" ht="15.75" customHeight="1">
      <c r="A1486" s="162" t="s">
        <v>985</v>
      </c>
      <c r="B1486" s="27"/>
      <c r="C1486" s="27"/>
      <c r="D1486" s="28"/>
      <c r="E1486" s="163"/>
      <c r="F1486" s="164" t="str">
        <f>A1486</f>
        <v>(29)8</v>
      </c>
      <c r="G1486" s="165" t="s">
        <v>238</v>
      </c>
      <c r="H1486" s="166"/>
      <c r="I1486" s="33"/>
      <c r="J1486" s="33"/>
      <c r="K1486" s="33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</row>
    <row r="1487" ht="15.75" customHeight="1">
      <c r="A1487" s="167" t="s">
        <v>239</v>
      </c>
      <c r="B1487" s="168" t="str">
        <f>IFERROR(VLOOKUP(A1486,REKAPAN!$A$1:$M$2737,2, FALSE))</f>
        <v>Qurrotu Aini/Didik</v>
      </c>
      <c r="C1487" s="169"/>
      <c r="D1487" s="170"/>
      <c r="E1487" s="171"/>
      <c r="F1487" s="164" t="s">
        <v>266</v>
      </c>
      <c r="G1487" s="172" t="str">
        <f>B1493</f>
        <v>CS YENI (082321458214)</v>
      </c>
      <c r="H1487" s="28"/>
      <c r="I1487" s="33"/>
      <c r="J1487" s="33"/>
      <c r="K1487" s="33"/>
      <c r="L1487" s="33"/>
      <c r="M1487" s="33"/>
      <c r="N1487" s="33"/>
      <c r="O1487" s="33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</row>
    <row r="1488" ht="15.75" customHeight="1">
      <c r="A1488" s="173" t="s">
        <v>269</v>
      </c>
      <c r="B1488" s="174" t="str">
        <f>IFERROR(VLOOKUP(A1486,REKAPAN!$A$1:$M$2737,3, FALSE))</f>
        <v>Jl. Papanggo gang Mangga Rt 10/02 No.13 Kecamatan: Tanjung Priok Kelurahan : Papanggo Kabupaten : Jakarta Utara Provinsi : Jawa Barat</v>
      </c>
      <c r="D1488" s="175"/>
      <c r="E1488" s="171"/>
      <c r="F1488" s="176" t="s">
        <v>270</v>
      </c>
      <c r="G1488" s="177" t="str">
        <f>B1487</f>
        <v>Qurrotu Aini/Didik</v>
      </c>
      <c r="H1488" s="50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</row>
    <row r="1489" ht="15.75" customHeight="1">
      <c r="A1489" s="173"/>
      <c r="D1489" s="175"/>
      <c r="E1489" s="171"/>
      <c r="F1489" s="176" t="s">
        <v>283</v>
      </c>
      <c r="G1489" s="178" t="str">
        <f t="shared" ref="G1489:G1493" si="199">D1492</f>
        <v>29/04/19</v>
      </c>
      <c r="H1489" s="50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</row>
    <row r="1490" ht="15.75" customHeight="1">
      <c r="A1490" s="173"/>
      <c r="D1490" s="175"/>
      <c r="E1490" s="171"/>
      <c r="F1490" s="176" t="s">
        <v>300</v>
      </c>
      <c r="G1490" s="178" t="str">
        <f t="shared" si="199"/>
        <v>29/04/19</v>
      </c>
      <c r="H1490" s="50"/>
      <c r="I1490" s="33"/>
      <c r="J1490" s="33"/>
      <c r="K1490" s="33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</row>
    <row r="1491" ht="15.75" customHeight="1">
      <c r="A1491" s="173" t="s">
        <v>306</v>
      </c>
      <c r="B1491" s="179" t="str">
        <f>IFERROR(VLOOKUP(A1486,REKAPAN!$A$1:$M$2737,4, FALSE))</f>
        <v>085641613314</v>
      </c>
      <c r="C1491" s="180"/>
      <c r="D1491" s="181"/>
      <c r="E1491" s="171"/>
      <c r="F1491" s="176" t="s">
        <v>325</v>
      </c>
      <c r="G1491" s="177" t="str">
        <f t="shared" si="199"/>
        <v/>
      </c>
      <c r="H1491" s="50"/>
      <c r="I1491" s="33"/>
      <c r="J1491" s="33"/>
      <c r="K1491" s="33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</row>
    <row r="1492" ht="15.75" customHeight="1">
      <c r="A1492" s="164" t="s">
        <v>332</v>
      </c>
      <c r="B1492" s="182" t="s">
        <v>333</v>
      </c>
      <c r="C1492" s="183" t="s">
        <v>283</v>
      </c>
      <c r="D1492" s="184" t="str">
        <f>IFERROR(VLOOKUP(A1486,REKAPAN!$A$1:$M$2737,12, FALSE))</f>
        <v>29/04/19</v>
      </c>
      <c r="E1492" s="171"/>
      <c r="F1492" s="176" t="s">
        <v>351</v>
      </c>
      <c r="G1492" s="177">
        <f t="shared" si="199"/>
        <v>11000</v>
      </c>
      <c r="H1492" s="50"/>
      <c r="I1492" s="33"/>
      <c r="J1492" s="33"/>
      <c r="K1492" s="33"/>
      <c r="L1492" s="33"/>
      <c r="M1492" s="33"/>
      <c r="N1492" s="33"/>
      <c r="O1492" s="33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</row>
    <row r="1493" ht="15.75" customHeight="1">
      <c r="A1493" s="173" t="s">
        <v>266</v>
      </c>
      <c r="B1493" s="179" t="str">
        <f>IFERROR(VLOOKUP(A1486,REKAPAN!$A$1:$O$2737,15, FALSE))</f>
        <v>CS YENI (082321458214)</v>
      </c>
      <c r="C1493" s="185" t="s">
        <v>300</v>
      </c>
      <c r="D1493" s="186" t="str">
        <f>IFERROR(VLOOKUP(A1486,REKAPAN!$A$1:$M$2737,13, FALSE))</f>
        <v>29/04/19</v>
      </c>
      <c r="E1493" s="171"/>
      <c r="F1493" s="176" t="s">
        <v>372</v>
      </c>
      <c r="G1493" s="177" t="str">
        <f t="shared" si="199"/>
        <v>JNE REG</v>
      </c>
      <c r="H1493" s="50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</row>
    <row r="1494" ht="15.75" customHeight="1">
      <c r="A1494" s="173" t="s">
        <v>383</v>
      </c>
      <c r="B1494" s="179">
        <f>IFERROR(VLOOKUP(A1486,REKAPAN!$A$1:$M$2737,6, FALSE))</f>
        <v>1</v>
      </c>
      <c r="C1494" s="185" t="s">
        <v>325</v>
      </c>
      <c r="D1494" s="187" t="str">
        <f>IFERROR(VLOOKUP(A1486,REKAPAN!$A$1:$M$2737,11, FALSE))</f>
        <v/>
      </c>
      <c r="E1494" s="171"/>
      <c r="F1494" s="176" t="s">
        <v>394</v>
      </c>
      <c r="G1494" s="188" t="str">
        <f>IFERROR(VLOOKUP(A1486,REKAPAN!$A$1:$O$2737,14, FALSE))</f>
        <v/>
      </c>
      <c r="H1494" s="50"/>
      <c r="I1494" s="33"/>
      <c r="J1494" s="33"/>
      <c r="K1494" s="33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</row>
    <row r="1495" ht="15.75" customHeight="1">
      <c r="A1495" s="173" t="s">
        <v>404</v>
      </c>
      <c r="B1495" s="189" t="str">
        <f>IFERROR(VLOOKUP(A1486,REKAPAN!$A$1:$M$2737,5, FALSE))</f>
        <v>Alesha Peach S do</v>
      </c>
      <c r="C1495" s="185" t="s">
        <v>351</v>
      </c>
      <c r="D1495" s="187">
        <f>IFERROR(VLOOKUP(A1486,REKAPAN!$A$1:$M$2737,9, FALSE))</f>
        <v>11000</v>
      </c>
      <c r="E1495" s="171"/>
      <c r="F1495" s="176" t="s">
        <v>383</v>
      </c>
      <c r="G1495" s="190">
        <f t="shared" ref="G1495:G1496" si="200">B1494</f>
        <v>1</v>
      </c>
      <c r="H1495" s="50"/>
      <c r="I1495" s="33"/>
      <c r="J1495" s="33"/>
      <c r="K1495" s="33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</row>
    <row r="1496" ht="15.75" customHeight="1">
      <c r="A1496" s="191"/>
      <c r="C1496" s="185" t="s">
        <v>372</v>
      </c>
      <c r="D1496" s="192" t="str">
        <f>IFERROR(VLOOKUP(A1486,REKAPAN!$A$1:$M$2737,10, FALSE))</f>
        <v>JNE REG</v>
      </c>
      <c r="E1496" s="171"/>
      <c r="F1496" s="176" t="s">
        <v>404</v>
      </c>
      <c r="G1496" s="193" t="str">
        <f t="shared" si="200"/>
        <v>Alesha Peach S do</v>
      </c>
      <c r="H1496" s="50"/>
      <c r="I1496" s="33"/>
      <c r="J1496" s="33"/>
      <c r="K1496" s="33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</row>
    <row r="1497" ht="15.75" customHeight="1">
      <c r="A1497" s="191"/>
      <c r="C1497" s="185" t="s">
        <v>394</v>
      </c>
      <c r="D1497" s="194"/>
      <c r="E1497" s="171"/>
      <c r="F1497" s="176"/>
      <c r="H1497" s="50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</row>
    <row r="1498" ht="15.75" customHeight="1">
      <c r="A1498" s="191"/>
      <c r="C1498" s="180"/>
      <c r="D1498" s="50"/>
      <c r="E1498" s="171"/>
      <c r="F1498" s="191"/>
      <c r="H1498" s="50"/>
      <c r="I1498" s="33"/>
      <c r="J1498" s="33"/>
      <c r="K1498" s="33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</row>
    <row r="1499" ht="15.75" customHeight="1">
      <c r="A1499" s="176" t="s">
        <v>460</v>
      </c>
      <c r="B1499" s="195" t="s">
        <v>462</v>
      </c>
      <c r="C1499" s="180"/>
      <c r="D1499" s="181"/>
      <c r="E1499" s="171"/>
      <c r="F1499" s="196" t="s">
        <v>464</v>
      </c>
      <c r="G1499" s="197" t="s">
        <v>469</v>
      </c>
      <c r="H1499" s="198"/>
      <c r="I1499" s="33"/>
      <c r="J1499" s="33"/>
      <c r="K1499" s="33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</row>
    <row r="1500" ht="15.75" customHeight="1">
      <c r="A1500" s="199" t="str">
        <f>IFERROR(VLOOKUP(A1486,REKAPAN!$A$2:$R$2737,16, FALSE))</f>
        <v>WAWAT</v>
      </c>
      <c r="B1500" s="200"/>
      <c r="C1500" s="201"/>
      <c r="D1500" s="202"/>
      <c r="E1500" s="203"/>
      <c r="F1500" s="204"/>
      <c r="G1500" s="78"/>
      <c r="H1500" s="79"/>
      <c r="I1500" s="33"/>
      <c r="J1500" s="33"/>
      <c r="K1500" s="33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</row>
    <row r="1501" ht="15.75" customHeight="1">
      <c r="A1501" s="162" t="s">
        <v>989</v>
      </c>
      <c r="B1501" s="27"/>
      <c r="C1501" s="27"/>
      <c r="D1501" s="28"/>
      <c r="E1501" s="163"/>
      <c r="F1501" s="164" t="str">
        <f>A1501</f>
        <v>(29)9</v>
      </c>
      <c r="G1501" s="165" t="s">
        <v>238</v>
      </c>
      <c r="H1501" s="166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</row>
    <row r="1502" ht="15.75" customHeight="1">
      <c r="A1502" s="167" t="s">
        <v>239</v>
      </c>
      <c r="B1502" s="168" t="str">
        <f>IFERROR(VLOOKUP(A1501,REKAPAN!$A$1:$M$2737,2, FALSE))</f>
        <v>Isnaeni Jasmin</v>
      </c>
      <c r="C1502" s="169"/>
      <c r="D1502" s="170"/>
      <c r="E1502" s="171"/>
      <c r="F1502" s="164" t="s">
        <v>266</v>
      </c>
      <c r="G1502" s="172" t="str">
        <f>B1508</f>
        <v>CS YENI (082321458214)</v>
      </c>
      <c r="H1502" s="28"/>
      <c r="I1502" s="33"/>
      <c r="J1502" s="33"/>
      <c r="K1502" s="33"/>
      <c r="L1502" s="33"/>
      <c r="M1502" s="33"/>
      <c r="N1502" s="33"/>
      <c r="O1502" s="33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</row>
    <row r="1503" ht="15.75" customHeight="1">
      <c r="A1503" s="173" t="s">
        <v>269</v>
      </c>
      <c r="B1503" s="174" t="str">
        <f>IFERROR(VLOOKUP(A1501,REKAPAN!$A$1:$M$2737,3, FALSE))</f>
        <v>Dusun Curug Rt 01 Rw 03, Desa Jambusari Kecamatan : Jeruklegi Kab/Kota : Cilacap Provinsi : Jawa Tengah</v>
      </c>
      <c r="D1503" s="175"/>
      <c r="E1503" s="171"/>
      <c r="F1503" s="176" t="s">
        <v>270</v>
      </c>
      <c r="G1503" s="177" t="str">
        <f>B1502</f>
        <v>Isnaeni Jasmin</v>
      </c>
      <c r="H1503" s="50"/>
      <c r="I1503" s="33"/>
      <c r="J1503" s="33"/>
      <c r="K1503" s="33"/>
      <c r="L1503" s="33"/>
      <c r="M1503" s="33"/>
      <c r="N1503" s="33"/>
      <c r="O1503" s="33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</row>
    <row r="1504" ht="15.75" customHeight="1">
      <c r="A1504" s="173"/>
      <c r="D1504" s="175"/>
      <c r="E1504" s="171"/>
      <c r="F1504" s="176" t="s">
        <v>283</v>
      </c>
      <c r="G1504" s="178" t="str">
        <f t="shared" ref="G1504:G1508" si="201">D1507</f>
        <v>29/04/19</v>
      </c>
      <c r="H1504" s="50"/>
      <c r="I1504" s="33"/>
      <c r="J1504" s="33"/>
      <c r="K1504" s="33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</row>
    <row r="1505" ht="15.75" customHeight="1">
      <c r="A1505" s="173"/>
      <c r="D1505" s="175"/>
      <c r="E1505" s="171"/>
      <c r="F1505" s="176" t="s">
        <v>300</v>
      </c>
      <c r="G1505" s="178" t="str">
        <f t="shared" si="201"/>
        <v>29/04/19</v>
      </c>
      <c r="H1505" s="50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</row>
    <row r="1506" ht="15.75" customHeight="1">
      <c r="A1506" s="173" t="s">
        <v>306</v>
      </c>
      <c r="B1506" s="179" t="str">
        <f>IFERROR(VLOOKUP(A1501,REKAPAN!$A$1:$M$2737,4, FALSE))</f>
        <v>085385377345</v>
      </c>
      <c r="C1506" s="180"/>
      <c r="D1506" s="181"/>
      <c r="E1506" s="171"/>
      <c r="F1506" s="176" t="s">
        <v>325</v>
      </c>
      <c r="G1506" s="177" t="str">
        <f t="shared" si="201"/>
        <v/>
      </c>
      <c r="H1506" s="50"/>
      <c r="I1506" s="33"/>
      <c r="J1506" s="33"/>
      <c r="K1506" s="33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</row>
    <row r="1507" ht="15.75" customHeight="1">
      <c r="A1507" s="164" t="s">
        <v>332</v>
      </c>
      <c r="B1507" s="182" t="s">
        <v>333</v>
      </c>
      <c r="C1507" s="183" t="s">
        <v>283</v>
      </c>
      <c r="D1507" s="184" t="str">
        <f>IFERROR(VLOOKUP(A1501,REKAPAN!$A$1:$M$2737,12, FALSE))</f>
        <v>29/04/19</v>
      </c>
      <c r="E1507" s="171"/>
      <c r="F1507" s="176" t="s">
        <v>351</v>
      </c>
      <c r="G1507" s="177">
        <f t="shared" si="201"/>
        <v>24000</v>
      </c>
      <c r="H1507" s="50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</row>
    <row r="1508" ht="15.75" customHeight="1">
      <c r="A1508" s="173" t="s">
        <v>266</v>
      </c>
      <c r="B1508" s="179" t="str">
        <f>IFERROR(VLOOKUP(A1501,REKAPAN!$A$1:$O$2737,15, FALSE))</f>
        <v>CS YENI (082321458214)</v>
      </c>
      <c r="C1508" s="185" t="s">
        <v>300</v>
      </c>
      <c r="D1508" s="186" t="str">
        <f>IFERROR(VLOOKUP(A1501,REKAPAN!$A$1:$M$2737,13, FALSE))</f>
        <v>29/04/19</v>
      </c>
      <c r="E1508" s="171"/>
      <c r="F1508" s="176" t="s">
        <v>372</v>
      </c>
      <c r="G1508" s="177" t="str">
        <f t="shared" si="201"/>
        <v>JNE REG</v>
      </c>
      <c r="H1508" s="50"/>
      <c r="I1508" s="33"/>
      <c r="J1508" s="33"/>
      <c r="K1508" s="33"/>
      <c r="L1508" s="33"/>
      <c r="M1508" s="33"/>
      <c r="N1508" s="33"/>
      <c r="O1508" s="33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</row>
    <row r="1509" ht="15.75" customHeight="1">
      <c r="A1509" s="173" t="s">
        <v>383</v>
      </c>
      <c r="B1509" s="179">
        <f>IFERROR(VLOOKUP(A1501,REKAPAN!$A$1:$M$2737,6, FALSE))</f>
        <v>1</v>
      </c>
      <c r="C1509" s="185" t="s">
        <v>325</v>
      </c>
      <c r="D1509" s="187" t="str">
        <f>IFERROR(VLOOKUP(A1501,REKAPAN!$A$1:$M$2737,11, FALSE))</f>
        <v/>
      </c>
      <c r="E1509" s="171"/>
      <c r="F1509" s="176" t="s">
        <v>394</v>
      </c>
      <c r="G1509" s="188" t="str">
        <f>IFERROR(VLOOKUP(A1501,REKAPAN!$A$1:$O$2737,14, FALSE))</f>
        <v/>
      </c>
      <c r="H1509" s="50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</row>
    <row r="1510" ht="15.75" customHeight="1">
      <c r="A1510" s="173" t="s">
        <v>404</v>
      </c>
      <c r="B1510" s="189" t="str">
        <f>IFERROR(VLOOKUP(A1501,REKAPAN!$A$1:$M$2737,5, FALSE))</f>
        <v>Tisha Navy M do</v>
      </c>
      <c r="C1510" s="185" t="s">
        <v>351</v>
      </c>
      <c r="D1510" s="187">
        <f>IFERROR(VLOOKUP(A1501,REKAPAN!$A$1:$M$2737,9, FALSE))</f>
        <v>24000</v>
      </c>
      <c r="E1510" s="171"/>
      <c r="F1510" s="176" t="s">
        <v>383</v>
      </c>
      <c r="G1510" s="190">
        <f t="shared" ref="G1510:G1511" si="202">B1509</f>
        <v>1</v>
      </c>
      <c r="H1510" s="50"/>
      <c r="I1510" s="33"/>
      <c r="J1510" s="33"/>
      <c r="K1510" s="33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</row>
    <row r="1511" ht="15.75" customHeight="1">
      <c r="A1511" s="191"/>
      <c r="C1511" s="185" t="s">
        <v>372</v>
      </c>
      <c r="D1511" s="192" t="str">
        <f>IFERROR(VLOOKUP(A1501,REKAPAN!$A$1:$M$2737,10, FALSE))</f>
        <v>JNE REG</v>
      </c>
      <c r="E1511" s="171"/>
      <c r="F1511" s="176" t="s">
        <v>404</v>
      </c>
      <c r="G1511" s="193" t="str">
        <f t="shared" si="202"/>
        <v>Tisha Navy M do</v>
      </c>
      <c r="H1511" s="50"/>
      <c r="I1511" s="33"/>
      <c r="J1511" s="33"/>
      <c r="K1511" s="33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</row>
    <row r="1512" ht="15.75" customHeight="1">
      <c r="A1512" s="191"/>
      <c r="C1512" s="185" t="s">
        <v>394</v>
      </c>
      <c r="D1512" s="194"/>
      <c r="E1512" s="171"/>
      <c r="F1512" s="176"/>
      <c r="H1512" s="50"/>
      <c r="I1512" s="33"/>
      <c r="J1512" s="33"/>
      <c r="K1512" s="33"/>
      <c r="L1512" s="33"/>
      <c r="M1512" s="33"/>
      <c r="N1512" s="33"/>
      <c r="O1512" s="33"/>
      <c r="P1512" s="33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</row>
    <row r="1513" ht="15.75" customHeight="1">
      <c r="A1513" s="191"/>
      <c r="C1513" s="180"/>
      <c r="D1513" s="50"/>
      <c r="E1513" s="171"/>
      <c r="F1513" s="191"/>
      <c r="H1513" s="50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</row>
    <row r="1514" ht="15.75" customHeight="1">
      <c r="A1514" s="176" t="s">
        <v>460</v>
      </c>
      <c r="B1514" s="195" t="s">
        <v>462</v>
      </c>
      <c r="C1514" s="180"/>
      <c r="D1514" s="181"/>
      <c r="E1514" s="171"/>
      <c r="F1514" s="196" t="s">
        <v>464</v>
      </c>
      <c r="G1514" s="197" t="s">
        <v>469</v>
      </c>
      <c r="H1514" s="198"/>
      <c r="I1514" s="33"/>
      <c r="J1514" s="33"/>
      <c r="K1514" s="33"/>
      <c r="L1514" s="33"/>
      <c r="M1514" s="33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</row>
    <row r="1515" ht="15.75" customHeight="1">
      <c r="A1515" s="199" t="str">
        <f>IFERROR(VLOOKUP(A1501,REKAPAN!$A$2:$R$2737,16, FALSE))</f>
        <v>WAWAT</v>
      </c>
      <c r="B1515" s="200"/>
      <c r="C1515" s="201"/>
      <c r="D1515" s="202"/>
      <c r="E1515" s="203"/>
      <c r="F1515" s="204"/>
      <c r="G1515" s="78"/>
      <c r="H1515" s="79"/>
      <c r="I1515" s="33"/>
      <c r="J1515" s="33"/>
      <c r="K1515" s="33"/>
      <c r="L1515" s="33"/>
      <c r="M1515" s="33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</row>
    <row r="1516" ht="15.75" customHeight="1">
      <c r="A1516" s="162" t="s">
        <v>993</v>
      </c>
      <c r="B1516" s="27"/>
      <c r="C1516" s="27"/>
      <c r="D1516" s="28"/>
      <c r="E1516" s="163"/>
      <c r="F1516" s="164" t="str">
        <f>A1516</f>
        <v>(29)10</v>
      </c>
      <c r="G1516" s="165" t="s">
        <v>238</v>
      </c>
      <c r="H1516" s="166"/>
      <c r="I1516" s="33"/>
      <c r="J1516" s="33"/>
      <c r="K1516" s="33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</row>
    <row r="1517" ht="15.75" customHeight="1">
      <c r="A1517" s="167" t="s">
        <v>239</v>
      </c>
      <c r="B1517" s="168" t="str">
        <f>IFERROR(VLOOKUP(A1516,REKAPAN!$A$1:$M$2737,2, FALSE))</f>
        <v>Andi Hamdan</v>
      </c>
      <c r="C1517" s="169"/>
      <c r="D1517" s="170"/>
      <c r="E1517" s="171"/>
      <c r="F1517" s="164" t="s">
        <v>266</v>
      </c>
      <c r="G1517" s="172" t="str">
        <f>B1523</f>
        <v>CS YENI (082321458214)</v>
      </c>
      <c r="H1517" s="28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</row>
    <row r="1518" ht="15.75" customHeight="1">
      <c r="A1518" s="173" t="s">
        <v>269</v>
      </c>
      <c r="B1518" s="174" t="str">
        <f>IFERROR(VLOOKUP(A1516,REKAPAN!$A$1:$M$2737,3, FALSE))</f>
        <v>Jl. Sersan Hamid Kompleks PLN Lama Kel. Kisau,  Kecamatan Muaradua Kab. OKU Selatan. Prov. Sumatera Selatan.</v>
      </c>
      <c r="D1518" s="175"/>
      <c r="E1518" s="171"/>
      <c r="F1518" s="176" t="s">
        <v>270</v>
      </c>
      <c r="G1518" s="177" t="str">
        <f>B1517</f>
        <v>Andi Hamdan</v>
      </c>
      <c r="H1518" s="50"/>
      <c r="I1518" s="33"/>
      <c r="J1518" s="33"/>
      <c r="K1518" s="33"/>
      <c r="L1518" s="33"/>
      <c r="M1518" s="33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</row>
    <row r="1519" ht="15.75" customHeight="1">
      <c r="A1519" s="173"/>
      <c r="D1519" s="175"/>
      <c r="E1519" s="171"/>
      <c r="F1519" s="176" t="s">
        <v>283</v>
      </c>
      <c r="G1519" s="178" t="str">
        <f t="shared" ref="G1519:G1523" si="203">D1522</f>
        <v>29/04/19</v>
      </c>
      <c r="H1519" s="50"/>
      <c r="I1519" s="33"/>
      <c r="J1519" s="33"/>
      <c r="K1519" s="33"/>
      <c r="L1519" s="33"/>
      <c r="M1519" s="33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</row>
    <row r="1520" ht="15.75" customHeight="1">
      <c r="A1520" s="173"/>
      <c r="D1520" s="175"/>
      <c r="E1520" s="171"/>
      <c r="F1520" s="176" t="s">
        <v>300</v>
      </c>
      <c r="G1520" s="178" t="str">
        <f t="shared" si="203"/>
        <v>29/04/19</v>
      </c>
      <c r="H1520" s="50"/>
      <c r="I1520" s="33"/>
      <c r="J1520" s="33"/>
      <c r="K1520" s="33"/>
      <c r="L1520" s="33"/>
      <c r="M1520" s="33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</row>
    <row r="1521" ht="15.75" customHeight="1">
      <c r="A1521" s="173" t="s">
        <v>306</v>
      </c>
      <c r="B1521" s="179" t="str">
        <f>IFERROR(VLOOKUP(A1516,REKAPAN!$A$1:$M$2737,4, FALSE))</f>
        <v>082371847081</v>
      </c>
      <c r="C1521" s="180"/>
      <c r="D1521" s="181"/>
      <c r="E1521" s="171"/>
      <c r="F1521" s="176" t="s">
        <v>325</v>
      </c>
      <c r="G1521" s="177" t="str">
        <f t="shared" si="203"/>
        <v/>
      </c>
      <c r="H1521" s="50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</row>
    <row r="1522" ht="15.75" customHeight="1">
      <c r="A1522" s="164" t="s">
        <v>332</v>
      </c>
      <c r="B1522" s="182" t="s">
        <v>333</v>
      </c>
      <c r="C1522" s="183" t="s">
        <v>283</v>
      </c>
      <c r="D1522" s="184" t="str">
        <f>IFERROR(VLOOKUP(A1516,REKAPAN!$A$1:$M$2737,12, FALSE))</f>
        <v>29/04/19</v>
      </c>
      <c r="E1522" s="171"/>
      <c r="F1522" s="176" t="s">
        <v>351</v>
      </c>
      <c r="G1522" s="177">
        <f t="shared" si="203"/>
        <v>38000</v>
      </c>
      <c r="H1522" s="50"/>
      <c r="I1522" s="33"/>
      <c r="J1522" s="33"/>
      <c r="K1522" s="33"/>
      <c r="L1522" s="33"/>
      <c r="M1522" s="33"/>
      <c r="N1522" s="33"/>
      <c r="O1522" s="33"/>
      <c r="P1522" s="33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</row>
    <row r="1523" ht="15.75" customHeight="1">
      <c r="A1523" s="173" t="s">
        <v>266</v>
      </c>
      <c r="B1523" s="179" t="str">
        <f>IFERROR(VLOOKUP(A1516,REKAPAN!$A$1:$O$2737,15, FALSE))</f>
        <v>CS YENI (082321458214)</v>
      </c>
      <c r="C1523" s="185" t="s">
        <v>300</v>
      </c>
      <c r="D1523" s="186" t="str">
        <f>IFERROR(VLOOKUP(A1516,REKAPAN!$A$1:$M$2737,13, FALSE))</f>
        <v>29/04/19</v>
      </c>
      <c r="E1523" s="171"/>
      <c r="F1523" s="176" t="s">
        <v>372</v>
      </c>
      <c r="G1523" s="177" t="str">
        <f t="shared" si="203"/>
        <v>POS</v>
      </c>
      <c r="H1523" s="50"/>
      <c r="I1523" s="33"/>
      <c r="J1523" s="33"/>
      <c r="K1523" s="33"/>
      <c r="L1523" s="33"/>
      <c r="M1523" s="33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</row>
    <row r="1524" ht="15.75" customHeight="1">
      <c r="A1524" s="173" t="s">
        <v>383</v>
      </c>
      <c r="B1524" s="179">
        <f>IFERROR(VLOOKUP(A1516,REKAPAN!$A$1:$M$2737,6, FALSE))</f>
        <v>2</v>
      </c>
      <c r="C1524" s="185" t="s">
        <v>325</v>
      </c>
      <c r="D1524" s="187" t="str">
        <f>IFERROR(VLOOKUP(A1516,REKAPAN!$A$1:$M$2737,11, FALSE))</f>
        <v/>
      </c>
      <c r="E1524" s="171"/>
      <c r="F1524" s="176" t="s">
        <v>394</v>
      </c>
      <c r="G1524" s="188" t="str">
        <f>IFERROR(VLOOKUP(A1516,REKAPAN!$A$1:$O$2737,14, FALSE))</f>
        <v/>
      </c>
      <c r="H1524" s="50"/>
      <c r="I1524" s="33"/>
      <c r="J1524" s="33"/>
      <c r="K1524" s="33"/>
      <c r="L1524" s="33"/>
      <c r="M1524" s="33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</row>
    <row r="1525" ht="15.75" customHeight="1">
      <c r="A1525" s="173" t="s">
        <v>404</v>
      </c>
      <c r="B1525" s="189" t="str">
        <f>IFERROR(VLOOKUP(A1516,REKAPAN!$A$1:$M$2737,5, FALSE))</f>
        <v>Handsock warna baru paket 1 (2)</v>
      </c>
      <c r="C1525" s="185" t="s">
        <v>351</v>
      </c>
      <c r="D1525" s="187">
        <f>IFERROR(VLOOKUP(A1516,REKAPAN!$A$1:$M$2737,9, FALSE))</f>
        <v>38000</v>
      </c>
      <c r="E1525" s="171"/>
      <c r="F1525" s="176" t="s">
        <v>383</v>
      </c>
      <c r="G1525" s="190">
        <f t="shared" ref="G1525:G1526" si="204">B1524</f>
        <v>2</v>
      </c>
      <c r="H1525" s="50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</row>
    <row r="1526" ht="15.75" customHeight="1">
      <c r="A1526" s="191"/>
      <c r="C1526" s="185" t="s">
        <v>372</v>
      </c>
      <c r="D1526" s="192" t="str">
        <f>IFERROR(VLOOKUP(A1516,REKAPAN!$A$1:$M$2737,10, FALSE))</f>
        <v>POS</v>
      </c>
      <c r="E1526" s="171"/>
      <c r="F1526" s="176" t="s">
        <v>404</v>
      </c>
      <c r="G1526" s="193" t="str">
        <f t="shared" si="204"/>
        <v>Handsock warna baru paket 1 (2)</v>
      </c>
      <c r="H1526" s="50"/>
      <c r="I1526" s="33"/>
      <c r="J1526" s="33"/>
      <c r="K1526" s="33"/>
      <c r="L1526" s="33"/>
      <c r="M1526" s="33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</row>
    <row r="1527" ht="15.75" customHeight="1">
      <c r="A1527" s="191"/>
      <c r="C1527" s="185" t="s">
        <v>394</v>
      </c>
      <c r="D1527" s="194"/>
      <c r="E1527" s="171"/>
      <c r="F1527" s="176"/>
      <c r="H1527" s="50"/>
      <c r="I1527" s="33"/>
      <c r="J1527" s="33"/>
      <c r="K1527" s="33"/>
      <c r="L1527" s="33"/>
      <c r="M1527" s="33"/>
      <c r="N1527" s="33"/>
      <c r="O1527" s="33"/>
      <c r="P1527" s="33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</row>
    <row r="1528" ht="15.75" customHeight="1">
      <c r="A1528" s="191"/>
      <c r="C1528" s="180"/>
      <c r="D1528" s="50"/>
      <c r="E1528" s="171"/>
      <c r="F1528" s="191"/>
      <c r="H1528" s="50"/>
      <c r="I1528" s="33"/>
      <c r="J1528" s="33"/>
      <c r="K1528" s="33"/>
      <c r="L1528" s="33"/>
      <c r="M1528" s="33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</row>
    <row r="1529" ht="15.75" customHeight="1">
      <c r="A1529" s="176" t="s">
        <v>460</v>
      </c>
      <c r="B1529" s="195" t="s">
        <v>462</v>
      </c>
      <c r="C1529" s="180"/>
      <c r="D1529" s="181"/>
      <c r="E1529" s="171"/>
      <c r="F1529" s="196" t="s">
        <v>464</v>
      </c>
      <c r="G1529" s="197" t="s">
        <v>469</v>
      </c>
      <c r="H1529" s="198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</row>
    <row r="1530" ht="15.75" customHeight="1">
      <c r="A1530" s="199" t="str">
        <f>IFERROR(VLOOKUP(A1516,REKAPAN!$A$2:$R$2737,16, FALSE))</f>
        <v>WAWAT</v>
      </c>
      <c r="B1530" s="200"/>
      <c r="C1530" s="201"/>
      <c r="D1530" s="202"/>
      <c r="E1530" s="203"/>
      <c r="F1530" s="204"/>
      <c r="G1530" s="78"/>
      <c r="H1530" s="79"/>
      <c r="I1530" s="33"/>
      <c r="J1530" s="33"/>
      <c r="K1530" s="33"/>
      <c r="L1530" s="33"/>
      <c r="M1530" s="33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</row>
    <row r="1531" ht="15.75" customHeight="1">
      <c r="A1531" s="162" t="s">
        <v>4062</v>
      </c>
      <c r="B1531" s="27"/>
      <c r="C1531" s="27"/>
      <c r="D1531" s="28"/>
      <c r="E1531" s="163"/>
      <c r="F1531" s="164" t="str">
        <f>A1531</f>
        <v>(29)11</v>
      </c>
      <c r="G1531" s="165" t="s">
        <v>238</v>
      </c>
      <c r="H1531" s="166"/>
      <c r="I1531" s="33"/>
      <c r="J1531" s="33"/>
      <c r="K1531" s="33"/>
      <c r="L1531" s="33"/>
      <c r="M1531" s="33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</row>
    <row r="1532" ht="15.75" customHeight="1">
      <c r="A1532" s="167" t="s">
        <v>239</v>
      </c>
      <c r="B1532" s="168" t="str">
        <f>IFERROR(VLOOKUP(A1531,REKAPAN!$A$1:$M$2737,2, FALSE))</f>
        <v/>
      </c>
      <c r="C1532" s="169"/>
      <c r="D1532" s="170"/>
      <c r="E1532" s="171"/>
      <c r="F1532" s="164" t="s">
        <v>266</v>
      </c>
      <c r="G1532" s="172" t="str">
        <f>B1538</f>
        <v/>
      </c>
      <c r="H1532" s="28"/>
      <c r="I1532" s="33"/>
      <c r="J1532" s="33"/>
      <c r="K1532" s="33"/>
      <c r="L1532" s="33"/>
      <c r="M1532" s="33"/>
      <c r="N1532" s="33"/>
      <c r="O1532" s="33"/>
      <c r="P1532" s="33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</row>
    <row r="1533" ht="15.75" customHeight="1">
      <c r="A1533" s="173" t="s">
        <v>269</v>
      </c>
      <c r="B1533" s="174" t="str">
        <f>IFERROR(VLOOKUP(A1531,REKAPAN!$A$1:$M$2737,3, FALSE))</f>
        <v/>
      </c>
      <c r="D1533" s="175"/>
      <c r="E1533" s="171"/>
      <c r="F1533" s="176" t="s">
        <v>270</v>
      </c>
      <c r="G1533" s="177" t="str">
        <f>B1532</f>
        <v/>
      </c>
      <c r="H1533" s="50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</row>
    <row r="1534" ht="15.75" customHeight="1">
      <c r="A1534" s="173"/>
      <c r="D1534" s="175"/>
      <c r="E1534" s="171"/>
      <c r="F1534" s="176" t="s">
        <v>283</v>
      </c>
      <c r="G1534" s="178" t="str">
        <f t="shared" ref="G1534:G1538" si="205">D1537</f>
        <v/>
      </c>
      <c r="H1534" s="50"/>
      <c r="I1534" s="33"/>
      <c r="J1534" s="33"/>
      <c r="K1534" s="33"/>
      <c r="L1534" s="33"/>
      <c r="M1534" s="33"/>
      <c r="N1534" s="33"/>
      <c r="O1534" s="33"/>
      <c r="P1534" s="33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</row>
    <row r="1535" ht="15.75" customHeight="1">
      <c r="A1535" s="173"/>
      <c r="D1535" s="175"/>
      <c r="E1535" s="171"/>
      <c r="F1535" s="176" t="s">
        <v>300</v>
      </c>
      <c r="G1535" s="178" t="str">
        <f t="shared" si="205"/>
        <v/>
      </c>
      <c r="H1535" s="50"/>
      <c r="I1535" s="33"/>
      <c r="J1535" s="33"/>
      <c r="K1535" s="33"/>
      <c r="L1535" s="33"/>
      <c r="M1535" s="33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</row>
    <row r="1536" ht="15.75" customHeight="1">
      <c r="A1536" s="173" t="s">
        <v>306</v>
      </c>
      <c r="B1536" s="179" t="str">
        <f>IFERROR(VLOOKUP(A1531,REKAPAN!$A$1:$M$2737,4, FALSE))</f>
        <v/>
      </c>
      <c r="C1536" s="180"/>
      <c r="D1536" s="181"/>
      <c r="E1536" s="171"/>
      <c r="F1536" s="176" t="s">
        <v>325</v>
      </c>
      <c r="G1536" s="177" t="str">
        <f t="shared" si="205"/>
        <v/>
      </c>
      <c r="H1536" s="50"/>
      <c r="I1536" s="33"/>
      <c r="J1536" s="33"/>
      <c r="K1536" s="33"/>
      <c r="L1536" s="33"/>
      <c r="M1536" s="33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</row>
    <row r="1537" ht="15.75" customHeight="1">
      <c r="A1537" s="164" t="s">
        <v>332</v>
      </c>
      <c r="B1537" s="182" t="s">
        <v>333</v>
      </c>
      <c r="C1537" s="183" t="s">
        <v>283</v>
      </c>
      <c r="D1537" s="184" t="str">
        <f>IFERROR(VLOOKUP(A1531,REKAPAN!$A$1:$M$2737,12, FALSE))</f>
        <v/>
      </c>
      <c r="E1537" s="171"/>
      <c r="F1537" s="176" t="s">
        <v>351</v>
      </c>
      <c r="G1537" s="177" t="str">
        <f t="shared" si="205"/>
        <v/>
      </c>
      <c r="H1537" s="50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</row>
    <row r="1538" ht="15.75" customHeight="1">
      <c r="A1538" s="173" t="s">
        <v>266</v>
      </c>
      <c r="B1538" s="179" t="str">
        <f>IFERROR(VLOOKUP(A1531,REKAPAN!$A$1:$O$2737,15, FALSE))</f>
        <v/>
      </c>
      <c r="C1538" s="185" t="s">
        <v>300</v>
      </c>
      <c r="D1538" s="186" t="str">
        <f>IFERROR(VLOOKUP(A1531,REKAPAN!$A$1:$M$2737,13, FALSE))</f>
        <v/>
      </c>
      <c r="E1538" s="171"/>
      <c r="F1538" s="176" t="s">
        <v>372</v>
      </c>
      <c r="G1538" s="177" t="str">
        <f t="shared" si="205"/>
        <v/>
      </c>
      <c r="H1538" s="50"/>
      <c r="I1538" s="33"/>
      <c r="J1538" s="33"/>
      <c r="K1538" s="33"/>
      <c r="L1538" s="33"/>
      <c r="M1538" s="33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</row>
    <row r="1539" ht="15.75" customHeight="1">
      <c r="A1539" s="173" t="s">
        <v>383</v>
      </c>
      <c r="B1539" s="179" t="str">
        <f>IFERROR(VLOOKUP(A1531,REKAPAN!$A$1:$M$2737,6, FALSE))</f>
        <v/>
      </c>
      <c r="C1539" s="185" t="s">
        <v>325</v>
      </c>
      <c r="D1539" s="187" t="str">
        <f>IFERROR(VLOOKUP(A1531,REKAPAN!$A$1:$M$2737,11, FALSE))</f>
        <v/>
      </c>
      <c r="E1539" s="171"/>
      <c r="F1539" s="176" t="s">
        <v>394</v>
      </c>
      <c r="G1539" s="188" t="str">
        <f>IFERROR(VLOOKUP(A1531,REKAPAN!$A$1:$O$2737,14, FALSE))</f>
        <v/>
      </c>
      <c r="H1539" s="50"/>
      <c r="I1539" s="33"/>
      <c r="J1539" s="33"/>
      <c r="K1539" s="33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</row>
    <row r="1540" ht="15.75" customHeight="1">
      <c r="A1540" s="173" t="s">
        <v>404</v>
      </c>
      <c r="B1540" s="189" t="str">
        <f>IFERROR(VLOOKUP(A1531,REKAPAN!$A$1:$M$2737,5, FALSE))</f>
        <v/>
      </c>
      <c r="C1540" s="185" t="s">
        <v>351</v>
      </c>
      <c r="D1540" s="187" t="str">
        <f>IFERROR(VLOOKUP(A1531,REKAPAN!$A$1:$M$2737,9, FALSE))</f>
        <v/>
      </c>
      <c r="E1540" s="171"/>
      <c r="F1540" s="176" t="s">
        <v>383</v>
      </c>
      <c r="G1540" s="190" t="str">
        <f t="shared" ref="G1540:G1541" si="206">B1539</f>
        <v/>
      </c>
      <c r="H1540" s="50"/>
      <c r="I1540" s="33"/>
      <c r="J1540" s="33"/>
      <c r="K1540" s="33"/>
      <c r="L1540" s="33"/>
      <c r="M1540" s="33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</row>
    <row r="1541" ht="15.75" customHeight="1">
      <c r="A1541" s="191"/>
      <c r="C1541" s="185" t="s">
        <v>372</v>
      </c>
      <c r="D1541" s="192" t="str">
        <f>IFERROR(VLOOKUP(A1531,REKAPAN!$A$1:$M$2737,10, FALSE))</f>
        <v/>
      </c>
      <c r="E1541" s="171"/>
      <c r="F1541" s="176" t="s">
        <v>404</v>
      </c>
      <c r="G1541" s="193" t="str">
        <f t="shared" si="206"/>
        <v/>
      </c>
      <c r="H1541" s="50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</row>
    <row r="1542" ht="15.75" customHeight="1">
      <c r="A1542" s="191"/>
      <c r="C1542" s="185" t="s">
        <v>394</v>
      </c>
      <c r="D1542" s="194"/>
      <c r="E1542" s="171"/>
      <c r="F1542" s="176"/>
      <c r="H1542" s="50"/>
      <c r="I1542" s="33"/>
      <c r="J1542" s="33"/>
      <c r="K1542" s="33"/>
      <c r="L1542" s="33"/>
      <c r="M1542" s="33"/>
      <c r="N1542" s="33"/>
      <c r="O1542" s="33"/>
      <c r="P1542" s="33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</row>
    <row r="1543" ht="15.75" customHeight="1">
      <c r="A1543" s="191"/>
      <c r="C1543" s="180"/>
      <c r="D1543" s="50"/>
      <c r="E1543" s="171"/>
      <c r="F1543" s="191"/>
      <c r="H1543" s="50"/>
      <c r="I1543" s="33"/>
      <c r="J1543" s="33"/>
      <c r="K1543" s="33"/>
      <c r="L1543" s="33"/>
      <c r="M1543" s="33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</row>
    <row r="1544" ht="15.75" customHeight="1">
      <c r="A1544" s="176" t="s">
        <v>460</v>
      </c>
      <c r="B1544" s="195" t="s">
        <v>462</v>
      </c>
      <c r="C1544" s="180"/>
      <c r="D1544" s="181"/>
      <c r="E1544" s="171"/>
      <c r="F1544" s="196" t="s">
        <v>464</v>
      </c>
      <c r="G1544" s="197" t="s">
        <v>469</v>
      </c>
      <c r="H1544" s="198"/>
      <c r="I1544" s="33"/>
      <c r="J1544" s="33"/>
      <c r="K1544" s="33"/>
      <c r="L1544" s="33"/>
      <c r="M1544" s="33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</row>
    <row r="1545" ht="15.75" customHeight="1">
      <c r="A1545" s="199" t="str">
        <f>IFERROR(VLOOKUP(A1531,REKAPAN!$A$2:$R$2737,16, FALSE))</f>
        <v/>
      </c>
      <c r="B1545" s="200"/>
      <c r="C1545" s="201"/>
      <c r="D1545" s="202"/>
      <c r="E1545" s="203"/>
      <c r="F1545" s="204"/>
      <c r="G1545" s="78"/>
      <c r="H1545" s="79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</row>
    <row r="1546" ht="15.75" customHeight="1">
      <c r="A1546" s="162" t="s">
        <v>4063</v>
      </c>
      <c r="B1546" s="27"/>
      <c r="C1546" s="27"/>
      <c r="D1546" s="28"/>
      <c r="E1546" s="163"/>
      <c r="F1546" s="164" t="str">
        <f>A1546</f>
        <v>(29)12</v>
      </c>
      <c r="G1546" s="165" t="s">
        <v>238</v>
      </c>
      <c r="H1546" s="166"/>
      <c r="I1546" s="33"/>
      <c r="J1546" s="33"/>
      <c r="K1546" s="33"/>
      <c r="L1546" s="33"/>
      <c r="M1546" s="33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</row>
    <row r="1547" ht="15.75" customHeight="1">
      <c r="A1547" s="167" t="s">
        <v>239</v>
      </c>
      <c r="B1547" s="168" t="str">
        <f>IFERROR(VLOOKUP(A1546,REKAPAN!$A$1:$M$2737,2, FALSE))</f>
        <v/>
      </c>
      <c r="C1547" s="169"/>
      <c r="D1547" s="170"/>
      <c r="E1547" s="171"/>
      <c r="F1547" s="164" t="s">
        <v>266</v>
      </c>
      <c r="G1547" s="172" t="str">
        <f>B1553</f>
        <v/>
      </c>
      <c r="H1547" s="28"/>
      <c r="I1547" s="33"/>
      <c r="J1547" s="33"/>
      <c r="K1547" s="33"/>
      <c r="L1547" s="33"/>
      <c r="M1547" s="33"/>
      <c r="N1547" s="33"/>
      <c r="O1547" s="33"/>
      <c r="P1547" s="33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</row>
    <row r="1548" ht="15.75" customHeight="1">
      <c r="A1548" s="173" t="s">
        <v>269</v>
      </c>
      <c r="B1548" s="174" t="str">
        <f>IFERROR(VLOOKUP(A1546,REKAPAN!$A$1:$M$2737,3, FALSE))</f>
        <v/>
      </c>
      <c r="D1548" s="175"/>
      <c r="E1548" s="171"/>
      <c r="F1548" s="176" t="s">
        <v>270</v>
      </c>
      <c r="G1548" s="177" t="str">
        <f>B1547</f>
        <v/>
      </c>
      <c r="H1548" s="50"/>
      <c r="I1548" s="33"/>
      <c r="J1548" s="33"/>
      <c r="K1548" s="33"/>
      <c r="L1548" s="33"/>
      <c r="M1548" s="33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</row>
    <row r="1549" ht="15.75" customHeight="1">
      <c r="A1549" s="173"/>
      <c r="D1549" s="175"/>
      <c r="E1549" s="171"/>
      <c r="F1549" s="176" t="s">
        <v>283</v>
      </c>
      <c r="G1549" s="178" t="str">
        <f t="shared" ref="G1549:G1553" si="207">D1552</f>
        <v/>
      </c>
      <c r="H1549" s="50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</row>
    <row r="1550" ht="15.75" customHeight="1">
      <c r="A1550" s="173"/>
      <c r="D1550" s="175"/>
      <c r="E1550" s="171"/>
      <c r="F1550" s="176" t="s">
        <v>300</v>
      </c>
      <c r="G1550" s="178" t="str">
        <f t="shared" si="207"/>
        <v/>
      </c>
      <c r="H1550" s="50"/>
      <c r="I1550" s="33"/>
      <c r="J1550" s="33"/>
      <c r="K1550" s="33"/>
      <c r="L1550" s="33"/>
      <c r="M1550" s="33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</row>
    <row r="1551" ht="15.75" customHeight="1">
      <c r="A1551" s="173" t="s">
        <v>306</v>
      </c>
      <c r="B1551" s="179" t="str">
        <f>IFERROR(VLOOKUP(A1546,REKAPAN!$A$1:$M$2737,4, FALSE))</f>
        <v/>
      </c>
      <c r="C1551" s="180"/>
      <c r="D1551" s="181"/>
      <c r="E1551" s="171"/>
      <c r="F1551" s="176" t="s">
        <v>325</v>
      </c>
      <c r="G1551" s="177" t="str">
        <f t="shared" si="207"/>
        <v/>
      </c>
      <c r="H1551" s="50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</row>
    <row r="1552" ht="15.75" customHeight="1">
      <c r="A1552" s="164" t="s">
        <v>332</v>
      </c>
      <c r="B1552" s="182" t="s">
        <v>333</v>
      </c>
      <c r="C1552" s="183" t="s">
        <v>283</v>
      </c>
      <c r="D1552" s="184" t="str">
        <f>IFERROR(VLOOKUP(A1546,REKAPAN!$A$1:$M$2737,12, FALSE))</f>
        <v/>
      </c>
      <c r="E1552" s="171"/>
      <c r="F1552" s="176" t="s">
        <v>351</v>
      </c>
      <c r="G1552" s="177" t="str">
        <f t="shared" si="207"/>
        <v/>
      </c>
      <c r="H1552" s="50"/>
      <c r="I1552" s="33"/>
      <c r="J1552" s="33"/>
      <c r="K1552" s="33"/>
      <c r="L1552" s="33"/>
      <c r="M1552" s="33"/>
      <c r="N1552" s="33"/>
      <c r="O1552" s="33"/>
      <c r="P1552" s="33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</row>
    <row r="1553" ht="15.75" customHeight="1">
      <c r="A1553" s="173" t="s">
        <v>266</v>
      </c>
      <c r="B1553" s="179" t="str">
        <f>IFERROR(VLOOKUP(A1546,REKAPAN!$A$1:$O$2737,15, FALSE))</f>
        <v/>
      </c>
      <c r="C1553" s="185" t="s">
        <v>300</v>
      </c>
      <c r="D1553" s="186" t="str">
        <f>IFERROR(VLOOKUP(A1546,REKAPAN!$A$1:$M$2737,13, FALSE))</f>
        <v/>
      </c>
      <c r="E1553" s="171"/>
      <c r="F1553" s="176" t="s">
        <v>372</v>
      </c>
      <c r="G1553" s="177" t="str">
        <f t="shared" si="207"/>
        <v/>
      </c>
      <c r="H1553" s="50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</row>
    <row r="1554" ht="15.75" customHeight="1">
      <c r="A1554" s="173" t="s">
        <v>383</v>
      </c>
      <c r="B1554" s="179" t="str">
        <f>IFERROR(VLOOKUP(A1546,REKAPAN!$A$1:$M$2737,6, FALSE))</f>
        <v/>
      </c>
      <c r="C1554" s="185" t="s">
        <v>325</v>
      </c>
      <c r="D1554" s="187" t="str">
        <f>IFERROR(VLOOKUP(A1546,REKAPAN!$A$1:$M$2737,11, FALSE))</f>
        <v/>
      </c>
      <c r="E1554" s="171"/>
      <c r="F1554" s="176" t="s">
        <v>394</v>
      </c>
      <c r="G1554" s="188" t="str">
        <f>IFERROR(VLOOKUP(A1546,REKAPAN!$A$1:$O$2737,14, FALSE))</f>
        <v/>
      </c>
      <c r="H1554" s="50"/>
      <c r="I1554" s="33"/>
      <c r="J1554" s="33"/>
      <c r="K1554" s="33"/>
      <c r="L1554" s="33"/>
      <c r="M1554" s="33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</row>
    <row r="1555" ht="15.75" customHeight="1">
      <c r="A1555" s="173" t="s">
        <v>404</v>
      </c>
      <c r="B1555" s="189" t="str">
        <f>IFERROR(VLOOKUP(A1546,REKAPAN!$A$1:$M$2737,5, FALSE))</f>
        <v/>
      </c>
      <c r="C1555" s="185" t="s">
        <v>351</v>
      </c>
      <c r="D1555" s="187" t="str">
        <f>IFERROR(VLOOKUP(A1546,REKAPAN!$A$1:$M$2737,9, FALSE))</f>
        <v/>
      </c>
      <c r="E1555" s="171"/>
      <c r="F1555" s="176" t="s">
        <v>383</v>
      </c>
      <c r="G1555" s="190" t="str">
        <f t="shared" ref="G1555:G1556" si="208">B1554</f>
        <v/>
      </c>
      <c r="H1555" s="50"/>
      <c r="I1555" s="33"/>
      <c r="J1555" s="33"/>
      <c r="K1555" s="33"/>
      <c r="L1555" s="33"/>
      <c r="M1555" s="33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</row>
    <row r="1556" ht="15.75" customHeight="1">
      <c r="A1556" s="191"/>
      <c r="C1556" s="185" t="s">
        <v>372</v>
      </c>
      <c r="D1556" s="192" t="str">
        <f>IFERROR(VLOOKUP(A1546,REKAPAN!$A$1:$M$2737,10, FALSE))</f>
        <v/>
      </c>
      <c r="E1556" s="171"/>
      <c r="F1556" s="176" t="s">
        <v>404</v>
      </c>
      <c r="G1556" s="193" t="str">
        <f t="shared" si="208"/>
        <v/>
      </c>
      <c r="H1556" s="50"/>
      <c r="I1556" s="33"/>
      <c r="J1556" s="33"/>
      <c r="K1556" s="33"/>
      <c r="L1556" s="33"/>
      <c r="M1556" s="33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</row>
    <row r="1557" ht="15.75" customHeight="1">
      <c r="A1557" s="191"/>
      <c r="C1557" s="185" t="s">
        <v>394</v>
      </c>
      <c r="D1557" s="194"/>
      <c r="E1557" s="171"/>
      <c r="F1557" s="176"/>
      <c r="H1557" s="50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</row>
    <row r="1558" ht="15.75" customHeight="1">
      <c r="A1558" s="191"/>
      <c r="C1558" s="180"/>
      <c r="D1558" s="50"/>
      <c r="E1558" s="171"/>
      <c r="F1558" s="191"/>
      <c r="H1558" s="50"/>
      <c r="I1558" s="33"/>
      <c r="J1558" s="33"/>
      <c r="K1558" s="33"/>
      <c r="L1558" s="33"/>
      <c r="M1558" s="33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</row>
    <row r="1559" ht="15.75" customHeight="1">
      <c r="A1559" s="176" t="s">
        <v>460</v>
      </c>
      <c r="B1559" s="195" t="s">
        <v>462</v>
      </c>
      <c r="C1559" s="180"/>
      <c r="D1559" s="181"/>
      <c r="E1559" s="171"/>
      <c r="F1559" s="196" t="s">
        <v>464</v>
      </c>
      <c r="G1559" s="197" t="s">
        <v>469</v>
      </c>
      <c r="H1559" s="198"/>
      <c r="I1559" s="33"/>
      <c r="J1559" s="33"/>
      <c r="K1559" s="33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</row>
    <row r="1560" ht="15.75" customHeight="1">
      <c r="A1560" s="199" t="str">
        <f>IFERROR(VLOOKUP(A1546,REKAPAN!$A$2:$R$2737,16, FALSE))</f>
        <v/>
      </c>
      <c r="B1560" s="200"/>
      <c r="C1560" s="201"/>
      <c r="D1560" s="202"/>
      <c r="E1560" s="203"/>
      <c r="F1560" s="204"/>
      <c r="G1560" s="78"/>
      <c r="H1560" s="79"/>
      <c r="I1560" s="33"/>
      <c r="J1560" s="33"/>
      <c r="K1560" s="33"/>
      <c r="L1560" s="33"/>
      <c r="M1560" s="33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</row>
    <row r="1561" ht="15.75" customHeight="1">
      <c r="A1561" s="162" t="s">
        <v>4064</v>
      </c>
      <c r="B1561" s="27"/>
      <c r="C1561" s="27"/>
      <c r="D1561" s="28"/>
      <c r="E1561" s="163"/>
      <c r="F1561" s="164" t="str">
        <f>A1561</f>
        <v>(29)13</v>
      </c>
      <c r="G1561" s="165" t="s">
        <v>238</v>
      </c>
      <c r="H1561" s="166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</row>
    <row r="1562" ht="15.75" customHeight="1">
      <c r="A1562" s="167" t="s">
        <v>239</v>
      </c>
      <c r="B1562" s="168" t="str">
        <f>IFERROR(VLOOKUP(A1561,REKAPAN!$A$1:$M$2737,2, FALSE))</f>
        <v/>
      </c>
      <c r="C1562" s="169"/>
      <c r="D1562" s="170"/>
      <c r="E1562" s="171"/>
      <c r="F1562" s="164" t="s">
        <v>266</v>
      </c>
      <c r="G1562" s="172" t="str">
        <f>B1568</f>
        <v/>
      </c>
      <c r="H1562" s="28"/>
      <c r="I1562" s="33"/>
      <c r="J1562" s="33"/>
      <c r="K1562" s="33"/>
      <c r="L1562" s="33"/>
      <c r="M1562" s="33"/>
      <c r="N1562" s="33"/>
      <c r="O1562" s="33"/>
      <c r="P1562" s="33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</row>
    <row r="1563" ht="15.75" customHeight="1">
      <c r="A1563" s="173" t="s">
        <v>269</v>
      </c>
      <c r="B1563" s="174" t="str">
        <f>IFERROR(VLOOKUP(A1561,REKAPAN!$A$1:$M$2737,3, FALSE))</f>
        <v/>
      </c>
      <c r="D1563" s="175"/>
      <c r="E1563" s="171"/>
      <c r="F1563" s="176" t="s">
        <v>270</v>
      </c>
      <c r="G1563" s="177" t="str">
        <f>B1562</f>
        <v/>
      </c>
      <c r="H1563" s="50"/>
      <c r="I1563" s="33"/>
      <c r="J1563" s="33"/>
      <c r="K1563" s="33"/>
      <c r="L1563" s="33"/>
      <c r="M1563" s="33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</row>
    <row r="1564" ht="15.75" customHeight="1">
      <c r="A1564" s="173"/>
      <c r="D1564" s="175"/>
      <c r="E1564" s="171"/>
      <c r="F1564" s="176" t="s">
        <v>283</v>
      </c>
      <c r="G1564" s="178" t="str">
        <f t="shared" ref="G1564:G1568" si="209">D1567</f>
        <v/>
      </c>
      <c r="H1564" s="50"/>
      <c r="I1564" s="33"/>
      <c r="J1564" s="33"/>
      <c r="K1564" s="33"/>
      <c r="L1564" s="33"/>
      <c r="M1564" s="33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</row>
    <row r="1565" ht="15.75" customHeight="1">
      <c r="A1565" s="173"/>
      <c r="D1565" s="175"/>
      <c r="E1565" s="171"/>
      <c r="F1565" s="176" t="s">
        <v>300</v>
      </c>
      <c r="G1565" s="178" t="str">
        <f t="shared" si="209"/>
        <v/>
      </c>
      <c r="H1565" s="50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</row>
    <row r="1566" ht="15.75" customHeight="1">
      <c r="A1566" s="173" t="s">
        <v>306</v>
      </c>
      <c r="B1566" s="179" t="str">
        <f>IFERROR(VLOOKUP(A1561,REKAPAN!$A$1:$M$2737,4, FALSE))</f>
        <v/>
      </c>
      <c r="C1566" s="180"/>
      <c r="D1566" s="181"/>
      <c r="E1566" s="171"/>
      <c r="F1566" s="176" t="s">
        <v>325</v>
      </c>
      <c r="G1566" s="177" t="str">
        <f t="shared" si="209"/>
        <v/>
      </c>
      <c r="H1566" s="50"/>
      <c r="I1566" s="33"/>
      <c r="J1566" s="33"/>
      <c r="K1566" s="33"/>
      <c r="L1566" s="33"/>
      <c r="M1566" s="33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</row>
    <row r="1567" ht="15.75" customHeight="1">
      <c r="A1567" s="164" t="s">
        <v>332</v>
      </c>
      <c r="B1567" s="182" t="s">
        <v>333</v>
      </c>
      <c r="C1567" s="183" t="s">
        <v>283</v>
      </c>
      <c r="D1567" s="184" t="str">
        <f>IFERROR(VLOOKUP(A1561,REKAPAN!$A$1:$M$2737,12, FALSE))</f>
        <v/>
      </c>
      <c r="E1567" s="171"/>
      <c r="F1567" s="176" t="s">
        <v>351</v>
      </c>
      <c r="G1567" s="177" t="str">
        <f t="shared" si="209"/>
        <v/>
      </c>
      <c r="H1567" s="50"/>
      <c r="I1567" s="33"/>
      <c r="J1567" s="33"/>
      <c r="K1567" s="33"/>
      <c r="L1567" s="33"/>
      <c r="M1567" s="33"/>
      <c r="N1567" s="33"/>
      <c r="O1567" s="33"/>
      <c r="P1567" s="33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</row>
    <row r="1568" ht="15.75" customHeight="1">
      <c r="A1568" s="173" t="s">
        <v>266</v>
      </c>
      <c r="B1568" s="179" t="str">
        <f>IFERROR(VLOOKUP(A1561,REKAPAN!$A$1:$O$2737,15, FALSE))</f>
        <v/>
      </c>
      <c r="C1568" s="185" t="s">
        <v>300</v>
      </c>
      <c r="D1568" s="186" t="str">
        <f>IFERROR(VLOOKUP(A1561,REKAPAN!$A$1:$M$2737,13, FALSE))</f>
        <v/>
      </c>
      <c r="E1568" s="171"/>
      <c r="F1568" s="176" t="s">
        <v>372</v>
      </c>
      <c r="G1568" s="177" t="str">
        <f t="shared" si="209"/>
        <v/>
      </c>
      <c r="H1568" s="50"/>
      <c r="I1568" s="33"/>
      <c r="J1568" s="33"/>
      <c r="K1568" s="33"/>
      <c r="L1568" s="33"/>
      <c r="M1568" s="33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</row>
    <row r="1569" ht="15.75" customHeight="1">
      <c r="A1569" s="173" t="s">
        <v>383</v>
      </c>
      <c r="B1569" s="179" t="str">
        <f>IFERROR(VLOOKUP(A1561,REKAPAN!$A$1:$M$2737,6, FALSE))</f>
        <v/>
      </c>
      <c r="C1569" s="185" t="s">
        <v>325</v>
      </c>
      <c r="D1569" s="187" t="str">
        <f>IFERROR(VLOOKUP(A1561,REKAPAN!$A$1:$M$2737,11, FALSE))</f>
        <v/>
      </c>
      <c r="E1569" s="171"/>
      <c r="F1569" s="176" t="s">
        <v>394</v>
      </c>
      <c r="G1569" s="188" t="str">
        <f>IFERROR(VLOOKUP(A1561,REKAPAN!$A$1:$O$2737,14, FALSE))</f>
        <v/>
      </c>
      <c r="H1569" s="50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</row>
    <row r="1570" ht="15.75" customHeight="1">
      <c r="A1570" s="173" t="s">
        <v>404</v>
      </c>
      <c r="B1570" s="189" t="str">
        <f>IFERROR(VLOOKUP(A1561,REKAPAN!$A$1:$M$2737,5, FALSE))</f>
        <v/>
      </c>
      <c r="C1570" s="185" t="s">
        <v>351</v>
      </c>
      <c r="D1570" s="187" t="str">
        <f>IFERROR(VLOOKUP(A1561,REKAPAN!$A$1:$M$2737,9, FALSE))</f>
        <v/>
      </c>
      <c r="E1570" s="171"/>
      <c r="F1570" s="176" t="s">
        <v>383</v>
      </c>
      <c r="G1570" s="190" t="str">
        <f t="shared" ref="G1570:G1571" si="210">B1569</f>
        <v/>
      </c>
      <c r="H1570" s="50"/>
      <c r="I1570" s="33"/>
      <c r="J1570" s="33"/>
      <c r="K1570" s="33"/>
      <c r="L1570" s="33"/>
      <c r="M1570" s="33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</row>
    <row r="1571" ht="15.75" customHeight="1">
      <c r="A1571" s="191"/>
      <c r="C1571" s="185" t="s">
        <v>372</v>
      </c>
      <c r="D1571" s="192" t="str">
        <f>IFERROR(VLOOKUP(A1561,REKAPAN!$A$1:$M$2737,10, FALSE))</f>
        <v/>
      </c>
      <c r="E1571" s="171"/>
      <c r="F1571" s="176" t="s">
        <v>404</v>
      </c>
      <c r="G1571" s="193" t="str">
        <f t="shared" si="210"/>
        <v/>
      </c>
      <c r="H1571" s="50"/>
      <c r="I1571" s="33"/>
      <c r="J1571" s="33"/>
      <c r="K1571" s="33"/>
      <c r="L1571" s="33"/>
      <c r="M1571" s="33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</row>
    <row r="1572" ht="15.75" customHeight="1">
      <c r="A1572" s="191"/>
      <c r="C1572" s="185" t="s">
        <v>394</v>
      </c>
      <c r="D1572" s="194"/>
      <c r="E1572" s="171"/>
      <c r="F1572" s="176"/>
      <c r="H1572" s="50"/>
      <c r="I1572" s="33"/>
      <c r="J1572" s="33"/>
      <c r="K1572" s="33"/>
      <c r="L1572" s="33"/>
      <c r="M1572" s="33"/>
      <c r="N1572" s="33"/>
      <c r="O1572" s="33"/>
      <c r="P1572" s="33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</row>
    <row r="1573" ht="15.75" customHeight="1">
      <c r="A1573" s="191"/>
      <c r="C1573" s="180"/>
      <c r="D1573" s="50"/>
      <c r="E1573" s="171"/>
      <c r="F1573" s="191"/>
      <c r="H1573" s="50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</row>
    <row r="1574" ht="15.75" customHeight="1">
      <c r="A1574" s="176" t="s">
        <v>460</v>
      </c>
      <c r="B1574" s="195" t="s">
        <v>462</v>
      </c>
      <c r="C1574" s="180"/>
      <c r="D1574" s="181"/>
      <c r="E1574" s="171"/>
      <c r="F1574" s="196" t="s">
        <v>464</v>
      </c>
      <c r="G1574" s="197" t="s">
        <v>469</v>
      </c>
      <c r="H1574" s="198"/>
      <c r="I1574" s="33"/>
      <c r="J1574" s="33"/>
      <c r="K1574" s="33"/>
      <c r="L1574" s="33"/>
      <c r="M1574" s="33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</row>
    <row r="1575" ht="15.75" customHeight="1">
      <c r="A1575" s="199" t="str">
        <f>IFERROR(VLOOKUP(A1561,REKAPAN!$A$2:$R$2737,16, FALSE))</f>
        <v/>
      </c>
      <c r="B1575" s="200"/>
      <c r="C1575" s="201"/>
      <c r="D1575" s="202"/>
      <c r="E1575" s="203"/>
      <c r="F1575" s="204"/>
      <c r="G1575" s="78"/>
      <c r="H1575" s="79"/>
      <c r="I1575" s="33"/>
      <c r="J1575" s="33"/>
      <c r="K1575" s="33"/>
      <c r="L1575" s="33"/>
      <c r="M1575" s="33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</row>
    <row r="1576" ht="15.75" customHeight="1">
      <c r="A1576" s="162" t="s">
        <v>4065</v>
      </c>
      <c r="B1576" s="27"/>
      <c r="C1576" s="27"/>
      <c r="D1576" s="28"/>
      <c r="E1576" s="163"/>
      <c r="F1576" s="164" t="str">
        <f>A1576</f>
        <v>(29)14</v>
      </c>
      <c r="G1576" s="165" t="s">
        <v>238</v>
      </c>
      <c r="H1576" s="166"/>
      <c r="I1576" s="33"/>
      <c r="J1576" s="33"/>
      <c r="K1576" s="33"/>
      <c r="L1576" s="33"/>
      <c r="M1576" s="33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</row>
    <row r="1577" ht="15.75" customHeight="1">
      <c r="A1577" s="167" t="s">
        <v>239</v>
      </c>
      <c r="B1577" s="168" t="str">
        <f>IFERROR(VLOOKUP(A1576,REKAPAN!$A$1:$M$2737,2, FALSE))</f>
        <v/>
      </c>
      <c r="C1577" s="169"/>
      <c r="D1577" s="170"/>
      <c r="E1577" s="171"/>
      <c r="F1577" s="164" t="s">
        <v>266</v>
      </c>
      <c r="G1577" s="172" t="str">
        <f>B1583</f>
        <v/>
      </c>
      <c r="H1577" s="28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</row>
    <row r="1578" ht="15.75" customHeight="1">
      <c r="A1578" s="173" t="s">
        <v>269</v>
      </c>
      <c r="B1578" s="174" t="str">
        <f>IFERROR(VLOOKUP(A1576,REKAPAN!$A$1:$M$2737,3, FALSE))</f>
        <v/>
      </c>
      <c r="D1578" s="175"/>
      <c r="E1578" s="171"/>
      <c r="F1578" s="176" t="s">
        <v>270</v>
      </c>
      <c r="G1578" s="177" t="str">
        <f>B1577</f>
        <v/>
      </c>
      <c r="H1578" s="50"/>
      <c r="I1578" s="33"/>
      <c r="J1578" s="33"/>
      <c r="K1578" s="33"/>
      <c r="L1578" s="33"/>
      <c r="M1578" s="33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</row>
    <row r="1579" ht="15.75" customHeight="1">
      <c r="A1579" s="173"/>
      <c r="D1579" s="175"/>
      <c r="E1579" s="171"/>
      <c r="F1579" s="176" t="s">
        <v>283</v>
      </c>
      <c r="G1579" s="178" t="str">
        <f t="shared" ref="G1579:G1583" si="211">D1582</f>
        <v/>
      </c>
      <c r="H1579" s="50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</row>
    <row r="1580" ht="15.75" customHeight="1">
      <c r="A1580" s="173"/>
      <c r="D1580" s="175"/>
      <c r="E1580" s="171"/>
      <c r="F1580" s="176" t="s">
        <v>300</v>
      </c>
      <c r="G1580" s="178" t="str">
        <f t="shared" si="211"/>
        <v/>
      </c>
      <c r="H1580" s="50"/>
      <c r="I1580" s="33"/>
      <c r="J1580" s="33"/>
      <c r="K1580" s="33"/>
      <c r="L1580" s="33"/>
      <c r="M1580" s="33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</row>
    <row r="1581" ht="15.75" customHeight="1">
      <c r="A1581" s="173" t="s">
        <v>306</v>
      </c>
      <c r="B1581" s="179" t="str">
        <f>IFERROR(VLOOKUP(A1576,REKAPAN!$A$1:$M$2737,4, FALSE))</f>
        <v/>
      </c>
      <c r="C1581" s="180"/>
      <c r="D1581" s="181"/>
      <c r="E1581" s="171"/>
      <c r="F1581" s="176" t="s">
        <v>325</v>
      </c>
      <c r="G1581" s="177" t="str">
        <f t="shared" si="211"/>
        <v/>
      </c>
      <c r="H1581" s="50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</row>
    <row r="1582" ht="15.75" customHeight="1">
      <c r="A1582" s="164" t="s">
        <v>332</v>
      </c>
      <c r="B1582" s="182" t="s">
        <v>333</v>
      </c>
      <c r="C1582" s="183" t="s">
        <v>283</v>
      </c>
      <c r="D1582" s="184" t="str">
        <f>IFERROR(VLOOKUP(A1576,REKAPAN!$A$1:$M$2737,12, FALSE))</f>
        <v/>
      </c>
      <c r="E1582" s="171"/>
      <c r="F1582" s="176" t="s">
        <v>351</v>
      </c>
      <c r="G1582" s="177" t="str">
        <f t="shared" si="211"/>
        <v/>
      </c>
      <c r="H1582" s="50"/>
      <c r="I1582" s="33"/>
      <c r="J1582" s="33"/>
      <c r="K1582" s="33"/>
      <c r="L1582" s="33"/>
      <c r="M1582" s="33"/>
      <c r="N1582" s="33"/>
      <c r="O1582" s="33"/>
      <c r="P1582" s="33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</row>
    <row r="1583" ht="15.75" customHeight="1">
      <c r="A1583" s="173" t="s">
        <v>266</v>
      </c>
      <c r="B1583" s="179" t="str">
        <f>IFERROR(VLOOKUP(A1576,REKAPAN!$A$1:$O$2737,15, FALSE))</f>
        <v/>
      </c>
      <c r="C1583" s="185" t="s">
        <v>300</v>
      </c>
      <c r="D1583" s="186" t="str">
        <f>IFERROR(VLOOKUP(A1576,REKAPAN!$A$1:$M$2737,13, FALSE))</f>
        <v/>
      </c>
      <c r="E1583" s="171"/>
      <c r="F1583" s="176" t="s">
        <v>372</v>
      </c>
      <c r="G1583" s="177" t="str">
        <f t="shared" si="211"/>
        <v/>
      </c>
      <c r="H1583" s="50"/>
      <c r="I1583" s="33"/>
      <c r="J1583" s="33"/>
      <c r="K1583" s="33"/>
      <c r="L1583" s="33"/>
      <c r="M1583" s="33"/>
      <c r="N1583" s="33"/>
      <c r="O1583" s="33"/>
      <c r="P1583" s="33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</row>
    <row r="1584" ht="15.75" customHeight="1">
      <c r="A1584" s="173" t="s">
        <v>383</v>
      </c>
      <c r="B1584" s="179" t="str">
        <f>IFERROR(VLOOKUP(A1576,REKAPAN!$A$1:$M$2737,6, FALSE))</f>
        <v/>
      </c>
      <c r="C1584" s="185" t="s">
        <v>325</v>
      </c>
      <c r="D1584" s="187" t="str">
        <f>IFERROR(VLOOKUP(A1576,REKAPAN!$A$1:$M$2737,11, FALSE))</f>
        <v/>
      </c>
      <c r="E1584" s="171"/>
      <c r="F1584" s="176" t="s">
        <v>394</v>
      </c>
      <c r="G1584" s="188" t="str">
        <f>IFERROR(VLOOKUP(A1576,REKAPAN!$A$1:$O$2737,14, FALSE))</f>
        <v/>
      </c>
      <c r="H1584" s="50"/>
      <c r="I1584" s="33"/>
      <c r="J1584" s="33"/>
      <c r="K1584" s="33"/>
      <c r="L1584" s="33"/>
      <c r="M1584" s="33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</row>
    <row r="1585" ht="15.75" customHeight="1">
      <c r="A1585" s="173" t="s">
        <v>404</v>
      </c>
      <c r="B1585" s="189" t="str">
        <f>IFERROR(VLOOKUP(A1576,REKAPAN!$A$1:$M$2737,5, FALSE))</f>
        <v/>
      </c>
      <c r="C1585" s="185" t="s">
        <v>351</v>
      </c>
      <c r="D1585" s="187" t="str">
        <f>IFERROR(VLOOKUP(A1576,REKAPAN!$A$1:$M$2737,9, FALSE))</f>
        <v/>
      </c>
      <c r="E1585" s="171"/>
      <c r="F1585" s="176" t="s">
        <v>383</v>
      </c>
      <c r="G1585" s="190" t="str">
        <f t="shared" ref="G1585:G1586" si="212">B1584</f>
        <v/>
      </c>
      <c r="H1585" s="50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</row>
    <row r="1586" ht="15.75" customHeight="1">
      <c r="A1586" s="191"/>
      <c r="C1586" s="185" t="s">
        <v>372</v>
      </c>
      <c r="D1586" s="192" t="str">
        <f>IFERROR(VLOOKUP(A1576,REKAPAN!$A$1:$M$2737,10, FALSE))</f>
        <v/>
      </c>
      <c r="E1586" s="171"/>
      <c r="F1586" s="176" t="s">
        <v>404</v>
      </c>
      <c r="G1586" s="193" t="str">
        <f t="shared" si="212"/>
        <v/>
      </c>
      <c r="H1586" s="50"/>
      <c r="I1586" s="33"/>
      <c r="J1586" s="33"/>
      <c r="K1586" s="33"/>
      <c r="L1586" s="33"/>
      <c r="M1586" s="33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</row>
    <row r="1587" ht="15.75" customHeight="1">
      <c r="A1587" s="191"/>
      <c r="C1587" s="185" t="s">
        <v>394</v>
      </c>
      <c r="D1587" s="194"/>
      <c r="E1587" s="171"/>
      <c r="F1587" s="176"/>
      <c r="H1587" s="50"/>
      <c r="I1587" s="33"/>
      <c r="J1587" s="33"/>
      <c r="K1587" s="33"/>
      <c r="L1587" s="33"/>
      <c r="M1587" s="33"/>
      <c r="N1587" s="33"/>
      <c r="O1587" s="33"/>
      <c r="P1587" s="33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</row>
    <row r="1588" ht="15.75" customHeight="1">
      <c r="A1588" s="191"/>
      <c r="C1588" s="180"/>
      <c r="D1588" s="50"/>
      <c r="E1588" s="171"/>
      <c r="F1588" s="191"/>
      <c r="H1588" s="50"/>
      <c r="I1588" s="33"/>
      <c r="J1588" s="33"/>
      <c r="K1588" s="33"/>
      <c r="L1588" s="33"/>
      <c r="M1588" s="33"/>
      <c r="N1588" s="33"/>
      <c r="O1588" s="33"/>
      <c r="P1588" s="33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</row>
    <row r="1589" ht="15.75" customHeight="1">
      <c r="A1589" s="176" t="s">
        <v>460</v>
      </c>
      <c r="B1589" s="195" t="s">
        <v>462</v>
      </c>
      <c r="C1589" s="180"/>
      <c r="D1589" s="181"/>
      <c r="E1589" s="171"/>
      <c r="F1589" s="196" t="s">
        <v>464</v>
      </c>
      <c r="G1589" s="197" t="s">
        <v>469</v>
      </c>
      <c r="H1589" s="198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</row>
    <row r="1590" ht="15.75" customHeight="1">
      <c r="A1590" s="199" t="str">
        <f>IFERROR(VLOOKUP(A1576,REKAPAN!$A$2:$R$2737,16, FALSE))</f>
        <v/>
      </c>
      <c r="B1590" s="200"/>
      <c r="C1590" s="201"/>
      <c r="D1590" s="202"/>
      <c r="E1590" s="203"/>
      <c r="F1590" s="204"/>
      <c r="G1590" s="78"/>
      <c r="H1590" s="79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</row>
    <row r="1591" ht="15.75" customHeight="1">
      <c r="A1591" s="162" t="s">
        <v>4066</v>
      </c>
      <c r="B1591" s="27"/>
      <c r="C1591" s="27"/>
      <c r="D1591" s="28"/>
      <c r="E1591" s="163"/>
      <c r="F1591" s="164" t="str">
        <f>A1591</f>
        <v>(29)15</v>
      </c>
      <c r="G1591" s="165" t="s">
        <v>238</v>
      </c>
      <c r="H1591" s="166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</row>
    <row r="1592" ht="15.75" customHeight="1">
      <c r="A1592" s="167" t="s">
        <v>239</v>
      </c>
      <c r="B1592" s="168" t="str">
        <f>IFERROR(VLOOKUP(A1591,REKAPAN!$A$1:$M$2737,2, FALSE))</f>
        <v/>
      </c>
      <c r="C1592" s="169"/>
      <c r="D1592" s="170"/>
      <c r="E1592" s="171"/>
      <c r="F1592" s="164" t="s">
        <v>266</v>
      </c>
      <c r="G1592" s="172" t="str">
        <f>B1598</f>
        <v/>
      </c>
      <c r="H1592" s="28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</row>
    <row r="1593" ht="15.75" customHeight="1">
      <c r="A1593" s="173" t="s">
        <v>269</v>
      </c>
      <c r="B1593" s="174" t="str">
        <f>IFERROR(VLOOKUP(A1591,REKAPAN!$A$1:$M$2737,3, FALSE))</f>
        <v/>
      </c>
      <c r="D1593" s="175"/>
      <c r="E1593" s="171"/>
      <c r="F1593" s="176" t="s">
        <v>270</v>
      </c>
      <c r="G1593" s="177" t="str">
        <f>B1592</f>
        <v/>
      </c>
      <c r="H1593" s="50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</row>
    <row r="1594" ht="15.75" customHeight="1">
      <c r="A1594" s="173"/>
      <c r="D1594" s="175"/>
      <c r="E1594" s="171"/>
      <c r="F1594" s="176" t="s">
        <v>283</v>
      </c>
      <c r="G1594" s="178" t="str">
        <f t="shared" ref="G1594:G1598" si="213">D1597</f>
        <v/>
      </c>
      <c r="H1594" s="50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</row>
    <row r="1595" ht="15.75" customHeight="1">
      <c r="A1595" s="173"/>
      <c r="D1595" s="175"/>
      <c r="E1595" s="171"/>
      <c r="F1595" s="176" t="s">
        <v>300</v>
      </c>
      <c r="G1595" s="178" t="str">
        <f t="shared" si="213"/>
        <v/>
      </c>
      <c r="H1595" s="50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</row>
    <row r="1596" ht="15.75" customHeight="1">
      <c r="A1596" s="173" t="s">
        <v>306</v>
      </c>
      <c r="B1596" s="179" t="str">
        <f>IFERROR(VLOOKUP(A1591,REKAPAN!$A$1:$M$2737,4, FALSE))</f>
        <v/>
      </c>
      <c r="C1596" s="180"/>
      <c r="D1596" s="181"/>
      <c r="E1596" s="171"/>
      <c r="F1596" s="176" t="s">
        <v>325</v>
      </c>
      <c r="G1596" s="177" t="str">
        <f t="shared" si="213"/>
        <v/>
      </c>
      <c r="H1596" s="50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</row>
    <row r="1597" ht="15.75" customHeight="1">
      <c r="A1597" s="164" t="s">
        <v>332</v>
      </c>
      <c r="B1597" s="182" t="s">
        <v>333</v>
      </c>
      <c r="C1597" s="183" t="s">
        <v>283</v>
      </c>
      <c r="D1597" s="184" t="str">
        <f>IFERROR(VLOOKUP(A1591,REKAPAN!$A$1:$M$2737,12, FALSE))</f>
        <v/>
      </c>
      <c r="E1597" s="171"/>
      <c r="F1597" s="176" t="s">
        <v>351</v>
      </c>
      <c r="G1597" s="177" t="str">
        <f t="shared" si="213"/>
        <v/>
      </c>
      <c r="H1597" s="50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</row>
    <row r="1598" ht="15.75" customHeight="1">
      <c r="A1598" s="173" t="s">
        <v>266</v>
      </c>
      <c r="B1598" s="179" t="str">
        <f>IFERROR(VLOOKUP(A1591,REKAPAN!$A$1:$O$2737,15, FALSE))</f>
        <v/>
      </c>
      <c r="C1598" s="185" t="s">
        <v>300</v>
      </c>
      <c r="D1598" s="186" t="str">
        <f>IFERROR(VLOOKUP(A1591,REKAPAN!$A$1:$M$2737,13, FALSE))</f>
        <v/>
      </c>
      <c r="E1598" s="171"/>
      <c r="F1598" s="176" t="s">
        <v>372</v>
      </c>
      <c r="G1598" s="177" t="str">
        <f t="shared" si="213"/>
        <v/>
      </c>
      <c r="H1598" s="50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</row>
    <row r="1599" ht="15.75" customHeight="1">
      <c r="A1599" s="173" t="s">
        <v>383</v>
      </c>
      <c r="B1599" s="179" t="str">
        <f>IFERROR(VLOOKUP(A1591,REKAPAN!$A$1:$M$2737,6, FALSE))</f>
        <v/>
      </c>
      <c r="C1599" s="185" t="s">
        <v>325</v>
      </c>
      <c r="D1599" s="187" t="str">
        <f>IFERROR(VLOOKUP(A1591,REKAPAN!$A$1:$M$2737,11, FALSE))</f>
        <v/>
      </c>
      <c r="E1599" s="171"/>
      <c r="F1599" s="176" t="s">
        <v>394</v>
      </c>
      <c r="G1599" s="188" t="str">
        <f>IFERROR(VLOOKUP(A1591,REKAPAN!$A$1:$O$2737,14, FALSE))</f>
        <v/>
      </c>
      <c r="H1599" s="50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</row>
    <row r="1600" ht="15.75" customHeight="1">
      <c r="A1600" s="173" t="s">
        <v>404</v>
      </c>
      <c r="B1600" s="189" t="str">
        <f>IFERROR(VLOOKUP(A1591,REKAPAN!$A$1:$M$2737,5, FALSE))</f>
        <v/>
      </c>
      <c r="C1600" s="185" t="s">
        <v>351</v>
      </c>
      <c r="D1600" s="187" t="str">
        <f>IFERROR(VLOOKUP(A1591,REKAPAN!$A$1:$M$2737,9, FALSE))</f>
        <v/>
      </c>
      <c r="E1600" s="171"/>
      <c r="F1600" s="176" t="s">
        <v>383</v>
      </c>
      <c r="G1600" s="190" t="str">
        <f t="shared" ref="G1600:G1601" si="214">B1599</f>
        <v/>
      </c>
      <c r="H1600" s="50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</row>
    <row r="1601" ht="15.75" customHeight="1">
      <c r="A1601" s="191"/>
      <c r="C1601" s="185" t="s">
        <v>372</v>
      </c>
      <c r="D1601" s="192" t="str">
        <f>IFERROR(VLOOKUP(A1591,REKAPAN!$A$1:$M$2737,10, FALSE))</f>
        <v/>
      </c>
      <c r="E1601" s="171"/>
      <c r="F1601" s="176" t="s">
        <v>404</v>
      </c>
      <c r="G1601" s="193" t="str">
        <f t="shared" si="214"/>
        <v/>
      </c>
      <c r="H1601" s="50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</row>
    <row r="1602" ht="15.75" customHeight="1">
      <c r="A1602" s="191"/>
      <c r="C1602" s="185" t="s">
        <v>394</v>
      </c>
      <c r="D1602" s="194"/>
      <c r="E1602" s="171"/>
      <c r="F1602" s="176"/>
      <c r="H1602" s="50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</row>
    <row r="1603" ht="15.75" customHeight="1">
      <c r="A1603" s="191"/>
      <c r="C1603" s="180"/>
      <c r="D1603" s="50"/>
      <c r="E1603" s="171"/>
      <c r="F1603" s="191"/>
      <c r="H1603" s="50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</row>
    <row r="1604" ht="15.75" customHeight="1">
      <c r="A1604" s="176" t="s">
        <v>460</v>
      </c>
      <c r="B1604" s="195" t="s">
        <v>462</v>
      </c>
      <c r="C1604" s="180"/>
      <c r="D1604" s="181"/>
      <c r="E1604" s="171"/>
      <c r="F1604" s="196" t="s">
        <v>464</v>
      </c>
      <c r="G1604" s="197" t="s">
        <v>469</v>
      </c>
      <c r="H1604" s="198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</row>
    <row r="1605" ht="15.75" customHeight="1">
      <c r="A1605" s="199" t="str">
        <f>IFERROR(VLOOKUP(A1591,REKAPAN!$A$2:$R$2737,16, FALSE))</f>
        <v/>
      </c>
      <c r="B1605" s="200"/>
      <c r="C1605" s="201"/>
      <c r="D1605" s="202"/>
      <c r="E1605" s="203"/>
      <c r="F1605" s="204"/>
      <c r="G1605" s="78"/>
      <c r="H1605" s="79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</row>
    <row r="1606" ht="15.75" customHeight="1">
      <c r="A1606" s="162" t="s">
        <v>4067</v>
      </c>
      <c r="B1606" s="27"/>
      <c r="C1606" s="27"/>
      <c r="D1606" s="28"/>
      <c r="E1606" s="163"/>
      <c r="F1606" s="164" t="str">
        <f>A1606</f>
        <v>(29)16</v>
      </c>
      <c r="G1606" s="165" t="s">
        <v>238</v>
      </c>
      <c r="H1606" s="166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</row>
    <row r="1607" ht="15.75" customHeight="1">
      <c r="A1607" s="167" t="s">
        <v>239</v>
      </c>
      <c r="B1607" s="168" t="str">
        <f>IFERROR(VLOOKUP(A1606,REKAPAN!$A$1:$M$2737,2, FALSE))</f>
        <v/>
      </c>
      <c r="C1607" s="169"/>
      <c r="D1607" s="170"/>
      <c r="E1607" s="171"/>
      <c r="F1607" s="164" t="s">
        <v>266</v>
      </c>
      <c r="G1607" s="172" t="str">
        <f>B1613</f>
        <v/>
      </c>
      <c r="H1607" s="28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</row>
    <row r="1608" ht="15.75" customHeight="1">
      <c r="A1608" s="173" t="s">
        <v>269</v>
      </c>
      <c r="B1608" s="174" t="str">
        <f>IFERROR(VLOOKUP(A1606,REKAPAN!$A$1:$M$2737,3, FALSE))</f>
        <v/>
      </c>
      <c r="D1608" s="175"/>
      <c r="E1608" s="171"/>
      <c r="F1608" s="176" t="s">
        <v>270</v>
      </c>
      <c r="G1608" s="177" t="str">
        <f>B1607</f>
        <v/>
      </c>
      <c r="H1608" s="50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</row>
    <row r="1609" ht="15.75" customHeight="1">
      <c r="A1609" s="173"/>
      <c r="D1609" s="175"/>
      <c r="E1609" s="171"/>
      <c r="F1609" s="176" t="s">
        <v>283</v>
      </c>
      <c r="G1609" s="178" t="str">
        <f t="shared" ref="G1609:G1613" si="215">D1612</f>
        <v/>
      </c>
      <c r="H1609" s="50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</row>
    <row r="1610" ht="15.75" customHeight="1">
      <c r="A1610" s="173"/>
      <c r="D1610" s="175"/>
      <c r="E1610" s="171"/>
      <c r="F1610" s="176" t="s">
        <v>300</v>
      </c>
      <c r="G1610" s="178" t="str">
        <f t="shared" si="215"/>
        <v/>
      </c>
      <c r="H1610" s="50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</row>
    <row r="1611" ht="15.75" customHeight="1">
      <c r="A1611" s="173" t="s">
        <v>306</v>
      </c>
      <c r="B1611" s="179" t="str">
        <f>IFERROR(VLOOKUP(A1606,REKAPAN!$A$1:$M$2737,4, FALSE))</f>
        <v/>
      </c>
      <c r="C1611" s="180"/>
      <c r="D1611" s="181"/>
      <c r="E1611" s="171"/>
      <c r="F1611" s="176" t="s">
        <v>325</v>
      </c>
      <c r="G1611" s="177" t="str">
        <f t="shared" si="215"/>
        <v/>
      </c>
      <c r="H1611" s="50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</row>
    <row r="1612" ht="15.75" customHeight="1">
      <c r="A1612" s="164" t="s">
        <v>332</v>
      </c>
      <c r="B1612" s="182" t="s">
        <v>333</v>
      </c>
      <c r="C1612" s="183" t="s">
        <v>283</v>
      </c>
      <c r="D1612" s="184" t="str">
        <f>IFERROR(VLOOKUP(A1606,REKAPAN!$A$1:$M$2737,12, FALSE))</f>
        <v/>
      </c>
      <c r="E1612" s="171"/>
      <c r="F1612" s="176" t="s">
        <v>351</v>
      </c>
      <c r="G1612" s="177" t="str">
        <f t="shared" si="215"/>
        <v/>
      </c>
      <c r="H1612" s="50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</row>
    <row r="1613" ht="15.75" customHeight="1">
      <c r="A1613" s="173" t="s">
        <v>266</v>
      </c>
      <c r="B1613" s="179" t="str">
        <f>IFERROR(VLOOKUP(A1606,REKAPAN!$A$1:$O$2737,15, FALSE))</f>
        <v/>
      </c>
      <c r="C1613" s="185" t="s">
        <v>300</v>
      </c>
      <c r="D1613" s="186" t="str">
        <f>IFERROR(VLOOKUP(A1606,REKAPAN!$A$1:$M$2737,13, FALSE))</f>
        <v/>
      </c>
      <c r="E1613" s="171"/>
      <c r="F1613" s="176" t="s">
        <v>372</v>
      </c>
      <c r="G1613" s="177" t="str">
        <f t="shared" si="215"/>
        <v/>
      </c>
      <c r="H1613" s="50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</row>
    <row r="1614" ht="15.75" customHeight="1">
      <c r="A1614" s="173" t="s">
        <v>383</v>
      </c>
      <c r="B1614" s="179" t="str">
        <f>IFERROR(VLOOKUP(A1606,REKAPAN!$A$1:$M$2737,6, FALSE))</f>
        <v/>
      </c>
      <c r="C1614" s="185" t="s">
        <v>325</v>
      </c>
      <c r="D1614" s="187" t="str">
        <f>IFERROR(VLOOKUP(A1606,REKAPAN!$A$1:$M$2737,11, FALSE))</f>
        <v/>
      </c>
      <c r="E1614" s="171"/>
      <c r="F1614" s="176" t="s">
        <v>394</v>
      </c>
      <c r="G1614" s="188" t="str">
        <f>IFERROR(VLOOKUP(A1606,REKAPAN!$A$1:$O$2737,14, FALSE))</f>
        <v/>
      </c>
      <c r="H1614" s="50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</row>
    <row r="1615" ht="15.75" customHeight="1">
      <c r="A1615" s="173" t="s">
        <v>404</v>
      </c>
      <c r="B1615" s="189" t="str">
        <f>IFERROR(VLOOKUP(A1606,REKAPAN!$A$1:$M$2737,5, FALSE))</f>
        <v/>
      </c>
      <c r="C1615" s="185" t="s">
        <v>351</v>
      </c>
      <c r="D1615" s="187" t="str">
        <f>IFERROR(VLOOKUP(A1606,REKAPAN!$A$1:$M$2737,9, FALSE))</f>
        <v/>
      </c>
      <c r="E1615" s="171"/>
      <c r="F1615" s="176" t="s">
        <v>383</v>
      </c>
      <c r="G1615" s="190" t="str">
        <f t="shared" ref="G1615:G1616" si="216">B1614</f>
        <v/>
      </c>
      <c r="H1615" s="50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</row>
    <row r="1616" ht="15.75" customHeight="1">
      <c r="A1616" s="191"/>
      <c r="C1616" s="185" t="s">
        <v>372</v>
      </c>
      <c r="D1616" s="192" t="str">
        <f>IFERROR(VLOOKUP(A1606,REKAPAN!$A$1:$M$2737,10, FALSE))</f>
        <v/>
      </c>
      <c r="E1616" s="171"/>
      <c r="F1616" s="176" t="s">
        <v>404</v>
      </c>
      <c r="G1616" s="193" t="str">
        <f t="shared" si="216"/>
        <v/>
      </c>
      <c r="H1616" s="50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</row>
    <row r="1617" ht="15.75" customHeight="1">
      <c r="A1617" s="191"/>
      <c r="C1617" s="185" t="s">
        <v>394</v>
      </c>
      <c r="D1617" s="194"/>
      <c r="E1617" s="171"/>
      <c r="F1617" s="176"/>
      <c r="H1617" s="50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</row>
    <row r="1618" ht="15.75" customHeight="1">
      <c r="A1618" s="191"/>
      <c r="C1618" s="180"/>
      <c r="D1618" s="50"/>
      <c r="E1618" s="171"/>
      <c r="F1618" s="191"/>
      <c r="H1618" s="50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</row>
    <row r="1619" ht="15.75" customHeight="1">
      <c r="A1619" s="176" t="s">
        <v>460</v>
      </c>
      <c r="B1619" s="195" t="s">
        <v>462</v>
      </c>
      <c r="C1619" s="180"/>
      <c r="D1619" s="181"/>
      <c r="E1619" s="171"/>
      <c r="F1619" s="196" t="s">
        <v>464</v>
      </c>
      <c r="G1619" s="197" t="s">
        <v>469</v>
      </c>
      <c r="H1619" s="198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</row>
    <row r="1620" ht="15.75" customHeight="1">
      <c r="A1620" s="199" t="str">
        <f>IFERROR(VLOOKUP(A1606,REKAPAN!$A$2:$R$2737,16, FALSE))</f>
        <v/>
      </c>
      <c r="B1620" s="200"/>
      <c r="C1620" s="201"/>
      <c r="D1620" s="202"/>
      <c r="E1620" s="203"/>
      <c r="F1620" s="204"/>
      <c r="G1620" s="78"/>
      <c r="H1620" s="79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</row>
    <row r="1621" ht="15.75" customHeight="1">
      <c r="A1621" s="162" t="s">
        <v>4068</v>
      </c>
      <c r="B1621" s="27"/>
      <c r="C1621" s="27"/>
      <c r="D1621" s="28"/>
      <c r="E1621" s="163"/>
      <c r="F1621" s="164" t="str">
        <f>A1621</f>
        <v>(29)17</v>
      </c>
      <c r="G1621" s="165" t="s">
        <v>238</v>
      </c>
      <c r="H1621" s="166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</row>
    <row r="1622" ht="15.75" customHeight="1">
      <c r="A1622" s="167" t="s">
        <v>239</v>
      </c>
      <c r="B1622" s="168" t="str">
        <f>IFERROR(VLOOKUP(A1621,REKAPAN!$A$1:$M$2737,2, FALSE))</f>
        <v/>
      </c>
      <c r="C1622" s="169"/>
      <c r="D1622" s="170"/>
      <c r="E1622" s="171"/>
      <c r="F1622" s="164" t="s">
        <v>266</v>
      </c>
      <c r="G1622" s="172" t="str">
        <f>B1628</f>
        <v/>
      </c>
      <c r="H1622" s="28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</row>
    <row r="1623" ht="15.75" customHeight="1">
      <c r="A1623" s="173" t="s">
        <v>269</v>
      </c>
      <c r="B1623" s="174" t="str">
        <f>IFERROR(VLOOKUP(A1621,REKAPAN!$A$1:$M$2737,3, FALSE))</f>
        <v/>
      </c>
      <c r="D1623" s="175"/>
      <c r="E1623" s="171"/>
      <c r="F1623" s="176" t="s">
        <v>270</v>
      </c>
      <c r="G1623" s="177" t="str">
        <f>B1622</f>
        <v/>
      </c>
      <c r="H1623" s="50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</row>
    <row r="1624" ht="15.75" customHeight="1">
      <c r="A1624" s="173"/>
      <c r="D1624" s="175"/>
      <c r="E1624" s="171"/>
      <c r="F1624" s="176" t="s">
        <v>283</v>
      </c>
      <c r="G1624" s="178" t="str">
        <f t="shared" ref="G1624:G1628" si="217">D1627</f>
        <v/>
      </c>
      <c r="H1624" s="50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</row>
    <row r="1625" ht="15.75" customHeight="1">
      <c r="A1625" s="173"/>
      <c r="D1625" s="175"/>
      <c r="E1625" s="171"/>
      <c r="F1625" s="176" t="s">
        <v>300</v>
      </c>
      <c r="G1625" s="178" t="str">
        <f t="shared" si="217"/>
        <v/>
      </c>
      <c r="H1625" s="50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</row>
    <row r="1626" ht="15.75" customHeight="1">
      <c r="A1626" s="173" t="s">
        <v>306</v>
      </c>
      <c r="B1626" s="179" t="str">
        <f>IFERROR(VLOOKUP(A1621,REKAPAN!$A$1:$M$2737,4, FALSE))</f>
        <v/>
      </c>
      <c r="C1626" s="180"/>
      <c r="D1626" s="181"/>
      <c r="E1626" s="171"/>
      <c r="F1626" s="176" t="s">
        <v>325</v>
      </c>
      <c r="G1626" s="177" t="str">
        <f t="shared" si="217"/>
        <v/>
      </c>
      <c r="H1626" s="50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</row>
    <row r="1627" ht="15.75" customHeight="1">
      <c r="A1627" s="164" t="s">
        <v>332</v>
      </c>
      <c r="B1627" s="182" t="s">
        <v>333</v>
      </c>
      <c r="C1627" s="183" t="s">
        <v>283</v>
      </c>
      <c r="D1627" s="184" t="str">
        <f>IFERROR(VLOOKUP(A1621,REKAPAN!$A$1:$M$2737,12, FALSE))</f>
        <v/>
      </c>
      <c r="E1627" s="171"/>
      <c r="F1627" s="176" t="s">
        <v>351</v>
      </c>
      <c r="G1627" s="177" t="str">
        <f t="shared" si="217"/>
        <v/>
      </c>
      <c r="H1627" s="50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</row>
    <row r="1628" ht="15.75" customHeight="1">
      <c r="A1628" s="173" t="s">
        <v>266</v>
      </c>
      <c r="B1628" s="179" t="str">
        <f>IFERROR(VLOOKUP(A1621,REKAPAN!$A$1:$O$2737,15, FALSE))</f>
        <v/>
      </c>
      <c r="C1628" s="185" t="s">
        <v>300</v>
      </c>
      <c r="D1628" s="186" t="str">
        <f>IFERROR(VLOOKUP(A1621,REKAPAN!$A$1:$M$2737,13, FALSE))</f>
        <v/>
      </c>
      <c r="E1628" s="171"/>
      <c r="F1628" s="176" t="s">
        <v>372</v>
      </c>
      <c r="G1628" s="177" t="str">
        <f t="shared" si="217"/>
        <v/>
      </c>
      <c r="H1628" s="50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</row>
    <row r="1629" ht="15.75" customHeight="1">
      <c r="A1629" s="173" t="s">
        <v>383</v>
      </c>
      <c r="B1629" s="179" t="str">
        <f>IFERROR(VLOOKUP(A1621,REKAPAN!$A$1:$M$2737,6, FALSE))</f>
        <v/>
      </c>
      <c r="C1629" s="185" t="s">
        <v>325</v>
      </c>
      <c r="D1629" s="187" t="str">
        <f>IFERROR(VLOOKUP(A1621,REKAPAN!$A$1:$M$2737,11, FALSE))</f>
        <v/>
      </c>
      <c r="E1629" s="171"/>
      <c r="F1629" s="176" t="s">
        <v>394</v>
      </c>
      <c r="G1629" s="188" t="str">
        <f>IFERROR(VLOOKUP(A1621,REKAPAN!$A$1:$O$2737,14, FALSE))</f>
        <v/>
      </c>
      <c r="H1629" s="50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</row>
    <row r="1630" ht="15.75" customHeight="1">
      <c r="A1630" s="173" t="s">
        <v>404</v>
      </c>
      <c r="B1630" s="189" t="str">
        <f>IFERROR(VLOOKUP(A1621,REKAPAN!$A$1:$M$2737,5, FALSE))</f>
        <v/>
      </c>
      <c r="C1630" s="185" t="s">
        <v>351</v>
      </c>
      <c r="D1630" s="187" t="str">
        <f>IFERROR(VLOOKUP(A1621,REKAPAN!$A$1:$M$2737,9, FALSE))</f>
        <v/>
      </c>
      <c r="E1630" s="171"/>
      <c r="F1630" s="176" t="s">
        <v>383</v>
      </c>
      <c r="G1630" s="190" t="str">
        <f t="shared" ref="G1630:G1631" si="218">B1629</f>
        <v/>
      </c>
      <c r="H1630" s="50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</row>
    <row r="1631" ht="15.75" customHeight="1">
      <c r="A1631" s="191"/>
      <c r="C1631" s="185" t="s">
        <v>372</v>
      </c>
      <c r="D1631" s="192" t="str">
        <f>IFERROR(VLOOKUP(A1621,REKAPAN!$A$1:$M$2737,10, FALSE))</f>
        <v/>
      </c>
      <c r="E1631" s="171"/>
      <c r="F1631" s="176" t="s">
        <v>404</v>
      </c>
      <c r="G1631" s="193" t="str">
        <f t="shared" si="218"/>
        <v/>
      </c>
      <c r="H1631" s="50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</row>
    <row r="1632" ht="15.75" customHeight="1">
      <c r="A1632" s="191"/>
      <c r="C1632" s="185" t="s">
        <v>394</v>
      </c>
      <c r="D1632" s="194"/>
      <c r="E1632" s="171"/>
      <c r="F1632" s="176"/>
      <c r="H1632" s="50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</row>
    <row r="1633" ht="15.75" customHeight="1">
      <c r="A1633" s="191"/>
      <c r="C1633" s="180"/>
      <c r="D1633" s="50"/>
      <c r="E1633" s="171"/>
      <c r="F1633" s="191"/>
      <c r="H1633" s="50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</row>
    <row r="1634" ht="15.75" customHeight="1">
      <c r="A1634" s="176" t="s">
        <v>460</v>
      </c>
      <c r="B1634" s="195" t="s">
        <v>462</v>
      </c>
      <c r="C1634" s="180"/>
      <c r="D1634" s="181"/>
      <c r="E1634" s="171"/>
      <c r="F1634" s="196" t="s">
        <v>464</v>
      </c>
      <c r="G1634" s="197" t="s">
        <v>469</v>
      </c>
      <c r="H1634" s="198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</row>
    <row r="1635" ht="15.75" customHeight="1">
      <c r="A1635" s="199" t="str">
        <f>IFERROR(VLOOKUP(A1621,REKAPAN!$A$2:$R$2737,16, FALSE))</f>
        <v/>
      </c>
      <c r="B1635" s="200"/>
      <c r="C1635" s="201"/>
      <c r="D1635" s="202"/>
      <c r="E1635" s="203"/>
      <c r="F1635" s="204"/>
      <c r="G1635" s="78"/>
      <c r="H1635" s="79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</row>
    <row r="1636" ht="15.75" customHeight="1">
      <c r="A1636" s="162" t="s">
        <v>4069</v>
      </c>
      <c r="B1636" s="27"/>
      <c r="C1636" s="27"/>
      <c r="D1636" s="28"/>
      <c r="E1636" s="163"/>
      <c r="F1636" s="164" t="str">
        <f>A1636</f>
        <v>(29)18</v>
      </c>
      <c r="G1636" s="165" t="s">
        <v>238</v>
      </c>
      <c r="H1636" s="166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</row>
    <row r="1637" ht="15.75" customHeight="1">
      <c r="A1637" s="167" t="s">
        <v>239</v>
      </c>
      <c r="B1637" s="168" t="str">
        <f>IFERROR(VLOOKUP(A1636,REKAPAN!$A$1:$M$2737,2, FALSE))</f>
        <v/>
      </c>
      <c r="C1637" s="169"/>
      <c r="D1637" s="170"/>
      <c r="E1637" s="171"/>
      <c r="F1637" s="164" t="s">
        <v>266</v>
      </c>
      <c r="G1637" s="172" t="str">
        <f>B1643</f>
        <v/>
      </c>
      <c r="H1637" s="28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</row>
    <row r="1638" ht="15.75" customHeight="1">
      <c r="A1638" s="173" t="s">
        <v>269</v>
      </c>
      <c r="B1638" s="174" t="str">
        <f>IFERROR(VLOOKUP(A1636,REKAPAN!$A$1:$M$2737,3, FALSE))</f>
        <v/>
      </c>
      <c r="D1638" s="175"/>
      <c r="E1638" s="171"/>
      <c r="F1638" s="176" t="s">
        <v>270</v>
      </c>
      <c r="G1638" s="177" t="str">
        <f>B1637</f>
        <v/>
      </c>
      <c r="H1638" s="50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</row>
    <row r="1639" ht="15.75" customHeight="1">
      <c r="A1639" s="173"/>
      <c r="D1639" s="175"/>
      <c r="E1639" s="171"/>
      <c r="F1639" s="176" t="s">
        <v>283</v>
      </c>
      <c r="G1639" s="178" t="str">
        <f t="shared" ref="G1639:G1643" si="219">D1642</f>
        <v/>
      </c>
      <c r="H1639" s="50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</row>
    <row r="1640" ht="15.75" customHeight="1">
      <c r="A1640" s="173"/>
      <c r="D1640" s="175"/>
      <c r="E1640" s="171"/>
      <c r="F1640" s="176" t="s">
        <v>300</v>
      </c>
      <c r="G1640" s="178" t="str">
        <f t="shared" si="219"/>
        <v/>
      </c>
      <c r="H1640" s="50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</row>
    <row r="1641" ht="15.75" customHeight="1">
      <c r="A1641" s="173" t="s">
        <v>306</v>
      </c>
      <c r="B1641" s="179" t="str">
        <f>IFERROR(VLOOKUP(A1636,REKAPAN!$A$1:$M$2737,4, FALSE))</f>
        <v/>
      </c>
      <c r="C1641" s="180"/>
      <c r="D1641" s="181"/>
      <c r="E1641" s="171"/>
      <c r="F1641" s="176" t="s">
        <v>325</v>
      </c>
      <c r="G1641" s="177" t="str">
        <f t="shared" si="219"/>
        <v/>
      </c>
      <c r="H1641" s="50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</row>
    <row r="1642" ht="15.75" customHeight="1">
      <c r="A1642" s="164" t="s">
        <v>332</v>
      </c>
      <c r="B1642" s="182" t="s">
        <v>333</v>
      </c>
      <c r="C1642" s="183" t="s">
        <v>283</v>
      </c>
      <c r="D1642" s="184" t="str">
        <f>IFERROR(VLOOKUP(A1636,REKAPAN!$A$1:$M$2737,12, FALSE))</f>
        <v/>
      </c>
      <c r="E1642" s="171"/>
      <c r="F1642" s="176" t="s">
        <v>351</v>
      </c>
      <c r="G1642" s="177" t="str">
        <f t="shared" si="219"/>
        <v/>
      </c>
      <c r="H1642" s="50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</row>
    <row r="1643" ht="15.75" customHeight="1">
      <c r="A1643" s="173" t="s">
        <v>266</v>
      </c>
      <c r="B1643" s="179" t="str">
        <f>IFERROR(VLOOKUP(A1636,REKAPAN!$A$1:$O$2737,15, FALSE))</f>
        <v/>
      </c>
      <c r="C1643" s="185" t="s">
        <v>300</v>
      </c>
      <c r="D1643" s="186" t="str">
        <f>IFERROR(VLOOKUP(A1636,REKAPAN!$A$1:$M$2737,13, FALSE))</f>
        <v/>
      </c>
      <c r="E1643" s="171"/>
      <c r="F1643" s="176" t="s">
        <v>372</v>
      </c>
      <c r="G1643" s="177" t="str">
        <f t="shared" si="219"/>
        <v/>
      </c>
      <c r="H1643" s="50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</row>
    <row r="1644" ht="15.75" customHeight="1">
      <c r="A1644" s="173" t="s">
        <v>383</v>
      </c>
      <c r="B1644" s="179" t="str">
        <f>IFERROR(VLOOKUP(A1636,REKAPAN!$A$1:$M$2737,6, FALSE))</f>
        <v/>
      </c>
      <c r="C1644" s="185" t="s">
        <v>325</v>
      </c>
      <c r="D1644" s="187" t="str">
        <f>IFERROR(VLOOKUP(A1636,REKAPAN!$A$1:$M$2737,11, FALSE))</f>
        <v/>
      </c>
      <c r="E1644" s="171"/>
      <c r="F1644" s="176" t="s">
        <v>394</v>
      </c>
      <c r="G1644" s="188" t="str">
        <f>IFERROR(VLOOKUP(A1636,REKAPAN!$A$1:$O$2737,14, FALSE))</f>
        <v/>
      </c>
      <c r="H1644" s="50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</row>
    <row r="1645" ht="15.75" customHeight="1">
      <c r="A1645" s="173" t="s">
        <v>404</v>
      </c>
      <c r="B1645" s="189" t="str">
        <f>IFERROR(VLOOKUP(A1636,REKAPAN!$A$1:$M$2737,5, FALSE))</f>
        <v/>
      </c>
      <c r="C1645" s="185" t="s">
        <v>351</v>
      </c>
      <c r="D1645" s="187" t="str">
        <f>IFERROR(VLOOKUP(A1636,REKAPAN!$A$1:$M$2737,9, FALSE))</f>
        <v/>
      </c>
      <c r="E1645" s="171"/>
      <c r="F1645" s="176" t="s">
        <v>383</v>
      </c>
      <c r="G1645" s="190" t="str">
        <f t="shared" ref="G1645:G1646" si="220">B1644</f>
        <v/>
      </c>
      <c r="H1645" s="50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</row>
    <row r="1646" ht="15.75" customHeight="1">
      <c r="A1646" s="191"/>
      <c r="C1646" s="185" t="s">
        <v>372</v>
      </c>
      <c r="D1646" s="192" t="str">
        <f>IFERROR(VLOOKUP(A1636,REKAPAN!$A$1:$M$2737,10, FALSE))</f>
        <v/>
      </c>
      <c r="E1646" s="171"/>
      <c r="F1646" s="176" t="s">
        <v>404</v>
      </c>
      <c r="G1646" s="193" t="str">
        <f t="shared" si="220"/>
        <v/>
      </c>
      <c r="H1646" s="50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</row>
    <row r="1647" ht="15.75" customHeight="1">
      <c r="A1647" s="191"/>
      <c r="C1647" s="185" t="s">
        <v>394</v>
      </c>
      <c r="D1647" s="194"/>
      <c r="E1647" s="171"/>
      <c r="F1647" s="176"/>
      <c r="H1647" s="50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</row>
    <row r="1648" ht="15.75" customHeight="1">
      <c r="A1648" s="191"/>
      <c r="C1648" s="180"/>
      <c r="D1648" s="50"/>
      <c r="E1648" s="171"/>
      <c r="F1648" s="191"/>
      <c r="H1648" s="50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</row>
    <row r="1649" ht="15.75" customHeight="1">
      <c r="A1649" s="176" t="s">
        <v>460</v>
      </c>
      <c r="B1649" s="195" t="s">
        <v>462</v>
      </c>
      <c r="C1649" s="180"/>
      <c r="D1649" s="181"/>
      <c r="E1649" s="171"/>
      <c r="F1649" s="196" t="s">
        <v>464</v>
      </c>
      <c r="G1649" s="197" t="s">
        <v>469</v>
      </c>
      <c r="H1649" s="198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</row>
    <row r="1650" ht="15.75" customHeight="1">
      <c r="A1650" s="199" t="str">
        <f>IFERROR(VLOOKUP(A1636,REKAPAN!$A$2:$R$2737,16, FALSE))</f>
        <v/>
      </c>
      <c r="B1650" s="200"/>
      <c r="C1650" s="201"/>
      <c r="D1650" s="202"/>
      <c r="E1650" s="203"/>
      <c r="F1650" s="204"/>
      <c r="G1650" s="78"/>
      <c r="H1650" s="79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</row>
    <row r="1651" ht="15.75" customHeight="1">
      <c r="A1651" s="162" t="s">
        <v>4070</v>
      </c>
      <c r="B1651" s="27"/>
      <c r="C1651" s="27"/>
      <c r="D1651" s="28"/>
      <c r="E1651" s="163"/>
      <c r="F1651" s="164" t="str">
        <f>A1651</f>
        <v>(29)19</v>
      </c>
      <c r="G1651" s="165" t="s">
        <v>238</v>
      </c>
      <c r="H1651" s="166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</row>
    <row r="1652" ht="15.75" customHeight="1">
      <c r="A1652" s="167" t="s">
        <v>239</v>
      </c>
      <c r="B1652" s="168" t="str">
        <f>IFERROR(VLOOKUP(A1651,REKAPAN!$A$1:$M$2737,2, FALSE))</f>
        <v/>
      </c>
      <c r="C1652" s="169"/>
      <c r="D1652" s="170"/>
      <c r="E1652" s="171"/>
      <c r="F1652" s="164" t="s">
        <v>266</v>
      </c>
      <c r="G1652" s="172" t="str">
        <f>B1658</f>
        <v/>
      </c>
      <c r="H1652" s="28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</row>
    <row r="1653" ht="15.75" customHeight="1">
      <c r="A1653" s="173" t="s">
        <v>269</v>
      </c>
      <c r="B1653" s="174" t="str">
        <f>IFERROR(VLOOKUP(A1651,REKAPAN!$A$1:$M$2737,3, FALSE))</f>
        <v/>
      </c>
      <c r="D1653" s="175"/>
      <c r="E1653" s="171"/>
      <c r="F1653" s="176" t="s">
        <v>270</v>
      </c>
      <c r="G1653" s="177" t="str">
        <f>B1652</f>
        <v/>
      </c>
      <c r="H1653" s="50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</row>
    <row r="1654" ht="15.75" customHeight="1">
      <c r="A1654" s="173"/>
      <c r="D1654" s="175"/>
      <c r="E1654" s="171"/>
      <c r="F1654" s="176" t="s">
        <v>283</v>
      </c>
      <c r="G1654" s="178" t="str">
        <f t="shared" ref="G1654:G1658" si="221">D1657</f>
        <v/>
      </c>
      <c r="H1654" s="50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</row>
    <row r="1655" ht="15.75" customHeight="1">
      <c r="A1655" s="173"/>
      <c r="D1655" s="175"/>
      <c r="E1655" s="171"/>
      <c r="F1655" s="176" t="s">
        <v>300</v>
      </c>
      <c r="G1655" s="178" t="str">
        <f t="shared" si="221"/>
        <v/>
      </c>
      <c r="H1655" s="50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</row>
    <row r="1656" ht="15.75" customHeight="1">
      <c r="A1656" s="173" t="s">
        <v>306</v>
      </c>
      <c r="B1656" s="179" t="str">
        <f>IFERROR(VLOOKUP(A1651,REKAPAN!$A$1:$M$2737,4, FALSE))</f>
        <v/>
      </c>
      <c r="C1656" s="180"/>
      <c r="D1656" s="181"/>
      <c r="E1656" s="171"/>
      <c r="F1656" s="176" t="s">
        <v>325</v>
      </c>
      <c r="G1656" s="177" t="str">
        <f t="shared" si="221"/>
        <v/>
      </c>
      <c r="H1656" s="50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</row>
    <row r="1657" ht="15.75" customHeight="1">
      <c r="A1657" s="164" t="s">
        <v>332</v>
      </c>
      <c r="B1657" s="182" t="s">
        <v>333</v>
      </c>
      <c r="C1657" s="183" t="s">
        <v>283</v>
      </c>
      <c r="D1657" s="184" t="str">
        <f>IFERROR(VLOOKUP(A1651,REKAPAN!$A$1:$M$2737,12, FALSE))</f>
        <v/>
      </c>
      <c r="E1657" s="171"/>
      <c r="F1657" s="176" t="s">
        <v>351</v>
      </c>
      <c r="G1657" s="177" t="str">
        <f t="shared" si="221"/>
        <v/>
      </c>
      <c r="H1657" s="50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</row>
    <row r="1658" ht="15.75" customHeight="1">
      <c r="A1658" s="173" t="s">
        <v>266</v>
      </c>
      <c r="B1658" s="179" t="str">
        <f>IFERROR(VLOOKUP(A1651,REKAPAN!$A$1:$O$2737,15, FALSE))</f>
        <v/>
      </c>
      <c r="C1658" s="185" t="s">
        <v>300</v>
      </c>
      <c r="D1658" s="186" t="str">
        <f>IFERROR(VLOOKUP(A1651,REKAPAN!$A$1:$M$2737,13, FALSE))</f>
        <v/>
      </c>
      <c r="E1658" s="171"/>
      <c r="F1658" s="176" t="s">
        <v>372</v>
      </c>
      <c r="G1658" s="177" t="str">
        <f t="shared" si="221"/>
        <v/>
      </c>
      <c r="H1658" s="50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</row>
    <row r="1659" ht="15.75" customHeight="1">
      <c r="A1659" s="173" t="s">
        <v>383</v>
      </c>
      <c r="B1659" s="179" t="str">
        <f>IFERROR(VLOOKUP(A1651,REKAPAN!$A$1:$M$2737,6, FALSE))</f>
        <v/>
      </c>
      <c r="C1659" s="185" t="s">
        <v>325</v>
      </c>
      <c r="D1659" s="187" t="str">
        <f>IFERROR(VLOOKUP(A1651,REKAPAN!$A$1:$M$2737,11, FALSE))</f>
        <v/>
      </c>
      <c r="E1659" s="171"/>
      <c r="F1659" s="176" t="s">
        <v>394</v>
      </c>
      <c r="G1659" s="188" t="str">
        <f>IFERROR(VLOOKUP(A1651,REKAPAN!$A$1:$O$2737,14, FALSE))</f>
        <v/>
      </c>
      <c r="H1659" s="50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</row>
    <row r="1660" ht="15.75" customHeight="1">
      <c r="A1660" s="173" t="s">
        <v>404</v>
      </c>
      <c r="B1660" s="189" t="str">
        <f>IFERROR(VLOOKUP(A1651,REKAPAN!$A$1:$M$2737,5, FALSE))</f>
        <v/>
      </c>
      <c r="C1660" s="185" t="s">
        <v>351</v>
      </c>
      <c r="D1660" s="187" t="str">
        <f>IFERROR(VLOOKUP(A1651,REKAPAN!$A$1:$M$2737,9, FALSE))</f>
        <v/>
      </c>
      <c r="E1660" s="171"/>
      <c r="F1660" s="176" t="s">
        <v>383</v>
      </c>
      <c r="G1660" s="190" t="str">
        <f t="shared" ref="G1660:G1661" si="222">B1659</f>
        <v/>
      </c>
      <c r="H1660" s="50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</row>
    <row r="1661" ht="15.75" customHeight="1">
      <c r="A1661" s="191"/>
      <c r="C1661" s="185" t="s">
        <v>372</v>
      </c>
      <c r="D1661" s="192" t="str">
        <f>IFERROR(VLOOKUP(A1651,REKAPAN!$A$1:$M$2737,10, FALSE))</f>
        <v/>
      </c>
      <c r="E1661" s="171"/>
      <c r="F1661" s="176" t="s">
        <v>404</v>
      </c>
      <c r="G1661" s="193" t="str">
        <f t="shared" si="222"/>
        <v/>
      </c>
      <c r="H1661" s="50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</row>
    <row r="1662" ht="15.75" customHeight="1">
      <c r="A1662" s="191"/>
      <c r="C1662" s="185" t="s">
        <v>394</v>
      </c>
      <c r="D1662" s="194"/>
      <c r="E1662" s="171"/>
      <c r="F1662" s="176"/>
      <c r="H1662" s="50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</row>
    <row r="1663" ht="15.75" customHeight="1">
      <c r="A1663" s="191"/>
      <c r="C1663" s="180"/>
      <c r="D1663" s="50"/>
      <c r="E1663" s="171"/>
      <c r="F1663" s="191"/>
      <c r="H1663" s="50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</row>
    <row r="1664" ht="15.75" customHeight="1">
      <c r="A1664" s="176" t="s">
        <v>460</v>
      </c>
      <c r="B1664" s="195" t="s">
        <v>462</v>
      </c>
      <c r="C1664" s="180"/>
      <c r="D1664" s="181"/>
      <c r="E1664" s="171"/>
      <c r="F1664" s="196" t="s">
        <v>464</v>
      </c>
      <c r="G1664" s="197" t="s">
        <v>469</v>
      </c>
      <c r="H1664" s="198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</row>
    <row r="1665" ht="15.75" customHeight="1">
      <c r="A1665" s="199" t="str">
        <f>IFERROR(VLOOKUP(A1651,REKAPAN!$A$2:$R$2737,16, FALSE))</f>
        <v/>
      </c>
      <c r="B1665" s="200"/>
      <c r="C1665" s="201"/>
      <c r="D1665" s="202"/>
      <c r="E1665" s="203"/>
      <c r="F1665" s="204"/>
      <c r="G1665" s="78"/>
      <c r="H1665" s="79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</row>
    <row r="1666" ht="15.75" customHeight="1">
      <c r="A1666" s="162" t="s">
        <v>4071</v>
      </c>
      <c r="B1666" s="27"/>
      <c r="C1666" s="27"/>
      <c r="D1666" s="28"/>
      <c r="E1666" s="163"/>
      <c r="F1666" s="164" t="str">
        <f>A1666</f>
        <v>(29)20</v>
      </c>
      <c r="G1666" s="165" t="s">
        <v>238</v>
      </c>
      <c r="H1666" s="166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</row>
    <row r="1667" ht="15.75" customHeight="1">
      <c r="A1667" s="167" t="s">
        <v>239</v>
      </c>
      <c r="B1667" s="168" t="str">
        <f>IFERROR(VLOOKUP(A1666,REKAPAN!$A$1:$M$2737,2, FALSE))</f>
        <v/>
      </c>
      <c r="C1667" s="169"/>
      <c r="D1667" s="170"/>
      <c r="E1667" s="171"/>
      <c r="F1667" s="164" t="s">
        <v>266</v>
      </c>
      <c r="G1667" s="172" t="str">
        <f>B1673</f>
        <v/>
      </c>
      <c r="H1667" s="28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</row>
    <row r="1668" ht="15.75" customHeight="1">
      <c r="A1668" s="173" t="s">
        <v>269</v>
      </c>
      <c r="B1668" s="174" t="str">
        <f>IFERROR(VLOOKUP(A1666,REKAPAN!$A$1:$M$2737,3, FALSE))</f>
        <v/>
      </c>
      <c r="D1668" s="175"/>
      <c r="E1668" s="171"/>
      <c r="F1668" s="176" t="s">
        <v>270</v>
      </c>
      <c r="G1668" s="177" t="str">
        <f>B1667</f>
        <v/>
      </c>
      <c r="H1668" s="50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</row>
    <row r="1669" ht="15.75" customHeight="1">
      <c r="A1669" s="173"/>
      <c r="D1669" s="175"/>
      <c r="E1669" s="171"/>
      <c r="F1669" s="176" t="s">
        <v>283</v>
      </c>
      <c r="G1669" s="178" t="str">
        <f t="shared" ref="G1669:G1673" si="223">D1672</f>
        <v/>
      </c>
      <c r="H1669" s="50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</row>
    <row r="1670" ht="15.75" customHeight="1">
      <c r="A1670" s="173"/>
      <c r="D1670" s="175"/>
      <c r="E1670" s="171"/>
      <c r="F1670" s="176" t="s">
        <v>300</v>
      </c>
      <c r="G1670" s="178" t="str">
        <f t="shared" si="223"/>
        <v/>
      </c>
      <c r="H1670" s="50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</row>
    <row r="1671" ht="15.75" customHeight="1">
      <c r="A1671" s="173" t="s">
        <v>306</v>
      </c>
      <c r="B1671" s="179" t="str">
        <f>IFERROR(VLOOKUP(A1666,REKAPAN!$A$1:$M$2737,4, FALSE))</f>
        <v/>
      </c>
      <c r="C1671" s="180"/>
      <c r="D1671" s="181"/>
      <c r="E1671" s="171"/>
      <c r="F1671" s="176" t="s">
        <v>325</v>
      </c>
      <c r="G1671" s="177" t="str">
        <f t="shared" si="223"/>
        <v/>
      </c>
      <c r="H1671" s="50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</row>
    <row r="1672" ht="15.75" customHeight="1">
      <c r="A1672" s="164" t="s">
        <v>332</v>
      </c>
      <c r="B1672" s="182" t="s">
        <v>333</v>
      </c>
      <c r="C1672" s="183" t="s">
        <v>283</v>
      </c>
      <c r="D1672" s="184" t="str">
        <f>IFERROR(VLOOKUP(A1666,REKAPAN!$A$1:$M$2737,12, FALSE))</f>
        <v/>
      </c>
      <c r="E1672" s="171"/>
      <c r="F1672" s="176" t="s">
        <v>351</v>
      </c>
      <c r="G1672" s="177" t="str">
        <f t="shared" si="223"/>
        <v/>
      </c>
      <c r="H1672" s="50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</row>
    <row r="1673" ht="15.75" customHeight="1">
      <c r="A1673" s="173" t="s">
        <v>266</v>
      </c>
      <c r="B1673" s="179" t="str">
        <f>IFERROR(VLOOKUP(A1666,REKAPAN!$A$1:$O$2737,15, FALSE))</f>
        <v/>
      </c>
      <c r="C1673" s="185" t="s">
        <v>300</v>
      </c>
      <c r="D1673" s="186" t="str">
        <f>IFERROR(VLOOKUP(A1666,REKAPAN!$A$1:$M$2737,13, FALSE))</f>
        <v/>
      </c>
      <c r="E1673" s="171"/>
      <c r="F1673" s="176" t="s">
        <v>372</v>
      </c>
      <c r="G1673" s="177" t="str">
        <f t="shared" si="223"/>
        <v/>
      </c>
      <c r="H1673" s="50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</row>
    <row r="1674" ht="15.75" customHeight="1">
      <c r="A1674" s="173" t="s">
        <v>383</v>
      </c>
      <c r="B1674" s="179" t="str">
        <f>IFERROR(VLOOKUP(A1666,REKAPAN!$A$1:$M$2737,6, FALSE))</f>
        <v/>
      </c>
      <c r="C1674" s="185" t="s">
        <v>325</v>
      </c>
      <c r="D1674" s="187" t="str">
        <f>IFERROR(VLOOKUP(A1666,REKAPAN!$A$1:$M$2737,11, FALSE))</f>
        <v/>
      </c>
      <c r="E1674" s="171"/>
      <c r="F1674" s="176" t="s">
        <v>394</v>
      </c>
      <c r="G1674" s="188" t="str">
        <f>IFERROR(VLOOKUP(A1666,REKAPAN!$A$1:$O$2737,14, FALSE))</f>
        <v/>
      </c>
      <c r="H1674" s="50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</row>
    <row r="1675" ht="15.75" customHeight="1">
      <c r="A1675" s="173" t="s">
        <v>404</v>
      </c>
      <c r="B1675" s="189" t="str">
        <f>IFERROR(VLOOKUP(A1666,REKAPAN!$A$1:$M$2737,5, FALSE))</f>
        <v/>
      </c>
      <c r="C1675" s="185" t="s">
        <v>351</v>
      </c>
      <c r="D1675" s="187" t="str">
        <f>IFERROR(VLOOKUP(A1666,REKAPAN!$A$1:$M$2737,9, FALSE))</f>
        <v/>
      </c>
      <c r="E1675" s="171"/>
      <c r="F1675" s="176" t="s">
        <v>383</v>
      </c>
      <c r="G1675" s="190" t="str">
        <f t="shared" ref="G1675:G1676" si="224">B1674</f>
        <v/>
      </c>
      <c r="H1675" s="50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</row>
    <row r="1676" ht="15.75" customHeight="1">
      <c r="A1676" s="191"/>
      <c r="C1676" s="185" t="s">
        <v>372</v>
      </c>
      <c r="D1676" s="192" t="str">
        <f>IFERROR(VLOOKUP(A1666,REKAPAN!$A$1:$M$2737,10, FALSE))</f>
        <v/>
      </c>
      <c r="E1676" s="171"/>
      <c r="F1676" s="176" t="s">
        <v>404</v>
      </c>
      <c r="G1676" s="193" t="str">
        <f t="shared" si="224"/>
        <v/>
      </c>
      <c r="H1676" s="50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</row>
    <row r="1677" ht="15.75" customHeight="1">
      <c r="A1677" s="191"/>
      <c r="C1677" s="185" t="s">
        <v>394</v>
      </c>
      <c r="D1677" s="194"/>
      <c r="E1677" s="171"/>
      <c r="F1677" s="176"/>
      <c r="H1677" s="50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</row>
    <row r="1678" ht="15.75" customHeight="1">
      <c r="A1678" s="191"/>
      <c r="C1678" s="180"/>
      <c r="D1678" s="50"/>
      <c r="E1678" s="171"/>
      <c r="F1678" s="191"/>
      <c r="H1678" s="50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</row>
    <row r="1679" ht="15.75" customHeight="1">
      <c r="A1679" s="176" t="s">
        <v>460</v>
      </c>
      <c r="B1679" s="195" t="s">
        <v>462</v>
      </c>
      <c r="C1679" s="180"/>
      <c r="D1679" s="181"/>
      <c r="E1679" s="171"/>
      <c r="F1679" s="196" t="s">
        <v>464</v>
      </c>
      <c r="G1679" s="197" t="s">
        <v>469</v>
      </c>
      <c r="H1679" s="198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</row>
    <row r="1680" ht="15.75" customHeight="1">
      <c r="A1680" s="199" t="str">
        <f>IFERROR(VLOOKUP(A1666,REKAPAN!$A$2:$R$2737,16, FALSE))</f>
        <v/>
      </c>
      <c r="B1680" s="200"/>
      <c r="C1680" s="201"/>
      <c r="D1680" s="202"/>
      <c r="E1680" s="203"/>
      <c r="F1680" s="204"/>
      <c r="G1680" s="78"/>
      <c r="H1680" s="79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</row>
    <row r="1681" ht="15.75" customHeight="1">
      <c r="A1681" s="162" t="s">
        <v>4072</v>
      </c>
      <c r="B1681" s="27"/>
      <c r="C1681" s="27"/>
      <c r="D1681" s="28"/>
      <c r="E1681" s="163"/>
      <c r="F1681" s="164" t="str">
        <f>A1681</f>
        <v>(29)21</v>
      </c>
      <c r="G1681" s="165" t="s">
        <v>238</v>
      </c>
      <c r="H1681" s="166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</row>
    <row r="1682" ht="15.75" customHeight="1">
      <c r="A1682" s="167" t="s">
        <v>239</v>
      </c>
      <c r="B1682" s="168" t="str">
        <f>IFERROR(VLOOKUP(A1681,REKAPAN!$A$1:$M$2737,2, FALSE))</f>
        <v/>
      </c>
      <c r="C1682" s="169"/>
      <c r="D1682" s="170"/>
      <c r="E1682" s="171"/>
      <c r="F1682" s="164" t="s">
        <v>266</v>
      </c>
      <c r="G1682" s="172" t="str">
        <f>B1688</f>
        <v/>
      </c>
      <c r="H1682" s="28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</row>
    <row r="1683" ht="15.75" customHeight="1">
      <c r="A1683" s="173" t="s">
        <v>269</v>
      </c>
      <c r="B1683" s="174" t="str">
        <f>IFERROR(VLOOKUP(A1681,REKAPAN!$A$1:$M$2737,3, FALSE))</f>
        <v/>
      </c>
      <c r="D1683" s="175"/>
      <c r="E1683" s="171"/>
      <c r="F1683" s="176" t="s">
        <v>270</v>
      </c>
      <c r="G1683" s="177" t="str">
        <f>B1682</f>
        <v/>
      </c>
      <c r="H1683" s="50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</row>
    <row r="1684" ht="15.75" customHeight="1">
      <c r="A1684" s="173"/>
      <c r="D1684" s="175"/>
      <c r="E1684" s="171"/>
      <c r="F1684" s="176" t="s">
        <v>283</v>
      </c>
      <c r="G1684" s="178" t="str">
        <f t="shared" ref="G1684:G1688" si="225">D1687</f>
        <v/>
      </c>
      <c r="H1684" s="50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</row>
    <row r="1685" ht="15.75" customHeight="1">
      <c r="A1685" s="173"/>
      <c r="D1685" s="175"/>
      <c r="E1685" s="171"/>
      <c r="F1685" s="176" t="s">
        <v>300</v>
      </c>
      <c r="G1685" s="178" t="str">
        <f t="shared" si="225"/>
        <v/>
      </c>
      <c r="H1685" s="50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</row>
    <row r="1686" ht="15.75" customHeight="1">
      <c r="A1686" s="173" t="s">
        <v>306</v>
      </c>
      <c r="B1686" s="179" t="str">
        <f>IFERROR(VLOOKUP(A1681,REKAPAN!$A$1:$M$2737,4, FALSE))</f>
        <v/>
      </c>
      <c r="C1686" s="180"/>
      <c r="D1686" s="181"/>
      <c r="E1686" s="171"/>
      <c r="F1686" s="176" t="s">
        <v>325</v>
      </c>
      <c r="G1686" s="177" t="str">
        <f t="shared" si="225"/>
        <v/>
      </c>
      <c r="H1686" s="50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</row>
    <row r="1687" ht="15.75" customHeight="1">
      <c r="A1687" s="164" t="s">
        <v>332</v>
      </c>
      <c r="B1687" s="182" t="s">
        <v>333</v>
      </c>
      <c r="C1687" s="183" t="s">
        <v>283</v>
      </c>
      <c r="D1687" s="184" t="str">
        <f>IFERROR(VLOOKUP(A1681,REKAPAN!$A$1:$M$2737,12, FALSE))</f>
        <v/>
      </c>
      <c r="E1687" s="171"/>
      <c r="F1687" s="176" t="s">
        <v>351</v>
      </c>
      <c r="G1687" s="177" t="str">
        <f t="shared" si="225"/>
        <v/>
      </c>
      <c r="H1687" s="50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</row>
    <row r="1688" ht="15.75" customHeight="1">
      <c r="A1688" s="173" t="s">
        <v>266</v>
      </c>
      <c r="B1688" s="179" t="str">
        <f>IFERROR(VLOOKUP(A1681,REKAPAN!$A$1:$O$2737,15, FALSE))</f>
        <v/>
      </c>
      <c r="C1688" s="185" t="s">
        <v>300</v>
      </c>
      <c r="D1688" s="186" t="str">
        <f>IFERROR(VLOOKUP(A1681,REKAPAN!$A$1:$M$2737,13, FALSE))</f>
        <v/>
      </c>
      <c r="E1688" s="171"/>
      <c r="F1688" s="176" t="s">
        <v>372</v>
      </c>
      <c r="G1688" s="177" t="str">
        <f t="shared" si="225"/>
        <v/>
      </c>
      <c r="H1688" s="50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</row>
    <row r="1689" ht="15.75" customHeight="1">
      <c r="A1689" s="173" t="s">
        <v>383</v>
      </c>
      <c r="B1689" s="179" t="str">
        <f>IFERROR(VLOOKUP(A1681,REKAPAN!$A$1:$M$2737,6, FALSE))</f>
        <v/>
      </c>
      <c r="C1689" s="185" t="s">
        <v>325</v>
      </c>
      <c r="D1689" s="187" t="str">
        <f>IFERROR(VLOOKUP(A1681,REKAPAN!$A$1:$M$2737,11, FALSE))</f>
        <v/>
      </c>
      <c r="E1689" s="171"/>
      <c r="F1689" s="176" t="s">
        <v>394</v>
      </c>
      <c r="G1689" s="188" t="str">
        <f>IFERROR(VLOOKUP(A1681,REKAPAN!$A$1:$O$2737,14, FALSE))</f>
        <v/>
      </c>
      <c r="H1689" s="50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</row>
    <row r="1690" ht="15.75" customHeight="1">
      <c r="A1690" s="173" t="s">
        <v>404</v>
      </c>
      <c r="B1690" s="189" t="str">
        <f>IFERROR(VLOOKUP(A1681,REKAPAN!$A$1:$M$2737,5, FALSE))</f>
        <v/>
      </c>
      <c r="C1690" s="185" t="s">
        <v>351</v>
      </c>
      <c r="D1690" s="187" t="str">
        <f>IFERROR(VLOOKUP(A1681,REKAPAN!$A$1:$M$2737,9, FALSE))</f>
        <v/>
      </c>
      <c r="E1690" s="171"/>
      <c r="F1690" s="176" t="s">
        <v>383</v>
      </c>
      <c r="G1690" s="190" t="str">
        <f t="shared" ref="G1690:G1691" si="226">B1689</f>
        <v/>
      </c>
      <c r="H1690" s="50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</row>
    <row r="1691" ht="15.75" customHeight="1">
      <c r="A1691" s="191"/>
      <c r="C1691" s="185" t="s">
        <v>372</v>
      </c>
      <c r="D1691" s="192" t="str">
        <f>IFERROR(VLOOKUP(A1681,REKAPAN!$A$1:$M$2737,10, FALSE))</f>
        <v/>
      </c>
      <c r="E1691" s="171"/>
      <c r="F1691" s="176" t="s">
        <v>404</v>
      </c>
      <c r="G1691" s="193" t="str">
        <f t="shared" si="226"/>
        <v/>
      </c>
      <c r="H1691" s="50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</row>
    <row r="1692" ht="15.75" customHeight="1">
      <c r="A1692" s="191"/>
      <c r="C1692" s="185" t="s">
        <v>394</v>
      </c>
      <c r="D1692" s="194"/>
      <c r="E1692" s="171"/>
      <c r="F1692" s="176"/>
      <c r="H1692" s="50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</row>
    <row r="1693" ht="15.75" customHeight="1">
      <c r="A1693" s="191"/>
      <c r="C1693" s="180"/>
      <c r="D1693" s="50"/>
      <c r="E1693" s="171"/>
      <c r="F1693" s="191"/>
      <c r="H1693" s="50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</row>
    <row r="1694" ht="15.75" customHeight="1">
      <c r="A1694" s="176" t="s">
        <v>460</v>
      </c>
      <c r="B1694" s="195" t="s">
        <v>462</v>
      </c>
      <c r="C1694" s="180"/>
      <c r="D1694" s="181"/>
      <c r="E1694" s="171"/>
      <c r="F1694" s="196" t="s">
        <v>464</v>
      </c>
      <c r="G1694" s="197" t="s">
        <v>469</v>
      </c>
      <c r="H1694" s="198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</row>
    <row r="1695" ht="15.75" customHeight="1">
      <c r="A1695" s="199" t="str">
        <f>IFERROR(VLOOKUP(A1681,REKAPAN!$A$2:$R$2737,16, FALSE))</f>
        <v/>
      </c>
      <c r="B1695" s="200"/>
      <c r="C1695" s="201"/>
      <c r="D1695" s="202"/>
      <c r="E1695" s="203"/>
      <c r="F1695" s="204"/>
      <c r="G1695" s="78"/>
      <c r="H1695" s="79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</row>
    <row r="1696" ht="15.75" customHeight="1">
      <c r="A1696" s="162" t="s">
        <v>4073</v>
      </c>
      <c r="B1696" s="27"/>
      <c r="C1696" s="27"/>
      <c r="D1696" s="28"/>
      <c r="E1696" s="163"/>
      <c r="F1696" s="164" t="str">
        <f>A1696</f>
        <v>(29)22</v>
      </c>
      <c r="G1696" s="165" t="s">
        <v>238</v>
      </c>
      <c r="H1696" s="166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</row>
    <row r="1697" ht="15.75" customHeight="1">
      <c r="A1697" s="167" t="s">
        <v>239</v>
      </c>
      <c r="B1697" s="168" t="str">
        <f>IFERROR(VLOOKUP(A1696,REKAPAN!$A$1:$M$2737,2, FALSE))</f>
        <v/>
      </c>
      <c r="C1697" s="169"/>
      <c r="D1697" s="170"/>
      <c r="E1697" s="171"/>
      <c r="F1697" s="164" t="s">
        <v>266</v>
      </c>
      <c r="G1697" s="172" t="str">
        <f>B1703</f>
        <v/>
      </c>
      <c r="H1697" s="28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</row>
    <row r="1698" ht="15.75" customHeight="1">
      <c r="A1698" s="173" t="s">
        <v>269</v>
      </c>
      <c r="B1698" s="174" t="str">
        <f>IFERROR(VLOOKUP(A1696,REKAPAN!$A$1:$M$2737,3, FALSE))</f>
        <v/>
      </c>
      <c r="D1698" s="175"/>
      <c r="E1698" s="171"/>
      <c r="F1698" s="176" t="s">
        <v>270</v>
      </c>
      <c r="G1698" s="177" t="str">
        <f>B1697</f>
        <v/>
      </c>
      <c r="H1698" s="50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</row>
    <row r="1699" ht="15.75" customHeight="1">
      <c r="A1699" s="173"/>
      <c r="D1699" s="175"/>
      <c r="E1699" s="171"/>
      <c r="F1699" s="176" t="s">
        <v>283</v>
      </c>
      <c r="G1699" s="178" t="str">
        <f t="shared" ref="G1699:G1703" si="227">D1702</f>
        <v/>
      </c>
      <c r="H1699" s="50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</row>
    <row r="1700" ht="15.75" customHeight="1">
      <c r="A1700" s="173"/>
      <c r="D1700" s="175"/>
      <c r="E1700" s="171"/>
      <c r="F1700" s="176" t="s">
        <v>300</v>
      </c>
      <c r="G1700" s="178" t="str">
        <f t="shared" si="227"/>
        <v/>
      </c>
      <c r="H1700" s="50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</row>
    <row r="1701" ht="15.75" customHeight="1">
      <c r="A1701" s="173" t="s">
        <v>306</v>
      </c>
      <c r="B1701" s="179" t="str">
        <f>IFERROR(VLOOKUP(A1696,REKAPAN!$A$1:$M$2737,4, FALSE))</f>
        <v/>
      </c>
      <c r="C1701" s="180"/>
      <c r="D1701" s="181"/>
      <c r="E1701" s="171"/>
      <c r="F1701" s="176" t="s">
        <v>325</v>
      </c>
      <c r="G1701" s="177" t="str">
        <f t="shared" si="227"/>
        <v/>
      </c>
      <c r="H1701" s="50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</row>
    <row r="1702" ht="15.75" customHeight="1">
      <c r="A1702" s="164" t="s">
        <v>332</v>
      </c>
      <c r="B1702" s="182" t="s">
        <v>333</v>
      </c>
      <c r="C1702" s="183" t="s">
        <v>283</v>
      </c>
      <c r="D1702" s="184" t="str">
        <f>IFERROR(VLOOKUP(A1696,REKAPAN!$A$1:$M$2737,12, FALSE))</f>
        <v/>
      </c>
      <c r="E1702" s="171"/>
      <c r="F1702" s="176" t="s">
        <v>351</v>
      </c>
      <c r="G1702" s="177" t="str">
        <f t="shared" si="227"/>
        <v/>
      </c>
      <c r="H1702" s="50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</row>
    <row r="1703" ht="15.75" customHeight="1">
      <c r="A1703" s="173" t="s">
        <v>266</v>
      </c>
      <c r="B1703" s="179" t="str">
        <f>IFERROR(VLOOKUP(A1696,REKAPAN!$A$1:$O$2737,15, FALSE))</f>
        <v/>
      </c>
      <c r="C1703" s="185" t="s">
        <v>300</v>
      </c>
      <c r="D1703" s="186" t="str">
        <f>IFERROR(VLOOKUP(A1696,REKAPAN!$A$1:$M$2737,13, FALSE))</f>
        <v/>
      </c>
      <c r="E1703" s="171"/>
      <c r="F1703" s="176" t="s">
        <v>372</v>
      </c>
      <c r="G1703" s="177" t="str">
        <f t="shared" si="227"/>
        <v/>
      </c>
      <c r="H1703" s="50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</row>
    <row r="1704" ht="15.75" customHeight="1">
      <c r="A1704" s="173" t="s">
        <v>383</v>
      </c>
      <c r="B1704" s="179" t="str">
        <f>IFERROR(VLOOKUP(A1696,REKAPAN!$A$1:$M$2737,6, FALSE))</f>
        <v/>
      </c>
      <c r="C1704" s="185" t="s">
        <v>325</v>
      </c>
      <c r="D1704" s="187" t="str">
        <f>IFERROR(VLOOKUP(A1696,REKAPAN!$A$1:$M$2737,11, FALSE))</f>
        <v/>
      </c>
      <c r="E1704" s="171"/>
      <c r="F1704" s="176" t="s">
        <v>394</v>
      </c>
      <c r="G1704" s="188" t="str">
        <f>IFERROR(VLOOKUP(A1696,REKAPAN!$A$1:$O$2737,14, FALSE))</f>
        <v/>
      </c>
      <c r="H1704" s="50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</row>
    <row r="1705" ht="15.75" customHeight="1">
      <c r="A1705" s="173" t="s">
        <v>404</v>
      </c>
      <c r="B1705" s="189" t="str">
        <f>IFERROR(VLOOKUP(A1696,REKAPAN!$A$1:$M$2737,5, FALSE))</f>
        <v/>
      </c>
      <c r="C1705" s="185" t="s">
        <v>351</v>
      </c>
      <c r="D1705" s="187" t="str">
        <f>IFERROR(VLOOKUP(A1696,REKAPAN!$A$1:$M$2737,9, FALSE))</f>
        <v/>
      </c>
      <c r="E1705" s="171"/>
      <c r="F1705" s="176" t="s">
        <v>383</v>
      </c>
      <c r="G1705" s="190" t="str">
        <f t="shared" ref="G1705:G1706" si="228">B1704</f>
        <v/>
      </c>
      <c r="H1705" s="50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</row>
    <row r="1706" ht="15.75" customHeight="1">
      <c r="A1706" s="191"/>
      <c r="C1706" s="185" t="s">
        <v>372</v>
      </c>
      <c r="D1706" s="192" t="str">
        <f>IFERROR(VLOOKUP(A1696,REKAPAN!$A$1:$M$2737,10, FALSE))</f>
        <v/>
      </c>
      <c r="E1706" s="171"/>
      <c r="F1706" s="176" t="s">
        <v>404</v>
      </c>
      <c r="G1706" s="193" t="str">
        <f t="shared" si="228"/>
        <v/>
      </c>
      <c r="H1706" s="50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</row>
    <row r="1707" ht="15.75" customHeight="1">
      <c r="A1707" s="191"/>
      <c r="C1707" s="185" t="s">
        <v>394</v>
      </c>
      <c r="D1707" s="194"/>
      <c r="E1707" s="171"/>
      <c r="F1707" s="176"/>
      <c r="H1707" s="50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</row>
    <row r="1708" ht="15.75" customHeight="1">
      <c r="A1708" s="191"/>
      <c r="C1708" s="180"/>
      <c r="D1708" s="50"/>
      <c r="E1708" s="171"/>
      <c r="F1708" s="191"/>
      <c r="H1708" s="50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</row>
    <row r="1709" ht="15.75" customHeight="1">
      <c r="A1709" s="176" t="s">
        <v>460</v>
      </c>
      <c r="B1709" s="195" t="s">
        <v>462</v>
      </c>
      <c r="C1709" s="180"/>
      <c r="D1709" s="181"/>
      <c r="E1709" s="171"/>
      <c r="F1709" s="196" t="s">
        <v>464</v>
      </c>
      <c r="G1709" s="197" t="s">
        <v>469</v>
      </c>
      <c r="H1709" s="198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</row>
    <row r="1710" ht="15.75" customHeight="1">
      <c r="A1710" s="199" t="str">
        <f>IFERROR(VLOOKUP(A1696,REKAPAN!$A$2:$R$2737,16, FALSE))</f>
        <v/>
      </c>
      <c r="B1710" s="200"/>
      <c r="C1710" s="201"/>
      <c r="D1710" s="202"/>
      <c r="E1710" s="203"/>
      <c r="F1710" s="204"/>
      <c r="G1710" s="78"/>
      <c r="H1710" s="79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</row>
    <row r="1711" ht="15.75" customHeight="1">
      <c r="A1711" s="162" t="s">
        <v>4074</v>
      </c>
      <c r="B1711" s="27"/>
      <c r="C1711" s="27"/>
      <c r="D1711" s="28"/>
      <c r="E1711" s="163"/>
      <c r="F1711" s="164" t="str">
        <f>A1711</f>
        <v>(29)23</v>
      </c>
      <c r="G1711" s="165" t="s">
        <v>238</v>
      </c>
      <c r="H1711" s="166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</row>
    <row r="1712" ht="15.75" customHeight="1">
      <c r="A1712" s="167" t="s">
        <v>239</v>
      </c>
      <c r="B1712" s="168" t="str">
        <f>IFERROR(VLOOKUP(A1711,REKAPAN!$A$1:$M$2737,2, FALSE))</f>
        <v/>
      </c>
      <c r="C1712" s="169"/>
      <c r="D1712" s="170"/>
      <c r="E1712" s="171"/>
      <c r="F1712" s="164" t="s">
        <v>266</v>
      </c>
      <c r="G1712" s="172" t="str">
        <f>B1718</f>
        <v/>
      </c>
      <c r="H1712" s="28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</row>
    <row r="1713" ht="15.75" customHeight="1">
      <c r="A1713" s="173" t="s">
        <v>269</v>
      </c>
      <c r="B1713" s="174" t="str">
        <f>IFERROR(VLOOKUP(A1711,REKAPAN!$A$1:$M$2737,3, FALSE))</f>
        <v/>
      </c>
      <c r="D1713" s="175"/>
      <c r="E1713" s="171"/>
      <c r="F1713" s="176" t="s">
        <v>270</v>
      </c>
      <c r="G1713" s="177" t="str">
        <f>B1712</f>
        <v/>
      </c>
      <c r="H1713" s="50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</row>
    <row r="1714" ht="15.75" customHeight="1">
      <c r="A1714" s="173"/>
      <c r="D1714" s="175"/>
      <c r="E1714" s="171"/>
      <c r="F1714" s="176" t="s">
        <v>283</v>
      </c>
      <c r="G1714" s="178" t="str">
        <f t="shared" ref="G1714:G1718" si="229">D1717</f>
        <v/>
      </c>
      <c r="H1714" s="50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</row>
    <row r="1715" ht="15.75" customHeight="1">
      <c r="A1715" s="173"/>
      <c r="D1715" s="175"/>
      <c r="E1715" s="171"/>
      <c r="F1715" s="176" t="s">
        <v>300</v>
      </c>
      <c r="G1715" s="178" t="str">
        <f t="shared" si="229"/>
        <v/>
      </c>
      <c r="H1715" s="50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</row>
    <row r="1716" ht="15.75" customHeight="1">
      <c r="A1716" s="173" t="s">
        <v>306</v>
      </c>
      <c r="B1716" s="179" t="str">
        <f>IFERROR(VLOOKUP(A1711,REKAPAN!$A$1:$M$2737,4, FALSE))</f>
        <v/>
      </c>
      <c r="C1716" s="180"/>
      <c r="D1716" s="181"/>
      <c r="E1716" s="171"/>
      <c r="F1716" s="176" t="s">
        <v>325</v>
      </c>
      <c r="G1716" s="177" t="str">
        <f t="shared" si="229"/>
        <v/>
      </c>
      <c r="H1716" s="50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</row>
    <row r="1717" ht="15.75" customHeight="1">
      <c r="A1717" s="164" t="s">
        <v>332</v>
      </c>
      <c r="B1717" s="182" t="s">
        <v>333</v>
      </c>
      <c r="C1717" s="183" t="s">
        <v>283</v>
      </c>
      <c r="D1717" s="184" t="str">
        <f>IFERROR(VLOOKUP(A1711,REKAPAN!$A$1:$M$2737,12, FALSE))</f>
        <v/>
      </c>
      <c r="E1717" s="171"/>
      <c r="F1717" s="176" t="s">
        <v>351</v>
      </c>
      <c r="G1717" s="177" t="str">
        <f t="shared" si="229"/>
        <v/>
      </c>
      <c r="H1717" s="50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</row>
    <row r="1718" ht="15.75" customHeight="1">
      <c r="A1718" s="173" t="s">
        <v>266</v>
      </c>
      <c r="B1718" s="179" t="str">
        <f>IFERROR(VLOOKUP(A1711,REKAPAN!$A$1:$O$2737,15, FALSE))</f>
        <v/>
      </c>
      <c r="C1718" s="185" t="s">
        <v>300</v>
      </c>
      <c r="D1718" s="186" t="str">
        <f>IFERROR(VLOOKUP(A1711,REKAPAN!$A$1:$M$2737,13, FALSE))</f>
        <v/>
      </c>
      <c r="E1718" s="171"/>
      <c r="F1718" s="176" t="s">
        <v>372</v>
      </c>
      <c r="G1718" s="177" t="str">
        <f t="shared" si="229"/>
        <v/>
      </c>
      <c r="H1718" s="50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</row>
    <row r="1719" ht="15.75" customHeight="1">
      <c r="A1719" s="173" t="s">
        <v>383</v>
      </c>
      <c r="B1719" s="179" t="str">
        <f>IFERROR(VLOOKUP(A1711,REKAPAN!$A$1:$M$2737,6, FALSE))</f>
        <v/>
      </c>
      <c r="C1719" s="185" t="s">
        <v>325</v>
      </c>
      <c r="D1719" s="187" t="str">
        <f>IFERROR(VLOOKUP(A1711,REKAPAN!$A$1:$M$2737,11, FALSE))</f>
        <v/>
      </c>
      <c r="E1719" s="171"/>
      <c r="F1719" s="176" t="s">
        <v>394</v>
      </c>
      <c r="G1719" s="188" t="str">
        <f>IFERROR(VLOOKUP(A1711,REKAPAN!$A$1:$O$2737,14, FALSE))</f>
        <v/>
      </c>
      <c r="H1719" s="50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</row>
    <row r="1720" ht="15.75" customHeight="1">
      <c r="A1720" s="173" t="s">
        <v>404</v>
      </c>
      <c r="B1720" s="189" t="str">
        <f>IFERROR(VLOOKUP(A1711,REKAPAN!$A$1:$M$2737,5, FALSE))</f>
        <v/>
      </c>
      <c r="C1720" s="185" t="s">
        <v>351</v>
      </c>
      <c r="D1720" s="187" t="str">
        <f>IFERROR(VLOOKUP(A1711,REKAPAN!$A$1:$M$2737,9, FALSE))</f>
        <v/>
      </c>
      <c r="E1720" s="171"/>
      <c r="F1720" s="176" t="s">
        <v>383</v>
      </c>
      <c r="G1720" s="190" t="str">
        <f t="shared" ref="G1720:G1721" si="230">B1719</f>
        <v/>
      </c>
      <c r="H1720" s="50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</row>
    <row r="1721" ht="15.75" customHeight="1">
      <c r="A1721" s="191"/>
      <c r="C1721" s="185" t="s">
        <v>372</v>
      </c>
      <c r="D1721" s="192" t="str">
        <f>IFERROR(VLOOKUP(A1711,REKAPAN!$A$1:$M$2737,10, FALSE))</f>
        <v/>
      </c>
      <c r="E1721" s="171"/>
      <c r="F1721" s="176" t="s">
        <v>404</v>
      </c>
      <c r="G1721" s="193" t="str">
        <f t="shared" si="230"/>
        <v/>
      </c>
      <c r="H1721" s="50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</row>
    <row r="1722" ht="15.75" customHeight="1">
      <c r="A1722" s="191"/>
      <c r="C1722" s="185" t="s">
        <v>394</v>
      </c>
      <c r="D1722" s="194"/>
      <c r="E1722" s="171"/>
      <c r="F1722" s="176"/>
      <c r="H1722" s="50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</row>
    <row r="1723" ht="15.75" customHeight="1">
      <c r="A1723" s="191"/>
      <c r="C1723" s="180"/>
      <c r="D1723" s="50"/>
      <c r="E1723" s="171"/>
      <c r="F1723" s="191"/>
      <c r="H1723" s="50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</row>
    <row r="1724" ht="15.75" customHeight="1">
      <c r="A1724" s="176" t="s">
        <v>460</v>
      </c>
      <c r="B1724" s="195" t="s">
        <v>462</v>
      </c>
      <c r="C1724" s="180"/>
      <c r="D1724" s="181"/>
      <c r="E1724" s="171"/>
      <c r="F1724" s="196" t="s">
        <v>464</v>
      </c>
      <c r="G1724" s="197" t="s">
        <v>469</v>
      </c>
      <c r="H1724" s="198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</row>
    <row r="1725" ht="15.75" customHeight="1">
      <c r="A1725" s="199" t="str">
        <f>IFERROR(VLOOKUP(A1711,REKAPAN!$A$2:$R$2737,16, FALSE))</f>
        <v/>
      </c>
      <c r="B1725" s="200"/>
      <c r="C1725" s="201"/>
      <c r="D1725" s="202"/>
      <c r="E1725" s="203"/>
      <c r="F1725" s="204"/>
      <c r="G1725" s="78"/>
      <c r="H1725" s="79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</row>
    <row r="1726" ht="15.75" customHeight="1">
      <c r="A1726" s="162" t="s">
        <v>4075</v>
      </c>
      <c r="B1726" s="27"/>
      <c r="C1726" s="27"/>
      <c r="D1726" s="28"/>
      <c r="E1726" s="163"/>
      <c r="F1726" s="164" t="str">
        <f>A1726</f>
        <v>(29)24</v>
      </c>
      <c r="G1726" s="165" t="s">
        <v>238</v>
      </c>
      <c r="H1726" s="166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</row>
    <row r="1727" ht="15.75" customHeight="1">
      <c r="A1727" s="167" t="s">
        <v>239</v>
      </c>
      <c r="B1727" s="168" t="str">
        <f>IFERROR(VLOOKUP(A1726,REKAPAN!$A$1:$M$2737,2, FALSE))</f>
        <v/>
      </c>
      <c r="C1727" s="169"/>
      <c r="D1727" s="170"/>
      <c r="E1727" s="171"/>
      <c r="F1727" s="164" t="s">
        <v>266</v>
      </c>
      <c r="G1727" s="172" t="str">
        <f>B1733</f>
        <v/>
      </c>
      <c r="H1727" s="28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</row>
    <row r="1728" ht="15.75" customHeight="1">
      <c r="A1728" s="173" t="s">
        <v>269</v>
      </c>
      <c r="B1728" s="174" t="str">
        <f>IFERROR(VLOOKUP(A1726,REKAPAN!$A$1:$M$2737,3, FALSE))</f>
        <v/>
      </c>
      <c r="D1728" s="175"/>
      <c r="E1728" s="171"/>
      <c r="F1728" s="176" t="s">
        <v>270</v>
      </c>
      <c r="G1728" s="177" t="str">
        <f>B1727</f>
        <v/>
      </c>
      <c r="H1728" s="50"/>
      <c r="I1728" s="33"/>
      <c r="J1728" s="33"/>
      <c r="K1728" s="33"/>
      <c r="L1728" s="33"/>
      <c r="M1728" s="33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</row>
    <row r="1729" ht="15.75" customHeight="1">
      <c r="A1729" s="173"/>
      <c r="D1729" s="175"/>
      <c r="E1729" s="171"/>
      <c r="F1729" s="176" t="s">
        <v>283</v>
      </c>
      <c r="G1729" s="178" t="str">
        <f t="shared" ref="G1729:G1733" si="231">D1732</f>
        <v/>
      </c>
      <c r="H1729" s="50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</row>
    <row r="1730" ht="15.75" customHeight="1">
      <c r="A1730" s="173"/>
      <c r="D1730" s="175"/>
      <c r="E1730" s="171"/>
      <c r="F1730" s="176" t="s">
        <v>300</v>
      </c>
      <c r="G1730" s="178" t="str">
        <f t="shared" si="231"/>
        <v/>
      </c>
      <c r="H1730" s="50"/>
      <c r="I1730" s="33"/>
      <c r="J1730" s="33"/>
      <c r="K1730" s="33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</row>
    <row r="1731" ht="15.75" customHeight="1">
      <c r="A1731" s="173" t="s">
        <v>306</v>
      </c>
      <c r="B1731" s="179" t="str">
        <f>IFERROR(VLOOKUP(A1726,REKAPAN!$A$1:$M$2737,4, FALSE))</f>
        <v/>
      </c>
      <c r="C1731" s="180"/>
      <c r="D1731" s="181"/>
      <c r="E1731" s="171"/>
      <c r="F1731" s="176" t="s">
        <v>325</v>
      </c>
      <c r="G1731" s="177" t="str">
        <f t="shared" si="231"/>
        <v/>
      </c>
      <c r="H1731" s="50"/>
      <c r="I1731" s="33"/>
      <c r="J1731" s="33"/>
      <c r="K1731" s="33"/>
      <c r="L1731" s="33"/>
      <c r="M1731" s="33"/>
      <c r="N1731" s="33"/>
      <c r="O1731" s="33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</row>
    <row r="1732" ht="15.75" customHeight="1">
      <c r="A1732" s="164" t="s">
        <v>332</v>
      </c>
      <c r="B1732" s="182" t="s">
        <v>333</v>
      </c>
      <c r="C1732" s="183" t="s">
        <v>283</v>
      </c>
      <c r="D1732" s="184" t="str">
        <f>IFERROR(VLOOKUP(A1726,REKAPAN!$A$1:$M$2737,12, FALSE))</f>
        <v/>
      </c>
      <c r="E1732" s="171"/>
      <c r="F1732" s="176" t="s">
        <v>351</v>
      </c>
      <c r="G1732" s="177" t="str">
        <f t="shared" si="231"/>
        <v/>
      </c>
      <c r="H1732" s="50"/>
      <c r="I1732" s="33"/>
      <c r="J1732" s="33"/>
      <c r="K1732" s="33"/>
      <c r="L1732" s="33"/>
      <c r="M1732" s="33"/>
      <c r="N1732" s="33"/>
      <c r="O1732" s="33"/>
      <c r="P1732" s="33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</row>
    <row r="1733" ht="15.75" customHeight="1">
      <c r="A1733" s="173" t="s">
        <v>266</v>
      </c>
      <c r="B1733" s="179" t="str">
        <f>IFERROR(VLOOKUP(A1726,REKAPAN!$A$1:$O$2737,15, FALSE))</f>
        <v/>
      </c>
      <c r="C1733" s="185" t="s">
        <v>300</v>
      </c>
      <c r="D1733" s="186" t="str">
        <f>IFERROR(VLOOKUP(A1726,REKAPAN!$A$1:$M$2737,13, FALSE))</f>
        <v/>
      </c>
      <c r="E1733" s="171"/>
      <c r="F1733" s="176" t="s">
        <v>372</v>
      </c>
      <c r="G1733" s="177" t="str">
        <f t="shared" si="231"/>
        <v/>
      </c>
      <c r="H1733" s="50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</row>
    <row r="1734" ht="15.75" customHeight="1">
      <c r="A1734" s="173" t="s">
        <v>383</v>
      </c>
      <c r="B1734" s="179" t="str">
        <f>IFERROR(VLOOKUP(A1726,REKAPAN!$A$1:$M$2737,6, FALSE))</f>
        <v/>
      </c>
      <c r="C1734" s="185" t="s">
        <v>325</v>
      </c>
      <c r="D1734" s="187" t="str">
        <f>IFERROR(VLOOKUP(A1726,REKAPAN!$A$1:$M$2737,11, FALSE))</f>
        <v/>
      </c>
      <c r="E1734" s="171"/>
      <c r="F1734" s="176" t="s">
        <v>394</v>
      </c>
      <c r="G1734" s="188" t="str">
        <f>IFERROR(VLOOKUP(A1726,REKAPAN!$A$1:$O$2737,14, FALSE))</f>
        <v/>
      </c>
      <c r="H1734" s="50"/>
      <c r="I1734" s="33"/>
      <c r="J1734" s="33"/>
      <c r="K1734" s="33"/>
      <c r="L1734" s="33"/>
      <c r="M1734" s="33"/>
      <c r="N1734" s="33"/>
      <c r="O1734" s="33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</row>
    <row r="1735" ht="15.75" customHeight="1">
      <c r="A1735" s="173" t="s">
        <v>404</v>
      </c>
      <c r="B1735" s="189" t="str">
        <f>IFERROR(VLOOKUP(A1726,REKAPAN!$A$1:$M$2737,5, FALSE))</f>
        <v/>
      </c>
      <c r="C1735" s="185" t="s">
        <v>351</v>
      </c>
      <c r="D1735" s="187" t="str">
        <f>IFERROR(VLOOKUP(A1726,REKAPAN!$A$1:$M$2737,9, FALSE))</f>
        <v/>
      </c>
      <c r="E1735" s="171"/>
      <c r="F1735" s="176" t="s">
        <v>383</v>
      </c>
      <c r="G1735" s="190" t="str">
        <f t="shared" ref="G1735:G1736" si="232">B1734</f>
        <v/>
      </c>
      <c r="H1735" s="50"/>
      <c r="I1735" s="33"/>
      <c r="J1735" s="33"/>
      <c r="K1735" s="33"/>
      <c r="L1735" s="33"/>
      <c r="M1735" s="33"/>
      <c r="N1735" s="33"/>
      <c r="O1735" s="33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</row>
    <row r="1736" ht="15.75" customHeight="1">
      <c r="A1736" s="191"/>
      <c r="C1736" s="185" t="s">
        <v>372</v>
      </c>
      <c r="D1736" s="192" t="str">
        <f>IFERROR(VLOOKUP(A1726,REKAPAN!$A$1:$M$2737,10, FALSE))</f>
        <v/>
      </c>
      <c r="E1736" s="171"/>
      <c r="F1736" s="176" t="s">
        <v>404</v>
      </c>
      <c r="G1736" s="193" t="str">
        <f t="shared" si="232"/>
        <v/>
      </c>
      <c r="H1736" s="50"/>
      <c r="I1736" s="33"/>
      <c r="J1736" s="33"/>
      <c r="K1736" s="33"/>
      <c r="L1736" s="33"/>
      <c r="M1736" s="33"/>
      <c r="N1736" s="33"/>
      <c r="O1736" s="33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</row>
    <row r="1737" ht="15.75" customHeight="1">
      <c r="A1737" s="191"/>
      <c r="C1737" s="185" t="s">
        <v>394</v>
      </c>
      <c r="D1737" s="194"/>
      <c r="E1737" s="171"/>
      <c r="F1737" s="176"/>
      <c r="H1737" s="50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</row>
    <row r="1738" ht="15.75" customHeight="1">
      <c r="A1738" s="191"/>
      <c r="C1738" s="180"/>
      <c r="D1738" s="50"/>
      <c r="E1738" s="171"/>
      <c r="F1738" s="191"/>
      <c r="H1738" s="50"/>
      <c r="I1738" s="33"/>
      <c r="J1738" s="33"/>
      <c r="K1738" s="33"/>
      <c r="L1738" s="33"/>
      <c r="M1738" s="33"/>
      <c r="N1738" s="33"/>
      <c r="O1738" s="33"/>
      <c r="P1738" s="33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</row>
    <row r="1739" ht="15.75" customHeight="1">
      <c r="A1739" s="176" t="s">
        <v>460</v>
      </c>
      <c r="B1739" s="195" t="s">
        <v>462</v>
      </c>
      <c r="C1739" s="180"/>
      <c r="D1739" s="181"/>
      <c r="E1739" s="171"/>
      <c r="F1739" s="196" t="s">
        <v>464</v>
      </c>
      <c r="G1739" s="197" t="s">
        <v>469</v>
      </c>
      <c r="H1739" s="198"/>
      <c r="I1739" s="33"/>
      <c r="J1739" s="33"/>
      <c r="K1739" s="33"/>
      <c r="L1739" s="33"/>
      <c r="M1739" s="33"/>
      <c r="N1739" s="33"/>
      <c r="O1739" s="33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</row>
    <row r="1740" ht="15.75" customHeight="1">
      <c r="A1740" s="199" t="str">
        <f>IFERROR(VLOOKUP(A1726,REKAPAN!$A$2:$R$2737,16, FALSE))</f>
        <v/>
      </c>
      <c r="B1740" s="200"/>
      <c r="C1740" s="201"/>
      <c r="D1740" s="202"/>
      <c r="E1740" s="203"/>
      <c r="F1740" s="204"/>
      <c r="G1740" s="78"/>
      <c r="H1740" s="79"/>
      <c r="I1740" s="33"/>
      <c r="J1740" s="33"/>
      <c r="K1740" s="33"/>
      <c r="L1740" s="33"/>
      <c r="M1740" s="33"/>
      <c r="N1740" s="33"/>
      <c r="O1740" s="33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</row>
    <row r="1741" ht="15.75" customHeight="1">
      <c r="A1741" s="162" t="s">
        <v>4076</v>
      </c>
      <c r="B1741" s="27"/>
      <c r="C1741" s="27"/>
      <c r="D1741" s="28"/>
      <c r="E1741" s="163"/>
      <c r="F1741" s="164" t="str">
        <f>A1741</f>
        <v>(29)25</v>
      </c>
      <c r="G1741" s="165" t="s">
        <v>238</v>
      </c>
      <c r="H1741" s="166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</row>
    <row r="1742" ht="15.75" customHeight="1">
      <c r="A1742" s="167" t="s">
        <v>239</v>
      </c>
      <c r="B1742" s="168" t="str">
        <f>IFERROR(VLOOKUP(A1741,REKAPAN!$A$1:$M$2737,2, FALSE))</f>
        <v/>
      </c>
      <c r="C1742" s="169"/>
      <c r="D1742" s="170"/>
      <c r="E1742" s="171"/>
      <c r="F1742" s="164" t="s">
        <v>266</v>
      </c>
      <c r="G1742" s="172" t="str">
        <f>B1748</f>
        <v/>
      </c>
      <c r="H1742" s="28"/>
      <c r="I1742" s="33"/>
      <c r="J1742" s="33"/>
      <c r="K1742" s="33"/>
      <c r="L1742" s="33"/>
      <c r="M1742" s="33"/>
      <c r="N1742" s="33"/>
      <c r="O1742" s="33"/>
      <c r="P1742" s="33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</row>
    <row r="1743" ht="15.75" customHeight="1">
      <c r="A1743" s="173" t="s">
        <v>269</v>
      </c>
      <c r="B1743" s="174" t="str">
        <f>IFERROR(VLOOKUP(A1741,REKAPAN!$A$1:$M$2737,3, FALSE))</f>
        <v/>
      </c>
      <c r="D1743" s="175"/>
      <c r="E1743" s="171"/>
      <c r="F1743" s="176" t="s">
        <v>270</v>
      </c>
      <c r="G1743" s="177" t="str">
        <f>B1742</f>
        <v/>
      </c>
      <c r="H1743" s="50"/>
      <c r="I1743" s="33"/>
      <c r="J1743" s="33"/>
      <c r="K1743" s="33"/>
      <c r="L1743" s="33"/>
      <c r="M1743" s="33"/>
      <c r="N1743" s="33"/>
      <c r="O1743" s="33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</row>
    <row r="1744" ht="15.75" customHeight="1">
      <c r="A1744" s="173"/>
      <c r="D1744" s="175"/>
      <c r="E1744" s="171"/>
      <c r="F1744" s="176" t="s">
        <v>283</v>
      </c>
      <c r="G1744" s="178" t="str">
        <f t="shared" ref="G1744:G1748" si="233">D1747</f>
        <v/>
      </c>
      <c r="H1744" s="50"/>
      <c r="I1744" s="33"/>
      <c r="J1744" s="33"/>
      <c r="K1744" s="33"/>
      <c r="L1744" s="33"/>
      <c r="M1744" s="33"/>
      <c r="N1744" s="33"/>
      <c r="O1744" s="33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</row>
    <row r="1745" ht="15.75" customHeight="1">
      <c r="A1745" s="173"/>
      <c r="D1745" s="175"/>
      <c r="E1745" s="171"/>
      <c r="F1745" s="176" t="s">
        <v>300</v>
      </c>
      <c r="G1745" s="178" t="str">
        <f t="shared" si="233"/>
        <v/>
      </c>
      <c r="H1745" s="50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</row>
    <row r="1746" ht="15.75" customHeight="1">
      <c r="A1746" s="173" t="s">
        <v>306</v>
      </c>
      <c r="B1746" s="179" t="str">
        <f>IFERROR(VLOOKUP(A1741,REKAPAN!$A$1:$M$2737,4, FALSE))</f>
        <v/>
      </c>
      <c r="C1746" s="180"/>
      <c r="D1746" s="181"/>
      <c r="E1746" s="171"/>
      <c r="F1746" s="176" t="s">
        <v>325</v>
      </c>
      <c r="G1746" s="177" t="str">
        <f t="shared" si="233"/>
        <v/>
      </c>
      <c r="H1746" s="50"/>
      <c r="I1746" s="33"/>
      <c r="J1746" s="33"/>
      <c r="K1746" s="33"/>
      <c r="L1746" s="33"/>
      <c r="M1746" s="33"/>
      <c r="N1746" s="33"/>
      <c r="O1746" s="33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</row>
    <row r="1747" ht="15.75" customHeight="1">
      <c r="A1747" s="164" t="s">
        <v>332</v>
      </c>
      <c r="B1747" s="182" t="s">
        <v>333</v>
      </c>
      <c r="C1747" s="183" t="s">
        <v>283</v>
      </c>
      <c r="D1747" s="184" t="str">
        <f>IFERROR(VLOOKUP(A1741,REKAPAN!$A$1:$M$2737,12, FALSE))</f>
        <v/>
      </c>
      <c r="E1747" s="171"/>
      <c r="F1747" s="176" t="s">
        <v>351</v>
      </c>
      <c r="G1747" s="177" t="str">
        <f t="shared" si="233"/>
        <v/>
      </c>
      <c r="H1747" s="50"/>
      <c r="I1747" s="33"/>
      <c r="J1747" s="33"/>
      <c r="K1747" s="33"/>
      <c r="L1747" s="33"/>
      <c r="M1747" s="33"/>
      <c r="N1747" s="33"/>
      <c r="O1747" s="33"/>
      <c r="P1747" s="33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</row>
    <row r="1748" ht="15.75" customHeight="1">
      <c r="A1748" s="173" t="s">
        <v>266</v>
      </c>
      <c r="B1748" s="179" t="str">
        <f>IFERROR(VLOOKUP(A1741,REKAPAN!$A$1:$O$2737,15, FALSE))</f>
        <v/>
      </c>
      <c r="C1748" s="185" t="s">
        <v>300</v>
      </c>
      <c r="D1748" s="186" t="str">
        <f>IFERROR(VLOOKUP(A1741,REKAPAN!$A$1:$M$2737,13, FALSE))</f>
        <v/>
      </c>
      <c r="E1748" s="171"/>
      <c r="F1748" s="176" t="s">
        <v>372</v>
      </c>
      <c r="G1748" s="177" t="str">
        <f t="shared" si="233"/>
        <v/>
      </c>
      <c r="H1748" s="50"/>
      <c r="I1748" s="33"/>
      <c r="J1748" s="33"/>
      <c r="K1748" s="33"/>
      <c r="L1748" s="33"/>
      <c r="M1748" s="33"/>
      <c r="N1748" s="33"/>
      <c r="O1748" s="33"/>
      <c r="P1748" s="33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</row>
    <row r="1749" ht="15.75" customHeight="1">
      <c r="A1749" s="173" t="s">
        <v>383</v>
      </c>
      <c r="B1749" s="179" t="str">
        <f>IFERROR(VLOOKUP(A1741,REKAPAN!$A$1:$M$2737,6, FALSE))</f>
        <v/>
      </c>
      <c r="C1749" s="185" t="s">
        <v>325</v>
      </c>
      <c r="D1749" s="187" t="str">
        <f>IFERROR(VLOOKUP(A1741,REKAPAN!$A$1:$M$2737,11, FALSE))</f>
        <v/>
      </c>
      <c r="E1749" s="171"/>
      <c r="F1749" s="176" t="s">
        <v>394</v>
      </c>
      <c r="G1749" s="188" t="str">
        <f>IFERROR(VLOOKUP(A1741,REKAPAN!$A$1:$O$2737,14, FALSE))</f>
        <v/>
      </c>
      <c r="H1749" s="50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</row>
    <row r="1750" ht="15.75" customHeight="1">
      <c r="A1750" s="173" t="s">
        <v>404</v>
      </c>
      <c r="B1750" s="189" t="str">
        <f>IFERROR(VLOOKUP(A1741,REKAPAN!$A$1:$M$2737,5, FALSE))</f>
        <v/>
      </c>
      <c r="C1750" s="185" t="s">
        <v>351</v>
      </c>
      <c r="D1750" s="187" t="str">
        <f>IFERROR(VLOOKUP(A1741,REKAPAN!$A$1:$M$2737,9, FALSE))</f>
        <v/>
      </c>
      <c r="E1750" s="171"/>
      <c r="F1750" s="176" t="s">
        <v>383</v>
      </c>
      <c r="G1750" s="190" t="str">
        <f t="shared" ref="G1750:G1751" si="234">B1749</f>
        <v/>
      </c>
      <c r="H1750" s="50"/>
      <c r="I1750" s="33"/>
      <c r="J1750" s="33"/>
      <c r="K1750" s="33"/>
      <c r="L1750" s="33"/>
      <c r="M1750" s="33"/>
      <c r="N1750" s="33"/>
      <c r="O1750" s="33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</row>
    <row r="1751" ht="15.75" customHeight="1">
      <c r="A1751" s="191"/>
      <c r="C1751" s="185" t="s">
        <v>372</v>
      </c>
      <c r="D1751" s="192" t="str">
        <f>IFERROR(VLOOKUP(A1741,REKAPAN!$A$1:$M$2737,10, FALSE))</f>
        <v/>
      </c>
      <c r="E1751" s="171"/>
      <c r="F1751" s="176" t="s">
        <v>404</v>
      </c>
      <c r="G1751" s="193" t="str">
        <f t="shared" si="234"/>
        <v/>
      </c>
      <c r="H1751" s="50"/>
      <c r="I1751" s="33"/>
      <c r="J1751" s="33"/>
      <c r="K1751" s="33"/>
      <c r="L1751" s="33"/>
      <c r="M1751" s="33"/>
      <c r="N1751" s="33"/>
      <c r="O1751" s="33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</row>
    <row r="1752" ht="15.75" customHeight="1">
      <c r="A1752" s="191"/>
      <c r="C1752" s="185" t="s">
        <v>394</v>
      </c>
      <c r="D1752" s="194"/>
      <c r="E1752" s="171"/>
      <c r="F1752" s="176"/>
      <c r="H1752" s="50"/>
      <c r="I1752" s="33"/>
      <c r="J1752" s="33"/>
      <c r="K1752" s="33"/>
      <c r="L1752" s="33"/>
      <c r="M1752" s="33"/>
      <c r="N1752" s="33"/>
      <c r="O1752" s="33"/>
      <c r="P1752" s="33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</row>
    <row r="1753" ht="15.75" customHeight="1">
      <c r="A1753" s="191"/>
      <c r="C1753" s="180"/>
      <c r="D1753" s="50"/>
      <c r="E1753" s="171"/>
      <c r="F1753" s="191"/>
      <c r="H1753" s="50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</row>
    <row r="1754" ht="15.75" customHeight="1">
      <c r="A1754" s="176" t="s">
        <v>460</v>
      </c>
      <c r="B1754" s="195" t="s">
        <v>462</v>
      </c>
      <c r="C1754" s="180"/>
      <c r="D1754" s="181"/>
      <c r="E1754" s="171"/>
      <c r="F1754" s="196" t="s">
        <v>464</v>
      </c>
      <c r="G1754" s="197" t="s">
        <v>469</v>
      </c>
      <c r="H1754" s="198"/>
      <c r="I1754" s="33"/>
      <c r="J1754" s="33"/>
      <c r="K1754" s="33"/>
      <c r="L1754" s="33"/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</row>
    <row r="1755" ht="15.75" customHeight="1">
      <c r="A1755" s="199" t="str">
        <f>IFERROR(VLOOKUP(A1741,REKAPAN!$A$2:$R$2737,16, FALSE))</f>
        <v/>
      </c>
      <c r="B1755" s="200"/>
      <c r="C1755" s="201"/>
      <c r="D1755" s="202"/>
      <c r="E1755" s="203"/>
      <c r="F1755" s="204"/>
      <c r="G1755" s="78"/>
      <c r="H1755" s="79"/>
      <c r="I1755" s="33"/>
      <c r="J1755" s="33"/>
      <c r="K1755" s="33"/>
      <c r="L1755" s="33"/>
      <c r="M1755" s="33"/>
      <c r="N1755" s="33"/>
      <c r="O1755" s="33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</row>
    <row r="1756" ht="15.75" customHeight="1">
      <c r="A1756" s="162" t="s">
        <v>4078</v>
      </c>
      <c r="B1756" s="27"/>
      <c r="C1756" s="27"/>
      <c r="D1756" s="28"/>
      <c r="E1756" s="163"/>
      <c r="F1756" s="164" t="str">
        <f>A1756</f>
        <v>(29)26</v>
      </c>
      <c r="G1756" s="165" t="s">
        <v>238</v>
      </c>
      <c r="H1756" s="166"/>
      <c r="I1756" s="33"/>
      <c r="J1756" s="33"/>
      <c r="K1756" s="33"/>
      <c r="L1756" s="33"/>
      <c r="M1756" s="33"/>
      <c r="N1756" s="33"/>
      <c r="O1756" s="33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</row>
    <row r="1757" ht="15.75" customHeight="1">
      <c r="A1757" s="167" t="s">
        <v>239</v>
      </c>
      <c r="B1757" s="168" t="str">
        <f>IFERROR(VLOOKUP(A1756,REKAPAN!$A$1:$M$2737,2, FALSE))</f>
        <v/>
      </c>
      <c r="C1757" s="169"/>
      <c r="D1757" s="170"/>
      <c r="E1757" s="171"/>
      <c r="F1757" s="164" t="s">
        <v>266</v>
      </c>
      <c r="G1757" s="172" t="str">
        <f>B1763</f>
        <v/>
      </c>
      <c r="H1757" s="28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</row>
    <row r="1758" ht="15.75" customHeight="1">
      <c r="A1758" s="173" t="s">
        <v>269</v>
      </c>
      <c r="B1758" s="174" t="str">
        <f>IFERROR(VLOOKUP(A1756,REKAPAN!$A$1:$M$2737,3, FALSE))</f>
        <v/>
      </c>
      <c r="D1758" s="175"/>
      <c r="E1758" s="171"/>
      <c r="F1758" s="176" t="s">
        <v>270</v>
      </c>
      <c r="G1758" s="177" t="str">
        <f>B1757</f>
        <v/>
      </c>
      <c r="H1758" s="50"/>
      <c r="I1758" s="33"/>
      <c r="J1758" s="33"/>
      <c r="K1758" s="33"/>
      <c r="L1758" s="33"/>
      <c r="M1758" s="33"/>
      <c r="N1758" s="33"/>
      <c r="O1758" s="33"/>
      <c r="P1758" s="33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</row>
    <row r="1759" ht="15.75" customHeight="1">
      <c r="A1759" s="173"/>
      <c r="D1759" s="175"/>
      <c r="E1759" s="171"/>
      <c r="F1759" s="176" t="s">
        <v>283</v>
      </c>
      <c r="G1759" s="178" t="str">
        <f t="shared" ref="G1759:G1763" si="235">D1762</f>
        <v/>
      </c>
      <c r="H1759" s="50"/>
      <c r="I1759" s="33"/>
      <c r="J1759" s="33"/>
      <c r="K1759" s="33"/>
      <c r="L1759" s="33"/>
      <c r="M1759" s="33"/>
      <c r="N1759" s="33"/>
      <c r="O1759" s="33"/>
      <c r="P1759" s="33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</row>
    <row r="1760" ht="15.75" customHeight="1">
      <c r="A1760" s="173"/>
      <c r="D1760" s="175"/>
      <c r="E1760" s="171"/>
      <c r="F1760" s="176" t="s">
        <v>300</v>
      </c>
      <c r="G1760" s="178" t="str">
        <f t="shared" si="235"/>
        <v/>
      </c>
      <c r="H1760" s="50"/>
      <c r="I1760" s="33"/>
      <c r="J1760" s="33"/>
      <c r="K1760" s="33"/>
      <c r="L1760" s="33"/>
      <c r="M1760" s="33"/>
      <c r="N1760" s="33"/>
      <c r="O1760" s="33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</row>
    <row r="1761" ht="15.75" customHeight="1">
      <c r="A1761" s="173" t="s">
        <v>306</v>
      </c>
      <c r="B1761" s="179" t="str">
        <f>IFERROR(VLOOKUP(A1756,REKAPAN!$A$1:$M$2737,4, FALSE))</f>
        <v/>
      </c>
      <c r="C1761" s="180"/>
      <c r="D1761" s="181"/>
      <c r="E1761" s="171"/>
      <c r="F1761" s="176" t="s">
        <v>325</v>
      </c>
      <c r="G1761" s="177" t="str">
        <f t="shared" si="235"/>
        <v/>
      </c>
      <c r="H1761" s="50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</row>
    <row r="1762" ht="15.75" customHeight="1">
      <c r="A1762" s="164" t="s">
        <v>332</v>
      </c>
      <c r="B1762" s="182" t="s">
        <v>333</v>
      </c>
      <c r="C1762" s="183" t="s">
        <v>283</v>
      </c>
      <c r="D1762" s="184" t="str">
        <f>IFERROR(VLOOKUP(A1756,REKAPAN!$A$1:$M$2737,12, FALSE))</f>
        <v/>
      </c>
      <c r="E1762" s="171"/>
      <c r="F1762" s="176" t="s">
        <v>351</v>
      </c>
      <c r="G1762" s="177" t="str">
        <f t="shared" si="235"/>
        <v/>
      </c>
      <c r="H1762" s="50"/>
      <c r="I1762" s="33"/>
      <c r="J1762" s="33"/>
      <c r="K1762" s="33"/>
      <c r="L1762" s="33"/>
      <c r="M1762" s="33"/>
      <c r="N1762" s="33"/>
      <c r="O1762" s="33"/>
      <c r="P1762" s="33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</row>
    <row r="1763" ht="15.75" customHeight="1">
      <c r="A1763" s="173" t="s">
        <v>266</v>
      </c>
      <c r="B1763" s="179" t="str">
        <f>IFERROR(VLOOKUP(A1756,REKAPAN!$A$1:$O$2737,15, FALSE))</f>
        <v/>
      </c>
      <c r="C1763" s="185" t="s">
        <v>300</v>
      </c>
      <c r="D1763" s="186" t="str">
        <f>IFERROR(VLOOKUP(A1756,REKAPAN!$A$1:$M$2737,13, FALSE))</f>
        <v/>
      </c>
      <c r="E1763" s="171"/>
      <c r="F1763" s="176" t="s">
        <v>372</v>
      </c>
      <c r="G1763" s="177" t="str">
        <f t="shared" si="235"/>
        <v/>
      </c>
      <c r="H1763" s="50"/>
      <c r="I1763" s="33"/>
      <c r="J1763" s="33"/>
      <c r="K1763" s="33"/>
      <c r="L1763" s="33"/>
      <c r="M1763" s="33"/>
      <c r="N1763" s="33"/>
      <c r="O1763" s="33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</row>
    <row r="1764" ht="15.75" customHeight="1">
      <c r="A1764" s="173" t="s">
        <v>383</v>
      </c>
      <c r="B1764" s="179" t="str">
        <f>IFERROR(VLOOKUP(A1756,REKAPAN!$A$1:$M$2737,6, FALSE))</f>
        <v/>
      </c>
      <c r="C1764" s="185" t="s">
        <v>325</v>
      </c>
      <c r="D1764" s="187" t="str">
        <f>IFERROR(VLOOKUP(A1756,REKAPAN!$A$1:$M$2737,11, FALSE))</f>
        <v/>
      </c>
      <c r="E1764" s="171"/>
      <c r="F1764" s="176" t="s">
        <v>394</v>
      </c>
      <c r="G1764" s="188" t="str">
        <f>IFERROR(VLOOKUP(A1756,REKAPAN!$A$1:$O$2737,14, FALSE))</f>
        <v/>
      </c>
      <c r="H1764" s="50"/>
      <c r="I1764" s="33"/>
      <c r="J1764" s="33"/>
      <c r="K1764" s="33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</row>
    <row r="1765" ht="15.75" customHeight="1">
      <c r="A1765" s="173" t="s">
        <v>404</v>
      </c>
      <c r="B1765" s="189" t="str">
        <f>IFERROR(VLOOKUP(A1756,REKAPAN!$A$1:$M$2737,5, FALSE))</f>
        <v/>
      </c>
      <c r="C1765" s="185" t="s">
        <v>351</v>
      </c>
      <c r="D1765" s="187" t="str">
        <f>IFERROR(VLOOKUP(A1756,REKAPAN!$A$1:$M$2737,9, FALSE))</f>
        <v/>
      </c>
      <c r="E1765" s="171"/>
      <c r="F1765" s="176" t="s">
        <v>383</v>
      </c>
      <c r="G1765" s="190" t="str">
        <f t="shared" ref="G1765:G1766" si="236">B1764</f>
        <v/>
      </c>
      <c r="H1765" s="50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</row>
    <row r="1766" ht="15.75" customHeight="1">
      <c r="A1766" s="191"/>
      <c r="C1766" s="185" t="s">
        <v>372</v>
      </c>
      <c r="D1766" s="192" t="str">
        <f>IFERROR(VLOOKUP(A1756,REKAPAN!$A$1:$M$2737,10, FALSE))</f>
        <v/>
      </c>
      <c r="E1766" s="171"/>
      <c r="F1766" s="176" t="s">
        <v>404</v>
      </c>
      <c r="G1766" s="193" t="str">
        <f t="shared" si="236"/>
        <v/>
      </c>
      <c r="H1766" s="50"/>
      <c r="I1766" s="33"/>
      <c r="J1766" s="33"/>
      <c r="K1766" s="33"/>
      <c r="L1766" s="33"/>
      <c r="M1766" s="33"/>
      <c r="N1766" s="33"/>
      <c r="O1766" s="33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</row>
    <row r="1767" ht="15.75" customHeight="1">
      <c r="A1767" s="191"/>
      <c r="C1767" s="185" t="s">
        <v>394</v>
      </c>
      <c r="D1767" s="194"/>
      <c r="E1767" s="171"/>
      <c r="F1767" s="176"/>
      <c r="H1767" s="50"/>
      <c r="I1767" s="33"/>
      <c r="J1767" s="33"/>
      <c r="K1767" s="33"/>
      <c r="L1767" s="33"/>
      <c r="M1767" s="33"/>
      <c r="N1767" s="33"/>
      <c r="O1767" s="33"/>
      <c r="P1767" s="33"/>
      <c r="Q1767" s="33"/>
      <c r="R1767" s="33"/>
      <c r="S1767" s="33"/>
      <c r="T1767" s="33"/>
      <c r="U1767" s="33"/>
      <c r="V1767" s="33"/>
      <c r="W1767" s="33"/>
      <c r="X1767" s="33"/>
      <c r="Y1767" s="33"/>
      <c r="Z1767" s="33"/>
    </row>
    <row r="1768" ht="15.75" customHeight="1">
      <c r="A1768" s="191"/>
      <c r="C1768" s="180"/>
      <c r="D1768" s="50"/>
      <c r="E1768" s="171"/>
      <c r="F1768" s="191"/>
      <c r="H1768" s="50"/>
      <c r="I1768" s="33"/>
      <c r="J1768" s="33"/>
      <c r="K1768" s="33"/>
      <c r="L1768" s="33"/>
      <c r="M1768" s="33"/>
      <c r="N1768" s="33"/>
      <c r="O1768" s="33"/>
      <c r="P1768" s="33"/>
      <c r="Q1768" s="33"/>
      <c r="R1768" s="33"/>
      <c r="S1768" s="33"/>
      <c r="T1768" s="33"/>
      <c r="U1768" s="33"/>
      <c r="V1768" s="33"/>
      <c r="W1768" s="33"/>
      <c r="X1768" s="33"/>
      <c r="Y1768" s="33"/>
      <c r="Z1768" s="33"/>
    </row>
    <row r="1769" ht="15.75" customHeight="1">
      <c r="A1769" s="176" t="s">
        <v>460</v>
      </c>
      <c r="B1769" s="195" t="s">
        <v>462</v>
      </c>
      <c r="C1769" s="180"/>
      <c r="D1769" s="181"/>
      <c r="E1769" s="171"/>
      <c r="F1769" s="196" t="s">
        <v>464</v>
      </c>
      <c r="G1769" s="197" t="s">
        <v>469</v>
      </c>
      <c r="H1769" s="198"/>
      <c r="I1769" s="33"/>
      <c r="J1769" s="33"/>
      <c r="K1769" s="33"/>
      <c r="L1769" s="33"/>
      <c r="M1769" s="33"/>
      <c r="N1769" s="33"/>
      <c r="O1769" s="33"/>
      <c r="P1769" s="33"/>
      <c r="Q1769" s="33"/>
      <c r="R1769" s="33"/>
      <c r="S1769" s="33"/>
      <c r="T1769" s="33"/>
      <c r="U1769" s="33"/>
      <c r="V1769" s="33"/>
      <c r="W1769" s="33"/>
      <c r="X1769" s="33"/>
      <c r="Y1769" s="33"/>
      <c r="Z1769" s="33"/>
    </row>
    <row r="1770" ht="15.75" customHeight="1">
      <c r="A1770" s="199" t="str">
        <f>IFERROR(VLOOKUP(A1756,REKAPAN!$A$2:$R$2737,16, FALSE))</f>
        <v/>
      </c>
      <c r="B1770" s="200"/>
      <c r="C1770" s="201"/>
      <c r="D1770" s="202"/>
      <c r="E1770" s="203"/>
      <c r="F1770" s="204"/>
      <c r="G1770" s="78"/>
      <c r="H1770" s="79"/>
      <c r="I1770" s="33"/>
      <c r="J1770" s="33"/>
      <c r="K1770" s="33"/>
      <c r="L1770" s="33"/>
      <c r="M1770" s="33"/>
      <c r="N1770" s="33"/>
      <c r="O1770" s="33"/>
      <c r="P1770" s="33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</row>
    <row r="1771" ht="15.75" customHeight="1">
      <c r="A1771" s="162" t="s">
        <v>4080</v>
      </c>
      <c r="B1771" s="27"/>
      <c r="C1771" s="27"/>
      <c r="D1771" s="28"/>
      <c r="E1771" s="163"/>
      <c r="F1771" s="164" t="str">
        <f>A1771</f>
        <v>(29)27</v>
      </c>
      <c r="G1771" s="165" t="s">
        <v>238</v>
      </c>
      <c r="H1771" s="166"/>
      <c r="I1771" s="33"/>
      <c r="J1771" s="33"/>
      <c r="K1771" s="33"/>
      <c r="L1771" s="33"/>
      <c r="M1771" s="33"/>
      <c r="N1771" s="33"/>
      <c r="O1771" s="33"/>
      <c r="P1771" s="33"/>
      <c r="Q1771" s="33"/>
      <c r="R1771" s="33"/>
      <c r="S1771" s="33"/>
      <c r="T1771" s="33"/>
      <c r="U1771" s="33"/>
      <c r="V1771" s="33"/>
      <c r="W1771" s="33"/>
      <c r="X1771" s="33"/>
      <c r="Y1771" s="33"/>
      <c r="Z1771" s="33"/>
    </row>
    <row r="1772" ht="15.75" customHeight="1">
      <c r="A1772" s="167" t="s">
        <v>239</v>
      </c>
      <c r="B1772" s="168" t="str">
        <f>IFERROR(VLOOKUP(A1771,REKAPAN!$A$1:$M$2737,2, FALSE))</f>
        <v/>
      </c>
      <c r="C1772" s="169"/>
      <c r="D1772" s="170"/>
      <c r="E1772" s="171"/>
      <c r="F1772" s="164" t="s">
        <v>266</v>
      </c>
      <c r="G1772" s="172" t="str">
        <f>B1778</f>
        <v/>
      </c>
      <c r="H1772" s="28"/>
      <c r="I1772" s="33"/>
      <c r="J1772" s="33"/>
      <c r="K1772" s="33"/>
      <c r="L1772" s="33"/>
      <c r="M1772" s="33"/>
      <c r="N1772" s="33"/>
      <c r="O1772" s="33"/>
      <c r="P1772" s="33"/>
      <c r="Q1772" s="33"/>
      <c r="R1772" s="33"/>
      <c r="S1772" s="33"/>
      <c r="T1772" s="33"/>
      <c r="U1772" s="33"/>
      <c r="V1772" s="33"/>
      <c r="W1772" s="33"/>
      <c r="X1772" s="33"/>
      <c r="Y1772" s="33"/>
      <c r="Z1772" s="33"/>
    </row>
    <row r="1773" ht="15.75" customHeight="1">
      <c r="A1773" s="173" t="s">
        <v>269</v>
      </c>
      <c r="B1773" s="174" t="str">
        <f>IFERROR(VLOOKUP(A1771,REKAPAN!$A$1:$M$2737,3, FALSE))</f>
        <v/>
      </c>
      <c r="D1773" s="175"/>
      <c r="E1773" s="171"/>
      <c r="F1773" s="176" t="s">
        <v>270</v>
      </c>
      <c r="G1773" s="177" t="str">
        <f>B1772</f>
        <v/>
      </c>
      <c r="H1773" s="50"/>
      <c r="I1773" s="33"/>
      <c r="J1773" s="33"/>
      <c r="K1773" s="33"/>
      <c r="L1773" s="33"/>
      <c r="M1773" s="33"/>
      <c r="N1773" s="33"/>
      <c r="O1773" s="33"/>
      <c r="P1773" s="33"/>
      <c r="Q1773" s="33"/>
      <c r="R1773" s="33"/>
      <c r="S1773" s="33"/>
      <c r="T1773" s="33"/>
      <c r="U1773" s="33"/>
      <c r="V1773" s="33"/>
      <c r="W1773" s="33"/>
      <c r="X1773" s="33"/>
      <c r="Y1773" s="33"/>
      <c r="Z1773" s="33"/>
    </row>
    <row r="1774" ht="15.75" customHeight="1">
      <c r="A1774" s="173"/>
      <c r="D1774" s="175"/>
      <c r="E1774" s="171"/>
      <c r="F1774" s="176" t="s">
        <v>283</v>
      </c>
      <c r="G1774" s="178" t="str">
        <f t="shared" ref="G1774:G1778" si="237">D1777</f>
        <v/>
      </c>
      <c r="H1774" s="50"/>
      <c r="I1774" s="33"/>
      <c r="J1774" s="33"/>
      <c r="K1774" s="33"/>
      <c r="L1774" s="33"/>
      <c r="M1774" s="33"/>
      <c r="N1774" s="33"/>
      <c r="O1774" s="33"/>
      <c r="P1774" s="33"/>
      <c r="Q1774" s="33"/>
      <c r="R1774" s="33"/>
      <c r="S1774" s="33"/>
      <c r="T1774" s="33"/>
      <c r="U1774" s="33"/>
      <c r="V1774" s="33"/>
      <c r="W1774" s="33"/>
      <c r="X1774" s="33"/>
      <c r="Y1774" s="33"/>
      <c r="Z1774" s="33"/>
    </row>
    <row r="1775" ht="15.75" customHeight="1">
      <c r="A1775" s="173"/>
      <c r="D1775" s="175"/>
      <c r="E1775" s="171"/>
      <c r="F1775" s="176" t="s">
        <v>300</v>
      </c>
      <c r="G1775" s="178" t="str">
        <f t="shared" si="237"/>
        <v/>
      </c>
      <c r="H1775" s="50"/>
      <c r="I1775" s="33"/>
      <c r="J1775" s="33"/>
      <c r="K1775" s="33"/>
      <c r="L1775" s="33"/>
      <c r="M1775" s="33"/>
      <c r="N1775" s="33"/>
      <c r="O1775" s="33"/>
      <c r="P1775" s="33"/>
      <c r="Q1775" s="33"/>
      <c r="R1775" s="33"/>
      <c r="S1775" s="33"/>
      <c r="T1775" s="33"/>
      <c r="U1775" s="33"/>
      <c r="V1775" s="33"/>
      <c r="W1775" s="33"/>
      <c r="X1775" s="33"/>
      <c r="Y1775" s="33"/>
      <c r="Z1775" s="33"/>
    </row>
    <row r="1776" ht="15.75" customHeight="1">
      <c r="A1776" s="173" t="s">
        <v>306</v>
      </c>
      <c r="B1776" s="179" t="str">
        <f>IFERROR(VLOOKUP(A1771,REKAPAN!$A$1:$M$2737,4, FALSE))</f>
        <v/>
      </c>
      <c r="C1776" s="180"/>
      <c r="D1776" s="181"/>
      <c r="E1776" s="171"/>
      <c r="F1776" s="176" t="s">
        <v>325</v>
      </c>
      <c r="G1776" s="177" t="str">
        <f t="shared" si="237"/>
        <v/>
      </c>
      <c r="H1776" s="50"/>
      <c r="I1776" s="33"/>
      <c r="J1776" s="33"/>
      <c r="K1776" s="33"/>
      <c r="L1776" s="33"/>
      <c r="M1776" s="33"/>
      <c r="N1776" s="33"/>
      <c r="O1776" s="33"/>
      <c r="P1776" s="33"/>
      <c r="Q1776" s="33"/>
      <c r="R1776" s="33"/>
      <c r="S1776" s="33"/>
      <c r="T1776" s="33"/>
      <c r="U1776" s="33"/>
      <c r="V1776" s="33"/>
      <c r="W1776" s="33"/>
      <c r="X1776" s="33"/>
      <c r="Y1776" s="33"/>
      <c r="Z1776" s="33"/>
    </row>
    <row r="1777" ht="15.75" customHeight="1">
      <c r="A1777" s="164" t="s">
        <v>332</v>
      </c>
      <c r="B1777" s="182" t="s">
        <v>333</v>
      </c>
      <c r="C1777" s="183" t="s">
        <v>283</v>
      </c>
      <c r="D1777" s="184" t="str">
        <f>IFERROR(VLOOKUP(A1771,REKAPAN!$A$1:$M$2737,12, FALSE))</f>
        <v/>
      </c>
      <c r="E1777" s="171"/>
      <c r="F1777" s="176" t="s">
        <v>351</v>
      </c>
      <c r="G1777" s="177" t="str">
        <f t="shared" si="237"/>
        <v/>
      </c>
      <c r="H1777" s="50"/>
      <c r="I1777" s="33"/>
      <c r="J1777" s="33"/>
      <c r="K1777" s="33"/>
      <c r="L1777" s="33"/>
      <c r="M1777" s="33"/>
      <c r="N1777" s="33"/>
      <c r="O1777" s="33"/>
      <c r="P1777" s="33"/>
      <c r="Q1777" s="33"/>
      <c r="R1777" s="33"/>
      <c r="S1777" s="33"/>
      <c r="T1777" s="33"/>
      <c r="U1777" s="33"/>
      <c r="V1777" s="33"/>
      <c r="W1777" s="33"/>
      <c r="X1777" s="33"/>
      <c r="Y1777" s="33"/>
      <c r="Z1777" s="33"/>
    </row>
    <row r="1778" ht="15.75" customHeight="1">
      <c r="A1778" s="173" t="s">
        <v>266</v>
      </c>
      <c r="B1778" s="179" t="str">
        <f>IFERROR(VLOOKUP(A1771,REKAPAN!$A$1:$O$2737,15, FALSE))</f>
        <v/>
      </c>
      <c r="C1778" s="185" t="s">
        <v>300</v>
      </c>
      <c r="D1778" s="186" t="str">
        <f>IFERROR(VLOOKUP(A1771,REKAPAN!$A$1:$M$2737,13, FALSE))</f>
        <v/>
      </c>
      <c r="E1778" s="171"/>
      <c r="F1778" s="176" t="s">
        <v>372</v>
      </c>
      <c r="G1778" s="177" t="str">
        <f t="shared" si="237"/>
        <v/>
      </c>
      <c r="H1778" s="50"/>
      <c r="I1778" s="33"/>
      <c r="J1778" s="33"/>
      <c r="K1778" s="33"/>
      <c r="L1778" s="33"/>
      <c r="M1778" s="33"/>
      <c r="N1778" s="33"/>
      <c r="O1778" s="33"/>
      <c r="P1778" s="33"/>
      <c r="Q1778" s="33"/>
      <c r="R1778" s="33"/>
      <c r="S1778" s="33"/>
      <c r="T1778" s="33"/>
      <c r="U1778" s="33"/>
      <c r="V1778" s="33"/>
      <c r="W1778" s="33"/>
      <c r="X1778" s="33"/>
      <c r="Y1778" s="33"/>
      <c r="Z1778" s="33"/>
    </row>
    <row r="1779" ht="15.75" customHeight="1">
      <c r="A1779" s="173" t="s">
        <v>383</v>
      </c>
      <c r="B1779" s="179" t="str">
        <f>IFERROR(VLOOKUP(A1771,REKAPAN!$A$1:$M$2737,6, FALSE))</f>
        <v/>
      </c>
      <c r="C1779" s="185" t="s">
        <v>325</v>
      </c>
      <c r="D1779" s="187" t="str">
        <f>IFERROR(VLOOKUP(A1771,REKAPAN!$A$1:$M$2737,11, FALSE))</f>
        <v/>
      </c>
      <c r="E1779" s="171"/>
      <c r="F1779" s="176" t="s">
        <v>394</v>
      </c>
      <c r="G1779" s="188" t="str">
        <f>IFERROR(VLOOKUP(A1771,REKAPAN!$A$1:$O$2737,14, FALSE))</f>
        <v/>
      </c>
      <c r="H1779" s="50"/>
      <c r="I1779" s="33"/>
      <c r="J1779" s="33"/>
      <c r="K1779" s="33"/>
      <c r="L1779" s="33"/>
      <c r="M1779" s="33"/>
      <c r="N1779" s="33"/>
      <c r="O1779" s="33"/>
      <c r="P1779" s="33"/>
      <c r="Q1779" s="33"/>
      <c r="R1779" s="33"/>
      <c r="S1779" s="33"/>
      <c r="T1779" s="33"/>
      <c r="U1779" s="33"/>
      <c r="V1779" s="33"/>
      <c r="W1779" s="33"/>
      <c r="X1779" s="33"/>
      <c r="Y1779" s="33"/>
      <c r="Z1779" s="33"/>
    </row>
    <row r="1780" ht="15.75" customHeight="1">
      <c r="A1780" s="173" t="s">
        <v>404</v>
      </c>
      <c r="B1780" s="189" t="str">
        <f>IFERROR(VLOOKUP(A1771,REKAPAN!$A$1:$M$2737,5, FALSE))</f>
        <v/>
      </c>
      <c r="C1780" s="185" t="s">
        <v>351</v>
      </c>
      <c r="D1780" s="187" t="str">
        <f>IFERROR(VLOOKUP(A1771,REKAPAN!$A$1:$M$2737,9, FALSE))</f>
        <v/>
      </c>
      <c r="E1780" s="171"/>
      <c r="F1780" s="176" t="s">
        <v>383</v>
      </c>
      <c r="G1780" s="190" t="str">
        <f t="shared" ref="G1780:G1781" si="238">B1779</f>
        <v/>
      </c>
      <c r="H1780" s="50"/>
      <c r="I1780" s="33"/>
      <c r="J1780" s="33"/>
      <c r="K1780" s="33"/>
      <c r="L1780" s="33"/>
      <c r="M1780" s="33"/>
      <c r="N1780" s="33"/>
      <c r="O1780" s="33"/>
      <c r="P1780" s="33"/>
      <c r="Q1780" s="33"/>
      <c r="R1780" s="33"/>
      <c r="S1780" s="33"/>
      <c r="T1780" s="33"/>
      <c r="U1780" s="33"/>
      <c r="V1780" s="33"/>
      <c r="W1780" s="33"/>
      <c r="X1780" s="33"/>
      <c r="Y1780" s="33"/>
      <c r="Z1780" s="33"/>
    </row>
    <row r="1781" ht="15.75" customHeight="1">
      <c r="A1781" s="191"/>
      <c r="C1781" s="185" t="s">
        <v>372</v>
      </c>
      <c r="D1781" s="192" t="str">
        <f>IFERROR(VLOOKUP(A1771,REKAPAN!$A$1:$M$2737,10, FALSE))</f>
        <v/>
      </c>
      <c r="E1781" s="171"/>
      <c r="F1781" s="176" t="s">
        <v>404</v>
      </c>
      <c r="G1781" s="193" t="str">
        <f t="shared" si="238"/>
        <v/>
      </c>
      <c r="H1781" s="50"/>
      <c r="I1781" s="33"/>
      <c r="J1781" s="33"/>
      <c r="K1781" s="33"/>
      <c r="L1781" s="33"/>
      <c r="M1781" s="33"/>
      <c r="N1781" s="33"/>
      <c r="O1781" s="33"/>
      <c r="P1781" s="33"/>
      <c r="Q1781" s="33"/>
      <c r="R1781" s="33"/>
      <c r="S1781" s="33"/>
      <c r="T1781" s="33"/>
      <c r="U1781" s="33"/>
      <c r="V1781" s="33"/>
      <c r="W1781" s="33"/>
      <c r="X1781" s="33"/>
      <c r="Y1781" s="33"/>
      <c r="Z1781" s="33"/>
    </row>
    <row r="1782" ht="15.75" customHeight="1">
      <c r="A1782" s="191"/>
      <c r="C1782" s="185" t="s">
        <v>394</v>
      </c>
      <c r="D1782" s="194"/>
      <c r="E1782" s="171"/>
      <c r="F1782" s="176"/>
      <c r="H1782" s="50"/>
      <c r="I1782" s="33"/>
      <c r="J1782" s="33"/>
      <c r="K1782" s="33"/>
      <c r="L1782" s="33"/>
      <c r="M1782" s="33"/>
      <c r="N1782" s="33"/>
      <c r="O1782" s="33"/>
      <c r="P1782" s="33"/>
      <c r="Q1782" s="33"/>
      <c r="R1782" s="33"/>
      <c r="S1782" s="33"/>
      <c r="T1782" s="33"/>
      <c r="U1782" s="33"/>
      <c r="V1782" s="33"/>
      <c r="W1782" s="33"/>
      <c r="X1782" s="33"/>
      <c r="Y1782" s="33"/>
      <c r="Z1782" s="33"/>
    </row>
    <row r="1783" ht="15.75" customHeight="1">
      <c r="A1783" s="191"/>
      <c r="C1783" s="180"/>
      <c r="D1783" s="50"/>
      <c r="E1783" s="171"/>
      <c r="F1783" s="191"/>
      <c r="H1783" s="50"/>
      <c r="I1783" s="33"/>
      <c r="J1783" s="33"/>
      <c r="K1783" s="33"/>
      <c r="L1783" s="33"/>
      <c r="M1783" s="33"/>
      <c r="N1783" s="33"/>
      <c r="O1783" s="33"/>
      <c r="P1783" s="33"/>
      <c r="Q1783" s="33"/>
      <c r="R1783" s="33"/>
      <c r="S1783" s="33"/>
      <c r="T1783" s="33"/>
      <c r="U1783" s="33"/>
      <c r="V1783" s="33"/>
      <c r="W1783" s="33"/>
      <c r="X1783" s="33"/>
      <c r="Y1783" s="33"/>
      <c r="Z1783" s="33"/>
    </row>
    <row r="1784" ht="15.75" customHeight="1">
      <c r="A1784" s="176" t="s">
        <v>460</v>
      </c>
      <c r="B1784" s="195" t="s">
        <v>462</v>
      </c>
      <c r="C1784" s="180"/>
      <c r="D1784" s="181"/>
      <c r="E1784" s="171"/>
      <c r="F1784" s="196" t="s">
        <v>464</v>
      </c>
      <c r="G1784" s="197" t="s">
        <v>469</v>
      </c>
      <c r="H1784" s="198"/>
      <c r="I1784" s="33"/>
      <c r="J1784" s="33"/>
      <c r="K1784" s="33"/>
      <c r="L1784" s="33"/>
      <c r="M1784" s="33"/>
      <c r="N1784" s="33"/>
      <c r="O1784" s="33"/>
      <c r="P1784" s="33"/>
      <c r="Q1784" s="33"/>
      <c r="R1784" s="33"/>
      <c r="S1784" s="33"/>
      <c r="T1784" s="33"/>
      <c r="U1784" s="33"/>
      <c r="V1784" s="33"/>
      <c r="W1784" s="33"/>
      <c r="X1784" s="33"/>
      <c r="Y1784" s="33"/>
      <c r="Z1784" s="33"/>
    </row>
    <row r="1785" ht="15.75" customHeight="1">
      <c r="A1785" s="199" t="str">
        <f>IFERROR(VLOOKUP(A1771,REKAPAN!$A$2:$R$2737,16, FALSE))</f>
        <v/>
      </c>
      <c r="B1785" s="200"/>
      <c r="C1785" s="201"/>
      <c r="D1785" s="202"/>
      <c r="E1785" s="203"/>
      <c r="F1785" s="204"/>
      <c r="G1785" s="78"/>
      <c r="H1785" s="79"/>
      <c r="I1785" s="33"/>
      <c r="J1785" s="33"/>
      <c r="K1785" s="33"/>
      <c r="L1785" s="33"/>
      <c r="M1785" s="33"/>
      <c r="N1785" s="33"/>
      <c r="O1785" s="33"/>
      <c r="P1785" s="33"/>
      <c r="Q1785" s="33"/>
      <c r="R1785" s="33"/>
      <c r="S1785" s="33"/>
      <c r="T1785" s="33"/>
      <c r="U1785" s="33"/>
      <c r="V1785" s="33"/>
      <c r="W1785" s="33"/>
      <c r="X1785" s="33"/>
      <c r="Y1785" s="33"/>
      <c r="Z1785" s="33"/>
    </row>
    <row r="1786" ht="15.75" customHeight="1">
      <c r="A1786" s="162" t="s">
        <v>4082</v>
      </c>
      <c r="B1786" s="27"/>
      <c r="C1786" s="27"/>
      <c r="D1786" s="28"/>
      <c r="E1786" s="163"/>
      <c r="F1786" s="164" t="str">
        <f>A1786</f>
        <v>(29)28</v>
      </c>
      <c r="G1786" s="165" t="s">
        <v>238</v>
      </c>
      <c r="H1786" s="166"/>
      <c r="I1786" s="33"/>
      <c r="J1786" s="33"/>
      <c r="K1786" s="33"/>
      <c r="L1786" s="33"/>
      <c r="M1786" s="33"/>
      <c r="N1786" s="33"/>
      <c r="O1786" s="33"/>
      <c r="P1786" s="33"/>
      <c r="Q1786" s="33"/>
      <c r="R1786" s="33"/>
      <c r="S1786" s="33"/>
      <c r="T1786" s="33"/>
      <c r="U1786" s="33"/>
      <c r="V1786" s="33"/>
      <c r="W1786" s="33"/>
      <c r="X1786" s="33"/>
      <c r="Y1786" s="33"/>
      <c r="Z1786" s="33"/>
    </row>
    <row r="1787" ht="15.75" customHeight="1">
      <c r="A1787" s="167" t="s">
        <v>239</v>
      </c>
      <c r="B1787" s="168" t="str">
        <f>IFERROR(VLOOKUP(A1786,REKAPAN!$A$1:$M$2737,2, FALSE))</f>
        <v/>
      </c>
      <c r="C1787" s="169"/>
      <c r="D1787" s="170"/>
      <c r="E1787" s="171"/>
      <c r="F1787" s="164" t="s">
        <v>266</v>
      </c>
      <c r="G1787" s="172" t="str">
        <f>B1793</f>
        <v/>
      </c>
      <c r="H1787" s="28"/>
      <c r="I1787" s="33"/>
      <c r="J1787" s="33"/>
      <c r="K1787" s="33"/>
      <c r="L1787" s="33"/>
      <c r="M1787" s="33"/>
      <c r="N1787" s="33"/>
      <c r="O1787" s="33"/>
      <c r="P1787" s="33"/>
      <c r="Q1787" s="33"/>
      <c r="R1787" s="33"/>
      <c r="S1787" s="33"/>
      <c r="T1787" s="33"/>
      <c r="U1787" s="33"/>
      <c r="V1787" s="33"/>
      <c r="W1787" s="33"/>
      <c r="X1787" s="33"/>
      <c r="Y1787" s="33"/>
      <c r="Z1787" s="33"/>
    </row>
    <row r="1788" ht="15.75" customHeight="1">
      <c r="A1788" s="173" t="s">
        <v>269</v>
      </c>
      <c r="B1788" s="174" t="str">
        <f>IFERROR(VLOOKUP(A1786,REKAPAN!$A$1:$M$2737,3, FALSE))</f>
        <v/>
      </c>
      <c r="D1788" s="175"/>
      <c r="E1788" s="171"/>
      <c r="F1788" s="176" t="s">
        <v>270</v>
      </c>
      <c r="G1788" s="177" t="str">
        <f>B1787</f>
        <v/>
      </c>
      <c r="H1788" s="50"/>
      <c r="I1788" s="33"/>
      <c r="J1788" s="33"/>
      <c r="K1788" s="33"/>
      <c r="L1788" s="33"/>
      <c r="M1788" s="33"/>
      <c r="N1788" s="33"/>
      <c r="O1788" s="33"/>
      <c r="P1788" s="33"/>
      <c r="Q1788" s="33"/>
      <c r="R1788" s="33"/>
      <c r="S1788" s="33"/>
      <c r="T1788" s="33"/>
      <c r="U1788" s="33"/>
      <c r="V1788" s="33"/>
      <c r="W1788" s="33"/>
      <c r="X1788" s="33"/>
      <c r="Y1788" s="33"/>
      <c r="Z1788" s="33"/>
    </row>
    <row r="1789" ht="15.75" customHeight="1">
      <c r="A1789" s="173"/>
      <c r="D1789" s="175"/>
      <c r="E1789" s="171"/>
      <c r="F1789" s="176" t="s">
        <v>283</v>
      </c>
      <c r="G1789" s="178" t="str">
        <f t="shared" ref="G1789:G1793" si="239">D1792</f>
        <v/>
      </c>
      <c r="H1789" s="50"/>
      <c r="I1789" s="33"/>
      <c r="J1789" s="33"/>
      <c r="K1789" s="33"/>
      <c r="L1789" s="33"/>
      <c r="M1789" s="33"/>
      <c r="N1789" s="33"/>
      <c r="O1789" s="33"/>
      <c r="P1789" s="33"/>
      <c r="Q1789" s="33"/>
      <c r="R1789" s="33"/>
      <c r="S1789" s="33"/>
      <c r="T1789" s="33"/>
      <c r="U1789" s="33"/>
      <c r="V1789" s="33"/>
      <c r="W1789" s="33"/>
      <c r="X1789" s="33"/>
      <c r="Y1789" s="33"/>
      <c r="Z1789" s="33"/>
    </row>
    <row r="1790" ht="15.75" customHeight="1">
      <c r="A1790" s="173"/>
      <c r="D1790" s="175"/>
      <c r="E1790" s="171"/>
      <c r="F1790" s="176" t="s">
        <v>300</v>
      </c>
      <c r="G1790" s="178" t="str">
        <f t="shared" si="239"/>
        <v/>
      </c>
      <c r="H1790" s="50"/>
      <c r="I1790" s="33"/>
      <c r="J1790" s="33"/>
      <c r="K1790" s="33"/>
      <c r="L1790" s="33"/>
      <c r="M1790" s="33"/>
      <c r="N1790" s="33"/>
      <c r="O1790" s="33"/>
      <c r="P1790" s="33"/>
      <c r="Q1790" s="33"/>
      <c r="R1790" s="33"/>
      <c r="S1790" s="33"/>
      <c r="T1790" s="33"/>
      <c r="U1790" s="33"/>
      <c r="V1790" s="33"/>
      <c r="W1790" s="33"/>
      <c r="X1790" s="33"/>
      <c r="Y1790" s="33"/>
      <c r="Z1790" s="33"/>
    </row>
    <row r="1791" ht="15.75" customHeight="1">
      <c r="A1791" s="173" t="s">
        <v>306</v>
      </c>
      <c r="B1791" s="179" t="str">
        <f>IFERROR(VLOOKUP(A1786,REKAPAN!$A$1:$M$2737,4, FALSE))</f>
        <v/>
      </c>
      <c r="C1791" s="180"/>
      <c r="D1791" s="181"/>
      <c r="E1791" s="171"/>
      <c r="F1791" s="176" t="s">
        <v>325</v>
      </c>
      <c r="G1791" s="177" t="str">
        <f t="shared" si="239"/>
        <v/>
      </c>
      <c r="H1791" s="50"/>
      <c r="I1791" s="33"/>
      <c r="J1791" s="33"/>
      <c r="K1791" s="33"/>
      <c r="L1791" s="33"/>
      <c r="M1791" s="33"/>
      <c r="N1791" s="33"/>
      <c r="O1791" s="33"/>
      <c r="P1791" s="33"/>
      <c r="Q1791" s="33"/>
      <c r="R1791" s="33"/>
      <c r="S1791" s="33"/>
      <c r="T1791" s="33"/>
      <c r="U1791" s="33"/>
      <c r="V1791" s="33"/>
      <c r="W1791" s="33"/>
      <c r="X1791" s="33"/>
      <c r="Y1791" s="33"/>
      <c r="Z1791" s="33"/>
    </row>
    <row r="1792" ht="15.75" customHeight="1">
      <c r="A1792" s="164" t="s">
        <v>332</v>
      </c>
      <c r="B1792" s="182" t="s">
        <v>333</v>
      </c>
      <c r="C1792" s="183" t="s">
        <v>283</v>
      </c>
      <c r="D1792" s="184" t="str">
        <f>IFERROR(VLOOKUP(A1786,REKAPAN!$A$1:$M$2737,12, FALSE))</f>
        <v/>
      </c>
      <c r="E1792" s="171"/>
      <c r="F1792" s="176" t="s">
        <v>351</v>
      </c>
      <c r="G1792" s="177" t="str">
        <f t="shared" si="239"/>
        <v/>
      </c>
      <c r="H1792" s="50"/>
      <c r="I1792" s="33"/>
      <c r="J1792" s="33"/>
      <c r="K1792" s="33"/>
      <c r="L1792" s="33"/>
      <c r="M1792" s="33"/>
      <c r="N1792" s="33"/>
      <c r="O1792" s="33"/>
      <c r="P1792" s="33"/>
      <c r="Q1792" s="33"/>
      <c r="R1792" s="33"/>
      <c r="S1792" s="33"/>
      <c r="T1792" s="33"/>
      <c r="U1792" s="33"/>
      <c r="V1792" s="33"/>
      <c r="W1792" s="33"/>
      <c r="X1792" s="33"/>
      <c r="Y1792" s="33"/>
      <c r="Z1792" s="33"/>
    </row>
    <row r="1793" ht="15.75" customHeight="1">
      <c r="A1793" s="173" t="s">
        <v>266</v>
      </c>
      <c r="B1793" s="179" t="str">
        <f>IFERROR(VLOOKUP(A1786,REKAPAN!$A$1:$O$2737,15, FALSE))</f>
        <v/>
      </c>
      <c r="C1793" s="185" t="s">
        <v>300</v>
      </c>
      <c r="D1793" s="186" t="str">
        <f>IFERROR(VLOOKUP(A1786,REKAPAN!$A$1:$M$2737,13, FALSE))</f>
        <v/>
      </c>
      <c r="E1793" s="171"/>
      <c r="F1793" s="176" t="s">
        <v>372</v>
      </c>
      <c r="G1793" s="177" t="str">
        <f t="shared" si="239"/>
        <v/>
      </c>
      <c r="H1793" s="50"/>
      <c r="I1793" s="33"/>
      <c r="J1793" s="33"/>
      <c r="K1793" s="33"/>
      <c r="L1793" s="33"/>
      <c r="M1793" s="33"/>
      <c r="N1793" s="33"/>
      <c r="O1793" s="33"/>
      <c r="P1793" s="33"/>
      <c r="Q1793" s="33"/>
      <c r="R1793" s="33"/>
      <c r="S1793" s="33"/>
      <c r="T1793" s="33"/>
      <c r="U1793" s="33"/>
      <c r="V1793" s="33"/>
      <c r="W1793" s="33"/>
      <c r="X1793" s="33"/>
      <c r="Y1793" s="33"/>
      <c r="Z1793" s="33"/>
    </row>
    <row r="1794" ht="15.75" customHeight="1">
      <c r="A1794" s="173" t="s">
        <v>383</v>
      </c>
      <c r="B1794" s="179" t="str">
        <f>IFERROR(VLOOKUP(A1786,REKAPAN!$A$1:$M$2737,6, FALSE))</f>
        <v/>
      </c>
      <c r="C1794" s="185" t="s">
        <v>325</v>
      </c>
      <c r="D1794" s="187" t="str">
        <f>IFERROR(VLOOKUP(A1786,REKAPAN!$A$1:$M$2737,11, FALSE))</f>
        <v/>
      </c>
      <c r="E1794" s="171"/>
      <c r="F1794" s="176" t="s">
        <v>394</v>
      </c>
      <c r="G1794" s="188" t="str">
        <f>IFERROR(VLOOKUP(A1786,REKAPAN!$A$1:$O$2737,14, FALSE))</f>
        <v/>
      </c>
      <c r="H1794" s="50"/>
      <c r="I1794" s="33"/>
      <c r="J1794" s="33"/>
      <c r="K1794" s="33"/>
      <c r="L1794" s="33"/>
      <c r="M1794" s="33"/>
      <c r="N1794" s="33"/>
      <c r="O1794" s="33"/>
      <c r="P1794" s="33"/>
      <c r="Q1794" s="33"/>
      <c r="R1794" s="33"/>
      <c r="S1794" s="33"/>
      <c r="T1794" s="33"/>
      <c r="U1794" s="33"/>
      <c r="V1794" s="33"/>
      <c r="W1794" s="33"/>
      <c r="X1794" s="33"/>
      <c r="Y1794" s="33"/>
      <c r="Z1794" s="33"/>
    </row>
    <row r="1795" ht="15.75" customHeight="1">
      <c r="A1795" s="173" t="s">
        <v>404</v>
      </c>
      <c r="B1795" s="189" t="str">
        <f>IFERROR(VLOOKUP(A1786,REKAPAN!$A$1:$M$2737,5, FALSE))</f>
        <v/>
      </c>
      <c r="C1795" s="185" t="s">
        <v>351</v>
      </c>
      <c r="D1795" s="187" t="str">
        <f>IFERROR(VLOOKUP(A1786,REKAPAN!$A$1:$M$2737,9, FALSE))</f>
        <v/>
      </c>
      <c r="E1795" s="171"/>
      <c r="F1795" s="176" t="s">
        <v>383</v>
      </c>
      <c r="G1795" s="190" t="str">
        <f t="shared" ref="G1795:G1796" si="240">B1794</f>
        <v/>
      </c>
      <c r="H1795" s="50"/>
      <c r="I1795" s="33"/>
      <c r="J1795" s="33"/>
      <c r="K1795" s="33"/>
      <c r="L1795" s="33"/>
      <c r="M1795" s="33"/>
      <c r="N1795" s="33"/>
      <c r="O1795" s="33"/>
      <c r="P1795" s="33"/>
      <c r="Q1795" s="33"/>
      <c r="R1795" s="33"/>
      <c r="S1795" s="33"/>
      <c r="T1795" s="33"/>
      <c r="U1795" s="33"/>
      <c r="V1795" s="33"/>
      <c r="W1795" s="33"/>
      <c r="X1795" s="33"/>
      <c r="Y1795" s="33"/>
      <c r="Z1795" s="33"/>
    </row>
    <row r="1796" ht="15.75" customHeight="1">
      <c r="A1796" s="191"/>
      <c r="C1796" s="185" t="s">
        <v>372</v>
      </c>
      <c r="D1796" s="192" t="str">
        <f>IFERROR(VLOOKUP(A1786,REKAPAN!$A$1:$M$2737,10, FALSE))</f>
        <v/>
      </c>
      <c r="E1796" s="171"/>
      <c r="F1796" s="176" t="s">
        <v>404</v>
      </c>
      <c r="G1796" s="193" t="str">
        <f t="shared" si="240"/>
        <v/>
      </c>
      <c r="H1796" s="50"/>
      <c r="I1796" s="33"/>
      <c r="J1796" s="33"/>
      <c r="K1796" s="33"/>
      <c r="L1796" s="33"/>
      <c r="M1796" s="33"/>
      <c r="N1796" s="33"/>
      <c r="O1796" s="33"/>
      <c r="P1796" s="33"/>
      <c r="Q1796" s="33"/>
      <c r="R1796" s="33"/>
      <c r="S1796" s="33"/>
      <c r="T1796" s="33"/>
      <c r="U1796" s="33"/>
      <c r="V1796" s="33"/>
      <c r="W1796" s="33"/>
      <c r="X1796" s="33"/>
      <c r="Y1796" s="33"/>
      <c r="Z1796" s="33"/>
    </row>
    <row r="1797" ht="15.75" customHeight="1">
      <c r="A1797" s="191"/>
      <c r="C1797" s="185" t="s">
        <v>394</v>
      </c>
      <c r="D1797" s="194"/>
      <c r="E1797" s="171"/>
      <c r="F1797" s="176"/>
      <c r="H1797" s="50"/>
      <c r="I1797" s="33"/>
      <c r="J1797" s="33"/>
      <c r="K1797" s="33"/>
      <c r="L1797" s="33"/>
      <c r="M1797" s="33"/>
      <c r="N1797" s="33"/>
      <c r="O1797" s="33"/>
      <c r="P1797" s="33"/>
      <c r="Q1797" s="33"/>
      <c r="R1797" s="33"/>
      <c r="S1797" s="33"/>
      <c r="T1797" s="33"/>
      <c r="U1797" s="33"/>
      <c r="V1797" s="33"/>
      <c r="W1797" s="33"/>
      <c r="X1797" s="33"/>
      <c r="Y1797" s="33"/>
      <c r="Z1797" s="33"/>
    </row>
    <row r="1798" ht="15.75" customHeight="1">
      <c r="A1798" s="191"/>
      <c r="C1798" s="180"/>
      <c r="D1798" s="50"/>
      <c r="E1798" s="171"/>
      <c r="F1798" s="191"/>
      <c r="H1798" s="50"/>
      <c r="I1798" s="33"/>
      <c r="J1798" s="33"/>
      <c r="K1798" s="33"/>
      <c r="L1798" s="33"/>
      <c r="M1798" s="33"/>
      <c r="N1798" s="33"/>
      <c r="O1798" s="33"/>
      <c r="P1798" s="33"/>
      <c r="Q1798" s="33"/>
      <c r="R1798" s="33"/>
      <c r="S1798" s="33"/>
      <c r="T1798" s="33"/>
      <c r="U1798" s="33"/>
      <c r="V1798" s="33"/>
      <c r="W1798" s="33"/>
      <c r="X1798" s="33"/>
      <c r="Y1798" s="33"/>
      <c r="Z1798" s="33"/>
    </row>
    <row r="1799" ht="15.75" customHeight="1">
      <c r="A1799" s="176" t="s">
        <v>460</v>
      </c>
      <c r="B1799" s="195" t="s">
        <v>462</v>
      </c>
      <c r="C1799" s="180"/>
      <c r="D1799" s="181"/>
      <c r="E1799" s="171"/>
      <c r="F1799" s="196" t="s">
        <v>464</v>
      </c>
      <c r="G1799" s="197" t="s">
        <v>469</v>
      </c>
      <c r="H1799" s="198"/>
      <c r="I1799" s="33"/>
      <c r="J1799" s="33"/>
      <c r="K1799" s="33"/>
      <c r="L1799" s="33"/>
      <c r="M1799" s="33"/>
      <c r="N1799" s="33"/>
      <c r="O1799" s="33"/>
      <c r="P1799" s="33"/>
      <c r="Q1799" s="33"/>
      <c r="R1799" s="33"/>
      <c r="S1799" s="33"/>
      <c r="T1799" s="33"/>
      <c r="U1799" s="33"/>
      <c r="V1799" s="33"/>
      <c r="W1799" s="33"/>
      <c r="X1799" s="33"/>
      <c r="Y1799" s="33"/>
      <c r="Z1799" s="33"/>
    </row>
    <row r="1800" ht="15.75" customHeight="1">
      <c r="A1800" s="199" t="str">
        <f>IFERROR(VLOOKUP(A1786,REKAPAN!$A$2:$R$2737,16, FALSE))</f>
        <v/>
      </c>
      <c r="B1800" s="200"/>
      <c r="C1800" s="201"/>
      <c r="D1800" s="202"/>
      <c r="E1800" s="203"/>
      <c r="F1800" s="204"/>
      <c r="G1800" s="78"/>
      <c r="H1800" s="79"/>
      <c r="I1800" s="33"/>
      <c r="J1800" s="33"/>
      <c r="K1800" s="33"/>
      <c r="L1800" s="33"/>
      <c r="M1800" s="33"/>
      <c r="N1800" s="33"/>
      <c r="O1800" s="33"/>
      <c r="P1800" s="33"/>
      <c r="Q1800" s="33"/>
      <c r="R1800" s="33"/>
      <c r="S1800" s="33"/>
      <c r="T1800" s="33"/>
      <c r="U1800" s="33"/>
      <c r="V1800" s="33"/>
      <c r="W1800" s="33"/>
      <c r="X1800" s="33"/>
      <c r="Y1800" s="33"/>
      <c r="Z1800" s="33"/>
    </row>
    <row r="1801" ht="15.75" customHeight="1">
      <c r="A1801" s="162" t="s">
        <v>4085</v>
      </c>
      <c r="B1801" s="27"/>
      <c r="C1801" s="27"/>
      <c r="D1801" s="28"/>
      <c r="E1801" s="163"/>
      <c r="F1801" s="164" t="str">
        <f>A1801</f>
        <v>(29)29</v>
      </c>
      <c r="G1801" s="165" t="s">
        <v>238</v>
      </c>
      <c r="H1801" s="166"/>
      <c r="I1801" s="33"/>
      <c r="J1801" s="33"/>
      <c r="K1801" s="33"/>
      <c r="L1801" s="33"/>
      <c r="M1801" s="33"/>
      <c r="N1801" s="33"/>
      <c r="O1801" s="33"/>
      <c r="P1801" s="33"/>
      <c r="Q1801" s="33"/>
      <c r="R1801" s="33"/>
      <c r="S1801" s="33"/>
      <c r="T1801" s="33"/>
      <c r="U1801" s="33"/>
      <c r="V1801" s="33"/>
      <c r="W1801" s="33"/>
      <c r="X1801" s="33"/>
      <c r="Y1801" s="33"/>
      <c r="Z1801" s="33"/>
    </row>
    <row r="1802" ht="15.75" customHeight="1">
      <c r="A1802" s="167" t="s">
        <v>239</v>
      </c>
      <c r="B1802" s="168" t="str">
        <f>IFERROR(VLOOKUP(A1801,REKAPAN!$A$1:$M$2737,2, FALSE))</f>
        <v/>
      </c>
      <c r="C1802" s="169"/>
      <c r="D1802" s="170"/>
      <c r="E1802" s="171"/>
      <c r="F1802" s="164" t="s">
        <v>266</v>
      </c>
      <c r="G1802" s="172" t="str">
        <f>B1808</f>
        <v/>
      </c>
      <c r="H1802" s="28"/>
      <c r="I1802" s="33"/>
      <c r="J1802" s="33"/>
      <c r="K1802" s="33"/>
      <c r="L1802" s="33"/>
      <c r="M1802" s="33"/>
      <c r="N1802" s="33"/>
      <c r="O1802" s="33"/>
      <c r="P1802" s="33"/>
      <c r="Q1802" s="33"/>
      <c r="R1802" s="33"/>
      <c r="S1802" s="33"/>
      <c r="T1802" s="33"/>
      <c r="U1802" s="33"/>
      <c r="V1802" s="33"/>
      <c r="W1802" s="33"/>
      <c r="X1802" s="33"/>
      <c r="Y1802" s="33"/>
      <c r="Z1802" s="33"/>
    </row>
    <row r="1803" ht="15.75" customHeight="1">
      <c r="A1803" s="173" t="s">
        <v>269</v>
      </c>
      <c r="B1803" s="174" t="str">
        <f>IFERROR(VLOOKUP(A1801,REKAPAN!$A$1:$M$2737,3, FALSE))</f>
        <v/>
      </c>
      <c r="D1803" s="175"/>
      <c r="E1803" s="171"/>
      <c r="F1803" s="176" t="s">
        <v>270</v>
      </c>
      <c r="G1803" s="177" t="str">
        <f>B1802</f>
        <v/>
      </c>
      <c r="H1803" s="50"/>
      <c r="I1803" s="33"/>
      <c r="J1803" s="33"/>
      <c r="K1803" s="33"/>
      <c r="L1803" s="33"/>
      <c r="M1803" s="33"/>
      <c r="N1803" s="33"/>
      <c r="O1803" s="33"/>
      <c r="P1803" s="33"/>
      <c r="Q1803" s="33"/>
      <c r="R1803" s="33"/>
      <c r="S1803" s="33"/>
      <c r="T1803" s="33"/>
      <c r="U1803" s="33"/>
      <c r="V1803" s="33"/>
      <c r="W1803" s="33"/>
      <c r="X1803" s="33"/>
      <c r="Y1803" s="33"/>
      <c r="Z1803" s="33"/>
    </row>
    <row r="1804" ht="15.75" customHeight="1">
      <c r="A1804" s="173"/>
      <c r="D1804" s="175"/>
      <c r="E1804" s="171"/>
      <c r="F1804" s="176" t="s">
        <v>283</v>
      </c>
      <c r="G1804" s="178" t="str">
        <f t="shared" ref="G1804:G1808" si="241">D1807</f>
        <v/>
      </c>
      <c r="H1804" s="50"/>
      <c r="I1804" s="33"/>
      <c r="J1804" s="33"/>
      <c r="K1804" s="33"/>
      <c r="L1804" s="33"/>
      <c r="M1804" s="33"/>
      <c r="N1804" s="33"/>
      <c r="O1804" s="33"/>
      <c r="P1804" s="33"/>
      <c r="Q1804" s="33"/>
      <c r="R1804" s="33"/>
      <c r="S1804" s="33"/>
      <c r="T1804" s="33"/>
      <c r="U1804" s="33"/>
      <c r="V1804" s="33"/>
      <c r="W1804" s="33"/>
      <c r="X1804" s="33"/>
      <c r="Y1804" s="33"/>
      <c r="Z1804" s="33"/>
    </row>
    <row r="1805" ht="15.75" customHeight="1">
      <c r="A1805" s="173"/>
      <c r="D1805" s="175"/>
      <c r="E1805" s="171"/>
      <c r="F1805" s="176" t="s">
        <v>300</v>
      </c>
      <c r="G1805" s="178" t="str">
        <f t="shared" si="241"/>
        <v/>
      </c>
      <c r="H1805" s="50"/>
      <c r="I1805" s="33"/>
      <c r="J1805" s="33"/>
      <c r="K1805" s="33"/>
      <c r="L1805" s="33"/>
      <c r="M1805" s="33"/>
      <c r="N1805" s="33"/>
      <c r="O1805" s="33"/>
      <c r="P1805" s="33"/>
      <c r="Q1805" s="33"/>
      <c r="R1805" s="33"/>
      <c r="S1805" s="33"/>
      <c r="T1805" s="33"/>
      <c r="U1805" s="33"/>
      <c r="V1805" s="33"/>
      <c r="W1805" s="33"/>
      <c r="X1805" s="33"/>
      <c r="Y1805" s="33"/>
      <c r="Z1805" s="33"/>
    </row>
    <row r="1806" ht="15.75" customHeight="1">
      <c r="A1806" s="173" t="s">
        <v>306</v>
      </c>
      <c r="B1806" s="179" t="str">
        <f>IFERROR(VLOOKUP(A1801,REKAPAN!$A$1:$M$2737,4, FALSE))</f>
        <v/>
      </c>
      <c r="C1806" s="180"/>
      <c r="D1806" s="181"/>
      <c r="E1806" s="171"/>
      <c r="F1806" s="176" t="s">
        <v>325</v>
      </c>
      <c r="G1806" s="177" t="str">
        <f t="shared" si="241"/>
        <v/>
      </c>
      <c r="H1806" s="50"/>
      <c r="I1806" s="33"/>
      <c r="J1806" s="33"/>
      <c r="K1806" s="33"/>
      <c r="L1806" s="33"/>
      <c r="M1806" s="33"/>
      <c r="N1806" s="33"/>
      <c r="O1806" s="33"/>
      <c r="P1806" s="33"/>
      <c r="Q1806" s="33"/>
      <c r="R1806" s="33"/>
      <c r="S1806" s="33"/>
      <c r="T1806" s="33"/>
      <c r="U1806" s="33"/>
      <c r="V1806" s="33"/>
      <c r="W1806" s="33"/>
      <c r="X1806" s="33"/>
      <c r="Y1806" s="33"/>
      <c r="Z1806" s="33"/>
    </row>
    <row r="1807" ht="15.75" customHeight="1">
      <c r="A1807" s="164" t="s">
        <v>332</v>
      </c>
      <c r="B1807" s="182" t="s">
        <v>333</v>
      </c>
      <c r="C1807" s="183" t="s">
        <v>283</v>
      </c>
      <c r="D1807" s="184" t="str">
        <f>IFERROR(VLOOKUP(A1801,REKAPAN!$A$1:$M$2737,12, FALSE))</f>
        <v/>
      </c>
      <c r="E1807" s="171"/>
      <c r="F1807" s="176" t="s">
        <v>351</v>
      </c>
      <c r="G1807" s="177" t="str">
        <f t="shared" si="241"/>
        <v/>
      </c>
      <c r="H1807" s="50"/>
      <c r="I1807" s="33"/>
      <c r="J1807" s="33"/>
      <c r="K1807" s="33"/>
      <c r="L1807" s="33"/>
      <c r="M1807" s="33"/>
      <c r="N1807" s="33"/>
      <c r="O1807" s="33"/>
      <c r="P1807" s="33"/>
      <c r="Q1807" s="33"/>
      <c r="R1807" s="33"/>
      <c r="S1807" s="33"/>
      <c r="T1807" s="33"/>
      <c r="U1807" s="33"/>
      <c r="V1807" s="33"/>
      <c r="W1807" s="33"/>
      <c r="X1807" s="33"/>
      <c r="Y1807" s="33"/>
      <c r="Z1807" s="33"/>
    </row>
    <row r="1808" ht="15.75" customHeight="1">
      <c r="A1808" s="173" t="s">
        <v>266</v>
      </c>
      <c r="B1808" s="179" t="str">
        <f>IFERROR(VLOOKUP(A1801,REKAPAN!$A$1:$O$2737,15, FALSE))</f>
        <v/>
      </c>
      <c r="C1808" s="185" t="s">
        <v>300</v>
      </c>
      <c r="D1808" s="186" t="str">
        <f>IFERROR(VLOOKUP(A1801,REKAPAN!$A$1:$M$2737,13, FALSE))</f>
        <v/>
      </c>
      <c r="E1808" s="171"/>
      <c r="F1808" s="176" t="s">
        <v>372</v>
      </c>
      <c r="G1808" s="177" t="str">
        <f t="shared" si="241"/>
        <v/>
      </c>
      <c r="H1808" s="50"/>
      <c r="I1808" s="33"/>
      <c r="J1808" s="33"/>
      <c r="K1808" s="33"/>
      <c r="L1808" s="33"/>
      <c r="M1808" s="33"/>
      <c r="N1808" s="33"/>
      <c r="O1808" s="33"/>
      <c r="P1808" s="33"/>
      <c r="Q1808" s="33"/>
      <c r="R1808" s="33"/>
      <c r="S1808" s="33"/>
      <c r="T1808" s="33"/>
      <c r="U1808" s="33"/>
      <c r="V1808" s="33"/>
      <c r="W1808" s="33"/>
      <c r="X1808" s="33"/>
      <c r="Y1808" s="33"/>
      <c r="Z1808" s="33"/>
    </row>
    <row r="1809" ht="15.75" customHeight="1">
      <c r="A1809" s="173" t="s">
        <v>383</v>
      </c>
      <c r="B1809" s="179" t="str">
        <f>IFERROR(VLOOKUP(A1801,REKAPAN!$A$1:$M$2737,6, FALSE))</f>
        <v/>
      </c>
      <c r="C1809" s="185" t="s">
        <v>325</v>
      </c>
      <c r="D1809" s="187" t="str">
        <f>IFERROR(VLOOKUP(A1801,REKAPAN!$A$1:$M$2737,11, FALSE))</f>
        <v/>
      </c>
      <c r="E1809" s="171"/>
      <c r="F1809" s="176" t="s">
        <v>394</v>
      </c>
      <c r="G1809" s="188" t="str">
        <f>IFERROR(VLOOKUP(A1801,REKAPAN!$A$1:$O$2737,14, FALSE))</f>
        <v/>
      </c>
      <c r="H1809" s="50"/>
      <c r="I1809" s="33"/>
      <c r="J1809" s="33"/>
      <c r="K1809" s="33"/>
      <c r="L1809" s="33"/>
      <c r="M1809" s="33"/>
      <c r="N1809" s="33"/>
      <c r="O1809" s="33"/>
      <c r="P1809" s="33"/>
      <c r="Q1809" s="33"/>
      <c r="R1809" s="33"/>
      <c r="S1809" s="33"/>
      <c r="T1809" s="33"/>
      <c r="U1809" s="33"/>
      <c r="V1809" s="33"/>
      <c r="W1809" s="33"/>
      <c r="X1809" s="33"/>
      <c r="Y1809" s="33"/>
      <c r="Z1809" s="33"/>
    </row>
    <row r="1810" ht="15.75" customHeight="1">
      <c r="A1810" s="173" t="s">
        <v>404</v>
      </c>
      <c r="B1810" s="189" t="str">
        <f>IFERROR(VLOOKUP(A1801,REKAPAN!$A$1:$M$2737,5, FALSE))</f>
        <v/>
      </c>
      <c r="C1810" s="185" t="s">
        <v>351</v>
      </c>
      <c r="D1810" s="187" t="str">
        <f>IFERROR(VLOOKUP(A1801,REKAPAN!$A$1:$M$2737,9, FALSE))</f>
        <v/>
      </c>
      <c r="E1810" s="171"/>
      <c r="F1810" s="176" t="s">
        <v>383</v>
      </c>
      <c r="G1810" s="190" t="str">
        <f t="shared" ref="G1810:G1811" si="242">B1809</f>
        <v/>
      </c>
      <c r="H1810" s="50"/>
      <c r="I1810" s="33"/>
      <c r="J1810" s="33"/>
      <c r="K1810" s="33"/>
      <c r="L1810" s="33"/>
      <c r="M1810" s="33"/>
      <c r="N1810" s="33"/>
      <c r="O1810" s="33"/>
      <c r="P1810" s="33"/>
      <c r="Q1810" s="33"/>
      <c r="R1810" s="33"/>
      <c r="S1810" s="33"/>
      <c r="T1810" s="33"/>
      <c r="U1810" s="33"/>
      <c r="V1810" s="33"/>
      <c r="W1810" s="33"/>
      <c r="X1810" s="33"/>
      <c r="Y1810" s="33"/>
      <c r="Z1810" s="33"/>
    </row>
    <row r="1811" ht="15.75" customHeight="1">
      <c r="A1811" s="191"/>
      <c r="C1811" s="185" t="s">
        <v>372</v>
      </c>
      <c r="D1811" s="192" t="str">
        <f>IFERROR(VLOOKUP(A1801,REKAPAN!$A$1:$M$2737,10, FALSE))</f>
        <v/>
      </c>
      <c r="E1811" s="171"/>
      <c r="F1811" s="176" t="s">
        <v>404</v>
      </c>
      <c r="G1811" s="193" t="str">
        <f t="shared" si="242"/>
        <v/>
      </c>
      <c r="H1811" s="50"/>
      <c r="I1811" s="33"/>
      <c r="J1811" s="33"/>
      <c r="K1811" s="33"/>
      <c r="L1811" s="33"/>
      <c r="M1811" s="33"/>
      <c r="N1811" s="33"/>
      <c r="O1811" s="33"/>
      <c r="P1811" s="33"/>
      <c r="Q1811" s="33"/>
      <c r="R1811" s="33"/>
      <c r="S1811" s="33"/>
      <c r="T1811" s="33"/>
      <c r="U1811" s="33"/>
      <c r="V1811" s="33"/>
      <c r="W1811" s="33"/>
      <c r="X1811" s="33"/>
      <c r="Y1811" s="33"/>
      <c r="Z1811" s="33"/>
    </row>
    <row r="1812" ht="15.75" customHeight="1">
      <c r="A1812" s="191"/>
      <c r="C1812" s="185" t="s">
        <v>394</v>
      </c>
      <c r="D1812" s="194"/>
      <c r="E1812" s="171"/>
      <c r="F1812" s="176"/>
      <c r="H1812" s="50"/>
      <c r="I1812" s="33"/>
      <c r="J1812" s="33"/>
      <c r="K1812" s="33"/>
      <c r="L1812" s="33"/>
      <c r="M1812" s="33"/>
      <c r="N1812" s="33"/>
      <c r="O1812" s="33"/>
      <c r="P1812" s="33"/>
      <c r="Q1812" s="33"/>
      <c r="R1812" s="33"/>
      <c r="S1812" s="33"/>
      <c r="T1812" s="33"/>
      <c r="U1812" s="33"/>
      <c r="V1812" s="33"/>
      <c r="W1812" s="33"/>
      <c r="X1812" s="33"/>
      <c r="Y1812" s="33"/>
      <c r="Z1812" s="33"/>
    </row>
    <row r="1813" ht="15.75" customHeight="1">
      <c r="A1813" s="191"/>
      <c r="C1813" s="180"/>
      <c r="D1813" s="50"/>
      <c r="E1813" s="171"/>
      <c r="F1813" s="191"/>
      <c r="H1813" s="50"/>
      <c r="I1813" s="33"/>
      <c r="J1813" s="33"/>
      <c r="K1813" s="33"/>
      <c r="L1813" s="33"/>
      <c r="M1813" s="33"/>
      <c r="N1813" s="33"/>
      <c r="O1813" s="33"/>
      <c r="P1813" s="33"/>
      <c r="Q1813" s="33"/>
      <c r="R1813" s="33"/>
      <c r="S1813" s="33"/>
      <c r="T1813" s="33"/>
      <c r="U1813" s="33"/>
      <c r="V1813" s="33"/>
      <c r="W1813" s="33"/>
      <c r="X1813" s="33"/>
      <c r="Y1813" s="33"/>
      <c r="Z1813" s="33"/>
    </row>
    <row r="1814" ht="15.75" customHeight="1">
      <c r="A1814" s="176" t="s">
        <v>460</v>
      </c>
      <c r="B1814" s="195" t="s">
        <v>462</v>
      </c>
      <c r="C1814" s="180"/>
      <c r="D1814" s="181"/>
      <c r="E1814" s="171"/>
      <c r="F1814" s="196" t="s">
        <v>464</v>
      </c>
      <c r="G1814" s="197" t="s">
        <v>469</v>
      </c>
      <c r="H1814" s="198"/>
      <c r="I1814" s="33"/>
      <c r="J1814" s="33"/>
      <c r="K1814" s="33"/>
      <c r="L1814" s="33"/>
      <c r="M1814" s="33"/>
      <c r="N1814" s="33"/>
      <c r="O1814" s="33"/>
      <c r="P1814" s="33"/>
      <c r="Q1814" s="33"/>
      <c r="R1814" s="33"/>
      <c r="S1814" s="33"/>
      <c r="T1814" s="33"/>
      <c r="U1814" s="33"/>
      <c r="V1814" s="33"/>
      <c r="W1814" s="33"/>
      <c r="X1814" s="33"/>
      <c r="Y1814" s="33"/>
      <c r="Z1814" s="33"/>
    </row>
    <row r="1815" ht="15.75" customHeight="1">
      <c r="A1815" s="199" t="str">
        <f>IFERROR(VLOOKUP(A1801,REKAPAN!$A$2:$R$2737,16, FALSE))</f>
        <v/>
      </c>
      <c r="B1815" s="200"/>
      <c r="C1815" s="201"/>
      <c r="D1815" s="202"/>
      <c r="E1815" s="203"/>
      <c r="F1815" s="204"/>
      <c r="G1815" s="78"/>
      <c r="H1815" s="79"/>
      <c r="I1815" s="33"/>
      <c r="J1815" s="33"/>
      <c r="K1815" s="33"/>
      <c r="L1815" s="33"/>
      <c r="M1815" s="33"/>
      <c r="N1815" s="33"/>
      <c r="O1815" s="33"/>
      <c r="P1815" s="33"/>
      <c r="Q1815" s="33"/>
      <c r="R1815" s="33"/>
      <c r="S1815" s="33"/>
      <c r="T1815" s="33"/>
      <c r="U1815" s="33"/>
      <c r="V1815" s="33"/>
      <c r="W1815" s="33"/>
      <c r="X1815" s="33"/>
      <c r="Y1815" s="33"/>
      <c r="Z1815" s="33"/>
    </row>
    <row r="1816" ht="15.75" customHeight="1">
      <c r="A1816" s="162" t="s">
        <v>4088</v>
      </c>
      <c r="B1816" s="27"/>
      <c r="C1816" s="27"/>
      <c r="D1816" s="28"/>
      <c r="E1816" s="163"/>
      <c r="F1816" s="164" t="str">
        <f>A1816</f>
        <v>(29)30</v>
      </c>
      <c r="G1816" s="165" t="s">
        <v>238</v>
      </c>
      <c r="H1816" s="166"/>
      <c r="I1816" s="33"/>
      <c r="J1816" s="33"/>
      <c r="K1816" s="33"/>
      <c r="L1816" s="33"/>
      <c r="M1816" s="33"/>
      <c r="N1816" s="33"/>
      <c r="O1816" s="33"/>
      <c r="P1816" s="33"/>
      <c r="Q1816" s="33"/>
      <c r="R1816" s="33"/>
      <c r="S1816" s="33"/>
      <c r="T1816" s="33"/>
      <c r="U1816" s="33"/>
      <c r="V1816" s="33"/>
      <c r="W1816" s="33"/>
      <c r="X1816" s="33"/>
      <c r="Y1816" s="33"/>
      <c r="Z1816" s="33"/>
    </row>
    <row r="1817" ht="15.75" customHeight="1">
      <c r="A1817" s="167" t="s">
        <v>239</v>
      </c>
      <c r="B1817" s="168" t="str">
        <f>IFERROR(VLOOKUP(A1816,REKAPAN!$A$1:$M$2737,2, FALSE))</f>
        <v/>
      </c>
      <c r="C1817" s="169"/>
      <c r="D1817" s="170"/>
      <c r="E1817" s="171"/>
      <c r="F1817" s="164" t="s">
        <v>266</v>
      </c>
      <c r="G1817" s="172" t="str">
        <f>B1823</f>
        <v/>
      </c>
      <c r="H1817" s="28"/>
      <c r="I1817" s="33"/>
      <c r="J1817" s="33"/>
      <c r="K1817" s="33"/>
      <c r="L1817" s="33"/>
      <c r="M1817" s="33"/>
      <c r="N1817" s="33"/>
      <c r="O1817" s="33"/>
      <c r="P1817" s="33"/>
      <c r="Q1817" s="33"/>
      <c r="R1817" s="33"/>
      <c r="S1817" s="33"/>
      <c r="T1817" s="33"/>
      <c r="U1817" s="33"/>
      <c r="V1817" s="33"/>
      <c r="W1817" s="33"/>
      <c r="X1817" s="33"/>
      <c r="Y1817" s="33"/>
      <c r="Z1817" s="33"/>
    </row>
    <row r="1818" ht="15.75" customHeight="1">
      <c r="A1818" s="173" t="s">
        <v>269</v>
      </c>
      <c r="B1818" s="174" t="str">
        <f>IFERROR(VLOOKUP(A1816,REKAPAN!$A$1:$M$2737,3, FALSE))</f>
        <v/>
      </c>
      <c r="D1818" s="175"/>
      <c r="E1818" s="171"/>
      <c r="F1818" s="176" t="s">
        <v>270</v>
      </c>
      <c r="G1818" s="177" t="str">
        <f>B1817</f>
        <v/>
      </c>
      <c r="H1818" s="50"/>
      <c r="I1818" s="33"/>
      <c r="J1818" s="33"/>
      <c r="K1818" s="33"/>
      <c r="L1818" s="33"/>
      <c r="M1818" s="33"/>
      <c r="N1818" s="33"/>
      <c r="O1818" s="33"/>
      <c r="P1818" s="33"/>
      <c r="Q1818" s="33"/>
      <c r="R1818" s="33"/>
      <c r="S1818" s="33"/>
      <c r="T1818" s="33"/>
      <c r="U1818" s="33"/>
      <c r="V1818" s="33"/>
      <c r="W1818" s="33"/>
      <c r="X1818" s="33"/>
      <c r="Y1818" s="33"/>
      <c r="Z1818" s="33"/>
    </row>
    <row r="1819" ht="15.75" customHeight="1">
      <c r="A1819" s="173"/>
      <c r="D1819" s="175"/>
      <c r="E1819" s="171"/>
      <c r="F1819" s="176" t="s">
        <v>283</v>
      </c>
      <c r="G1819" s="178" t="str">
        <f t="shared" ref="G1819:G1823" si="243">D1822</f>
        <v/>
      </c>
      <c r="H1819" s="50"/>
      <c r="I1819" s="33"/>
      <c r="J1819" s="33"/>
      <c r="K1819" s="33"/>
      <c r="L1819" s="33"/>
      <c r="M1819" s="33"/>
      <c r="N1819" s="33"/>
      <c r="O1819" s="33"/>
      <c r="P1819" s="33"/>
      <c r="Q1819" s="33"/>
      <c r="R1819" s="33"/>
      <c r="S1819" s="33"/>
      <c r="T1819" s="33"/>
      <c r="U1819" s="33"/>
      <c r="V1819" s="33"/>
      <c r="W1819" s="33"/>
      <c r="X1819" s="33"/>
      <c r="Y1819" s="33"/>
      <c r="Z1819" s="33"/>
    </row>
    <row r="1820" ht="15.75" customHeight="1">
      <c r="A1820" s="173"/>
      <c r="D1820" s="175"/>
      <c r="E1820" s="171"/>
      <c r="F1820" s="176" t="s">
        <v>300</v>
      </c>
      <c r="G1820" s="178" t="str">
        <f t="shared" si="243"/>
        <v/>
      </c>
      <c r="H1820" s="50"/>
      <c r="I1820" s="33"/>
      <c r="J1820" s="33"/>
      <c r="K1820" s="33"/>
      <c r="L1820" s="33"/>
      <c r="M1820" s="33"/>
      <c r="N1820" s="33"/>
      <c r="O1820" s="33"/>
      <c r="P1820" s="33"/>
      <c r="Q1820" s="33"/>
      <c r="R1820" s="33"/>
      <c r="S1820" s="33"/>
      <c r="T1820" s="33"/>
      <c r="U1820" s="33"/>
      <c r="V1820" s="33"/>
      <c r="W1820" s="33"/>
      <c r="X1820" s="33"/>
      <c r="Y1820" s="33"/>
      <c r="Z1820" s="33"/>
    </row>
    <row r="1821" ht="15.75" customHeight="1">
      <c r="A1821" s="173" t="s">
        <v>306</v>
      </c>
      <c r="B1821" s="179" t="str">
        <f>IFERROR(VLOOKUP(A1816,REKAPAN!$A$1:$M$2737,4, FALSE))</f>
        <v/>
      </c>
      <c r="C1821" s="180"/>
      <c r="D1821" s="181"/>
      <c r="E1821" s="171"/>
      <c r="F1821" s="176" t="s">
        <v>325</v>
      </c>
      <c r="G1821" s="177" t="str">
        <f t="shared" si="243"/>
        <v/>
      </c>
      <c r="H1821" s="50"/>
      <c r="I1821" s="33"/>
      <c r="J1821" s="33"/>
      <c r="K1821" s="33"/>
      <c r="L1821" s="33"/>
      <c r="M1821" s="33"/>
      <c r="N1821" s="33"/>
      <c r="O1821" s="33"/>
      <c r="P1821" s="33"/>
      <c r="Q1821" s="33"/>
      <c r="R1821" s="33"/>
      <c r="S1821" s="33"/>
      <c r="T1821" s="33"/>
      <c r="U1821" s="33"/>
      <c r="V1821" s="33"/>
      <c r="W1821" s="33"/>
      <c r="X1821" s="33"/>
      <c r="Y1821" s="33"/>
      <c r="Z1821" s="33"/>
    </row>
    <row r="1822" ht="15.75" customHeight="1">
      <c r="A1822" s="164" t="s">
        <v>332</v>
      </c>
      <c r="B1822" s="182" t="s">
        <v>333</v>
      </c>
      <c r="C1822" s="183" t="s">
        <v>283</v>
      </c>
      <c r="D1822" s="184" t="str">
        <f>IFERROR(VLOOKUP(A1816,REKAPAN!$A$1:$M$2737,12, FALSE))</f>
        <v/>
      </c>
      <c r="E1822" s="171"/>
      <c r="F1822" s="176" t="s">
        <v>351</v>
      </c>
      <c r="G1822" s="177" t="str">
        <f t="shared" si="243"/>
        <v/>
      </c>
      <c r="H1822" s="50"/>
      <c r="I1822" s="33"/>
      <c r="J1822" s="33"/>
      <c r="K1822" s="33"/>
      <c r="L1822" s="33"/>
      <c r="M1822" s="33"/>
      <c r="N1822" s="33"/>
      <c r="O1822" s="33"/>
      <c r="P1822" s="33"/>
      <c r="Q1822" s="33"/>
      <c r="R1822" s="33"/>
      <c r="S1822" s="33"/>
      <c r="T1822" s="33"/>
      <c r="U1822" s="33"/>
      <c r="V1822" s="33"/>
      <c r="W1822" s="33"/>
      <c r="X1822" s="33"/>
      <c r="Y1822" s="33"/>
      <c r="Z1822" s="33"/>
    </row>
    <row r="1823" ht="15.75" customHeight="1">
      <c r="A1823" s="173" t="s">
        <v>266</v>
      </c>
      <c r="B1823" s="179" t="str">
        <f>IFERROR(VLOOKUP(A1816,REKAPAN!$A$1:$O$2737,15, FALSE))</f>
        <v/>
      </c>
      <c r="C1823" s="185" t="s">
        <v>300</v>
      </c>
      <c r="D1823" s="186" t="str">
        <f>IFERROR(VLOOKUP(A1816,REKAPAN!$A$1:$M$2737,13, FALSE))</f>
        <v/>
      </c>
      <c r="E1823" s="171"/>
      <c r="F1823" s="176" t="s">
        <v>372</v>
      </c>
      <c r="G1823" s="177" t="str">
        <f t="shared" si="243"/>
        <v/>
      </c>
      <c r="H1823" s="50"/>
      <c r="I1823" s="33"/>
      <c r="J1823" s="33"/>
      <c r="K1823" s="33"/>
      <c r="L1823" s="33"/>
      <c r="M1823" s="33"/>
      <c r="N1823" s="33"/>
      <c r="O1823" s="33"/>
      <c r="P1823" s="33"/>
      <c r="Q1823" s="33"/>
      <c r="R1823" s="33"/>
      <c r="S1823" s="33"/>
      <c r="T1823" s="33"/>
      <c r="U1823" s="33"/>
      <c r="V1823" s="33"/>
      <c r="W1823" s="33"/>
      <c r="X1823" s="33"/>
      <c r="Y1823" s="33"/>
      <c r="Z1823" s="33"/>
    </row>
    <row r="1824" ht="15.75" customHeight="1">
      <c r="A1824" s="173" t="s">
        <v>383</v>
      </c>
      <c r="B1824" s="179" t="str">
        <f>IFERROR(VLOOKUP(A1816,REKAPAN!$A$1:$M$2737,6, FALSE))</f>
        <v/>
      </c>
      <c r="C1824" s="185" t="s">
        <v>325</v>
      </c>
      <c r="D1824" s="187" t="str">
        <f>IFERROR(VLOOKUP(A1816,REKAPAN!$A$1:$M$2737,11, FALSE))</f>
        <v/>
      </c>
      <c r="E1824" s="171"/>
      <c r="F1824" s="176" t="s">
        <v>394</v>
      </c>
      <c r="G1824" s="188" t="str">
        <f>IFERROR(VLOOKUP(A1816,REKAPAN!$A$1:$O$2737,14, FALSE))</f>
        <v/>
      </c>
      <c r="H1824" s="50"/>
      <c r="I1824" s="33"/>
      <c r="J1824" s="33"/>
      <c r="K1824" s="33"/>
      <c r="L1824" s="33"/>
      <c r="M1824" s="33"/>
      <c r="N1824" s="33"/>
      <c r="O1824" s="33"/>
      <c r="P1824" s="33"/>
      <c r="Q1824" s="33"/>
      <c r="R1824" s="33"/>
      <c r="S1824" s="33"/>
      <c r="T1824" s="33"/>
      <c r="U1824" s="33"/>
      <c r="V1824" s="33"/>
      <c r="W1824" s="33"/>
      <c r="X1824" s="33"/>
      <c r="Y1824" s="33"/>
      <c r="Z1824" s="33"/>
    </row>
    <row r="1825" ht="15.75" customHeight="1">
      <c r="A1825" s="173" t="s">
        <v>404</v>
      </c>
      <c r="B1825" s="189" t="str">
        <f>IFERROR(VLOOKUP(A1816,REKAPAN!$A$1:$M$2737,5, FALSE))</f>
        <v/>
      </c>
      <c r="C1825" s="185" t="s">
        <v>351</v>
      </c>
      <c r="D1825" s="187" t="str">
        <f>IFERROR(VLOOKUP(A1816,REKAPAN!$A$1:$M$2737,9, FALSE))</f>
        <v/>
      </c>
      <c r="E1825" s="171"/>
      <c r="F1825" s="176" t="s">
        <v>383</v>
      </c>
      <c r="G1825" s="190" t="str">
        <f t="shared" ref="G1825:G1826" si="244">B1824</f>
        <v/>
      </c>
      <c r="H1825" s="50"/>
      <c r="I1825" s="33"/>
      <c r="J1825" s="33"/>
      <c r="K1825" s="33"/>
      <c r="L1825" s="33"/>
      <c r="M1825" s="33"/>
      <c r="N1825" s="33"/>
      <c r="O1825" s="33"/>
      <c r="P1825" s="33"/>
      <c r="Q1825" s="33"/>
      <c r="R1825" s="33"/>
      <c r="S1825" s="33"/>
      <c r="T1825" s="33"/>
      <c r="U1825" s="33"/>
      <c r="V1825" s="33"/>
      <c r="W1825" s="33"/>
      <c r="X1825" s="33"/>
      <c r="Y1825" s="33"/>
      <c r="Z1825" s="33"/>
    </row>
    <row r="1826" ht="15.75" customHeight="1">
      <c r="A1826" s="191"/>
      <c r="C1826" s="185" t="s">
        <v>372</v>
      </c>
      <c r="D1826" s="192" t="str">
        <f>IFERROR(VLOOKUP(A1816,REKAPAN!$A$1:$M$2737,10, FALSE))</f>
        <v/>
      </c>
      <c r="E1826" s="171"/>
      <c r="F1826" s="176" t="s">
        <v>404</v>
      </c>
      <c r="G1826" s="193" t="str">
        <f t="shared" si="244"/>
        <v/>
      </c>
      <c r="H1826" s="50"/>
      <c r="I1826" s="33"/>
      <c r="J1826" s="33"/>
      <c r="K1826" s="33"/>
      <c r="L1826" s="33"/>
      <c r="M1826" s="33"/>
      <c r="N1826" s="33"/>
      <c r="O1826" s="33"/>
      <c r="P1826" s="33"/>
      <c r="Q1826" s="33"/>
      <c r="R1826" s="33"/>
      <c r="S1826" s="33"/>
      <c r="T1826" s="33"/>
      <c r="U1826" s="33"/>
      <c r="V1826" s="33"/>
      <c r="W1826" s="33"/>
      <c r="X1826" s="33"/>
      <c r="Y1826" s="33"/>
      <c r="Z1826" s="33"/>
    </row>
    <row r="1827" ht="15.75" customHeight="1">
      <c r="A1827" s="191"/>
      <c r="C1827" s="185" t="s">
        <v>394</v>
      </c>
      <c r="D1827" s="194"/>
      <c r="E1827" s="171"/>
      <c r="F1827" s="176"/>
      <c r="H1827" s="50"/>
      <c r="I1827" s="33"/>
      <c r="J1827" s="33"/>
      <c r="K1827" s="33"/>
      <c r="L1827" s="33"/>
      <c r="M1827" s="33"/>
      <c r="N1827" s="33"/>
      <c r="O1827" s="33"/>
      <c r="P1827" s="33"/>
      <c r="Q1827" s="33"/>
      <c r="R1827" s="33"/>
      <c r="S1827" s="33"/>
      <c r="T1827" s="33"/>
      <c r="U1827" s="33"/>
      <c r="V1827" s="33"/>
      <c r="W1827" s="33"/>
      <c r="X1827" s="33"/>
      <c r="Y1827" s="33"/>
      <c r="Z1827" s="33"/>
    </row>
    <row r="1828" ht="15.75" customHeight="1">
      <c r="A1828" s="191"/>
      <c r="C1828" s="180"/>
      <c r="D1828" s="50"/>
      <c r="E1828" s="171"/>
      <c r="F1828" s="191"/>
      <c r="H1828" s="50"/>
      <c r="I1828" s="33"/>
      <c r="J1828" s="33"/>
      <c r="K1828" s="33"/>
      <c r="L1828" s="33"/>
      <c r="M1828" s="33"/>
      <c r="N1828" s="33"/>
      <c r="O1828" s="33"/>
      <c r="P1828" s="33"/>
      <c r="Q1828" s="33"/>
      <c r="R1828" s="33"/>
      <c r="S1828" s="33"/>
      <c r="T1828" s="33"/>
      <c r="U1828" s="33"/>
      <c r="V1828" s="33"/>
      <c r="W1828" s="33"/>
      <c r="X1828" s="33"/>
      <c r="Y1828" s="33"/>
      <c r="Z1828" s="33"/>
    </row>
    <row r="1829" ht="15.75" customHeight="1">
      <c r="A1829" s="176" t="s">
        <v>460</v>
      </c>
      <c r="B1829" s="195" t="s">
        <v>462</v>
      </c>
      <c r="C1829" s="180"/>
      <c r="D1829" s="181"/>
      <c r="E1829" s="171"/>
      <c r="F1829" s="196" t="s">
        <v>464</v>
      </c>
      <c r="G1829" s="197" t="s">
        <v>469</v>
      </c>
      <c r="H1829" s="198"/>
      <c r="I1829" s="33"/>
      <c r="J1829" s="33"/>
      <c r="K1829" s="33"/>
      <c r="L1829" s="33"/>
      <c r="M1829" s="33"/>
      <c r="N1829" s="33"/>
      <c r="O1829" s="33"/>
      <c r="P1829" s="33"/>
      <c r="Q1829" s="33"/>
      <c r="R1829" s="33"/>
      <c r="S1829" s="33"/>
      <c r="T1829" s="33"/>
      <c r="U1829" s="33"/>
      <c r="V1829" s="33"/>
      <c r="W1829" s="33"/>
      <c r="X1829" s="33"/>
      <c r="Y1829" s="33"/>
      <c r="Z1829" s="33"/>
    </row>
    <row r="1830" ht="15.75" customHeight="1">
      <c r="A1830" s="199" t="str">
        <f>IFERROR(VLOOKUP(A1816,REKAPAN!$A$2:$R$2737,16, FALSE))</f>
        <v/>
      </c>
      <c r="B1830" s="200"/>
      <c r="C1830" s="201"/>
      <c r="D1830" s="202"/>
      <c r="E1830" s="203"/>
      <c r="F1830" s="204"/>
      <c r="G1830" s="78"/>
      <c r="H1830" s="79"/>
      <c r="I1830" s="33"/>
      <c r="J1830" s="33"/>
      <c r="K1830" s="33"/>
      <c r="L1830" s="33"/>
      <c r="M1830" s="33"/>
      <c r="N1830" s="33"/>
      <c r="O1830" s="33"/>
      <c r="P1830" s="33"/>
      <c r="Q1830" s="33"/>
      <c r="R1830" s="33"/>
      <c r="S1830" s="33"/>
      <c r="T1830" s="33"/>
      <c r="U1830" s="33"/>
      <c r="V1830" s="33"/>
      <c r="W1830" s="33"/>
      <c r="X1830" s="33"/>
      <c r="Y1830" s="33"/>
      <c r="Z1830" s="33"/>
    </row>
    <row r="1831" ht="15.75" customHeight="1">
      <c r="A1831" s="162" t="s">
        <v>4090</v>
      </c>
      <c r="B1831" s="27"/>
      <c r="C1831" s="27"/>
      <c r="D1831" s="28"/>
      <c r="E1831" s="163"/>
      <c r="F1831" s="164" t="str">
        <f>A1831</f>
        <v>(29)31</v>
      </c>
      <c r="G1831" s="165" t="s">
        <v>238</v>
      </c>
      <c r="H1831" s="166"/>
      <c r="I1831" s="33"/>
      <c r="J1831" s="33"/>
      <c r="K1831" s="33"/>
      <c r="L1831" s="33"/>
      <c r="M1831" s="33"/>
      <c r="N1831" s="33"/>
      <c r="O1831" s="33"/>
      <c r="P1831" s="33"/>
      <c r="Q1831" s="33"/>
      <c r="R1831" s="33"/>
      <c r="S1831" s="33"/>
      <c r="T1831" s="33"/>
      <c r="U1831" s="33"/>
      <c r="V1831" s="33"/>
      <c r="W1831" s="33"/>
      <c r="X1831" s="33"/>
      <c r="Y1831" s="33"/>
      <c r="Z1831" s="33"/>
    </row>
    <row r="1832" ht="15.75" customHeight="1">
      <c r="A1832" s="167" t="s">
        <v>239</v>
      </c>
      <c r="B1832" s="168" t="str">
        <f>IFERROR(VLOOKUP(A1831,REKAPAN!$A$1:$M$2737,2, FALSE))</f>
        <v/>
      </c>
      <c r="C1832" s="169"/>
      <c r="D1832" s="170"/>
      <c r="E1832" s="171"/>
      <c r="F1832" s="164" t="s">
        <v>266</v>
      </c>
      <c r="G1832" s="172" t="str">
        <f>B1838</f>
        <v/>
      </c>
      <c r="H1832" s="28"/>
      <c r="I1832" s="33"/>
      <c r="J1832" s="33"/>
      <c r="K1832" s="33"/>
      <c r="L1832" s="33"/>
      <c r="M1832" s="33"/>
      <c r="N1832" s="33"/>
      <c r="O1832" s="33"/>
      <c r="P1832" s="33"/>
      <c r="Q1832" s="33"/>
      <c r="R1832" s="33"/>
      <c r="S1832" s="33"/>
      <c r="T1832" s="33"/>
      <c r="U1832" s="33"/>
      <c r="V1832" s="33"/>
      <c r="W1832" s="33"/>
      <c r="X1832" s="33"/>
      <c r="Y1832" s="33"/>
      <c r="Z1832" s="33"/>
    </row>
    <row r="1833" ht="15.75" customHeight="1">
      <c r="A1833" s="173" t="s">
        <v>269</v>
      </c>
      <c r="B1833" s="174" t="str">
        <f>IFERROR(VLOOKUP(A1831,REKAPAN!$A$1:$M$2737,3, FALSE))</f>
        <v/>
      </c>
      <c r="D1833" s="175"/>
      <c r="E1833" s="171"/>
      <c r="F1833" s="176" t="s">
        <v>270</v>
      </c>
      <c r="G1833" s="177" t="str">
        <f>B1832</f>
        <v/>
      </c>
      <c r="H1833" s="50"/>
      <c r="I1833" s="33"/>
      <c r="J1833" s="33"/>
      <c r="K1833" s="33"/>
      <c r="L1833" s="33"/>
      <c r="M1833" s="33"/>
      <c r="N1833" s="33"/>
      <c r="O1833" s="33"/>
      <c r="P1833" s="33"/>
      <c r="Q1833" s="33"/>
      <c r="R1833" s="33"/>
      <c r="S1833" s="33"/>
      <c r="T1833" s="33"/>
      <c r="U1833" s="33"/>
      <c r="V1833" s="33"/>
      <c r="W1833" s="33"/>
      <c r="X1833" s="33"/>
      <c r="Y1833" s="33"/>
      <c r="Z1833" s="33"/>
    </row>
    <row r="1834" ht="15.75" customHeight="1">
      <c r="A1834" s="173"/>
      <c r="D1834" s="175"/>
      <c r="E1834" s="171"/>
      <c r="F1834" s="176" t="s">
        <v>283</v>
      </c>
      <c r="G1834" s="178" t="str">
        <f t="shared" ref="G1834:G1838" si="245">D1837</f>
        <v/>
      </c>
      <c r="H1834" s="50"/>
      <c r="I1834" s="33"/>
      <c r="J1834" s="33"/>
      <c r="K1834" s="33"/>
      <c r="L1834" s="33"/>
      <c r="M1834" s="33"/>
      <c r="N1834" s="33"/>
      <c r="O1834" s="33"/>
      <c r="P1834" s="33"/>
      <c r="Q1834" s="33"/>
      <c r="R1834" s="33"/>
      <c r="S1834" s="33"/>
      <c r="T1834" s="33"/>
      <c r="U1834" s="33"/>
      <c r="V1834" s="33"/>
      <c r="W1834" s="33"/>
      <c r="X1834" s="33"/>
      <c r="Y1834" s="33"/>
      <c r="Z1834" s="33"/>
    </row>
    <row r="1835" ht="15.75" customHeight="1">
      <c r="A1835" s="173"/>
      <c r="D1835" s="175"/>
      <c r="E1835" s="171"/>
      <c r="F1835" s="176" t="s">
        <v>300</v>
      </c>
      <c r="G1835" s="178" t="str">
        <f t="shared" si="245"/>
        <v/>
      </c>
      <c r="H1835" s="50"/>
      <c r="I1835" s="33"/>
      <c r="J1835" s="33"/>
      <c r="K1835" s="33"/>
      <c r="L1835" s="33"/>
      <c r="M1835" s="33"/>
      <c r="N1835" s="33"/>
      <c r="O1835" s="33"/>
      <c r="P1835" s="33"/>
      <c r="Q1835" s="33"/>
      <c r="R1835" s="33"/>
      <c r="S1835" s="33"/>
      <c r="T1835" s="33"/>
      <c r="U1835" s="33"/>
      <c r="V1835" s="33"/>
      <c r="W1835" s="33"/>
      <c r="X1835" s="33"/>
      <c r="Y1835" s="33"/>
      <c r="Z1835" s="33"/>
    </row>
    <row r="1836" ht="15.75" customHeight="1">
      <c r="A1836" s="173" t="s">
        <v>306</v>
      </c>
      <c r="B1836" s="179" t="str">
        <f>IFERROR(VLOOKUP(A1831,REKAPAN!$A$1:$M$2737,4, FALSE))</f>
        <v/>
      </c>
      <c r="C1836" s="180"/>
      <c r="D1836" s="181"/>
      <c r="E1836" s="171"/>
      <c r="F1836" s="176" t="s">
        <v>325</v>
      </c>
      <c r="G1836" s="177" t="str">
        <f t="shared" si="245"/>
        <v/>
      </c>
      <c r="H1836" s="50"/>
      <c r="I1836" s="33"/>
      <c r="J1836" s="33"/>
      <c r="K1836" s="33"/>
      <c r="L1836" s="33"/>
      <c r="M1836" s="33"/>
      <c r="N1836" s="33"/>
      <c r="O1836" s="33"/>
      <c r="P1836" s="33"/>
      <c r="Q1836" s="33"/>
      <c r="R1836" s="33"/>
      <c r="S1836" s="33"/>
      <c r="T1836" s="33"/>
      <c r="U1836" s="33"/>
      <c r="V1836" s="33"/>
      <c r="W1836" s="33"/>
      <c r="X1836" s="33"/>
      <c r="Y1836" s="33"/>
      <c r="Z1836" s="33"/>
    </row>
    <row r="1837" ht="15.75" customHeight="1">
      <c r="A1837" s="164" t="s">
        <v>332</v>
      </c>
      <c r="B1837" s="182" t="s">
        <v>333</v>
      </c>
      <c r="C1837" s="183" t="s">
        <v>283</v>
      </c>
      <c r="D1837" s="184" t="str">
        <f>IFERROR(VLOOKUP(A1831,REKAPAN!$A$1:$M$2737,12, FALSE))</f>
        <v/>
      </c>
      <c r="E1837" s="171"/>
      <c r="F1837" s="176" t="s">
        <v>351</v>
      </c>
      <c r="G1837" s="177" t="str">
        <f t="shared" si="245"/>
        <v/>
      </c>
      <c r="H1837" s="50"/>
      <c r="I1837" s="33"/>
      <c r="J1837" s="33"/>
      <c r="K1837" s="33"/>
      <c r="L1837" s="33"/>
      <c r="M1837" s="33"/>
      <c r="N1837" s="33"/>
      <c r="O1837" s="33"/>
      <c r="P1837" s="33"/>
      <c r="Q1837" s="33"/>
      <c r="R1837" s="33"/>
      <c r="S1837" s="33"/>
      <c r="T1837" s="33"/>
      <c r="U1837" s="33"/>
      <c r="V1837" s="33"/>
      <c r="W1837" s="33"/>
      <c r="X1837" s="33"/>
      <c r="Y1837" s="33"/>
      <c r="Z1837" s="33"/>
    </row>
    <row r="1838" ht="15.75" customHeight="1">
      <c r="A1838" s="173" t="s">
        <v>266</v>
      </c>
      <c r="B1838" s="179" t="str">
        <f>IFERROR(VLOOKUP(A1831,REKAPAN!$A$1:$O$2737,15, FALSE))</f>
        <v/>
      </c>
      <c r="C1838" s="185" t="s">
        <v>300</v>
      </c>
      <c r="D1838" s="186" t="str">
        <f>IFERROR(VLOOKUP(A1831,REKAPAN!$A$1:$M$2737,13, FALSE))</f>
        <v/>
      </c>
      <c r="E1838" s="171"/>
      <c r="F1838" s="176" t="s">
        <v>372</v>
      </c>
      <c r="G1838" s="177" t="str">
        <f t="shared" si="245"/>
        <v/>
      </c>
      <c r="H1838" s="50"/>
      <c r="I1838" s="33"/>
      <c r="J1838" s="33"/>
      <c r="K1838" s="33"/>
      <c r="L1838" s="33"/>
      <c r="M1838" s="33"/>
      <c r="N1838" s="33"/>
      <c r="O1838" s="33"/>
      <c r="P1838" s="33"/>
      <c r="Q1838" s="33"/>
      <c r="R1838" s="33"/>
      <c r="S1838" s="33"/>
      <c r="T1838" s="33"/>
      <c r="U1838" s="33"/>
      <c r="V1838" s="33"/>
      <c r="W1838" s="33"/>
      <c r="X1838" s="33"/>
      <c r="Y1838" s="33"/>
      <c r="Z1838" s="33"/>
    </row>
    <row r="1839" ht="15.75" customHeight="1">
      <c r="A1839" s="173" t="s">
        <v>383</v>
      </c>
      <c r="B1839" s="179" t="str">
        <f>IFERROR(VLOOKUP(A1831,REKAPAN!$A$1:$M$2737,6, FALSE))</f>
        <v/>
      </c>
      <c r="C1839" s="185" t="s">
        <v>325</v>
      </c>
      <c r="D1839" s="187" t="str">
        <f>IFERROR(VLOOKUP(A1831,REKAPAN!$A$1:$M$2737,11, FALSE))</f>
        <v/>
      </c>
      <c r="E1839" s="171"/>
      <c r="F1839" s="176" t="s">
        <v>394</v>
      </c>
      <c r="G1839" s="188" t="str">
        <f>IFERROR(VLOOKUP(A1831,REKAPAN!$A$1:$O$2737,14, FALSE))</f>
        <v/>
      </c>
      <c r="H1839" s="50"/>
      <c r="I1839" s="33"/>
      <c r="J1839" s="33"/>
      <c r="K1839" s="33"/>
      <c r="L1839" s="33"/>
      <c r="M1839" s="33"/>
      <c r="N1839" s="33"/>
      <c r="O1839" s="33"/>
      <c r="P1839" s="33"/>
      <c r="Q1839" s="33"/>
      <c r="R1839" s="33"/>
      <c r="S1839" s="33"/>
      <c r="T1839" s="33"/>
      <c r="U1839" s="33"/>
      <c r="V1839" s="33"/>
      <c r="W1839" s="33"/>
      <c r="X1839" s="33"/>
      <c r="Y1839" s="33"/>
      <c r="Z1839" s="33"/>
    </row>
    <row r="1840" ht="15.75" customHeight="1">
      <c r="A1840" s="173" t="s">
        <v>404</v>
      </c>
      <c r="B1840" s="189" t="str">
        <f>IFERROR(VLOOKUP(A1831,REKAPAN!$A$1:$M$2737,5, FALSE))</f>
        <v/>
      </c>
      <c r="C1840" s="185" t="s">
        <v>351</v>
      </c>
      <c r="D1840" s="187" t="str">
        <f>IFERROR(VLOOKUP(A1831,REKAPAN!$A$1:$M$2737,9, FALSE))</f>
        <v/>
      </c>
      <c r="E1840" s="171"/>
      <c r="F1840" s="176" t="s">
        <v>383</v>
      </c>
      <c r="G1840" s="190" t="str">
        <f t="shared" ref="G1840:G1841" si="246">B1839</f>
        <v/>
      </c>
      <c r="H1840" s="50"/>
      <c r="I1840" s="33"/>
      <c r="J1840" s="33"/>
      <c r="K1840" s="33"/>
      <c r="L1840" s="33"/>
      <c r="M1840" s="33"/>
      <c r="N1840" s="33"/>
      <c r="O1840" s="33"/>
      <c r="P1840" s="33"/>
      <c r="Q1840" s="33"/>
      <c r="R1840" s="33"/>
      <c r="S1840" s="33"/>
      <c r="T1840" s="33"/>
      <c r="U1840" s="33"/>
      <c r="V1840" s="33"/>
      <c r="W1840" s="33"/>
      <c r="X1840" s="33"/>
      <c r="Y1840" s="33"/>
      <c r="Z1840" s="33"/>
    </row>
    <row r="1841" ht="15.75" customHeight="1">
      <c r="A1841" s="191"/>
      <c r="C1841" s="185" t="s">
        <v>372</v>
      </c>
      <c r="D1841" s="192" t="str">
        <f>IFERROR(VLOOKUP(A1831,REKAPAN!$A$1:$M$2737,10, FALSE))</f>
        <v/>
      </c>
      <c r="E1841" s="171"/>
      <c r="F1841" s="176" t="s">
        <v>404</v>
      </c>
      <c r="G1841" s="193" t="str">
        <f t="shared" si="246"/>
        <v/>
      </c>
      <c r="H1841" s="50"/>
      <c r="I1841" s="33"/>
      <c r="J1841" s="33"/>
      <c r="K1841" s="33"/>
      <c r="L1841" s="33"/>
      <c r="M1841" s="33"/>
      <c r="N1841" s="33"/>
      <c r="O1841" s="33"/>
      <c r="P1841" s="33"/>
      <c r="Q1841" s="33"/>
      <c r="R1841" s="33"/>
      <c r="S1841" s="33"/>
      <c r="T1841" s="33"/>
      <c r="U1841" s="33"/>
      <c r="V1841" s="33"/>
      <c r="W1841" s="33"/>
      <c r="X1841" s="33"/>
      <c r="Y1841" s="33"/>
      <c r="Z1841" s="33"/>
    </row>
    <row r="1842" ht="15.75" customHeight="1">
      <c r="A1842" s="191"/>
      <c r="C1842" s="185" t="s">
        <v>394</v>
      </c>
      <c r="D1842" s="194"/>
      <c r="E1842" s="171"/>
      <c r="F1842" s="176"/>
      <c r="H1842" s="50"/>
      <c r="I1842" s="33"/>
      <c r="J1842" s="33"/>
      <c r="K1842" s="33"/>
      <c r="L1842" s="33"/>
      <c r="M1842" s="33"/>
      <c r="N1842" s="33"/>
      <c r="O1842" s="33"/>
      <c r="P1842" s="33"/>
      <c r="Q1842" s="33"/>
      <c r="R1842" s="33"/>
      <c r="S1842" s="33"/>
      <c r="T1842" s="33"/>
      <c r="U1842" s="33"/>
      <c r="V1842" s="33"/>
      <c r="W1842" s="33"/>
      <c r="X1842" s="33"/>
      <c r="Y1842" s="33"/>
      <c r="Z1842" s="33"/>
    </row>
    <row r="1843" ht="15.75" customHeight="1">
      <c r="A1843" s="191"/>
      <c r="C1843" s="180"/>
      <c r="D1843" s="50"/>
      <c r="E1843" s="171"/>
      <c r="F1843" s="191"/>
      <c r="H1843" s="50"/>
      <c r="I1843" s="33"/>
      <c r="J1843" s="33"/>
      <c r="K1843" s="33"/>
      <c r="L1843" s="33"/>
      <c r="M1843" s="33"/>
      <c r="N1843" s="33"/>
      <c r="O1843" s="33"/>
      <c r="P1843" s="33"/>
      <c r="Q1843" s="33"/>
      <c r="R1843" s="33"/>
      <c r="S1843" s="33"/>
      <c r="T1843" s="33"/>
      <c r="U1843" s="33"/>
      <c r="V1843" s="33"/>
      <c r="W1843" s="33"/>
      <c r="X1843" s="33"/>
      <c r="Y1843" s="33"/>
      <c r="Z1843" s="33"/>
    </row>
    <row r="1844" ht="15.75" customHeight="1">
      <c r="A1844" s="176" t="s">
        <v>460</v>
      </c>
      <c r="B1844" s="195" t="s">
        <v>462</v>
      </c>
      <c r="C1844" s="180"/>
      <c r="D1844" s="181"/>
      <c r="E1844" s="171"/>
      <c r="F1844" s="196" t="s">
        <v>464</v>
      </c>
      <c r="G1844" s="197" t="s">
        <v>469</v>
      </c>
      <c r="H1844" s="198"/>
      <c r="I1844" s="33"/>
      <c r="J1844" s="33"/>
      <c r="K1844" s="33"/>
      <c r="L1844" s="33"/>
      <c r="M1844" s="33"/>
      <c r="N1844" s="33"/>
      <c r="O1844" s="33"/>
      <c r="P1844" s="33"/>
      <c r="Q1844" s="33"/>
      <c r="R1844" s="33"/>
      <c r="S1844" s="33"/>
      <c r="T1844" s="33"/>
      <c r="U1844" s="33"/>
      <c r="V1844" s="33"/>
      <c r="W1844" s="33"/>
      <c r="X1844" s="33"/>
      <c r="Y1844" s="33"/>
      <c r="Z1844" s="33"/>
    </row>
    <row r="1845" ht="15.75" customHeight="1">
      <c r="A1845" s="199" t="str">
        <f>IFERROR(VLOOKUP(A1831,REKAPAN!$A$2:$R$2737,16, FALSE))</f>
        <v/>
      </c>
      <c r="B1845" s="200"/>
      <c r="C1845" s="201"/>
      <c r="D1845" s="202"/>
      <c r="E1845" s="203"/>
      <c r="F1845" s="204"/>
      <c r="G1845" s="78"/>
      <c r="H1845" s="79"/>
      <c r="I1845" s="33"/>
      <c r="J1845" s="33"/>
      <c r="K1845" s="33"/>
      <c r="L1845" s="33"/>
      <c r="M1845" s="33"/>
      <c r="N1845" s="33"/>
      <c r="O1845" s="33"/>
      <c r="P1845" s="33"/>
      <c r="Q1845" s="33"/>
      <c r="R1845" s="33"/>
      <c r="S1845" s="33"/>
      <c r="T1845" s="33"/>
      <c r="U1845" s="33"/>
      <c r="V1845" s="33"/>
      <c r="W1845" s="33"/>
      <c r="X1845" s="33"/>
      <c r="Y1845" s="33"/>
      <c r="Z1845" s="33"/>
    </row>
    <row r="1846" ht="15.75" customHeight="1">
      <c r="A1846" s="162" t="s">
        <v>4092</v>
      </c>
      <c r="B1846" s="27"/>
      <c r="C1846" s="27"/>
      <c r="D1846" s="28"/>
      <c r="E1846" s="163"/>
      <c r="F1846" s="164" t="str">
        <f>A1846</f>
        <v>(29)32</v>
      </c>
      <c r="G1846" s="165" t="s">
        <v>238</v>
      </c>
      <c r="H1846" s="166"/>
      <c r="I1846" s="33"/>
      <c r="J1846" s="33"/>
      <c r="K1846" s="33"/>
      <c r="L1846" s="33"/>
      <c r="M1846" s="33"/>
      <c r="N1846" s="33"/>
      <c r="O1846" s="33"/>
      <c r="P1846" s="33"/>
      <c r="Q1846" s="33"/>
      <c r="R1846" s="33"/>
      <c r="S1846" s="33"/>
      <c r="T1846" s="33"/>
      <c r="U1846" s="33"/>
      <c r="V1846" s="33"/>
      <c r="W1846" s="33"/>
      <c r="X1846" s="33"/>
      <c r="Y1846" s="33"/>
      <c r="Z1846" s="33"/>
    </row>
    <row r="1847" ht="15.75" customHeight="1">
      <c r="A1847" s="167" t="s">
        <v>239</v>
      </c>
      <c r="B1847" s="168" t="str">
        <f>IFERROR(VLOOKUP(A1846,REKAPAN!$A$1:$M$2737,2, FALSE))</f>
        <v/>
      </c>
      <c r="C1847" s="169"/>
      <c r="D1847" s="170"/>
      <c r="E1847" s="171"/>
      <c r="F1847" s="164" t="s">
        <v>266</v>
      </c>
      <c r="G1847" s="172" t="str">
        <f>B1853</f>
        <v/>
      </c>
      <c r="H1847" s="28"/>
      <c r="I1847" s="33"/>
      <c r="J1847" s="33"/>
      <c r="K1847" s="33"/>
      <c r="L1847" s="33"/>
      <c r="M1847" s="33"/>
      <c r="N1847" s="33"/>
      <c r="O1847" s="33"/>
      <c r="P1847" s="33"/>
      <c r="Q1847" s="33"/>
      <c r="R1847" s="33"/>
      <c r="S1847" s="33"/>
      <c r="T1847" s="33"/>
      <c r="U1847" s="33"/>
      <c r="V1847" s="33"/>
      <c r="W1847" s="33"/>
      <c r="X1847" s="33"/>
      <c r="Y1847" s="33"/>
      <c r="Z1847" s="33"/>
    </row>
    <row r="1848" ht="15.75" customHeight="1">
      <c r="A1848" s="173" t="s">
        <v>269</v>
      </c>
      <c r="B1848" s="174" t="str">
        <f>IFERROR(VLOOKUP(A1846,REKAPAN!$A$1:$M$2737,3, FALSE))</f>
        <v/>
      </c>
      <c r="D1848" s="175"/>
      <c r="E1848" s="171"/>
      <c r="F1848" s="176" t="s">
        <v>270</v>
      </c>
      <c r="G1848" s="177" t="str">
        <f>B1847</f>
        <v/>
      </c>
      <c r="H1848" s="50"/>
      <c r="I1848" s="33"/>
      <c r="J1848" s="33"/>
      <c r="K1848" s="33"/>
      <c r="L1848" s="33"/>
      <c r="M1848" s="33"/>
      <c r="N1848" s="33"/>
      <c r="O1848" s="33"/>
      <c r="P1848" s="33"/>
      <c r="Q1848" s="33"/>
      <c r="R1848" s="33"/>
      <c r="S1848" s="33"/>
      <c r="T1848" s="33"/>
      <c r="U1848" s="33"/>
      <c r="V1848" s="33"/>
      <c r="W1848" s="33"/>
      <c r="X1848" s="33"/>
      <c r="Y1848" s="33"/>
      <c r="Z1848" s="33"/>
    </row>
    <row r="1849" ht="15.75" customHeight="1">
      <c r="A1849" s="173"/>
      <c r="D1849" s="175"/>
      <c r="E1849" s="171"/>
      <c r="F1849" s="176" t="s">
        <v>283</v>
      </c>
      <c r="G1849" s="178" t="str">
        <f t="shared" ref="G1849:G1853" si="247">D1852</f>
        <v/>
      </c>
      <c r="H1849" s="50"/>
      <c r="I1849" s="33"/>
      <c r="J1849" s="33"/>
      <c r="K1849" s="33"/>
      <c r="L1849" s="33"/>
      <c r="M1849" s="33"/>
      <c r="N1849" s="33"/>
      <c r="O1849" s="33"/>
      <c r="P1849" s="33"/>
      <c r="Q1849" s="33"/>
      <c r="R1849" s="33"/>
      <c r="S1849" s="33"/>
      <c r="T1849" s="33"/>
      <c r="U1849" s="33"/>
      <c r="V1849" s="33"/>
      <c r="W1849" s="33"/>
      <c r="X1849" s="33"/>
      <c r="Y1849" s="33"/>
      <c r="Z1849" s="33"/>
    </row>
    <row r="1850" ht="15.75" customHeight="1">
      <c r="A1850" s="173"/>
      <c r="D1850" s="175"/>
      <c r="E1850" s="171"/>
      <c r="F1850" s="176" t="s">
        <v>300</v>
      </c>
      <c r="G1850" s="178" t="str">
        <f t="shared" si="247"/>
        <v/>
      </c>
      <c r="H1850" s="50"/>
      <c r="I1850" s="33"/>
      <c r="J1850" s="33"/>
      <c r="K1850" s="33"/>
      <c r="L1850" s="33"/>
      <c r="M1850" s="33"/>
      <c r="N1850" s="33"/>
      <c r="O1850" s="33"/>
      <c r="P1850" s="33"/>
      <c r="Q1850" s="33"/>
      <c r="R1850" s="33"/>
      <c r="S1850" s="33"/>
      <c r="T1850" s="33"/>
      <c r="U1850" s="33"/>
      <c r="V1850" s="33"/>
      <c r="W1850" s="33"/>
      <c r="X1850" s="33"/>
      <c r="Y1850" s="33"/>
      <c r="Z1850" s="33"/>
    </row>
    <row r="1851" ht="15.75" customHeight="1">
      <c r="A1851" s="173" t="s">
        <v>306</v>
      </c>
      <c r="B1851" s="179" t="str">
        <f>IFERROR(VLOOKUP(A1846,REKAPAN!$A$1:$M$2737,4, FALSE))</f>
        <v/>
      </c>
      <c r="C1851" s="180"/>
      <c r="D1851" s="181"/>
      <c r="E1851" s="171"/>
      <c r="F1851" s="176" t="s">
        <v>325</v>
      </c>
      <c r="G1851" s="177" t="str">
        <f t="shared" si="247"/>
        <v/>
      </c>
      <c r="H1851" s="50"/>
      <c r="I1851" s="33"/>
      <c r="J1851" s="33"/>
      <c r="K1851" s="33"/>
      <c r="L1851" s="33"/>
      <c r="M1851" s="33"/>
      <c r="N1851" s="33"/>
      <c r="O1851" s="33"/>
      <c r="P1851" s="33"/>
      <c r="Q1851" s="33"/>
      <c r="R1851" s="33"/>
      <c r="S1851" s="33"/>
      <c r="T1851" s="33"/>
      <c r="U1851" s="33"/>
      <c r="V1851" s="33"/>
      <c r="W1851" s="33"/>
      <c r="X1851" s="33"/>
      <c r="Y1851" s="33"/>
      <c r="Z1851" s="33"/>
    </row>
    <row r="1852" ht="15.75" customHeight="1">
      <c r="A1852" s="164" t="s">
        <v>332</v>
      </c>
      <c r="B1852" s="182" t="s">
        <v>333</v>
      </c>
      <c r="C1852" s="183" t="s">
        <v>283</v>
      </c>
      <c r="D1852" s="184" t="str">
        <f>IFERROR(VLOOKUP(A1846,REKAPAN!$A$1:$M$2737,12, FALSE))</f>
        <v/>
      </c>
      <c r="E1852" s="171"/>
      <c r="F1852" s="176" t="s">
        <v>351</v>
      </c>
      <c r="G1852" s="177" t="str">
        <f t="shared" si="247"/>
        <v/>
      </c>
      <c r="H1852" s="50"/>
      <c r="I1852" s="33"/>
      <c r="J1852" s="33"/>
      <c r="K1852" s="33"/>
      <c r="L1852" s="33"/>
      <c r="M1852" s="33"/>
      <c r="N1852" s="33"/>
      <c r="O1852" s="33"/>
      <c r="P1852" s="33"/>
      <c r="Q1852" s="33"/>
      <c r="R1852" s="33"/>
      <c r="S1852" s="33"/>
      <c r="T1852" s="33"/>
      <c r="U1852" s="33"/>
      <c r="V1852" s="33"/>
      <c r="W1852" s="33"/>
      <c r="X1852" s="33"/>
      <c r="Y1852" s="33"/>
      <c r="Z1852" s="33"/>
    </row>
    <row r="1853" ht="15.75" customHeight="1">
      <c r="A1853" s="173" t="s">
        <v>266</v>
      </c>
      <c r="B1853" s="179" t="str">
        <f>IFERROR(VLOOKUP(A1846,REKAPAN!$A$1:$O$2737,15, FALSE))</f>
        <v/>
      </c>
      <c r="C1853" s="185" t="s">
        <v>300</v>
      </c>
      <c r="D1853" s="186" t="str">
        <f>IFERROR(VLOOKUP(A1846,REKAPAN!$A$1:$M$2737,13, FALSE))</f>
        <v/>
      </c>
      <c r="E1853" s="171"/>
      <c r="F1853" s="176" t="s">
        <v>372</v>
      </c>
      <c r="G1853" s="177" t="str">
        <f t="shared" si="247"/>
        <v/>
      </c>
      <c r="H1853" s="50"/>
      <c r="I1853" s="33"/>
      <c r="J1853" s="33"/>
      <c r="K1853" s="33"/>
      <c r="L1853" s="33"/>
      <c r="M1853" s="33"/>
      <c r="N1853" s="33"/>
      <c r="O1853" s="33"/>
      <c r="P1853" s="33"/>
      <c r="Q1853" s="33"/>
      <c r="R1853" s="33"/>
      <c r="S1853" s="33"/>
      <c r="T1853" s="33"/>
      <c r="U1853" s="33"/>
      <c r="V1853" s="33"/>
      <c r="W1853" s="33"/>
      <c r="X1853" s="33"/>
      <c r="Y1853" s="33"/>
      <c r="Z1853" s="33"/>
    </row>
    <row r="1854" ht="15.75" customHeight="1">
      <c r="A1854" s="173" t="s">
        <v>383</v>
      </c>
      <c r="B1854" s="179" t="str">
        <f>IFERROR(VLOOKUP(A1846,REKAPAN!$A$1:$M$2737,6, FALSE))</f>
        <v/>
      </c>
      <c r="C1854" s="185" t="s">
        <v>325</v>
      </c>
      <c r="D1854" s="187" t="str">
        <f>IFERROR(VLOOKUP(A1846,REKAPAN!$A$1:$M$2737,11, FALSE))</f>
        <v/>
      </c>
      <c r="E1854" s="171"/>
      <c r="F1854" s="176" t="s">
        <v>394</v>
      </c>
      <c r="G1854" s="188" t="str">
        <f>IFERROR(VLOOKUP(A1846,REKAPAN!$A$1:$O$2737,14, FALSE))</f>
        <v/>
      </c>
      <c r="H1854" s="50"/>
      <c r="I1854" s="33"/>
      <c r="J1854" s="33"/>
      <c r="K1854" s="33"/>
      <c r="L1854" s="33"/>
      <c r="M1854" s="33"/>
      <c r="N1854" s="33"/>
      <c r="O1854" s="33"/>
      <c r="P1854" s="33"/>
      <c r="Q1854" s="33"/>
      <c r="R1854" s="33"/>
      <c r="S1854" s="33"/>
      <c r="T1854" s="33"/>
      <c r="U1854" s="33"/>
      <c r="V1854" s="33"/>
      <c r="W1854" s="33"/>
      <c r="X1854" s="33"/>
      <c r="Y1854" s="33"/>
      <c r="Z1854" s="33"/>
    </row>
    <row r="1855" ht="15.75" customHeight="1">
      <c r="A1855" s="173" t="s">
        <v>404</v>
      </c>
      <c r="B1855" s="189" t="str">
        <f>IFERROR(VLOOKUP(A1846,REKAPAN!$A$1:$M$2737,5, FALSE))</f>
        <v/>
      </c>
      <c r="C1855" s="185" t="s">
        <v>351</v>
      </c>
      <c r="D1855" s="187" t="str">
        <f>IFERROR(VLOOKUP(A1846,REKAPAN!$A$1:$M$2737,9, FALSE))</f>
        <v/>
      </c>
      <c r="E1855" s="171"/>
      <c r="F1855" s="176" t="s">
        <v>383</v>
      </c>
      <c r="G1855" s="190" t="str">
        <f t="shared" ref="G1855:G1856" si="248">B1854</f>
        <v/>
      </c>
      <c r="H1855" s="50"/>
      <c r="I1855" s="33"/>
      <c r="J1855" s="33"/>
      <c r="K1855" s="33"/>
      <c r="L1855" s="33"/>
      <c r="M1855" s="33"/>
      <c r="N1855" s="33"/>
      <c r="O1855" s="33"/>
      <c r="P1855" s="33"/>
      <c r="Q1855" s="33"/>
      <c r="R1855" s="33"/>
      <c r="S1855" s="33"/>
      <c r="T1855" s="33"/>
      <c r="U1855" s="33"/>
      <c r="V1855" s="33"/>
      <c r="W1855" s="33"/>
      <c r="X1855" s="33"/>
      <c r="Y1855" s="33"/>
      <c r="Z1855" s="33"/>
    </row>
    <row r="1856" ht="15.75" customHeight="1">
      <c r="A1856" s="191"/>
      <c r="C1856" s="185" t="s">
        <v>372</v>
      </c>
      <c r="D1856" s="192" t="str">
        <f>IFERROR(VLOOKUP(A1846,REKAPAN!$A$1:$M$2737,10, FALSE))</f>
        <v/>
      </c>
      <c r="E1856" s="171"/>
      <c r="F1856" s="176" t="s">
        <v>404</v>
      </c>
      <c r="G1856" s="193" t="str">
        <f t="shared" si="248"/>
        <v/>
      </c>
      <c r="H1856" s="50"/>
      <c r="I1856" s="33"/>
      <c r="J1856" s="33"/>
      <c r="K1856" s="33"/>
      <c r="L1856" s="33"/>
      <c r="M1856" s="33"/>
      <c r="N1856" s="33"/>
      <c r="O1856" s="33"/>
      <c r="P1856" s="33"/>
      <c r="Q1856" s="33"/>
      <c r="R1856" s="33"/>
      <c r="S1856" s="33"/>
      <c r="T1856" s="33"/>
      <c r="U1856" s="33"/>
      <c r="V1856" s="33"/>
      <c r="W1856" s="33"/>
      <c r="X1856" s="33"/>
      <c r="Y1856" s="33"/>
      <c r="Z1856" s="33"/>
    </row>
    <row r="1857" ht="15.75" customHeight="1">
      <c r="A1857" s="191"/>
      <c r="C1857" s="185" t="s">
        <v>394</v>
      </c>
      <c r="D1857" s="194"/>
      <c r="E1857" s="171"/>
      <c r="F1857" s="176"/>
      <c r="H1857" s="50"/>
      <c r="I1857" s="33"/>
      <c r="J1857" s="33"/>
      <c r="K1857" s="33"/>
      <c r="L1857" s="33"/>
      <c r="M1857" s="33"/>
      <c r="N1857" s="33"/>
      <c r="O1857" s="33"/>
      <c r="P1857" s="33"/>
      <c r="Q1857" s="33"/>
      <c r="R1857" s="33"/>
      <c r="S1857" s="33"/>
      <c r="T1857" s="33"/>
      <c r="U1857" s="33"/>
      <c r="V1857" s="33"/>
      <c r="W1857" s="33"/>
      <c r="X1857" s="33"/>
      <c r="Y1857" s="33"/>
      <c r="Z1857" s="33"/>
    </row>
    <row r="1858" ht="15.75" customHeight="1">
      <c r="A1858" s="191"/>
      <c r="C1858" s="180"/>
      <c r="D1858" s="50"/>
      <c r="E1858" s="171"/>
      <c r="F1858" s="191"/>
      <c r="H1858" s="50"/>
      <c r="I1858" s="33"/>
      <c r="J1858" s="33"/>
      <c r="K1858" s="33"/>
      <c r="L1858" s="33"/>
      <c r="M1858" s="33"/>
      <c r="N1858" s="33"/>
      <c r="O1858" s="33"/>
      <c r="P1858" s="33"/>
      <c r="Q1858" s="33"/>
      <c r="R1858" s="33"/>
      <c r="S1858" s="33"/>
      <c r="T1858" s="33"/>
      <c r="U1858" s="33"/>
      <c r="V1858" s="33"/>
      <c r="W1858" s="33"/>
      <c r="X1858" s="33"/>
      <c r="Y1858" s="33"/>
      <c r="Z1858" s="33"/>
    </row>
    <row r="1859" ht="15.75" customHeight="1">
      <c r="A1859" s="176" t="s">
        <v>460</v>
      </c>
      <c r="B1859" s="195" t="s">
        <v>462</v>
      </c>
      <c r="C1859" s="180"/>
      <c r="D1859" s="181"/>
      <c r="E1859" s="171"/>
      <c r="F1859" s="196" t="s">
        <v>464</v>
      </c>
      <c r="G1859" s="197" t="s">
        <v>469</v>
      </c>
      <c r="H1859" s="198"/>
      <c r="I1859" s="33"/>
      <c r="J1859" s="33"/>
      <c r="K1859" s="33"/>
      <c r="L1859" s="33"/>
      <c r="M1859" s="33"/>
      <c r="N1859" s="33"/>
      <c r="O1859" s="33"/>
      <c r="P1859" s="33"/>
      <c r="Q1859" s="33"/>
      <c r="R1859" s="33"/>
      <c r="S1859" s="33"/>
      <c r="T1859" s="33"/>
      <c r="U1859" s="33"/>
      <c r="V1859" s="33"/>
      <c r="W1859" s="33"/>
      <c r="X1859" s="33"/>
      <c r="Y1859" s="33"/>
      <c r="Z1859" s="33"/>
    </row>
    <row r="1860" ht="15.75" customHeight="1">
      <c r="A1860" s="199" t="str">
        <f>IFERROR(VLOOKUP(A1846,REKAPAN!$A$2:$R$2737,16, FALSE))</f>
        <v/>
      </c>
      <c r="B1860" s="200"/>
      <c r="C1860" s="201"/>
      <c r="D1860" s="202"/>
      <c r="E1860" s="203"/>
      <c r="F1860" s="204"/>
      <c r="G1860" s="78"/>
      <c r="H1860" s="79"/>
      <c r="I1860" s="33"/>
      <c r="J1860" s="33"/>
      <c r="K1860" s="33"/>
      <c r="L1860" s="33"/>
      <c r="M1860" s="33"/>
      <c r="N1860" s="33"/>
      <c r="O1860" s="33"/>
      <c r="P1860" s="33"/>
      <c r="Q1860" s="33"/>
      <c r="R1860" s="33"/>
      <c r="S1860" s="33"/>
      <c r="T1860" s="33"/>
      <c r="U1860" s="33"/>
      <c r="V1860" s="33"/>
      <c r="W1860" s="33"/>
      <c r="X1860" s="33"/>
      <c r="Y1860" s="33"/>
      <c r="Z1860" s="33"/>
    </row>
    <row r="1861" ht="15.75" customHeight="1">
      <c r="A1861" s="162" t="s">
        <v>4094</v>
      </c>
      <c r="B1861" s="27"/>
      <c r="C1861" s="27"/>
      <c r="D1861" s="28"/>
      <c r="E1861" s="163"/>
      <c r="F1861" s="164" t="str">
        <f>A1861</f>
        <v>(29)33</v>
      </c>
      <c r="G1861" s="165" t="s">
        <v>238</v>
      </c>
      <c r="H1861" s="166"/>
      <c r="I1861" s="33"/>
      <c r="J1861" s="33"/>
      <c r="K1861" s="33"/>
      <c r="L1861" s="33"/>
      <c r="M1861" s="33"/>
      <c r="N1861" s="33"/>
      <c r="O1861" s="33"/>
      <c r="P1861" s="33"/>
      <c r="Q1861" s="33"/>
      <c r="R1861" s="33"/>
      <c r="S1861" s="33"/>
      <c r="T1861" s="33"/>
      <c r="U1861" s="33"/>
      <c r="V1861" s="33"/>
      <c r="W1861" s="33"/>
      <c r="X1861" s="33"/>
      <c r="Y1861" s="33"/>
      <c r="Z1861" s="33"/>
    </row>
    <row r="1862" ht="15.75" customHeight="1">
      <c r="A1862" s="167" t="s">
        <v>239</v>
      </c>
      <c r="B1862" s="168" t="str">
        <f>IFERROR(VLOOKUP(A1861,REKAPAN!$A$1:$M$2737,2, FALSE))</f>
        <v/>
      </c>
      <c r="C1862" s="169"/>
      <c r="D1862" s="170"/>
      <c r="E1862" s="171"/>
      <c r="F1862" s="164" t="s">
        <v>266</v>
      </c>
      <c r="G1862" s="172" t="str">
        <f>B1868</f>
        <v/>
      </c>
      <c r="H1862" s="28"/>
      <c r="I1862" s="33"/>
      <c r="J1862" s="33"/>
      <c r="K1862" s="33"/>
      <c r="L1862" s="33"/>
      <c r="M1862" s="33"/>
      <c r="N1862" s="33"/>
      <c r="O1862" s="33"/>
      <c r="P1862" s="33"/>
      <c r="Q1862" s="33"/>
      <c r="R1862" s="33"/>
      <c r="S1862" s="33"/>
      <c r="T1862" s="33"/>
      <c r="U1862" s="33"/>
      <c r="V1862" s="33"/>
      <c r="W1862" s="33"/>
      <c r="X1862" s="33"/>
      <c r="Y1862" s="33"/>
      <c r="Z1862" s="33"/>
    </row>
    <row r="1863" ht="15.75" customHeight="1">
      <c r="A1863" s="173" t="s">
        <v>269</v>
      </c>
      <c r="B1863" s="174" t="str">
        <f>IFERROR(VLOOKUP(A1861,REKAPAN!$A$1:$M$2737,3, FALSE))</f>
        <v/>
      </c>
      <c r="D1863" s="175"/>
      <c r="E1863" s="171"/>
      <c r="F1863" s="176" t="s">
        <v>270</v>
      </c>
      <c r="G1863" s="177" t="str">
        <f>B1862</f>
        <v/>
      </c>
      <c r="H1863" s="50"/>
      <c r="I1863" s="33"/>
      <c r="J1863" s="33"/>
      <c r="K1863" s="33"/>
      <c r="L1863" s="33"/>
      <c r="M1863" s="33"/>
      <c r="N1863" s="33"/>
      <c r="O1863" s="33"/>
      <c r="P1863" s="33"/>
      <c r="Q1863" s="33"/>
      <c r="R1863" s="33"/>
      <c r="S1863" s="33"/>
      <c r="T1863" s="33"/>
      <c r="U1863" s="33"/>
      <c r="V1863" s="33"/>
      <c r="W1863" s="33"/>
      <c r="X1863" s="33"/>
      <c r="Y1863" s="33"/>
      <c r="Z1863" s="33"/>
    </row>
    <row r="1864" ht="15.75" customHeight="1">
      <c r="A1864" s="173"/>
      <c r="D1864" s="175"/>
      <c r="E1864" s="171"/>
      <c r="F1864" s="176" t="s">
        <v>283</v>
      </c>
      <c r="G1864" s="178" t="str">
        <f t="shared" ref="G1864:G1868" si="249">D1867</f>
        <v/>
      </c>
      <c r="H1864" s="50"/>
      <c r="I1864" s="33"/>
      <c r="J1864" s="33"/>
      <c r="K1864" s="33"/>
      <c r="L1864" s="33"/>
      <c r="M1864" s="33"/>
      <c r="N1864" s="33"/>
      <c r="O1864" s="33"/>
      <c r="P1864" s="33"/>
      <c r="Q1864" s="33"/>
      <c r="R1864" s="33"/>
      <c r="S1864" s="33"/>
      <c r="T1864" s="33"/>
      <c r="U1864" s="33"/>
      <c r="V1864" s="33"/>
      <c r="W1864" s="33"/>
      <c r="X1864" s="33"/>
      <c r="Y1864" s="33"/>
      <c r="Z1864" s="33"/>
    </row>
    <row r="1865" ht="15.75" customHeight="1">
      <c r="A1865" s="173"/>
      <c r="D1865" s="175"/>
      <c r="E1865" s="171"/>
      <c r="F1865" s="176" t="s">
        <v>300</v>
      </c>
      <c r="G1865" s="178" t="str">
        <f t="shared" si="249"/>
        <v/>
      </c>
      <c r="H1865" s="50"/>
      <c r="I1865" s="33"/>
      <c r="J1865" s="33"/>
      <c r="K1865" s="33"/>
      <c r="L1865" s="33"/>
      <c r="M1865" s="33"/>
      <c r="N1865" s="33"/>
      <c r="O1865" s="33"/>
      <c r="P1865" s="33"/>
      <c r="Q1865" s="33"/>
      <c r="R1865" s="33"/>
      <c r="S1865" s="33"/>
      <c r="T1865" s="33"/>
      <c r="U1865" s="33"/>
      <c r="V1865" s="33"/>
      <c r="W1865" s="33"/>
      <c r="X1865" s="33"/>
      <c r="Y1865" s="33"/>
      <c r="Z1865" s="33"/>
    </row>
    <row r="1866" ht="15.75" customHeight="1">
      <c r="A1866" s="173" t="s">
        <v>306</v>
      </c>
      <c r="B1866" s="179" t="str">
        <f>IFERROR(VLOOKUP(A1861,REKAPAN!$A$1:$M$2737,4, FALSE))</f>
        <v/>
      </c>
      <c r="C1866" s="180"/>
      <c r="D1866" s="181"/>
      <c r="E1866" s="171"/>
      <c r="F1866" s="176" t="s">
        <v>325</v>
      </c>
      <c r="G1866" s="177" t="str">
        <f t="shared" si="249"/>
        <v/>
      </c>
      <c r="H1866" s="50"/>
      <c r="I1866" s="33"/>
      <c r="J1866" s="33"/>
      <c r="K1866" s="33"/>
      <c r="L1866" s="33"/>
      <c r="M1866" s="33"/>
      <c r="N1866" s="33"/>
      <c r="O1866" s="33"/>
      <c r="P1866" s="33"/>
      <c r="Q1866" s="33"/>
      <c r="R1866" s="33"/>
      <c r="S1866" s="33"/>
      <c r="T1866" s="33"/>
      <c r="U1866" s="33"/>
      <c r="V1866" s="33"/>
      <c r="W1866" s="33"/>
      <c r="X1866" s="33"/>
      <c r="Y1866" s="33"/>
      <c r="Z1866" s="33"/>
    </row>
    <row r="1867" ht="15.75" customHeight="1">
      <c r="A1867" s="164" t="s">
        <v>332</v>
      </c>
      <c r="B1867" s="182" t="s">
        <v>333</v>
      </c>
      <c r="C1867" s="183" t="s">
        <v>283</v>
      </c>
      <c r="D1867" s="184" t="str">
        <f>IFERROR(VLOOKUP(A1861,REKAPAN!$A$1:$M$2737,12, FALSE))</f>
        <v/>
      </c>
      <c r="E1867" s="171"/>
      <c r="F1867" s="176" t="s">
        <v>351</v>
      </c>
      <c r="G1867" s="177" t="str">
        <f t="shared" si="249"/>
        <v/>
      </c>
      <c r="H1867" s="50"/>
      <c r="I1867" s="33"/>
      <c r="J1867" s="33"/>
      <c r="K1867" s="33"/>
      <c r="L1867" s="33"/>
      <c r="M1867" s="33"/>
      <c r="N1867" s="33"/>
      <c r="O1867" s="33"/>
      <c r="P1867" s="33"/>
      <c r="Q1867" s="33"/>
      <c r="R1867" s="33"/>
      <c r="S1867" s="33"/>
      <c r="T1867" s="33"/>
      <c r="U1867" s="33"/>
      <c r="V1867" s="33"/>
      <c r="W1867" s="33"/>
      <c r="X1867" s="33"/>
      <c r="Y1867" s="33"/>
      <c r="Z1867" s="33"/>
    </row>
    <row r="1868" ht="15.75" customHeight="1">
      <c r="A1868" s="173" t="s">
        <v>266</v>
      </c>
      <c r="B1868" s="179" t="str">
        <f>IFERROR(VLOOKUP(A1861,REKAPAN!$A$1:$O$2737,15, FALSE))</f>
        <v/>
      </c>
      <c r="C1868" s="185" t="s">
        <v>300</v>
      </c>
      <c r="D1868" s="186" t="str">
        <f>IFERROR(VLOOKUP(A1861,REKAPAN!$A$1:$M$2737,13, FALSE))</f>
        <v/>
      </c>
      <c r="E1868" s="171"/>
      <c r="F1868" s="176" t="s">
        <v>372</v>
      </c>
      <c r="G1868" s="177" t="str">
        <f t="shared" si="249"/>
        <v/>
      </c>
      <c r="H1868" s="50"/>
      <c r="I1868" s="33"/>
      <c r="J1868" s="33"/>
      <c r="K1868" s="33"/>
      <c r="L1868" s="33"/>
      <c r="M1868" s="33"/>
      <c r="N1868" s="33"/>
      <c r="O1868" s="33"/>
      <c r="P1868" s="33"/>
      <c r="Q1868" s="33"/>
      <c r="R1868" s="33"/>
      <c r="S1868" s="33"/>
      <c r="T1868" s="33"/>
      <c r="U1868" s="33"/>
      <c r="V1868" s="33"/>
      <c r="W1868" s="33"/>
      <c r="X1868" s="33"/>
      <c r="Y1868" s="33"/>
      <c r="Z1868" s="33"/>
    </row>
    <row r="1869" ht="15.75" customHeight="1">
      <c r="A1869" s="173" t="s">
        <v>383</v>
      </c>
      <c r="B1869" s="179" t="str">
        <f>IFERROR(VLOOKUP(A1861,REKAPAN!$A$1:$M$2737,6, FALSE))</f>
        <v/>
      </c>
      <c r="C1869" s="185" t="s">
        <v>325</v>
      </c>
      <c r="D1869" s="187" t="str">
        <f>IFERROR(VLOOKUP(A1861,REKAPAN!$A$1:$M$2737,11, FALSE))</f>
        <v/>
      </c>
      <c r="E1869" s="171"/>
      <c r="F1869" s="176" t="s">
        <v>394</v>
      </c>
      <c r="G1869" s="188" t="str">
        <f>IFERROR(VLOOKUP(A1861,REKAPAN!$A$1:$O$2737,14, FALSE))</f>
        <v/>
      </c>
      <c r="H1869" s="50"/>
      <c r="I1869" s="33"/>
      <c r="J1869" s="33"/>
      <c r="K1869" s="33"/>
      <c r="L1869" s="33"/>
      <c r="M1869" s="33"/>
      <c r="N1869" s="33"/>
      <c r="O1869" s="33"/>
      <c r="P1869" s="33"/>
      <c r="Q1869" s="33"/>
      <c r="R1869" s="33"/>
      <c r="S1869" s="33"/>
      <c r="T1869" s="33"/>
      <c r="U1869" s="33"/>
      <c r="V1869" s="33"/>
      <c r="W1869" s="33"/>
      <c r="X1869" s="33"/>
      <c r="Y1869" s="33"/>
      <c r="Z1869" s="33"/>
    </row>
    <row r="1870" ht="15.75" customHeight="1">
      <c r="A1870" s="173" t="s">
        <v>404</v>
      </c>
      <c r="B1870" s="189" t="str">
        <f>IFERROR(VLOOKUP(A1861,REKAPAN!$A$1:$M$2737,5, FALSE))</f>
        <v/>
      </c>
      <c r="C1870" s="185" t="s">
        <v>351</v>
      </c>
      <c r="D1870" s="187" t="str">
        <f>IFERROR(VLOOKUP(A1861,REKAPAN!$A$1:$M$2737,9, FALSE))</f>
        <v/>
      </c>
      <c r="E1870" s="171"/>
      <c r="F1870" s="176" t="s">
        <v>383</v>
      </c>
      <c r="G1870" s="190" t="str">
        <f t="shared" ref="G1870:G1871" si="250">B1869</f>
        <v/>
      </c>
      <c r="H1870" s="50"/>
      <c r="I1870" s="33"/>
      <c r="J1870" s="33"/>
      <c r="K1870" s="33"/>
      <c r="L1870" s="33"/>
      <c r="M1870" s="33"/>
      <c r="N1870" s="33"/>
      <c r="O1870" s="33"/>
      <c r="P1870" s="33"/>
      <c r="Q1870" s="33"/>
      <c r="R1870" s="33"/>
      <c r="S1870" s="33"/>
      <c r="T1870" s="33"/>
      <c r="U1870" s="33"/>
      <c r="V1870" s="33"/>
      <c r="W1870" s="33"/>
      <c r="X1870" s="33"/>
      <c r="Y1870" s="33"/>
      <c r="Z1870" s="33"/>
    </row>
    <row r="1871" ht="15.75" customHeight="1">
      <c r="A1871" s="191"/>
      <c r="C1871" s="185" t="s">
        <v>372</v>
      </c>
      <c r="D1871" s="192" t="str">
        <f>IFERROR(VLOOKUP(A1861,REKAPAN!$A$1:$M$2737,10, FALSE))</f>
        <v/>
      </c>
      <c r="E1871" s="171"/>
      <c r="F1871" s="176" t="s">
        <v>404</v>
      </c>
      <c r="G1871" s="193" t="str">
        <f t="shared" si="250"/>
        <v/>
      </c>
      <c r="H1871" s="50"/>
      <c r="I1871" s="33"/>
      <c r="J1871" s="33"/>
      <c r="K1871" s="33"/>
      <c r="L1871" s="33"/>
      <c r="M1871" s="33"/>
      <c r="N1871" s="33"/>
      <c r="O1871" s="33"/>
      <c r="P1871" s="33"/>
      <c r="Q1871" s="33"/>
      <c r="R1871" s="33"/>
      <c r="S1871" s="33"/>
      <c r="T1871" s="33"/>
      <c r="U1871" s="33"/>
      <c r="V1871" s="33"/>
      <c r="W1871" s="33"/>
      <c r="X1871" s="33"/>
      <c r="Y1871" s="33"/>
      <c r="Z1871" s="33"/>
    </row>
    <row r="1872" ht="15.75" customHeight="1">
      <c r="A1872" s="191"/>
      <c r="C1872" s="185" t="s">
        <v>394</v>
      </c>
      <c r="D1872" s="194"/>
      <c r="E1872" s="171"/>
      <c r="F1872" s="176"/>
      <c r="H1872" s="50"/>
      <c r="I1872" s="33"/>
      <c r="J1872" s="33"/>
      <c r="K1872" s="33"/>
      <c r="L1872" s="33"/>
      <c r="M1872" s="33"/>
      <c r="N1872" s="33"/>
      <c r="O1872" s="33"/>
      <c r="P1872" s="33"/>
      <c r="Q1872" s="33"/>
      <c r="R1872" s="33"/>
      <c r="S1872" s="33"/>
      <c r="T1872" s="33"/>
      <c r="U1872" s="33"/>
      <c r="V1872" s="33"/>
      <c r="W1872" s="33"/>
      <c r="X1872" s="33"/>
      <c r="Y1872" s="33"/>
      <c r="Z1872" s="33"/>
    </row>
    <row r="1873" ht="15.75" customHeight="1">
      <c r="A1873" s="191"/>
      <c r="C1873" s="180"/>
      <c r="D1873" s="50"/>
      <c r="E1873" s="171"/>
      <c r="F1873" s="191"/>
      <c r="H1873" s="50"/>
      <c r="I1873" s="33"/>
      <c r="J1873" s="33"/>
      <c r="K1873" s="33"/>
      <c r="L1873" s="33"/>
      <c r="M1873" s="33"/>
      <c r="N1873" s="33"/>
      <c r="O1873" s="33"/>
      <c r="P1873" s="33"/>
      <c r="Q1873" s="33"/>
      <c r="R1873" s="33"/>
      <c r="S1873" s="33"/>
      <c r="T1873" s="33"/>
      <c r="U1873" s="33"/>
      <c r="V1873" s="33"/>
      <c r="W1873" s="33"/>
      <c r="X1873" s="33"/>
      <c r="Y1873" s="33"/>
      <c r="Z1873" s="33"/>
    </row>
    <row r="1874" ht="15.75" customHeight="1">
      <c r="A1874" s="176" t="s">
        <v>460</v>
      </c>
      <c r="B1874" s="195" t="s">
        <v>462</v>
      </c>
      <c r="C1874" s="180"/>
      <c r="D1874" s="181"/>
      <c r="E1874" s="171"/>
      <c r="F1874" s="196" t="s">
        <v>464</v>
      </c>
      <c r="G1874" s="197" t="s">
        <v>469</v>
      </c>
      <c r="H1874" s="198"/>
      <c r="I1874" s="33"/>
      <c r="J1874" s="33"/>
      <c r="K1874" s="33"/>
      <c r="L1874" s="33"/>
      <c r="M1874" s="33"/>
      <c r="N1874" s="33"/>
      <c r="O1874" s="33"/>
      <c r="P1874" s="33"/>
      <c r="Q1874" s="33"/>
      <c r="R1874" s="33"/>
      <c r="S1874" s="33"/>
      <c r="T1874" s="33"/>
      <c r="U1874" s="33"/>
      <c r="V1874" s="33"/>
      <c r="W1874" s="33"/>
      <c r="X1874" s="33"/>
      <c r="Y1874" s="33"/>
      <c r="Z1874" s="33"/>
    </row>
    <row r="1875" ht="15.75" customHeight="1">
      <c r="A1875" s="199" t="str">
        <f>IFERROR(VLOOKUP(A1861,REKAPAN!$A$2:$R$2737,16, FALSE))</f>
        <v/>
      </c>
      <c r="B1875" s="200"/>
      <c r="C1875" s="201"/>
      <c r="D1875" s="202"/>
      <c r="E1875" s="203"/>
      <c r="F1875" s="204"/>
      <c r="G1875" s="78"/>
      <c r="H1875" s="79"/>
      <c r="I1875" s="33"/>
      <c r="J1875" s="33"/>
      <c r="K1875" s="33"/>
      <c r="L1875" s="33"/>
      <c r="M1875" s="33"/>
      <c r="N1875" s="33"/>
      <c r="O1875" s="33"/>
      <c r="P1875" s="33"/>
      <c r="Q1875" s="33"/>
      <c r="R1875" s="33"/>
      <c r="S1875" s="33"/>
      <c r="T1875" s="33"/>
      <c r="U1875" s="33"/>
      <c r="V1875" s="33"/>
      <c r="W1875" s="33"/>
      <c r="X1875" s="33"/>
      <c r="Y1875" s="33"/>
      <c r="Z1875" s="33"/>
    </row>
    <row r="1876" ht="15.75" customHeight="1">
      <c r="A1876" s="162" t="s">
        <v>4096</v>
      </c>
      <c r="B1876" s="27"/>
      <c r="C1876" s="27"/>
      <c r="D1876" s="28"/>
      <c r="E1876" s="163"/>
      <c r="F1876" s="164" t="str">
        <f>A1876</f>
        <v>(29)34</v>
      </c>
      <c r="G1876" s="165" t="s">
        <v>238</v>
      </c>
      <c r="H1876" s="166"/>
      <c r="I1876" s="33"/>
      <c r="J1876" s="33"/>
      <c r="K1876" s="33"/>
      <c r="L1876" s="33"/>
      <c r="M1876" s="33"/>
      <c r="N1876" s="33"/>
      <c r="O1876" s="33"/>
      <c r="P1876" s="33"/>
      <c r="Q1876" s="33"/>
      <c r="R1876" s="33"/>
      <c r="S1876" s="33"/>
      <c r="T1876" s="33"/>
      <c r="U1876" s="33"/>
      <c r="V1876" s="33"/>
      <c r="W1876" s="33"/>
      <c r="X1876" s="33"/>
      <c r="Y1876" s="33"/>
      <c r="Z1876" s="33"/>
    </row>
    <row r="1877" ht="15.75" customHeight="1">
      <c r="A1877" s="167" t="s">
        <v>239</v>
      </c>
      <c r="B1877" s="168" t="str">
        <f>IFERROR(VLOOKUP(A1876,REKAPAN!$A$1:$M$2737,2, FALSE))</f>
        <v/>
      </c>
      <c r="C1877" s="169"/>
      <c r="D1877" s="170"/>
      <c r="E1877" s="171"/>
      <c r="F1877" s="164" t="s">
        <v>266</v>
      </c>
      <c r="G1877" s="172" t="str">
        <f>B1883</f>
        <v/>
      </c>
      <c r="H1877" s="28"/>
      <c r="I1877" s="33"/>
      <c r="J1877" s="33"/>
      <c r="K1877" s="33"/>
      <c r="L1877" s="33"/>
      <c r="M1877" s="33"/>
      <c r="N1877" s="33"/>
      <c r="O1877" s="33"/>
      <c r="P1877" s="33"/>
      <c r="Q1877" s="33"/>
      <c r="R1877" s="33"/>
      <c r="S1877" s="33"/>
      <c r="T1877" s="33"/>
      <c r="U1877" s="33"/>
      <c r="V1877" s="33"/>
      <c r="W1877" s="33"/>
      <c r="X1877" s="33"/>
      <c r="Y1877" s="33"/>
      <c r="Z1877" s="33"/>
    </row>
    <row r="1878" ht="15.75" customHeight="1">
      <c r="A1878" s="173" t="s">
        <v>269</v>
      </c>
      <c r="B1878" s="174" t="str">
        <f>IFERROR(VLOOKUP(A1876,REKAPAN!$A$1:$M$2737,3, FALSE))</f>
        <v/>
      </c>
      <c r="D1878" s="175"/>
      <c r="E1878" s="171"/>
      <c r="F1878" s="176" t="s">
        <v>270</v>
      </c>
      <c r="G1878" s="177" t="str">
        <f>B1877</f>
        <v/>
      </c>
      <c r="H1878" s="50"/>
      <c r="I1878" s="33"/>
      <c r="J1878" s="33"/>
      <c r="K1878" s="33"/>
      <c r="L1878" s="33"/>
      <c r="M1878" s="33"/>
      <c r="N1878" s="33"/>
      <c r="O1878" s="33"/>
      <c r="P1878" s="33"/>
      <c r="Q1878" s="33"/>
      <c r="R1878" s="33"/>
      <c r="S1878" s="33"/>
      <c r="T1878" s="33"/>
      <c r="U1878" s="33"/>
      <c r="V1878" s="33"/>
      <c r="W1878" s="33"/>
      <c r="X1878" s="33"/>
      <c r="Y1878" s="33"/>
      <c r="Z1878" s="33"/>
    </row>
    <row r="1879" ht="15.75" customHeight="1">
      <c r="A1879" s="173"/>
      <c r="D1879" s="175"/>
      <c r="E1879" s="171"/>
      <c r="F1879" s="176" t="s">
        <v>283</v>
      </c>
      <c r="G1879" s="178" t="str">
        <f t="shared" ref="G1879:G1883" si="251">D1882</f>
        <v/>
      </c>
      <c r="H1879" s="50"/>
      <c r="I1879" s="33"/>
      <c r="J1879" s="33"/>
      <c r="K1879" s="33"/>
      <c r="L1879" s="33"/>
      <c r="M1879" s="33"/>
      <c r="N1879" s="33"/>
      <c r="O1879" s="33"/>
      <c r="P1879" s="33"/>
      <c r="Q1879" s="33"/>
      <c r="R1879" s="33"/>
      <c r="S1879" s="33"/>
      <c r="T1879" s="33"/>
      <c r="U1879" s="33"/>
      <c r="V1879" s="33"/>
      <c r="W1879" s="33"/>
      <c r="X1879" s="33"/>
      <c r="Y1879" s="33"/>
      <c r="Z1879" s="33"/>
    </row>
    <row r="1880" ht="15.75" customHeight="1">
      <c r="A1880" s="173"/>
      <c r="D1880" s="175"/>
      <c r="E1880" s="171"/>
      <c r="F1880" s="176" t="s">
        <v>300</v>
      </c>
      <c r="G1880" s="178" t="str">
        <f t="shared" si="251"/>
        <v/>
      </c>
      <c r="H1880" s="50"/>
      <c r="I1880" s="33"/>
      <c r="J1880" s="33"/>
      <c r="K1880" s="33"/>
      <c r="L1880" s="33"/>
      <c r="M1880" s="33"/>
      <c r="N1880" s="33"/>
      <c r="O1880" s="33"/>
      <c r="P1880" s="33"/>
      <c r="Q1880" s="33"/>
      <c r="R1880" s="33"/>
      <c r="S1880" s="33"/>
      <c r="T1880" s="33"/>
      <c r="U1880" s="33"/>
      <c r="V1880" s="33"/>
      <c r="W1880" s="33"/>
      <c r="X1880" s="33"/>
      <c r="Y1880" s="33"/>
      <c r="Z1880" s="33"/>
    </row>
    <row r="1881" ht="15.75" customHeight="1">
      <c r="A1881" s="173" t="s">
        <v>306</v>
      </c>
      <c r="B1881" s="179" t="str">
        <f>IFERROR(VLOOKUP(A1876,REKAPAN!$A$1:$M$2737,4, FALSE))</f>
        <v/>
      </c>
      <c r="C1881" s="180"/>
      <c r="D1881" s="181"/>
      <c r="E1881" s="171"/>
      <c r="F1881" s="176" t="s">
        <v>325</v>
      </c>
      <c r="G1881" s="177" t="str">
        <f t="shared" si="251"/>
        <v/>
      </c>
      <c r="H1881" s="50"/>
      <c r="I1881" s="33"/>
      <c r="J1881" s="33"/>
      <c r="K1881" s="33"/>
      <c r="L1881" s="33"/>
      <c r="M1881" s="33"/>
      <c r="N1881" s="33"/>
      <c r="O1881" s="33"/>
      <c r="P1881" s="33"/>
      <c r="Q1881" s="33"/>
      <c r="R1881" s="33"/>
      <c r="S1881" s="33"/>
      <c r="T1881" s="33"/>
      <c r="U1881" s="33"/>
      <c r="V1881" s="33"/>
      <c r="W1881" s="33"/>
      <c r="X1881" s="33"/>
      <c r="Y1881" s="33"/>
      <c r="Z1881" s="33"/>
    </row>
    <row r="1882" ht="15.75" customHeight="1">
      <c r="A1882" s="164" t="s">
        <v>332</v>
      </c>
      <c r="B1882" s="182" t="s">
        <v>333</v>
      </c>
      <c r="C1882" s="183" t="s">
        <v>283</v>
      </c>
      <c r="D1882" s="184" t="str">
        <f>IFERROR(VLOOKUP(A1876,REKAPAN!$A$1:$M$2737,12, FALSE))</f>
        <v/>
      </c>
      <c r="E1882" s="171"/>
      <c r="F1882" s="176" t="s">
        <v>351</v>
      </c>
      <c r="G1882" s="177" t="str">
        <f t="shared" si="251"/>
        <v/>
      </c>
      <c r="H1882" s="50"/>
      <c r="I1882" s="33"/>
      <c r="J1882" s="33"/>
      <c r="K1882" s="33"/>
      <c r="L1882" s="33"/>
      <c r="M1882" s="33"/>
      <c r="N1882" s="33"/>
      <c r="O1882" s="33"/>
      <c r="P1882" s="33"/>
      <c r="Q1882" s="33"/>
      <c r="R1882" s="33"/>
      <c r="S1882" s="33"/>
      <c r="T1882" s="33"/>
      <c r="U1882" s="33"/>
      <c r="V1882" s="33"/>
      <c r="W1882" s="33"/>
      <c r="X1882" s="33"/>
      <c r="Y1882" s="33"/>
      <c r="Z1882" s="33"/>
    </row>
    <row r="1883" ht="15.75" customHeight="1">
      <c r="A1883" s="173" t="s">
        <v>266</v>
      </c>
      <c r="B1883" s="179" t="str">
        <f>IFERROR(VLOOKUP(A1876,REKAPAN!$A$1:$O$2737,15, FALSE))</f>
        <v/>
      </c>
      <c r="C1883" s="185" t="s">
        <v>300</v>
      </c>
      <c r="D1883" s="186" t="str">
        <f>IFERROR(VLOOKUP(A1876,REKAPAN!$A$1:$M$2737,13, FALSE))</f>
        <v/>
      </c>
      <c r="E1883" s="171"/>
      <c r="F1883" s="176" t="s">
        <v>372</v>
      </c>
      <c r="G1883" s="177" t="str">
        <f t="shared" si="251"/>
        <v/>
      </c>
      <c r="H1883" s="50"/>
      <c r="I1883" s="33"/>
      <c r="J1883" s="33"/>
      <c r="K1883" s="33"/>
      <c r="L1883" s="33"/>
      <c r="M1883" s="33"/>
      <c r="N1883" s="33"/>
      <c r="O1883" s="33"/>
      <c r="P1883" s="33"/>
      <c r="Q1883" s="33"/>
      <c r="R1883" s="33"/>
      <c r="S1883" s="33"/>
      <c r="T1883" s="33"/>
      <c r="U1883" s="33"/>
      <c r="V1883" s="33"/>
      <c r="W1883" s="33"/>
      <c r="X1883" s="33"/>
      <c r="Y1883" s="33"/>
      <c r="Z1883" s="33"/>
    </row>
    <row r="1884" ht="15.75" customHeight="1">
      <c r="A1884" s="173" t="s">
        <v>383</v>
      </c>
      <c r="B1884" s="179" t="str">
        <f>IFERROR(VLOOKUP(A1876,REKAPAN!$A$1:$M$2737,6, FALSE))</f>
        <v/>
      </c>
      <c r="C1884" s="185" t="s">
        <v>325</v>
      </c>
      <c r="D1884" s="187" t="str">
        <f>IFERROR(VLOOKUP(A1876,REKAPAN!$A$1:$M$2737,11, FALSE))</f>
        <v/>
      </c>
      <c r="E1884" s="171"/>
      <c r="F1884" s="176" t="s">
        <v>394</v>
      </c>
      <c r="G1884" s="188" t="str">
        <f>IFERROR(VLOOKUP(A1876,REKAPAN!$A$1:$O$2737,14, FALSE))</f>
        <v/>
      </c>
      <c r="H1884" s="50"/>
      <c r="I1884" s="33"/>
      <c r="J1884" s="33"/>
      <c r="K1884" s="33"/>
      <c r="L1884" s="33"/>
      <c r="M1884" s="33"/>
      <c r="N1884" s="33"/>
      <c r="O1884" s="33"/>
      <c r="P1884" s="33"/>
      <c r="Q1884" s="33"/>
      <c r="R1884" s="33"/>
      <c r="S1884" s="33"/>
      <c r="T1884" s="33"/>
      <c r="U1884" s="33"/>
      <c r="V1884" s="33"/>
      <c r="W1884" s="33"/>
      <c r="X1884" s="33"/>
      <c r="Y1884" s="33"/>
      <c r="Z1884" s="33"/>
    </row>
    <row r="1885" ht="15.75" customHeight="1">
      <c r="A1885" s="173" t="s">
        <v>404</v>
      </c>
      <c r="B1885" s="189" t="str">
        <f>IFERROR(VLOOKUP(A1876,REKAPAN!$A$1:$M$2737,5, FALSE))</f>
        <v/>
      </c>
      <c r="C1885" s="185" t="s">
        <v>351</v>
      </c>
      <c r="D1885" s="187" t="str">
        <f>IFERROR(VLOOKUP(A1876,REKAPAN!$A$1:$M$2737,9, FALSE))</f>
        <v/>
      </c>
      <c r="E1885" s="171"/>
      <c r="F1885" s="176" t="s">
        <v>383</v>
      </c>
      <c r="G1885" s="190" t="str">
        <f t="shared" ref="G1885:G1886" si="252">B1884</f>
        <v/>
      </c>
      <c r="H1885" s="50"/>
      <c r="I1885" s="33"/>
      <c r="J1885" s="33"/>
      <c r="K1885" s="33"/>
      <c r="L1885" s="33"/>
      <c r="M1885" s="33"/>
      <c r="N1885" s="33"/>
      <c r="O1885" s="33"/>
      <c r="P1885" s="33"/>
      <c r="Q1885" s="33"/>
      <c r="R1885" s="33"/>
      <c r="S1885" s="33"/>
      <c r="T1885" s="33"/>
      <c r="U1885" s="33"/>
      <c r="V1885" s="33"/>
      <c r="W1885" s="33"/>
      <c r="X1885" s="33"/>
      <c r="Y1885" s="33"/>
      <c r="Z1885" s="33"/>
    </row>
    <row r="1886" ht="15.75" customHeight="1">
      <c r="A1886" s="191"/>
      <c r="C1886" s="185" t="s">
        <v>372</v>
      </c>
      <c r="D1886" s="192" t="str">
        <f>IFERROR(VLOOKUP(A1876,REKAPAN!$A$1:$M$2737,10, FALSE))</f>
        <v/>
      </c>
      <c r="E1886" s="171"/>
      <c r="F1886" s="176" t="s">
        <v>404</v>
      </c>
      <c r="G1886" s="193" t="str">
        <f t="shared" si="252"/>
        <v/>
      </c>
      <c r="H1886" s="50"/>
      <c r="I1886" s="33"/>
      <c r="J1886" s="33"/>
      <c r="K1886" s="33"/>
      <c r="L1886" s="33"/>
      <c r="M1886" s="33"/>
      <c r="N1886" s="33"/>
      <c r="O1886" s="33"/>
      <c r="P1886" s="33"/>
      <c r="Q1886" s="33"/>
      <c r="R1886" s="33"/>
      <c r="S1886" s="33"/>
      <c r="T1886" s="33"/>
      <c r="U1886" s="33"/>
      <c r="V1886" s="33"/>
      <c r="W1886" s="33"/>
      <c r="X1886" s="33"/>
      <c r="Y1886" s="33"/>
      <c r="Z1886" s="33"/>
    </row>
    <row r="1887" ht="15.75" customHeight="1">
      <c r="A1887" s="191"/>
      <c r="C1887" s="185" t="s">
        <v>394</v>
      </c>
      <c r="D1887" s="194"/>
      <c r="E1887" s="171"/>
      <c r="F1887" s="176"/>
      <c r="H1887" s="50"/>
      <c r="I1887" s="33"/>
      <c r="J1887" s="33"/>
      <c r="K1887" s="33"/>
      <c r="L1887" s="33"/>
      <c r="M1887" s="33"/>
      <c r="N1887" s="33"/>
      <c r="O1887" s="33"/>
      <c r="P1887" s="33"/>
      <c r="Q1887" s="33"/>
      <c r="R1887" s="33"/>
      <c r="S1887" s="33"/>
      <c r="T1887" s="33"/>
      <c r="U1887" s="33"/>
      <c r="V1887" s="33"/>
      <c r="W1887" s="33"/>
      <c r="X1887" s="33"/>
      <c r="Y1887" s="33"/>
      <c r="Z1887" s="33"/>
    </row>
    <row r="1888" ht="15.75" customHeight="1">
      <c r="A1888" s="191"/>
      <c r="C1888" s="180"/>
      <c r="D1888" s="50"/>
      <c r="E1888" s="171"/>
      <c r="F1888" s="191"/>
      <c r="H1888" s="50"/>
      <c r="I1888" s="33"/>
      <c r="J1888" s="33"/>
      <c r="K1888" s="33"/>
      <c r="L1888" s="33"/>
      <c r="M1888" s="33"/>
      <c r="N1888" s="33"/>
      <c r="O1888" s="33"/>
      <c r="P1888" s="33"/>
      <c r="Q1888" s="33"/>
      <c r="R1888" s="33"/>
      <c r="S1888" s="33"/>
      <c r="T1888" s="33"/>
      <c r="U1888" s="33"/>
      <c r="V1888" s="33"/>
      <c r="W1888" s="33"/>
      <c r="X1888" s="33"/>
      <c r="Y1888" s="33"/>
      <c r="Z1888" s="33"/>
    </row>
    <row r="1889" ht="15.75" customHeight="1">
      <c r="A1889" s="176" t="s">
        <v>460</v>
      </c>
      <c r="B1889" s="195" t="s">
        <v>462</v>
      </c>
      <c r="C1889" s="180"/>
      <c r="D1889" s="181"/>
      <c r="E1889" s="171"/>
      <c r="F1889" s="196" t="s">
        <v>464</v>
      </c>
      <c r="G1889" s="197" t="s">
        <v>469</v>
      </c>
      <c r="H1889" s="198"/>
      <c r="I1889" s="33"/>
      <c r="J1889" s="33"/>
      <c r="K1889" s="33"/>
      <c r="L1889" s="33"/>
      <c r="M1889" s="33"/>
      <c r="N1889" s="33"/>
      <c r="O1889" s="33"/>
      <c r="P1889" s="33"/>
      <c r="Q1889" s="33"/>
      <c r="R1889" s="33"/>
      <c r="S1889" s="33"/>
      <c r="T1889" s="33"/>
      <c r="U1889" s="33"/>
      <c r="V1889" s="33"/>
      <c r="W1889" s="33"/>
      <c r="X1889" s="33"/>
      <c r="Y1889" s="33"/>
      <c r="Z1889" s="33"/>
    </row>
    <row r="1890" ht="15.75" customHeight="1">
      <c r="A1890" s="199" t="str">
        <f>IFERROR(VLOOKUP(A1876,REKAPAN!$A$2:$R$2737,16, FALSE))</f>
        <v/>
      </c>
      <c r="B1890" s="200"/>
      <c r="C1890" s="201"/>
      <c r="D1890" s="202"/>
      <c r="E1890" s="203"/>
      <c r="F1890" s="204"/>
      <c r="G1890" s="78"/>
      <c r="H1890" s="79"/>
      <c r="I1890" s="33"/>
      <c r="J1890" s="33"/>
      <c r="K1890" s="33"/>
      <c r="L1890" s="33"/>
      <c r="M1890" s="33"/>
      <c r="N1890" s="33"/>
      <c r="O1890" s="33"/>
      <c r="P1890" s="33"/>
      <c r="Q1890" s="33"/>
      <c r="R1890" s="33"/>
      <c r="S1890" s="33"/>
      <c r="T1890" s="33"/>
      <c r="U1890" s="33"/>
      <c r="V1890" s="33"/>
      <c r="W1890" s="33"/>
      <c r="X1890" s="33"/>
      <c r="Y1890" s="33"/>
      <c r="Z1890" s="33"/>
    </row>
    <row r="1891" ht="15.75" customHeight="1">
      <c r="A1891" s="162" t="s">
        <v>4097</v>
      </c>
      <c r="B1891" s="27"/>
      <c r="C1891" s="27"/>
      <c r="D1891" s="28"/>
      <c r="E1891" s="163"/>
      <c r="F1891" s="164" t="str">
        <f>A1891</f>
        <v>(29)35</v>
      </c>
      <c r="G1891" s="165" t="s">
        <v>238</v>
      </c>
      <c r="H1891" s="166"/>
      <c r="I1891" s="33"/>
      <c r="J1891" s="33"/>
      <c r="K1891" s="33"/>
      <c r="L1891" s="33"/>
      <c r="M1891" s="33"/>
      <c r="N1891" s="33"/>
      <c r="O1891" s="33"/>
      <c r="P1891" s="33"/>
      <c r="Q1891" s="33"/>
      <c r="R1891" s="33"/>
      <c r="S1891" s="33"/>
      <c r="T1891" s="33"/>
      <c r="U1891" s="33"/>
      <c r="V1891" s="33"/>
      <c r="W1891" s="33"/>
      <c r="X1891" s="33"/>
      <c r="Y1891" s="33"/>
      <c r="Z1891" s="33"/>
    </row>
    <row r="1892" ht="15.75" customHeight="1">
      <c r="A1892" s="167" t="s">
        <v>239</v>
      </c>
      <c r="B1892" s="168" t="str">
        <f>IFERROR(VLOOKUP(A1891,REKAPAN!$A$1:$M$2737,2, FALSE))</f>
        <v/>
      </c>
      <c r="C1892" s="169"/>
      <c r="D1892" s="170"/>
      <c r="E1892" s="171"/>
      <c r="F1892" s="164" t="s">
        <v>266</v>
      </c>
      <c r="G1892" s="172" t="str">
        <f>B1898</f>
        <v/>
      </c>
      <c r="H1892" s="28"/>
      <c r="I1892" s="33"/>
      <c r="J1892" s="33"/>
      <c r="K1892" s="33"/>
      <c r="L1892" s="33"/>
      <c r="M1892" s="33"/>
      <c r="N1892" s="33"/>
      <c r="O1892" s="33"/>
      <c r="P1892" s="33"/>
      <c r="Q1892" s="33"/>
      <c r="R1892" s="33"/>
      <c r="S1892" s="33"/>
      <c r="T1892" s="33"/>
      <c r="U1892" s="33"/>
      <c r="V1892" s="33"/>
      <c r="W1892" s="33"/>
      <c r="X1892" s="33"/>
      <c r="Y1892" s="33"/>
      <c r="Z1892" s="33"/>
    </row>
    <row r="1893" ht="15.75" customHeight="1">
      <c r="A1893" s="173" t="s">
        <v>269</v>
      </c>
      <c r="B1893" s="174" t="str">
        <f>IFERROR(VLOOKUP(A1891,REKAPAN!$A$1:$M$2737,3, FALSE))</f>
        <v/>
      </c>
      <c r="D1893" s="175"/>
      <c r="E1893" s="171"/>
      <c r="F1893" s="176" t="s">
        <v>270</v>
      </c>
      <c r="G1893" s="177" t="str">
        <f>B1892</f>
        <v/>
      </c>
      <c r="H1893" s="50"/>
      <c r="I1893" s="33"/>
      <c r="J1893" s="33"/>
      <c r="K1893" s="33"/>
      <c r="L1893" s="33"/>
      <c r="M1893" s="33"/>
      <c r="N1893" s="33"/>
      <c r="O1893" s="33"/>
      <c r="P1893" s="33"/>
      <c r="Q1893" s="33"/>
      <c r="R1893" s="33"/>
      <c r="S1893" s="33"/>
      <c r="T1893" s="33"/>
      <c r="U1893" s="33"/>
      <c r="V1893" s="33"/>
      <c r="W1893" s="33"/>
      <c r="X1893" s="33"/>
      <c r="Y1893" s="33"/>
      <c r="Z1893" s="33"/>
    </row>
    <row r="1894" ht="15.75" customHeight="1">
      <c r="A1894" s="173"/>
      <c r="D1894" s="175"/>
      <c r="E1894" s="171"/>
      <c r="F1894" s="176" t="s">
        <v>283</v>
      </c>
      <c r="G1894" s="178" t="str">
        <f t="shared" ref="G1894:G1898" si="253">D1897</f>
        <v/>
      </c>
      <c r="H1894" s="50"/>
      <c r="I1894" s="33"/>
      <c r="J1894" s="33"/>
      <c r="K1894" s="33"/>
      <c r="L1894" s="33"/>
      <c r="M1894" s="33"/>
      <c r="N1894" s="33"/>
      <c r="O1894" s="33"/>
      <c r="P1894" s="33"/>
      <c r="Q1894" s="33"/>
      <c r="R1894" s="33"/>
      <c r="S1894" s="33"/>
      <c r="T1894" s="33"/>
      <c r="U1894" s="33"/>
      <c r="V1894" s="33"/>
      <c r="W1894" s="33"/>
      <c r="X1894" s="33"/>
      <c r="Y1894" s="33"/>
      <c r="Z1894" s="33"/>
    </row>
    <row r="1895" ht="15.75" customHeight="1">
      <c r="A1895" s="173"/>
      <c r="D1895" s="175"/>
      <c r="E1895" s="171"/>
      <c r="F1895" s="176" t="s">
        <v>300</v>
      </c>
      <c r="G1895" s="178" t="str">
        <f t="shared" si="253"/>
        <v/>
      </c>
      <c r="H1895" s="50"/>
      <c r="I1895" s="33"/>
      <c r="J1895" s="33"/>
      <c r="K1895" s="33"/>
      <c r="L1895" s="33"/>
      <c r="M1895" s="33"/>
      <c r="N1895" s="33"/>
      <c r="O1895" s="33"/>
      <c r="P1895" s="33"/>
      <c r="Q1895" s="33"/>
      <c r="R1895" s="33"/>
      <c r="S1895" s="33"/>
      <c r="T1895" s="33"/>
      <c r="U1895" s="33"/>
      <c r="V1895" s="33"/>
      <c r="W1895" s="33"/>
      <c r="X1895" s="33"/>
      <c r="Y1895" s="33"/>
      <c r="Z1895" s="33"/>
    </row>
    <row r="1896" ht="15.75" customHeight="1">
      <c r="A1896" s="173" t="s">
        <v>306</v>
      </c>
      <c r="B1896" s="179" t="str">
        <f>IFERROR(VLOOKUP(A1891,REKAPAN!$A$1:$M$2737,4, FALSE))</f>
        <v/>
      </c>
      <c r="C1896" s="180"/>
      <c r="D1896" s="181"/>
      <c r="E1896" s="171"/>
      <c r="F1896" s="176" t="s">
        <v>325</v>
      </c>
      <c r="G1896" s="177" t="str">
        <f t="shared" si="253"/>
        <v/>
      </c>
      <c r="H1896" s="50"/>
      <c r="I1896" s="33"/>
      <c r="J1896" s="33"/>
      <c r="K1896" s="33"/>
      <c r="L1896" s="33"/>
      <c r="M1896" s="33"/>
      <c r="N1896" s="33"/>
      <c r="O1896" s="33"/>
      <c r="P1896" s="33"/>
      <c r="Q1896" s="33"/>
      <c r="R1896" s="33"/>
      <c r="S1896" s="33"/>
      <c r="T1896" s="33"/>
      <c r="U1896" s="33"/>
      <c r="V1896" s="33"/>
      <c r="W1896" s="33"/>
      <c r="X1896" s="33"/>
      <c r="Y1896" s="33"/>
      <c r="Z1896" s="33"/>
    </row>
    <row r="1897" ht="15.75" customHeight="1">
      <c r="A1897" s="164" t="s">
        <v>332</v>
      </c>
      <c r="B1897" s="182" t="s">
        <v>333</v>
      </c>
      <c r="C1897" s="183" t="s">
        <v>283</v>
      </c>
      <c r="D1897" s="184" t="str">
        <f>IFERROR(VLOOKUP(A1891,REKAPAN!$A$1:$M$2737,12, FALSE))</f>
        <v/>
      </c>
      <c r="E1897" s="171"/>
      <c r="F1897" s="176" t="s">
        <v>351</v>
      </c>
      <c r="G1897" s="177" t="str">
        <f t="shared" si="253"/>
        <v/>
      </c>
      <c r="H1897" s="50"/>
      <c r="I1897" s="33"/>
      <c r="J1897" s="33"/>
      <c r="K1897" s="33"/>
      <c r="L1897" s="33"/>
      <c r="M1897" s="33"/>
      <c r="N1897" s="33"/>
      <c r="O1897" s="33"/>
      <c r="P1897" s="33"/>
      <c r="Q1897" s="33"/>
      <c r="R1897" s="33"/>
      <c r="S1897" s="33"/>
      <c r="T1897" s="33"/>
      <c r="U1897" s="33"/>
      <c r="V1897" s="33"/>
      <c r="W1897" s="33"/>
      <c r="X1897" s="33"/>
      <c r="Y1897" s="33"/>
      <c r="Z1897" s="33"/>
    </row>
    <row r="1898" ht="15.75" customHeight="1">
      <c r="A1898" s="173" t="s">
        <v>266</v>
      </c>
      <c r="B1898" s="179" t="str">
        <f>IFERROR(VLOOKUP(A1891,REKAPAN!$A$1:$O$2737,15, FALSE))</f>
        <v/>
      </c>
      <c r="C1898" s="185" t="s">
        <v>300</v>
      </c>
      <c r="D1898" s="186" t="str">
        <f>IFERROR(VLOOKUP(A1891,REKAPAN!$A$1:$M$2737,13, FALSE))</f>
        <v/>
      </c>
      <c r="E1898" s="171"/>
      <c r="F1898" s="176" t="s">
        <v>372</v>
      </c>
      <c r="G1898" s="177" t="str">
        <f t="shared" si="253"/>
        <v/>
      </c>
      <c r="H1898" s="50"/>
      <c r="I1898" s="33"/>
      <c r="J1898" s="33"/>
      <c r="K1898" s="33"/>
      <c r="L1898" s="33"/>
      <c r="M1898" s="33"/>
      <c r="N1898" s="33"/>
      <c r="O1898" s="33"/>
      <c r="P1898" s="33"/>
      <c r="Q1898" s="33"/>
      <c r="R1898" s="33"/>
      <c r="S1898" s="33"/>
      <c r="T1898" s="33"/>
      <c r="U1898" s="33"/>
      <c r="V1898" s="33"/>
      <c r="W1898" s="33"/>
      <c r="X1898" s="33"/>
      <c r="Y1898" s="33"/>
      <c r="Z1898" s="33"/>
    </row>
    <row r="1899" ht="15.75" customHeight="1">
      <c r="A1899" s="173" t="s">
        <v>383</v>
      </c>
      <c r="B1899" s="179" t="str">
        <f>IFERROR(VLOOKUP(A1891,REKAPAN!$A$1:$M$2737,6, FALSE))</f>
        <v/>
      </c>
      <c r="C1899" s="185" t="s">
        <v>325</v>
      </c>
      <c r="D1899" s="187" t="str">
        <f>IFERROR(VLOOKUP(A1891,REKAPAN!$A$1:$M$2737,11, FALSE))</f>
        <v/>
      </c>
      <c r="E1899" s="171"/>
      <c r="F1899" s="176" t="s">
        <v>394</v>
      </c>
      <c r="G1899" s="188" t="str">
        <f>IFERROR(VLOOKUP(A1891,REKAPAN!$A$1:$O$2737,14, FALSE))</f>
        <v/>
      </c>
      <c r="H1899" s="50"/>
      <c r="I1899" s="33"/>
      <c r="J1899" s="33"/>
      <c r="K1899" s="33"/>
      <c r="L1899" s="33"/>
      <c r="M1899" s="33"/>
      <c r="N1899" s="33"/>
      <c r="O1899" s="33"/>
      <c r="P1899" s="33"/>
      <c r="Q1899" s="33"/>
      <c r="R1899" s="33"/>
      <c r="S1899" s="33"/>
      <c r="T1899" s="33"/>
      <c r="U1899" s="33"/>
      <c r="V1899" s="33"/>
      <c r="W1899" s="33"/>
      <c r="X1899" s="33"/>
      <c r="Y1899" s="33"/>
      <c r="Z1899" s="33"/>
    </row>
    <row r="1900" ht="15.75" customHeight="1">
      <c r="A1900" s="173" t="s">
        <v>404</v>
      </c>
      <c r="B1900" s="189" t="str">
        <f>IFERROR(VLOOKUP(A1891,REKAPAN!$A$1:$M$2737,5, FALSE))</f>
        <v/>
      </c>
      <c r="C1900" s="185" t="s">
        <v>351</v>
      </c>
      <c r="D1900" s="187" t="str">
        <f>IFERROR(VLOOKUP(A1891,REKAPAN!$A$1:$M$2737,9, FALSE))</f>
        <v/>
      </c>
      <c r="E1900" s="171"/>
      <c r="F1900" s="176" t="s">
        <v>383</v>
      </c>
      <c r="G1900" s="190" t="str">
        <f t="shared" ref="G1900:G1901" si="254">B1899</f>
        <v/>
      </c>
      <c r="H1900" s="50"/>
      <c r="I1900" s="33"/>
      <c r="J1900" s="33"/>
      <c r="K1900" s="33"/>
      <c r="L1900" s="33"/>
      <c r="M1900" s="33"/>
      <c r="N1900" s="33"/>
      <c r="O1900" s="33"/>
      <c r="P1900" s="33"/>
      <c r="Q1900" s="33"/>
      <c r="R1900" s="33"/>
      <c r="S1900" s="33"/>
      <c r="T1900" s="33"/>
      <c r="U1900" s="33"/>
      <c r="V1900" s="33"/>
      <c r="W1900" s="33"/>
      <c r="X1900" s="33"/>
      <c r="Y1900" s="33"/>
      <c r="Z1900" s="33"/>
    </row>
    <row r="1901" ht="15.75" customHeight="1">
      <c r="A1901" s="191"/>
      <c r="C1901" s="185" t="s">
        <v>372</v>
      </c>
      <c r="D1901" s="192" t="str">
        <f>IFERROR(VLOOKUP(A1891,REKAPAN!$A$1:$M$2737,10, FALSE))</f>
        <v/>
      </c>
      <c r="E1901" s="171"/>
      <c r="F1901" s="176" t="s">
        <v>404</v>
      </c>
      <c r="G1901" s="193" t="str">
        <f t="shared" si="254"/>
        <v/>
      </c>
      <c r="H1901" s="50"/>
      <c r="I1901" s="33"/>
      <c r="J1901" s="33"/>
      <c r="K1901" s="33"/>
      <c r="L1901" s="33"/>
      <c r="M1901" s="33"/>
      <c r="N1901" s="33"/>
      <c r="O1901" s="33"/>
      <c r="P1901" s="33"/>
      <c r="Q1901" s="33"/>
      <c r="R1901" s="33"/>
      <c r="S1901" s="33"/>
      <c r="T1901" s="33"/>
      <c r="U1901" s="33"/>
      <c r="V1901" s="33"/>
      <c r="W1901" s="33"/>
      <c r="X1901" s="33"/>
      <c r="Y1901" s="33"/>
      <c r="Z1901" s="33"/>
    </row>
    <row r="1902" ht="15.75" customHeight="1">
      <c r="A1902" s="191"/>
      <c r="C1902" s="185" t="s">
        <v>394</v>
      </c>
      <c r="D1902" s="194"/>
      <c r="E1902" s="171"/>
      <c r="F1902" s="176"/>
      <c r="H1902" s="50"/>
      <c r="I1902" s="33"/>
      <c r="J1902" s="33"/>
      <c r="K1902" s="33"/>
      <c r="L1902" s="33"/>
      <c r="M1902" s="33"/>
      <c r="N1902" s="33"/>
      <c r="O1902" s="33"/>
      <c r="P1902" s="33"/>
      <c r="Q1902" s="33"/>
      <c r="R1902" s="33"/>
      <c r="S1902" s="33"/>
      <c r="T1902" s="33"/>
      <c r="U1902" s="33"/>
      <c r="V1902" s="33"/>
      <c r="W1902" s="33"/>
      <c r="X1902" s="33"/>
      <c r="Y1902" s="33"/>
      <c r="Z1902" s="33"/>
    </row>
    <row r="1903" ht="15.75" customHeight="1">
      <c r="A1903" s="191"/>
      <c r="C1903" s="180"/>
      <c r="D1903" s="50"/>
      <c r="E1903" s="171"/>
      <c r="F1903" s="191"/>
      <c r="H1903" s="50"/>
      <c r="I1903" s="33"/>
      <c r="J1903" s="33"/>
      <c r="K1903" s="33"/>
      <c r="L1903" s="33"/>
      <c r="M1903" s="33"/>
      <c r="N1903" s="33"/>
      <c r="O1903" s="33"/>
      <c r="P1903" s="33"/>
      <c r="Q1903" s="33"/>
      <c r="R1903" s="33"/>
      <c r="S1903" s="33"/>
      <c r="T1903" s="33"/>
      <c r="U1903" s="33"/>
      <c r="V1903" s="33"/>
      <c r="W1903" s="33"/>
      <c r="X1903" s="33"/>
      <c r="Y1903" s="33"/>
      <c r="Z1903" s="33"/>
    </row>
    <row r="1904" ht="15.75" customHeight="1">
      <c r="A1904" s="176" t="s">
        <v>460</v>
      </c>
      <c r="B1904" s="195" t="s">
        <v>462</v>
      </c>
      <c r="C1904" s="180"/>
      <c r="D1904" s="181"/>
      <c r="E1904" s="171"/>
      <c r="F1904" s="196" t="s">
        <v>464</v>
      </c>
      <c r="G1904" s="197" t="s">
        <v>469</v>
      </c>
      <c r="H1904" s="198"/>
      <c r="I1904" s="33"/>
      <c r="J1904" s="33"/>
      <c r="K1904" s="33"/>
      <c r="L1904" s="33"/>
      <c r="M1904" s="33"/>
      <c r="N1904" s="33"/>
      <c r="O1904" s="33"/>
      <c r="P1904" s="33"/>
      <c r="Q1904" s="33"/>
      <c r="R1904" s="33"/>
      <c r="S1904" s="33"/>
      <c r="T1904" s="33"/>
      <c r="U1904" s="33"/>
      <c r="V1904" s="33"/>
      <c r="W1904" s="33"/>
      <c r="X1904" s="33"/>
      <c r="Y1904" s="33"/>
      <c r="Z1904" s="33"/>
    </row>
    <row r="1905" ht="15.75" customHeight="1">
      <c r="A1905" s="199" t="str">
        <f>IFERROR(VLOOKUP(A1891,REKAPAN!$A$2:$R$2737,16, FALSE))</f>
        <v/>
      </c>
      <c r="B1905" s="200"/>
      <c r="C1905" s="201"/>
      <c r="D1905" s="202"/>
      <c r="E1905" s="203"/>
      <c r="F1905" s="204"/>
      <c r="G1905" s="78"/>
      <c r="H1905" s="79"/>
      <c r="I1905" s="33"/>
      <c r="J1905" s="33"/>
      <c r="K1905" s="33"/>
      <c r="L1905" s="33"/>
      <c r="M1905" s="33"/>
      <c r="N1905" s="33"/>
      <c r="O1905" s="33"/>
      <c r="P1905" s="33"/>
      <c r="Q1905" s="33"/>
      <c r="R1905" s="33"/>
      <c r="S1905" s="33"/>
      <c r="T1905" s="33"/>
      <c r="U1905" s="33"/>
      <c r="V1905" s="33"/>
      <c r="W1905" s="33"/>
      <c r="X1905" s="33"/>
      <c r="Y1905" s="33"/>
      <c r="Z1905" s="33"/>
    </row>
    <row r="1906" ht="15.75" customHeight="1">
      <c r="A1906" s="162" t="s">
        <v>4099</v>
      </c>
      <c r="B1906" s="27"/>
      <c r="C1906" s="27"/>
      <c r="D1906" s="28"/>
      <c r="E1906" s="163"/>
      <c r="F1906" s="164" t="str">
        <f>A1906</f>
        <v>(29)36</v>
      </c>
      <c r="G1906" s="165" t="s">
        <v>238</v>
      </c>
      <c r="H1906" s="166"/>
      <c r="I1906" s="33"/>
      <c r="J1906" s="33"/>
      <c r="K1906" s="33"/>
      <c r="L1906" s="33"/>
      <c r="M1906" s="33"/>
      <c r="N1906" s="33"/>
      <c r="O1906" s="33"/>
      <c r="P1906" s="33"/>
      <c r="Q1906" s="33"/>
      <c r="R1906" s="33"/>
      <c r="S1906" s="33"/>
      <c r="T1906" s="33"/>
      <c r="U1906" s="33"/>
      <c r="V1906" s="33"/>
      <c r="W1906" s="33"/>
      <c r="X1906" s="33"/>
      <c r="Y1906" s="33"/>
      <c r="Z1906" s="33"/>
    </row>
    <row r="1907" ht="15.75" customHeight="1">
      <c r="A1907" s="167" t="s">
        <v>239</v>
      </c>
      <c r="B1907" s="168" t="str">
        <f>IFERROR(VLOOKUP(A1906,REKAPAN!$A$1:$M$2737,2, FALSE))</f>
        <v/>
      </c>
      <c r="C1907" s="169"/>
      <c r="D1907" s="170"/>
      <c r="E1907" s="171"/>
      <c r="F1907" s="164" t="s">
        <v>266</v>
      </c>
      <c r="G1907" s="172" t="str">
        <f>B1913</f>
        <v/>
      </c>
      <c r="H1907" s="28"/>
      <c r="I1907" s="33"/>
      <c r="J1907" s="33"/>
      <c r="K1907" s="33"/>
      <c r="L1907" s="33"/>
      <c r="M1907" s="33"/>
      <c r="N1907" s="33"/>
      <c r="O1907" s="33"/>
      <c r="P1907" s="33"/>
      <c r="Q1907" s="33"/>
      <c r="R1907" s="33"/>
      <c r="S1907" s="33"/>
      <c r="T1907" s="33"/>
      <c r="U1907" s="33"/>
      <c r="V1907" s="33"/>
      <c r="W1907" s="33"/>
      <c r="X1907" s="33"/>
      <c r="Y1907" s="33"/>
      <c r="Z1907" s="33"/>
    </row>
    <row r="1908" ht="15.75" customHeight="1">
      <c r="A1908" s="173" t="s">
        <v>269</v>
      </c>
      <c r="B1908" s="174" t="str">
        <f>IFERROR(VLOOKUP(A1906,REKAPAN!$A$1:$M$2737,3, FALSE))</f>
        <v/>
      </c>
      <c r="D1908" s="175"/>
      <c r="E1908" s="171"/>
      <c r="F1908" s="176" t="s">
        <v>270</v>
      </c>
      <c r="G1908" s="177" t="str">
        <f>B1907</f>
        <v/>
      </c>
      <c r="H1908" s="50"/>
      <c r="I1908" s="33"/>
      <c r="J1908" s="33"/>
      <c r="K1908" s="33"/>
      <c r="L1908" s="33"/>
      <c r="M1908" s="33"/>
      <c r="N1908" s="33"/>
      <c r="O1908" s="33"/>
      <c r="P1908" s="33"/>
      <c r="Q1908" s="33"/>
      <c r="R1908" s="33"/>
      <c r="S1908" s="33"/>
      <c r="T1908" s="33"/>
      <c r="U1908" s="33"/>
      <c r="V1908" s="33"/>
      <c r="W1908" s="33"/>
      <c r="X1908" s="33"/>
      <c r="Y1908" s="33"/>
      <c r="Z1908" s="33"/>
    </row>
    <row r="1909" ht="15.75" customHeight="1">
      <c r="A1909" s="173"/>
      <c r="D1909" s="175"/>
      <c r="E1909" s="171"/>
      <c r="F1909" s="176" t="s">
        <v>283</v>
      </c>
      <c r="G1909" s="178" t="str">
        <f t="shared" ref="G1909:G1913" si="255">D1912</f>
        <v/>
      </c>
      <c r="H1909" s="50"/>
      <c r="I1909" s="33"/>
      <c r="J1909" s="33"/>
      <c r="K1909" s="33"/>
      <c r="L1909" s="33"/>
      <c r="M1909" s="33"/>
      <c r="N1909" s="33"/>
      <c r="O1909" s="33"/>
      <c r="P1909" s="33"/>
      <c r="Q1909" s="33"/>
      <c r="R1909" s="33"/>
      <c r="S1909" s="33"/>
      <c r="T1909" s="33"/>
      <c r="U1909" s="33"/>
      <c r="V1909" s="33"/>
      <c r="W1909" s="33"/>
      <c r="X1909" s="33"/>
      <c r="Y1909" s="33"/>
      <c r="Z1909" s="33"/>
    </row>
    <row r="1910" ht="15.75" customHeight="1">
      <c r="A1910" s="173"/>
      <c r="D1910" s="175"/>
      <c r="E1910" s="171"/>
      <c r="F1910" s="176" t="s">
        <v>300</v>
      </c>
      <c r="G1910" s="178" t="str">
        <f t="shared" si="255"/>
        <v/>
      </c>
      <c r="H1910" s="50"/>
      <c r="I1910" s="33"/>
      <c r="J1910" s="33"/>
      <c r="K1910" s="33"/>
      <c r="L1910" s="33"/>
      <c r="M1910" s="33"/>
      <c r="N1910" s="33"/>
      <c r="O1910" s="33"/>
      <c r="P1910" s="33"/>
      <c r="Q1910" s="33"/>
      <c r="R1910" s="33"/>
      <c r="S1910" s="33"/>
      <c r="T1910" s="33"/>
      <c r="U1910" s="33"/>
      <c r="V1910" s="33"/>
      <c r="W1910" s="33"/>
      <c r="X1910" s="33"/>
      <c r="Y1910" s="33"/>
      <c r="Z1910" s="33"/>
    </row>
    <row r="1911" ht="15.75" customHeight="1">
      <c r="A1911" s="173" t="s">
        <v>306</v>
      </c>
      <c r="B1911" s="179" t="str">
        <f>IFERROR(VLOOKUP(A1906,REKAPAN!$A$1:$M$2737,4, FALSE))</f>
        <v/>
      </c>
      <c r="C1911" s="180"/>
      <c r="D1911" s="181"/>
      <c r="E1911" s="171"/>
      <c r="F1911" s="176" t="s">
        <v>325</v>
      </c>
      <c r="G1911" s="177" t="str">
        <f t="shared" si="255"/>
        <v/>
      </c>
      <c r="H1911" s="50"/>
      <c r="I1911" s="33"/>
      <c r="J1911" s="33"/>
      <c r="K1911" s="33"/>
      <c r="L1911" s="33"/>
      <c r="M1911" s="33"/>
      <c r="N1911" s="33"/>
      <c r="O1911" s="33"/>
      <c r="P1911" s="33"/>
      <c r="Q1911" s="33"/>
      <c r="R1911" s="33"/>
      <c r="S1911" s="33"/>
      <c r="T1911" s="33"/>
      <c r="U1911" s="33"/>
      <c r="V1911" s="33"/>
      <c r="W1911" s="33"/>
      <c r="X1911" s="33"/>
      <c r="Y1911" s="33"/>
      <c r="Z1911" s="33"/>
    </row>
    <row r="1912" ht="15.75" customHeight="1">
      <c r="A1912" s="164" t="s">
        <v>332</v>
      </c>
      <c r="B1912" s="182" t="s">
        <v>333</v>
      </c>
      <c r="C1912" s="183" t="s">
        <v>283</v>
      </c>
      <c r="D1912" s="184" t="str">
        <f>IFERROR(VLOOKUP(A1906,REKAPAN!$A$1:$M$2737,12, FALSE))</f>
        <v/>
      </c>
      <c r="E1912" s="171"/>
      <c r="F1912" s="176" t="s">
        <v>351</v>
      </c>
      <c r="G1912" s="177" t="str">
        <f t="shared" si="255"/>
        <v/>
      </c>
      <c r="H1912" s="50"/>
      <c r="I1912" s="33"/>
      <c r="J1912" s="33"/>
      <c r="K1912" s="33"/>
      <c r="L1912" s="33"/>
      <c r="M1912" s="33"/>
      <c r="N1912" s="33"/>
      <c r="O1912" s="33"/>
      <c r="P1912" s="33"/>
      <c r="Q1912" s="33"/>
      <c r="R1912" s="33"/>
      <c r="S1912" s="33"/>
      <c r="T1912" s="33"/>
      <c r="U1912" s="33"/>
      <c r="V1912" s="33"/>
      <c r="W1912" s="33"/>
      <c r="X1912" s="33"/>
      <c r="Y1912" s="33"/>
      <c r="Z1912" s="33"/>
    </row>
    <row r="1913" ht="15.75" customHeight="1">
      <c r="A1913" s="173" t="s">
        <v>266</v>
      </c>
      <c r="B1913" s="179" t="str">
        <f>IFERROR(VLOOKUP(A1906,REKAPAN!$A$1:$O$2737,15, FALSE))</f>
        <v/>
      </c>
      <c r="C1913" s="185" t="s">
        <v>300</v>
      </c>
      <c r="D1913" s="186" t="str">
        <f>IFERROR(VLOOKUP(A1906,REKAPAN!$A$1:$M$2737,13, FALSE))</f>
        <v/>
      </c>
      <c r="E1913" s="171"/>
      <c r="F1913" s="176" t="s">
        <v>372</v>
      </c>
      <c r="G1913" s="177" t="str">
        <f t="shared" si="255"/>
        <v/>
      </c>
      <c r="H1913" s="50"/>
      <c r="I1913" s="33"/>
      <c r="J1913" s="33"/>
      <c r="K1913" s="33"/>
      <c r="L1913" s="33"/>
      <c r="M1913" s="33"/>
      <c r="N1913" s="33"/>
      <c r="O1913" s="33"/>
      <c r="P1913" s="33"/>
      <c r="Q1913" s="33"/>
      <c r="R1913" s="33"/>
      <c r="S1913" s="33"/>
      <c r="T1913" s="33"/>
      <c r="U1913" s="33"/>
      <c r="V1913" s="33"/>
      <c r="W1913" s="33"/>
      <c r="X1913" s="33"/>
      <c r="Y1913" s="33"/>
      <c r="Z1913" s="33"/>
    </row>
    <row r="1914" ht="15.75" customHeight="1">
      <c r="A1914" s="173" t="s">
        <v>383</v>
      </c>
      <c r="B1914" s="179" t="str">
        <f>IFERROR(VLOOKUP(A1906,REKAPAN!$A$1:$M$2737,6, FALSE))</f>
        <v/>
      </c>
      <c r="C1914" s="185" t="s">
        <v>325</v>
      </c>
      <c r="D1914" s="187" t="str">
        <f>IFERROR(VLOOKUP(A1906,REKAPAN!$A$1:$M$2737,11, FALSE))</f>
        <v/>
      </c>
      <c r="E1914" s="171"/>
      <c r="F1914" s="176" t="s">
        <v>394</v>
      </c>
      <c r="G1914" s="188" t="str">
        <f>IFERROR(VLOOKUP(A1906,REKAPAN!$A$1:$O$2737,14, FALSE))</f>
        <v/>
      </c>
      <c r="H1914" s="50"/>
      <c r="I1914" s="33"/>
      <c r="J1914" s="33"/>
      <c r="K1914" s="33"/>
      <c r="L1914" s="33"/>
      <c r="M1914" s="33"/>
      <c r="N1914" s="33"/>
      <c r="O1914" s="33"/>
      <c r="P1914" s="33"/>
      <c r="Q1914" s="33"/>
      <c r="R1914" s="33"/>
      <c r="S1914" s="33"/>
      <c r="T1914" s="33"/>
      <c r="U1914" s="33"/>
      <c r="V1914" s="33"/>
      <c r="W1914" s="33"/>
      <c r="X1914" s="33"/>
      <c r="Y1914" s="33"/>
      <c r="Z1914" s="33"/>
    </row>
    <row r="1915" ht="15.75" customHeight="1">
      <c r="A1915" s="173" t="s">
        <v>404</v>
      </c>
      <c r="B1915" s="189" t="str">
        <f>IFERROR(VLOOKUP(A1906,REKAPAN!$A$1:$M$2737,5, FALSE))</f>
        <v/>
      </c>
      <c r="C1915" s="185" t="s">
        <v>351</v>
      </c>
      <c r="D1915" s="187" t="str">
        <f>IFERROR(VLOOKUP(A1906,REKAPAN!$A$1:$M$2737,9, FALSE))</f>
        <v/>
      </c>
      <c r="E1915" s="171"/>
      <c r="F1915" s="176" t="s">
        <v>383</v>
      </c>
      <c r="G1915" s="190" t="str">
        <f t="shared" ref="G1915:G1916" si="256">B1914</f>
        <v/>
      </c>
      <c r="H1915" s="50"/>
      <c r="I1915" s="33"/>
      <c r="J1915" s="33"/>
      <c r="K1915" s="33"/>
      <c r="L1915" s="33"/>
      <c r="M1915" s="33"/>
      <c r="N1915" s="33"/>
      <c r="O1915" s="33"/>
      <c r="P1915" s="33"/>
      <c r="Q1915" s="33"/>
      <c r="R1915" s="33"/>
      <c r="S1915" s="33"/>
      <c r="T1915" s="33"/>
      <c r="U1915" s="33"/>
      <c r="V1915" s="33"/>
      <c r="W1915" s="33"/>
      <c r="X1915" s="33"/>
      <c r="Y1915" s="33"/>
      <c r="Z1915" s="33"/>
    </row>
    <row r="1916" ht="15.75" customHeight="1">
      <c r="A1916" s="191"/>
      <c r="C1916" s="185" t="s">
        <v>372</v>
      </c>
      <c r="D1916" s="192" t="str">
        <f>IFERROR(VLOOKUP(A1906,REKAPAN!$A$1:$M$2737,10, FALSE))</f>
        <v/>
      </c>
      <c r="E1916" s="171"/>
      <c r="F1916" s="176" t="s">
        <v>404</v>
      </c>
      <c r="G1916" s="193" t="str">
        <f t="shared" si="256"/>
        <v/>
      </c>
      <c r="H1916" s="50"/>
      <c r="I1916" s="33"/>
      <c r="J1916" s="33"/>
      <c r="K1916" s="33"/>
      <c r="L1916" s="33"/>
      <c r="M1916" s="33"/>
      <c r="N1916" s="33"/>
      <c r="O1916" s="33"/>
      <c r="P1916" s="33"/>
      <c r="Q1916" s="33"/>
      <c r="R1916" s="33"/>
      <c r="S1916" s="33"/>
      <c r="T1916" s="33"/>
      <c r="U1916" s="33"/>
      <c r="V1916" s="33"/>
      <c r="W1916" s="33"/>
      <c r="X1916" s="33"/>
      <c r="Y1916" s="33"/>
      <c r="Z1916" s="33"/>
    </row>
    <row r="1917" ht="15.75" customHeight="1">
      <c r="A1917" s="191"/>
      <c r="C1917" s="185" t="s">
        <v>394</v>
      </c>
      <c r="D1917" s="194"/>
      <c r="E1917" s="171"/>
      <c r="F1917" s="176"/>
      <c r="H1917" s="50"/>
      <c r="I1917" s="33"/>
      <c r="J1917" s="33"/>
      <c r="K1917" s="33"/>
      <c r="L1917" s="33"/>
      <c r="M1917" s="33"/>
      <c r="N1917" s="33"/>
      <c r="O1917" s="33"/>
      <c r="P1917" s="33"/>
      <c r="Q1917" s="33"/>
      <c r="R1917" s="33"/>
      <c r="S1917" s="33"/>
      <c r="T1917" s="33"/>
      <c r="U1917" s="33"/>
      <c r="V1917" s="33"/>
      <c r="W1917" s="33"/>
      <c r="X1917" s="33"/>
      <c r="Y1917" s="33"/>
      <c r="Z1917" s="33"/>
    </row>
    <row r="1918" ht="15.75" customHeight="1">
      <c r="A1918" s="191"/>
      <c r="C1918" s="180"/>
      <c r="D1918" s="50"/>
      <c r="E1918" s="171"/>
      <c r="F1918" s="191"/>
      <c r="H1918" s="50"/>
      <c r="I1918" s="33"/>
      <c r="J1918" s="33"/>
      <c r="K1918" s="33"/>
      <c r="L1918" s="33"/>
      <c r="M1918" s="33"/>
      <c r="N1918" s="33"/>
      <c r="O1918" s="33"/>
      <c r="P1918" s="33"/>
      <c r="Q1918" s="33"/>
      <c r="R1918" s="33"/>
      <c r="S1918" s="33"/>
      <c r="T1918" s="33"/>
      <c r="U1918" s="33"/>
      <c r="V1918" s="33"/>
      <c r="W1918" s="33"/>
      <c r="X1918" s="33"/>
      <c r="Y1918" s="33"/>
      <c r="Z1918" s="33"/>
    </row>
    <row r="1919" ht="15.75" customHeight="1">
      <c r="A1919" s="176" t="s">
        <v>460</v>
      </c>
      <c r="B1919" s="195" t="s">
        <v>462</v>
      </c>
      <c r="C1919" s="180"/>
      <c r="D1919" s="181"/>
      <c r="E1919" s="171"/>
      <c r="F1919" s="196" t="s">
        <v>464</v>
      </c>
      <c r="G1919" s="197" t="s">
        <v>469</v>
      </c>
      <c r="H1919" s="198"/>
      <c r="I1919" s="33"/>
      <c r="J1919" s="33"/>
      <c r="K1919" s="33"/>
      <c r="L1919" s="33"/>
      <c r="M1919" s="33"/>
      <c r="N1919" s="33"/>
      <c r="O1919" s="33"/>
      <c r="P1919" s="33"/>
      <c r="Q1919" s="33"/>
      <c r="R1919" s="33"/>
      <c r="S1919" s="33"/>
      <c r="T1919" s="33"/>
      <c r="U1919" s="33"/>
      <c r="V1919" s="33"/>
      <c r="W1919" s="33"/>
      <c r="X1919" s="33"/>
      <c r="Y1919" s="33"/>
      <c r="Z1919" s="33"/>
    </row>
    <row r="1920" ht="15.75" customHeight="1">
      <c r="A1920" s="199" t="str">
        <f>IFERROR(VLOOKUP(A1906,REKAPAN!$A$2:$R$2737,16, FALSE))</f>
        <v/>
      </c>
      <c r="B1920" s="200"/>
      <c r="C1920" s="201"/>
      <c r="D1920" s="202"/>
      <c r="E1920" s="203"/>
      <c r="F1920" s="204"/>
      <c r="G1920" s="78"/>
      <c r="H1920" s="79"/>
      <c r="I1920" s="33"/>
      <c r="J1920" s="33"/>
      <c r="K1920" s="33"/>
      <c r="L1920" s="33"/>
      <c r="M1920" s="33"/>
      <c r="N1920" s="33"/>
      <c r="O1920" s="33"/>
      <c r="P1920" s="33"/>
      <c r="Q1920" s="33"/>
      <c r="R1920" s="33"/>
      <c r="S1920" s="33"/>
      <c r="T1920" s="33"/>
      <c r="U1920" s="33"/>
      <c r="V1920" s="33"/>
      <c r="W1920" s="33"/>
      <c r="X1920" s="33"/>
      <c r="Y1920" s="33"/>
      <c r="Z1920" s="33"/>
    </row>
    <row r="1921" ht="15.75" customHeight="1">
      <c r="A1921" s="162" t="s">
        <v>4102</v>
      </c>
      <c r="B1921" s="27"/>
      <c r="C1921" s="27"/>
      <c r="D1921" s="28"/>
      <c r="E1921" s="163"/>
      <c r="F1921" s="164" t="str">
        <f>A1921</f>
        <v>(29)37</v>
      </c>
      <c r="G1921" s="165" t="s">
        <v>238</v>
      </c>
      <c r="H1921" s="166"/>
      <c r="I1921" s="33"/>
      <c r="J1921" s="33"/>
      <c r="K1921" s="33"/>
      <c r="L1921" s="33"/>
      <c r="M1921" s="33"/>
      <c r="N1921" s="33"/>
      <c r="O1921" s="33"/>
      <c r="P1921" s="33"/>
      <c r="Q1921" s="33"/>
      <c r="R1921" s="33"/>
      <c r="S1921" s="33"/>
      <c r="T1921" s="33"/>
      <c r="U1921" s="33"/>
      <c r="V1921" s="33"/>
      <c r="W1921" s="33"/>
      <c r="X1921" s="33"/>
      <c r="Y1921" s="33"/>
      <c r="Z1921" s="33"/>
    </row>
    <row r="1922" ht="15.75" customHeight="1">
      <c r="A1922" s="167" t="s">
        <v>239</v>
      </c>
      <c r="B1922" s="168" t="str">
        <f>IFERROR(VLOOKUP(A1921,REKAPAN!$A$1:$M$2737,2, FALSE))</f>
        <v/>
      </c>
      <c r="C1922" s="169"/>
      <c r="D1922" s="170"/>
      <c r="E1922" s="171"/>
      <c r="F1922" s="164" t="s">
        <v>266</v>
      </c>
      <c r="G1922" s="172" t="str">
        <f>B1928</f>
        <v/>
      </c>
      <c r="H1922" s="28"/>
      <c r="I1922" s="33"/>
      <c r="J1922" s="33"/>
      <c r="K1922" s="33"/>
      <c r="L1922" s="33"/>
      <c r="M1922" s="33"/>
      <c r="N1922" s="33"/>
      <c r="O1922" s="33"/>
      <c r="P1922" s="33"/>
      <c r="Q1922" s="33"/>
      <c r="R1922" s="33"/>
      <c r="S1922" s="33"/>
      <c r="T1922" s="33"/>
      <c r="U1922" s="33"/>
      <c r="V1922" s="33"/>
      <c r="W1922" s="33"/>
      <c r="X1922" s="33"/>
      <c r="Y1922" s="33"/>
      <c r="Z1922" s="33"/>
    </row>
    <row r="1923" ht="15.75" customHeight="1">
      <c r="A1923" s="173" t="s">
        <v>269</v>
      </c>
      <c r="B1923" s="174" t="str">
        <f>IFERROR(VLOOKUP(A1921,REKAPAN!$A$1:$M$2737,3, FALSE))</f>
        <v/>
      </c>
      <c r="D1923" s="175"/>
      <c r="E1923" s="171"/>
      <c r="F1923" s="176" t="s">
        <v>270</v>
      </c>
      <c r="G1923" s="177" t="str">
        <f>B1922</f>
        <v/>
      </c>
      <c r="H1923" s="50"/>
      <c r="I1923" s="33"/>
      <c r="J1923" s="33"/>
      <c r="K1923" s="33"/>
      <c r="L1923" s="33"/>
      <c r="M1923" s="33"/>
      <c r="N1923" s="33"/>
      <c r="O1923" s="33"/>
      <c r="P1923" s="33"/>
      <c r="Q1923" s="33"/>
      <c r="R1923" s="33"/>
      <c r="S1923" s="33"/>
      <c r="T1923" s="33"/>
      <c r="U1923" s="33"/>
      <c r="V1923" s="33"/>
      <c r="W1923" s="33"/>
      <c r="X1923" s="33"/>
      <c r="Y1923" s="33"/>
      <c r="Z1923" s="33"/>
    </row>
    <row r="1924" ht="15.75" customHeight="1">
      <c r="A1924" s="173"/>
      <c r="D1924" s="175"/>
      <c r="E1924" s="171"/>
      <c r="F1924" s="176" t="s">
        <v>283</v>
      </c>
      <c r="G1924" s="178" t="str">
        <f t="shared" ref="G1924:G1928" si="257">D1927</f>
        <v/>
      </c>
      <c r="H1924" s="50"/>
      <c r="I1924" s="33"/>
      <c r="J1924" s="33"/>
      <c r="K1924" s="33"/>
      <c r="L1924" s="33"/>
      <c r="M1924" s="33"/>
      <c r="N1924" s="33"/>
      <c r="O1924" s="33"/>
      <c r="P1924" s="33"/>
      <c r="Q1924" s="33"/>
      <c r="R1924" s="33"/>
      <c r="S1924" s="33"/>
      <c r="T1924" s="33"/>
      <c r="U1924" s="33"/>
      <c r="V1924" s="33"/>
      <c r="W1924" s="33"/>
      <c r="X1924" s="33"/>
      <c r="Y1924" s="33"/>
      <c r="Z1924" s="33"/>
    </row>
    <row r="1925" ht="15.75" customHeight="1">
      <c r="A1925" s="173"/>
      <c r="D1925" s="175"/>
      <c r="E1925" s="171"/>
      <c r="F1925" s="176" t="s">
        <v>300</v>
      </c>
      <c r="G1925" s="178" t="str">
        <f t="shared" si="257"/>
        <v/>
      </c>
      <c r="H1925" s="50"/>
      <c r="I1925" s="33"/>
      <c r="J1925" s="33"/>
      <c r="K1925" s="33"/>
      <c r="L1925" s="33"/>
      <c r="M1925" s="33"/>
      <c r="N1925" s="33"/>
      <c r="O1925" s="33"/>
      <c r="P1925" s="33"/>
      <c r="Q1925" s="33"/>
      <c r="R1925" s="33"/>
      <c r="S1925" s="33"/>
      <c r="T1925" s="33"/>
      <c r="U1925" s="33"/>
      <c r="V1925" s="33"/>
      <c r="W1925" s="33"/>
      <c r="X1925" s="33"/>
      <c r="Y1925" s="33"/>
      <c r="Z1925" s="33"/>
    </row>
    <row r="1926" ht="15.75" customHeight="1">
      <c r="A1926" s="173" t="s">
        <v>306</v>
      </c>
      <c r="B1926" s="179" t="str">
        <f>IFERROR(VLOOKUP(A1921,REKAPAN!$A$1:$M$2737,4, FALSE))</f>
        <v/>
      </c>
      <c r="C1926" s="180"/>
      <c r="D1926" s="181"/>
      <c r="E1926" s="171"/>
      <c r="F1926" s="176" t="s">
        <v>325</v>
      </c>
      <c r="G1926" s="177" t="str">
        <f t="shared" si="257"/>
        <v/>
      </c>
      <c r="H1926" s="50"/>
      <c r="I1926" s="33"/>
      <c r="J1926" s="33"/>
      <c r="K1926" s="33"/>
      <c r="L1926" s="33"/>
      <c r="M1926" s="33"/>
      <c r="N1926" s="33"/>
      <c r="O1926" s="33"/>
      <c r="P1926" s="33"/>
      <c r="Q1926" s="33"/>
      <c r="R1926" s="33"/>
      <c r="S1926" s="33"/>
      <c r="T1926" s="33"/>
      <c r="U1926" s="33"/>
      <c r="V1926" s="33"/>
      <c r="W1926" s="33"/>
      <c r="X1926" s="33"/>
      <c r="Y1926" s="33"/>
      <c r="Z1926" s="33"/>
    </row>
    <row r="1927" ht="15.75" customHeight="1">
      <c r="A1927" s="164" t="s">
        <v>332</v>
      </c>
      <c r="B1927" s="182" t="s">
        <v>333</v>
      </c>
      <c r="C1927" s="183" t="s">
        <v>283</v>
      </c>
      <c r="D1927" s="184" t="str">
        <f>IFERROR(VLOOKUP(A1921,REKAPAN!$A$1:$M$2737,12, FALSE))</f>
        <v/>
      </c>
      <c r="E1927" s="171"/>
      <c r="F1927" s="176" t="s">
        <v>351</v>
      </c>
      <c r="G1927" s="177" t="str">
        <f t="shared" si="257"/>
        <v/>
      </c>
      <c r="H1927" s="50"/>
      <c r="I1927" s="33"/>
      <c r="J1927" s="33"/>
      <c r="K1927" s="33"/>
      <c r="L1927" s="33"/>
      <c r="M1927" s="33"/>
      <c r="N1927" s="33"/>
      <c r="O1927" s="33"/>
      <c r="P1927" s="33"/>
      <c r="Q1927" s="33"/>
      <c r="R1927" s="33"/>
      <c r="S1927" s="33"/>
      <c r="T1927" s="33"/>
      <c r="U1927" s="33"/>
      <c r="V1927" s="33"/>
      <c r="W1927" s="33"/>
      <c r="X1927" s="33"/>
      <c r="Y1927" s="33"/>
      <c r="Z1927" s="33"/>
    </row>
    <row r="1928" ht="15.75" customHeight="1">
      <c r="A1928" s="173" t="s">
        <v>266</v>
      </c>
      <c r="B1928" s="179" t="str">
        <f>IFERROR(VLOOKUP(A1921,REKAPAN!$A$1:$O$2737,15, FALSE))</f>
        <v/>
      </c>
      <c r="C1928" s="185" t="s">
        <v>300</v>
      </c>
      <c r="D1928" s="186" t="str">
        <f>IFERROR(VLOOKUP(A1921,REKAPAN!$A$1:$M$2737,13, FALSE))</f>
        <v/>
      </c>
      <c r="E1928" s="171"/>
      <c r="F1928" s="176" t="s">
        <v>372</v>
      </c>
      <c r="G1928" s="177" t="str">
        <f t="shared" si="257"/>
        <v/>
      </c>
      <c r="H1928" s="50"/>
      <c r="I1928" s="33"/>
      <c r="J1928" s="33"/>
      <c r="K1928" s="33"/>
      <c r="L1928" s="33"/>
      <c r="M1928" s="33"/>
      <c r="N1928" s="33"/>
      <c r="O1928" s="33"/>
      <c r="P1928" s="33"/>
      <c r="Q1928" s="33"/>
      <c r="R1928" s="33"/>
      <c r="S1928" s="33"/>
      <c r="T1928" s="33"/>
      <c r="U1928" s="33"/>
      <c r="V1928" s="33"/>
      <c r="W1928" s="33"/>
      <c r="X1928" s="33"/>
      <c r="Y1928" s="33"/>
      <c r="Z1928" s="33"/>
    </row>
    <row r="1929" ht="15.75" customHeight="1">
      <c r="A1929" s="173" t="s">
        <v>383</v>
      </c>
      <c r="B1929" s="179" t="str">
        <f>IFERROR(VLOOKUP(A1921,REKAPAN!$A$1:$M$2737,6, FALSE))</f>
        <v/>
      </c>
      <c r="C1929" s="185" t="s">
        <v>325</v>
      </c>
      <c r="D1929" s="187" t="str">
        <f>IFERROR(VLOOKUP(A1921,REKAPAN!$A$1:$M$2737,11, FALSE))</f>
        <v/>
      </c>
      <c r="E1929" s="171"/>
      <c r="F1929" s="176" t="s">
        <v>394</v>
      </c>
      <c r="G1929" s="188" t="str">
        <f>IFERROR(VLOOKUP(A1921,REKAPAN!$A$1:$O$2737,14, FALSE))</f>
        <v/>
      </c>
      <c r="H1929" s="50"/>
      <c r="I1929" s="33"/>
      <c r="J1929" s="33"/>
      <c r="K1929" s="33"/>
      <c r="L1929" s="33"/>
      <c r="M1929" s="33"/>
      <c r="N1929" s="33"/>
      <c r="O1929" s="33"/>
      <c r="P1929" s="33"/>
      <c r="Q1929" s="33"/>
      <c r="R1929" s="33"/>
      <c r="S1929" s="33"/>
      <c r="T1929" s="33"/>
      <c r="U1929" s="33"/>
      <c r="V1929" s="33"/>
      <c r="W1929" s="33"/>
      <c r="X1929" s="33"/>
      <c r="Y1929" s="33"/>
      <c r="Z1929" s="33"/>
    </row>
    <row r="1930" ht="15.75" customHeight="1">
      <c r="A1930" s="173" t="s">
        <v>404</v>
      </c>
      <c r="B1930" s="189" t="str">
        <f>IFERROR(VLOOKUP(A1921,REKAPAN!$A$1:$M$2737,5, FALSE))</f>
        <v/>
      </c>
      <c r="C1930" s="185" t="s">
        <v>351</v>
      </c>
      <c r="D1930" s="187" t="str">
        <f>IFERROR(VLOOKUP(A1921,REKAPAN!$A$1:$M$2737,9, FALSE))</f>
        <v/>
      </c>
      <c r="E1930" s="171"/>
      <c r="F1930" s="176" t="s">
        <v>383</v>
      </c>
      <c r="G1930" s="190" t="str">
        <f t="shared" ref="G1930:G1931" si="258">B1929</f>
        <v/>
      </c>
      <c r="H1930" s="50"/>
      <c r="I1930" s="33"/>
      <c r="J1930" s="33"/>
      <c r="K1930" s="33"/>
      <c r="L1930" s="33"/>
      <c r="M1930" s="33"/>
      <c r="N1930" s="33"/>
      <c r="O1930" s="33"/>
      <c r="P1930" s="33"/>
      <c r="Q1930" s="33"/>
      <c r="R1930" s="33"/>
      <c r="S1930" s="33"/>
      <c r="T1930" s="33"/>
      <c r="U1930" s="33"/>
      <c r="V1930" s="33"/>
      <c r="W1930" s="33"/>
      <c r="X1930" s="33"/>
      <c r="Y1930" s="33"/>
      <c r="Z1930" s="33"/>
    </row>
    <row r="1931" ht="15.75" customHeight="1">
      <c r="A1931" s="191"/>
      <c r="C1931" s="185" t="s">
        <v>372</v>
      </c>
      <c r="D1931" s="192" t="str">
        <f>IFERROR(VLOOKUP(A1921,REKAPAN!$A$1:$M$2737,10, FALSE))</f>
        <v/>
      </c>
      <c r="E1931" s="171"/>
      <c r="F1931" s="176" t="s">
        <v>404</v>
      </c>
      <c r="G1931" s="193" t="str">
        <f t="shared" si="258"/>
        <v/>
      </c>
      <c r="H1931" s="50"/>
      <c r="I1931" s="33"/>
      <c r="J1931" s="33"/>
      <c r="K1931" s="33"/>
      <c r="L1931" s="33"/>
      <c r="M1931" s="33"/>
      <c r="N1931" s="33"/>
      <c r="O1931" s="33"/>
      <c r="P1931" s="33"/>
      <c r="Q1931" s="33"/>
      <c r="R1931" s="33"/>
      <c r="S1931" s="33"/>
      <c r="T1931" s="33"/>
      <c r="U1931" s="33"/>
      <c r="V1931" s="33"/>
      <c r="W1931" s="33"/>
      <c r="X1931" s="33"/>
      <c r="Y1931" s="33"/>
      <c r="Z1931" s="33"/>
    </row>
    <row r="1932" ht="15.75" customHeight="1">
      <c r="A1932" s="191"/>
      <c r="C1932" s="185" t="s">
        <v>394</v>
      </c>
      <c r="D1932" s="194"/>
      <c r="E1932" s="171"/>
      <c r="F1932" s="176"/>
      <c r="H1932" s="50"/>
      <c r="I1932" s="33"/>
      <c r="J1932" s="33"/>
      <c r="K1932" s="33"/>
      <c r="L1932" s="33"/>
      <c r="M1932" s="33"/>
      <c r="N1932" s="33"/>
      <c r="O1932" s="33"/>
      <c r="P1932" s="33"/>
      <c r="Q1932" s="33"/>
      <c r="R1932" s="33"/>
      <c r="S1932" s="33"/>
      <c r="T1932" s="33"/>
      <c r="U1932" s="33"/>
      <c r="V1932" s="33"/>
      <c r="W1932" s="33"/>
      <c r="X1932" s="33"/>
      <c r="Y1932" s="33"/>
      <c r="Z1932" s="33"/>
    </row>
    <row r="1933" ht="15.75" customHeight="1">
      <c r="A1933" s="191"/>
      <c r="C1933" s="180"/>
      <c r="D1933" s="50"/>
      <c r="E1933" s="171"/>
      <c r="F1933" s="191"/>
      <c r="H1933" s="50"/>
      <c r="I1933" s="33"/>
      <c r="J1933" s="33"/>
      <c r="K1933" s="33"/>
      <c r="L1933" s="33"/>
      <c r="M1933" s="33"/>
      <c r="N1933" s="33"/>
      <c r="O1933" s="33"/>
      <c r="P1933" s="33"/>
      <c r="Q1933" s="33"/>
      <c r="R1933" s="33"/>
      <c r="S1933" s="33"/>
      <c r="T1933" s="33"/>
      <c r="U1933" s="33"/>
      <c r="V1933" s="33"/>
      <c r="W1933" s="33"/>
      <c r="X1933" s="33"/>
      <c r="Y1933" s="33"/>
      <c r="Z1933" s="33"/>
    </row>
    <row r="1934" ht="15.75" customHeight="1">
      <c r="A1934" s="176" t="s">
        <v>460</v>
      </c>
      <c r="B1934" s="195" t="s">
        <v>462</v>
      </c>
      <c r="C1934" s="180"/>
      <c r="D1934" s="181"/>
      <c r="E1934" s="171"/>
      <c r="F1934" s="196" t="s">
        <v>464</v>
      </c>
      <c r="G1934" s="197" t="s">
        <v>469</v>
      </c>
      <c r="H1934" s="198"/>
      <c r="I1934" s="33"/>
      <c r="J1934" s="33"/>
      <c r="K1934" s="33"/>
      <c r="L1934" s="33"/>
      <c r="M1934" s="33"/>
      <c r="N1934" s="33"/>
      <c r="O1934" s="33"/>
      <c r="P1934" s="33"/>
      <c r="Q1934" s="33"/>
      <c r="R1934" s="33"/>
      <c r="S1934" s="33"/>
      <c r="T1934" s="33"/>
      <c r="U1934" s="33"/>
      <c r="V1934" s="33"/>
      <c r="W1934" s="33"/>
      <c r="X1934" s="33"/>
      <c r="Y1934" s="33"/>
      <c r="Z1934" s="33"/>
    </row>
    <row r="1935" ht="15.75" customHeight="1">
      <c r="A1935" s="199" t="str">
        <f>IFERROR(VLOOKUP(A1921,REKAPAN!$A$2:$R$2737,16, FALSE))</f>
        <v/>
      </c>
      <c r="B1935" s="200"/>
      <c r="C1935" s="201"/>
      <c r="D1935" s="202"/>
      <c r="E1935" s="203"/>
      <c r="F1935" s="204"/>
      <c r="G1935" s="78"/>
      <c r="H1935" s="79"/>
      <c r="I1935" s="33"/>
      <c r="J1935" s="33"/>
      <c r="K1935" s="33"/>
      <c r="L1935" s="33"/>
      <c r="M1935" s="33"/>
      <c r="N1935" s="33"/>
      <c r="O1935" s="33"/>
      <c r="P1935" s="33"/>
      <c r="Q1935" s="33"/>
      <c r="R1935" s="33"/>
      <c r="S1935" s="33"/>
      <c r="T1935" s="33"/>
      <c r="U1935" s="33"/>
      <c r="V1935" s="33"/>
      <c r="W1935" s="33"/>
      <c r="X1935" s="33"/>
      <c r="Y1935" s="33"/>
      <c r="Z1935" s="33"/>
    </row>
    <row r="1936" ht="15.75" customHeight="1">
      <c r="A1936" s="162" t="s">
        <v>4104</v>
      </c>
      <c r="B1936" s="27"/>
      <c r="C1936" s="27"/>
      <c r="D1936" s="28"/>
      <c r="E1936" s="163"/>
      <c r="F1936" s="164" t="str">
        <f>A1936</f>
        <v>(29)38</v>
      </c>
      <c r="G1936" s="165" t="s">
        <v>238</v>
      </c>
      <c r="H1936" s="166"/>
      <c r="I1936" s="33"/>
      <c r="J1936" s="33"/>
      <c r="K1936" s="33"/>
      <c r="L1936" s="33"/>
      <c r="M1936" s="33"/>
      <c r="N1936" s="33"/>
      <c r="O1936" s="33"/>
      <c r="P1936" s="33"/>
      <c r="Q1936" s="33"/>
      <c r="R1936" s="33"/>
      <c r="S1936" s="33"/>
      <c r="T1936" s="33"/>
      <c r="U1936" s="33"/>
      <c r="V1936" s="33"/>
      <c r="W1936" s="33"/>
      <c r="X1936" s="33"/>
      <c r="Y1936" s="33"/>
      <c r="Z1936" s="33"/>
    </row>
    <row r="1937" ht="15.75" customHeight="1">
      <c r="A1937" s="167" t="s">
        <v>239</v>
      </c>
      <c r="B1937" s="168" t="str">
        <f>IFERROR(VLOOKUP(A1936,REKAPAN!$A$1:$M$2737,2, FALSE))</f>
        <v/>
      </c>
      <c r="C1937" s="169"/>
      <c r="D1937" s="170"/>
      <c r="E1937" s="171"/>
      <c r="F1937" s="164" t="s">
        <v>266</v>
      </c>
      <c r="G1937" s="172" t="str">
        <f>B1943</f>
        <v/>
      </c>
      <c r="H1937" s="28"/>
      <c r="I1937" s="33"/>
      <c r="J1937" s="33"/>
      <c r="K1937" s="33"/>
      <c r="L1937" s="33"/>
      <c r="M1937" s="33"/>
      <c r="N1937" s="33"/>
      <c r="O1937" s="33"/>
      <c r="P1937" s="33"/>
      <c r="Q1937" s="33"/>
      <c r="R1937" s="33"/>
      <c r="S1937" s="33"/>
      <c r="T1937" s="33"/>
      <c r="U1937" s="33"/>
      <c r="V1937" s="33"/>
      <c r="W1937" s="33"/>
      <c r="X1937" s="33"/>
      <c r="Y1937" s="33"/>
      <c r="Z1937" s="33"/>
    </row>
    <row r="1938" ht="15.75" customHeight="1">
      <c r="A1938" s="173" t="s">
        <v>269</v>
      </c>
      <c r="B1938" s="174" t="str">
        <f>IFERROR(VLOOKUP(A1936,REKAPAN!$A$1:$M$2737,3, FALSE))</f>
        <v/>
      </c>
      <c r="D1938" s="175"/>
      <c r="E1938" s="171"/>
      <c r="F1938" s="176" t="s">
        <v>270</v>
      </c>
      <c r="G1938" s="177" t="str">
        <f>B1937</f>
        <v/>
      </c>
      <c r="H1938" s="50"/>
      <c r="I1938" s="33"/>
      <c r="J1938" s="33"/>
      <c r="K1938" s="33"/>
      <c r="L1938" s="33"/>
      <c r="M1938" s="33"/>
      <c r="N1938" s="33"/>
      <c r="O1938" s="33"/>
      <c r="P1938" s="33"/>
      <c r="Q1938" s="33"/>
      <c r="R1938" s="33"/>
      <c r="S1938" s="33"/>
      <c r="T1938" s="33"/>
      <c r="U1938" s="33"/>
      <c r="V1938" s="33"/>
      <c r="W1938" s="33"/>
      <c r="X1938" s="33"/>
      <c r="Y1938" s="33"/>
      <c r="Z1938" s="33"/>
    </row>
    <row r="1939" ht="15.75" customHeight="1">
      <c r="A1939" s="173"/>
      <c r="D1939" s="175"/>
      <c r="E1939" s="171"/>
      <c r="F1939" s="176" t="s">
        <v>283</v>
      </c>
      <c r="G1939" s="178" t="str">
        <f t="shared" ref="G1939:G1943" si="259">D1942</f>
        <v/>
      </c>
      <c r="H1939" s="50"/>
      <c r="I1939" s="33"/>
      <c r="J1939" s="33"/>
      <c r="K1939" s="33"/>
      <c r="L1939" s="33"/>
      <c r="M1939" s="33"/>
      <c r="N1939" s="33"/>
      <c r="O1939" s="33"/>
      <c r="P1939" s="33"/>
      <c r="Q1939" s="33"/>
      <c r="R1939" s="33"/>
      <c r="S1939" s="33"/>
      <c r="T1939" s="33"/>
      <c r="U1939" s="33"/>
      <c r="V1939" s="33"/>
      <c r="W1939" s="33"/>
      <c r="X1939" s="33"/>
      <c r="Y1939" s="33"/>
      <c r="Z1939" s="33"/>
    </row>
    <row r="1940" ht="15.75" customHeight="1">
      <c r="A1940" s="173"/>
      <c r="D1940" s="175"/>
      <c r="E1940" s="171"/>
      <c r="F1940" s="176" t="s">
        <v>300</v>
      </c>
      <c r="G1940" s="178" t="str">
        <f t="shared" si="259"/>
        <v/>
      </c>
      <c r="H1940" s="50"/>
      <c r="I1940" s="33"/>
      <c r="J1940" s="33"/>
      <c r="K1940" s="33"/>
      <c r="L1940" s="33"/>
      <c r="M1940" s="33"/>
      <c r="N1940" s="33"/>
      <c r="O1940" s="33"/>
      <c r="P1940" s="33"/>
      <c r="Q1940" s="33"/>
      <c r="R1940" s="33"/>
      <c r="S1940" s="33"/>
      <c r="T1940" s="33"/>
      <c r="U1940" s="33"/>
      <c r="V1940" s="33"/>
      <c r="W1940" s="33"/>
      <c r="X1940" s="33"/>
      <c r="Y1940" s="33"/>
      <c r="Z1940" s="33"/>
    </row>
    <row r="1941" ht="15.75" customHeight="1">
      <c r="A1941" s="173" t="s">
        <v>306</v>
      </c>
      <c r="B1941" s="179" t="str">
        <f>IFERROR(VLOOKUP(A1936,REKAPAN!$A$1:$M$2737,4, FALSE))</f>
        <v/>
      </c>
      <c r="C1941" s="180"/>
      <c r="D1941" s="181"/>
      <c r="E1941" s="171"/>
      <c r="F1941" s="176" t="s">
        <v>325</v>
      </c>
      <c r="G1941" s="177" t="str">
        <f t="shared" si="259"/>
        <v/>
      </c>
      <c r="H1941" s="50"/>
      <c r="I1941" s="33"/>
      <c r="J1941" s="33"/>
      <c r="K1941" s="33"/>
      <c r="L1941" s="33"/>
      <c r="M1941" s="33"/>
      <c r="N1941" s="33"/>
      <c r="O1941" s="33"/>
      <c r="P1941" s="33"/>
      <c r="Q1941" s="33"/>
      <c r="R1941" s="33"/>
      <c r="S1941" s="33"/>
      <c r="T1941" s="33"/>
      <c r="U1941" s="33"/>
      <c r="V1941" s="33"/>
      <c r="W1941" s="33"/>
      <c r="X1941" s="33"/>
      <c r="Y1941" s="33"/>
      <c r="Z1941" s="33"/>
    </row>
    <row r="1942" ht="15.75" customHeight="1">
      <c r="A1942" s="164" t="s">
        <v>332</v>
      </c>
      <c r="B1942" s="182" t="s">
        <v>333</v>
      </c>
      <c r="C1942" s="183" t="s">
        <v>283</v>
      </c>
      <c r="D1942" s="184" t="str">
        <f>IFERROR(VLOOKUP(A1936,REKAPAN!$A$1:$M$2737,12, FALSE))</f>
        <v/>
      </c>
      <c r="E1942" s="171"/>
      <c r="F1942" s="176" t="s">
        <v>351</v>
      </c>
      <c r="G1942" s="177" t="str">
        <f t="shared" si="259"/>
        <v/>
      </c>
      <c r="H1942" s="50"/>
      <c r="I1942" s="33"/>
      <c r="J1942" s="33"/>
      <c r="K1942" s="33"/>
      <c r="L1942" s="33"/>
      <c r="M1942" s="33"/>
      <c r="N1942" s="33"/>
      <c r="O1942" s="33"/>
      <c r="P1942" s="33"/>
      <c r="Q1942" s="33"/>
      <c r="R1942" s="33"/>
      <c r="S1942" s="33"/>
      <c r="T1942" s="33"/>
      <c r="U1942" s="33"/>
      <c r="V1942" s="33"/>
      <c r="W1942" s="33"/>
      <c r="X1942" s="33"/>
      <c r="Y1942" s="33"/>
      <c r="Z1942" s="33"/>
    </row>
    <row r="1943" ht="15.75" customHeight="1">
      <c r="A1943" s="173" t="s">
        <v>266</v>
      </c>
      <c r="B1943" s="179" t="str">
        <f>IFERROR(VLOOKUP(A1936,REKAPAN!$A$1:$O$2737,15, FALSE))</f>
        <v/>
      </c>
      <c r="C1943" s="185" t="s">
        <v>300</v>
      </c>
      <c r="D1943" s="186" t="str">
        <f>IFERROR(VLOOKUP(A1936,REKAPAN!$A$1:$M$2737,13, FALSE))</f>
        <v/>
      </c>
      <c r="E1943" s="171"/>
      <c r="F1943" s="176" t="s">
        <v>372</v>
      </c>
      <c r="G1943" s="177" t="str">
        <f t="shared" si="259"/>
        <v/>
      </c>
      <c r="H1943" s="50"/>
      <c r="I1943" s="33"/>
      <c r="J1943" s="33"/>
      <c r="K1943" s="33"/>
      <c r="L1943" s="33"/>
      <c r="M1943" s="33"/>
      <c r="N1943" s="33"/>
      <c r="O1943" s="33"/>
      <c r="P1943" s="33"/>
      <c r="Q1943" s="33"/>
      <c r="R1943" s="33"/>
      <c r="S1943" s="33"/>
      <c r="T1943" s="33"/>
      <c r="U1943" s="33"/>
      <c r="V1943" s="33"/>
      <c r="W1943" s="33"/>
      <c r="X1943" s="33"/>
      <c r="Y1943" s="33"/>
      <c r="Z1943" s="33"/>
    </row>
    <row r="1944" ht="15.75" customHeight="1">
      <c r="A1944" s="173" t="s">
        <v>383</v>
      </c>
      <c r="B1944" s="179" t="str">
        <f>IFERROR(VLOOKUP(A1936,REKAPAN!$A$1:$M$2737,6, FALSE))</f>
        <v/>
      </c>
      <c r="C1944" s="185" t="s">
        <v>325</v>
      </c>
      <c r="D1944" s="187" t="str">
        <f>IFERROR(VLOOKUP(A1936,REKAPAN!$A$1:$M$2737,11, FALSE))</f>
        <v/>
      </c>
      <c r="E1944" s="171"/>
      <c r="F1944" s="176" t="s">
        <v>394</v>
      </c>
      <c r="G1944" s="188" t="str">
        <f>IFERROR(VLOOKUP(A1936,REKAPAN!$A$1:$O$2737,14, FALSE))</f>
        <v/>
      </c>
      <c r="H1944" s="50"/>
      <c r="I1944" s="33"/>
      <c r="J1944" s="33"/>
      <c r="K1944" s="33"/>
      <c r="L1944" s="33"/>
      <c r="M1944" s="33"/>
      <c r="N1944" s="33"/>
      <c r="O1944" s="33"/>
      <c r="P1944" s="33"/>
      <c r="Q1944" s="33"/>
      <c r="R1944" s="33"/>
      <c r="S1944" s="33"/>
      <c r="T1944" s="33"/>
      <c r="U1944" s="33"/>
      <c r="V1944" s="33"/>
      <c r="W1944" s="33"/>
      <c r="X1944" s="33"/>
      <c r="Y1944" s="33"/>
      <c r="Z1944" s="33"/>
    </row>
    <row r="1945" ht="15.75" customHeight="1">
      <c r="A1945" s="173" t="s">
        <v>404</v>
      </c>
      <c r="B1945" s="189" t="str">
        <f>IFERROR(VLOOKUP(A1936,REKAPAN!$A$1:$M$2737,5, FALSE))</f>
        <v/>
      </c>
      <c r="C1945" s="185" t="s">
        <v>351</v>
      </c>
      <c r="D1945" s="187" t="str">
        <f>IFERROR(VLOOKUP(A1936,REKAPAN!$A$1:$M$2737,9, FALSE))</f>
        <v/>
      </c>
      <c r="E1945" s="171"/>
      <c r="F1945" s="176" t="s">
        <v>383</v>
      </c>
      <c r="G1945" s="190" t="str">
        <f t="shared" ref="G1945:G1946" si="260">B1944</f>
        <v/>
      </c>
      <c r="H1945" s="50"/>
      <c r="I1945" s="33"/>
      <c r="J1945" s="33"/>
      <c r="K1945" s="33"/>
      <c r="L1945" s="33"/>
      <c r="M1945" s="33"/>
      <c r="N1945" s="33"/>
      <c r="O1945" s="33"/>
      <c r="P1945" s="33"/>
      <c r="Q1945" s="33"/>
      <c r="R1945" s="33"/>
      <c r="S1945" s="33"/>
      <c r="T1945" s="33"/>
      <c r="U1945" s="33"/>
      <c r="V1945" s="33"/>
      <c r="W1945" s="33"/>
      <c r="X1945" s="33"/>
      <c r="Y1945" s="33"/>
      <c r="Z1945" s="33"/>
    </row>
    <row r="1946" ht="15.75" customHeight="1">
      <c r="A1946" s="191"/>
      <c r="C1946" s="185" t="s">
        <v>372</v>
      </c>
      <c r="D1946" s="192" t="str">
        <f>IFERROR(VLOOKUP(A1936,REKAPAN!$A$1:$M$2737,10, FALSE))</f>
        <v/>
      </c>
      <c r="E1946" s="171"/>
      <c r="F1946" s="176" t="s">
        <v>404</v>
      </c>
      <c r="G1946" s="193" t="str">
        <f t="shared" si="260"/>
        <v/>
      </c>
      <c r="H1946" s="50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33"/>
      <c r="U1946" s="33"/>
      <c r="V1946" s="33"/>
      <c r="W1946" s="33"/>
      <c r="X1946" s="33"/>
      <c r="Y1946" s="33"/>
      <c r="Z1946" s="33"/>
    </row>
    <row r="1947" ht="15.75" customHeight="1">
      <c r="A1947" s="191"/>
      <c r="C1947" s="185" t="s">
        <v>394</v>
      </c>
      <c r="D1947" s="194"/>
      <c r="E1947" s="171"/>
      <c r="F1947" s="176"/>
      <c r="H1947" s="50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33"/>
      <c r="U1947" s="33"/>
      <c r="V1947" s="33"/>
      <c r="W1947" s="33"/>
      <c r="X1947" s="33"/>
      <c r="Y1947" s="33"/>
      <c r="Z1947" s="33"/>
    </row>
    <row r="1948" ht="15.75" customHeight="1">
      <c r="A1948" s="191"/>
      <c r="C1948" s="180"/>
      <c r="D1948" s="50"/>
      <c r="E1948" s="171"/>
      <c r="F1948" s="191"/>
      <c r="H1948" s="50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33"/>
      <c r="U1948" s="33"/>
      <c r="V1948" s="33"/>
      <c r="W1948" s="33"/>
      <c r="X1948" s="33"/>
      <c r="Y1948" s="33"/>
      <c r="Z1948" s="33"/>
    </row>
    <row r="1949" ht="15.75" customHeight="1">
      <c r="A1949" s="176" t="s">
        <v>460</v>
      </c>
      <c r="B1949" s="195" t="s">
        <v>462</v>
      </c>
      <c r="C1949" s="180"/>
      <c r="D1949" s="181"/>
      <c r="E1949" s="171"/>
      <c r="F1949" s="196" t="s">
        <v>464</v>
      </c>
      <c r="G1949" s="197" t="s">
        <v>469</v>
      </c>
      <c r="H1949" s="198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33"/>
      <c r="U1949" s="33"/>
      <c r="V1949" s="33"/>
      <c r="W1949" s="33"/>
      <c r="X1949" s="33"/>
      <c r="Y1949" s="33"/>
      <c r="Z1949" s="33"/>
    </row>
    <row r="1950" ht="15.75" customHeight="1">
      <c r="A1950" s="199" t="str">
        <f>IFERROR(VLOOKUP(A1936,REKAPAN!$A$2:$R$2737,16, FALSE))</f>
        <v/>
      </c>
      <c r="B1950" s="200"/>
      <c r="C1950" s="201"/>
      <c r="D1950" s="202"/>
      <c r="E1950" s="203"/>
      <c r="F1950" s="204"/>
      <c r="G1950" s="78"/>
      <c r="H1950" s="79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33"/>
      <c r="U1950" s="33"/>
      <c r="V1950" s="33"/>
      <c r="W1950" s="33"/>
      <c r="X1950" s="33"/>
      <c r="Y1950" s="33"/>
      <c r="Z1950" s="33"/>
    </row>
    <row r="1951" ht="15.75" customHeight="1">
      <c r="A1951" s="162" t="s">
        <v>4107</v>
      </c>
      <c r="B1951" s="27"/>
      <c r="C1951" s="27"/>
      <c r="D1951" s="28"/>
      <c r="E1951" s="163"/>
      <c r="F1951" s="164" t="str">
        <f>A1951</f>
        <v>(29)39</v>
      </c>
      <c r="G1951" s="165" t="s">
        <v>238</v>
      </c>
      <c r="H1951" s="166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33"/>
      <c r="U1951" s="33"/>
      <c r="V1951" s="33"/>
      <c r="W1951" s="33"/>
      <c r="X1951" s="33"/>
      <c r="Y1951" s="33"/>
      <c r="Z1951" s="33"/>
    </row>
    <row r="1952" ht="15.75" customHeight="1">
      <c r="A1952" s="167" t="s">
        <v>239</v>
      </c>
      <c r="B1952" s="168" t="str">
        <f>IFERROR(VLOOKUP(A1951,REKAPAN!$A$1:$M$2737,2, FALSE))</f>
        <v/>
      </c>
      <c r="C1952" s="169"/>
      <c r="D1952" s="170"/>
      <c r="E1952" s="171"/>
      <c r="F1952" s="164" t="s">
        <v>266</v>
      </c>
      <c r="G1952" s="172" t="str">
        <f>B1958</f>
        <v/>
      </c>
      <c r="H1952" s="28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33"/>
      <c r="U1952" s="33"/>
      <c r="V1952" s="33"/>
      <c r="W1952" s="33"/>
      <c r="X1952" s="33"/>
      <c r="Y1952" s="33"/>
      <c r="Z1952" s="33"/>
    </row>
    <row r="1953" ht="15.75" customHeight="1">
      <c r="A1953" s="173" t="s">
        <v>269</v>
      </c>
      <c r="B1953" s="174" t="str">
        <f>IFERROR(VLOOKUP(A1951,REKAPAN!$A$1:$M$2737,3, FALSE))</f>
        <v/>
      </c>
      <c r="D1953" s="175"/>
      <c r="E1953" s="171"/>
      <c r="F1953" s="176" t="s">
        <v>270</v>
      </c>
      <c r="G1953" s="177" t="str">
        <f>B1952</f>
        <v/>
      </c>
      <c r="H1953" s="50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33"/>
      <c r="U1953" s="33"/>
      <c r="V1953" s="33"/>
      <c r="W1953" s="33"/>
      <c r="X1953" s="33"/>
      <c r="Y1953" s="33"/>
      <c r="Z1953" s="33"/>
    </row>
    <row r="1954" ht="15.75" customHeight="1">
      <c r="A1954" s="173"/>
      <c r="D1954" s="175"/>
      <c r="E1954" s="171"/>
      <c r="F1954" s="176" t="s">
        <v>283</v>
      </c>
      <c r="G1954" s="178" t="str">
        <f t="shared" ref="G1954:G1958" si="261">D1957</f>
        <v/>
      </c>
      <c r="H1954" s="50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33"/>
      <c r="U1954" s="33"/>
      <c r="V1954" s="33"/>
      <c r="W1954" s="33"/>
      <c r="X1954" s="33"/>
      <c r="Y1954" s="33"/>
      <c r="Z1954" s="33"/>
    </row>
    <row r="1955" ht="15.75" customHeight="1">
      <c r="A1955" s="173"/>
      <c r="D1955" s="175"/>
      <c r="E1955" s="171"/>
      <c r="F1955" s="176" t="s">
        <v>300</v>
      </c>
      <c r="G1955" s="178" t="str">
        <f t="shared" si="261"/>
        <v/>
      </c>
      <c r="H1955" s="50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33"/>
      <c r="U1955" s="33"/>
      <c r="V1955" s="33"/>
      <c r="W1955" s="33"/>
      <c r="X1955" s="33"/>
      <c r="Y1955" s="33"/>
      <c r="Z1955" s="33"/>
    </row>
    <row r="1956" ht="15.75" customHeight="1">
      <c r="A1956" s="173" t="s">
        <v>306</v>
      </c>
      <c r="B1956" s="179" t="str">
        <f>IFERROR(VLOOKUP(A1951,REKAPAN!$A$1:$M$2737,4, FALSE))</f>
        <v/>
      </c>
      <c r="C1956" s="180"/>
      <c r="D1956" s="181"/>
      <c r="E1956" s="171"/>
      <c r="F1956" s="176" t="s">
        <v>325</v>
      </c>
      <c r="G1956" s="177" t="str">
        <f t="shared" si="261"/>
        <v/>
      </c>
      <c r="H1956" s="50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33"/>
      <c r="U1956" s="33"/>
      <c r="V1956" s="33"/>
      <c r="W1956" s="33"/>
      <c r="X1956" s="33"/>
      <c r="Y1956" s="33"/>
      <c r="Z1956" s="33"/>
    </row>
    <row r="1957" ht="15.75" customHeight="1">
      <c r="A1957" s="164" t="s">
        <v>332</v>
      </c>
      <c r="B1957" s="182" t="s">
        <v>333</v>
      </c>
      <c r="C1957" s="183" t="s">
        <v>283</v>
      </c>
      <c r="D1957" s="184" t="str">
        <f>IFERROR(VLOOKUP(A1951,REKAPAN!$A$1:$M$2737,12, FALSE))</f>
        <v/>
      </c>
      <c r="E1957" s="171"/>
      <c r="F1957" s="176" t="s">
        <v>351</v>
      </c>
      <c r="G1957" s="177" t="str">
        <f t="shared" si="261"/>
        <v/>
      </c>
      <c r="H1957" s="50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33"/>
      <c r="U1957" s="33"/>
      <c r="V1957" s="33"/>
      <c r="W1957" s="33"/>
      <c r="X1957" s="33"/>
      <c r="Y1957" s="33"/>
      <c r="Z1957" s="33"/>
    </row>
    <row r="1958" ht="15.75" customHeight="1">
      <c r="A1958" s="173" t="s">
        <v>266</v>
      </c>
      <c r="B1958" s="179" t="str">
        <f>IFERROR(VLOOKUP(A1951,REKAPAN!$A$1:$O$2737,15, FALSE))</f>
        <v/>
      </c>
      <c r="C1958" s="185" t="s">
        <v>300</v>
      </c>
      <c r="D1958" s="186" t="str">
        <f>IFERROR(VLOOKUP(A1951,REKAPAN!$A$1:$M$2737,13, FALSE))</f>
        <v/>
      </c>
      <c r="E1958" s="171"/>
      <c r="F1958" s="176" t="s">
        <v>372</v>
      </c>
      <c r="G1958" s="177" t="str">
        <f t="shared" si="261"/>
        <v/>
      </c>
      <c r="H1958" s="50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33"/>
      <c r="U1958" s="33"/>
      <c r="V1958" s="33"/>
      <c r="W1958" s="33"/>
      <c r="X1958" s="33"/>
      <c r="Y1958" s="33"/>
      <c r="Z1958" s="33"/>
    </row>
    <row r="1959" ht="15.75" customHeight="1">
      <c r="A1959" s="173" t="s">
        <v>383</v>
      </c>
      <c r="B1959" s="179" t="str">
        <f>IFERROR(VLOOKUP(A1951,REKAPAN!$A$1:$M$2737,6, FALSE))</f>
        <v/>
      </c>
      <c r="C1959" s="185" t="s">
        <v>325</v>
      </c>
      <c r="D1959" s="187" t="str">
        <f>IFERROR(VLOOKUP(A1951,REKAPAN!$A$1:$M$2737,11, FALSE))</f>
        <v/>
      </c>
      <c r="E1959" s="171"/>
      <c r="F1959" s="176" t="s">
        <v>394</v>
      </c>
      <c r="G1959" s="188" t="str">
        <f>IFERROR(VLOOKUP(A1951,REKAPAN!$A$1:$O$2737,14, FALSE))</f>
        <v/>
      </c>
      <c r="H1959" s="50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33"/>
      <c r="U1959" s="33"/>
      <c r="V1959" s="33"/>
      <c r="W1959" s="33"/>
      <c r="X1959" s="33"/>
      <c r="Y1959" s="33"/>
      <c r="Z1959" s="33"/>
    </row>
    <row r="1960" ht="15.75" customHeight="1">
      <c r="A1960" s="173" t="s">
        <v>404</v>
      </c>
      <c r="B1960" s="189" t="str">
        <f>IFERROR(VLOOKUP(A1951,REKAPAN!$A$1:$M$2737,5, FALSE))</f>
        <v/>
      </c>
      <c r="C1960" s="185" t="s">
        <v>351</v>
      </c>
      <c r="D1960" s="187" t="str">
        <f>IFERROR(VLOOKUP(A1951,REKAPAN!$A$1:$M$2737,9, FALSE))</f>
        <v/>
      </c>
      <c r="E1960" s="171"/>
      <c r="F1960" s="176" t="s">
        <v>383</v>
      </c>
      <c r="G1960" s="190" t="str">
        <f t="shared" ref="G1960:G1961" si="262">B1959</f>
        <v/>
      </c>
      <c r="H1960" s="50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33"/>
      <c r="U1960" s="33"/>
      <c r="V1960" s="33"/>
      <c r="W1960" s="33"/>
      <c r="X1960" s="33"/>
      <c r="Y1960" s="33"/>
      <c r="Z1960" s="33"/>
    </row>
    <row r="1961" ht="15.75" customHeight="1">
      <c r="A1961" s="191"/>
      <c r="C1961" s="185" t="s">
        <v>372</v>
      </c>
      <c r="D1961" s="192" t="str">
        <f>IFERROR(VLOOKUP(A1951,REKAPAN!$A$1:$M$2737,10, FALSE))</f>
        <v/>
      </c>
      <c r="E1961" s="171"/>
      <c r="F1961" s="176" t="s">
        <v>404</v>
      </c>
      <c r="G1961" s="193" t="str">
        <f t="shared" si="262"/>
        <v/>
      </c>
      <c r="H1961" s="50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33"/>
      <c r="U1961" s="33"/>
      <c r="V1961" s="33"/>
      <c r="W1961" s="33"/>
      <c r="X1961" s="33"/>
      <c r="Y1961" s="33"/>
      <c r="Z1961" s="33"/>
    </row>
    <row r="1962" ht="15.75" customHeight="1">
      <c r="A1962" s="191"/>
      <c r="C1962" s="185" t="s">
        <v>394</v>
      </c>
      <c r="D1962" s="194"/>
      <c r="E1962" s="171"/>
      <c r="F1962" s="176"/>
      <c r="H1962" s="50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33"/>
      <c r="U1962" s="33"/>
      <c r="V1962" s="33"/>
      <c r="W1962" s="33"/>
      <c r="X1962" s="33"/>
      <c r="Y1962" s="33"/>
      <c r="Z1962" s="33"/>
    </row>
    <row r="1963" ht="15.75" customHeight="1">
      <c r="A1963" s="191"/>
      <c r="C1963" s="180"/>
      <c r="D1963" s="50"/>
      <c r="E1963" s="171"/>
      <c r="F1963" s="191"/>
      <c r="H1963" s="50"/>
      <c r="I1963" s="33"/>
      <c r="J1963" s="33"/>
      <c r="K1963" s="33"/>
      <c r="L1963" s="33"/>
      <c r="M1963" s="33"/>
      <c r="N1963" s="33"/>
      <c r="O1963" s="33"/>
      <c r="P1963" s="33"/>
      <c r="Q1963" s="33"/>
      <c r="R1963" s="33"/>
      <c r="S1963" s="33"/>
      <c r="T1963" s="33"/>
      <c r="U1963" s="33"/>
      <c r="V1963" s="33"/>
      <c r="W1963" s="33"/>
      <c r="X1963" s="33"/>
      <c r="Y1963" s="33"/>
      <c r="Z1963" s="33"/>
    </row>
    <row r="1964" ht="15.75" customHeight="1">
      <c r="A1964" s="176" t="s">
        <v>460</v>
      </c>
      <c r="B1964" s="195" t="s">
        <v>462</v>
      </c>
      <c r="C1964" s="180"/>
      <c r="D1964" s="181"/>
      <c r="E1964" s="171"/>
      <c r="F1964" s="196" t="s">
        <v>464</v>
      </c>
      <c r="G1964" s="197" t="s">
        <v>469</v>
      </c>
      <c r="H1964" s="198"/>
      <c r="I1964" s="33"/>
      <c r="J1964" s="33"/>
      <c r="K1964" s="33"/>
      <c r="L1964" s="33"/>
      <c r="M1964" s="33"/>
      <c r="N1964" s="33"/>
      <c r="O1964" s="33"/>
      <c r="P1964" s="33"/>
      <c r="Q1964" s="33"/>
      <c r="R1964" s="33"/>
      <c r="S1964" s="33"/>
      <c r="T1964" s="33"/>
      <c r="U1964" s="33"/>
      <c r="V1964" s="33"/>
      <c r="W1964" s="33"/>
      <c r="X1964" s="33"/>
      <c r="Y1964" s="33"/>
      <c r="Z1964" s="33"/>
    </row>
    <row r="1965" ht="15.75" customHeight="1">
      <c r="A1965" s="199" t="str">
        <f>IFERROR(VLOOKUP(A1951,REKAPAN!$A$2:$R$2737,16, FALSE))</f>
        <v/>
      </c>
      <c r="B1965" s="200"/>
      <c r="C1965" s="201"/>
      <c r="D1965" s="202"/>
      <c r="E1965" s="203"/>
      <c r="F1965" s="204"/>
      <c r="G1965" s="78"/>
      <c r="H1965" s="79"/>
      <c r="I1965" s="33"/>
      <c r="J1965" s="33"/>
      <c r="K1965" s="33"/>
      <c r="L1965" s="33"/>
      <c r="M1965" s="33"/>
      <c r="N1965" s="33"/>
      <c r="O1965" s="33"/>
      <c r="P1965" s="33"/>
      <c r="Q1965" s="33"/>
      <c r="R1965" s="33"/>
      <c r="S1965" s="33"/>
      <c r="T1965" s="33"/>
      <c r="U1965" s="33"/>
      <c r="V1965" s="33"/>
      <c r="W1965" s="33"/>
      <c r="X1965" s="33"/>
      <c r="Y1965" s="33"/>
      <c r="Z1965" s="33"/>
    </row>
    <row r="1966" ht="15.75" customHeight="1">
      <c r="A1966" s="162" t="s">
        <v>4110</v>
      </c>
      <c r="B1966" s="27"/>
      <c r="C1966" s="27"/>
      <c r="D1966" s="28"/>
      <c r="E1966" s="163"/>
      <c r="F1966" s="164" t="str">
        <f>A1966</f>
        <v>(29)40</v>
      </c>
      <c r="G1966" s="165" t="s">
        <v>238</v>
      </c>
      <c r="H1966" s="166"/>
      <c r="I1966" s="33"/>
      <c r="J1966" s="33"/>
      <c r="K1966" s="33"/>
      <c r="L1966" s="33"/>
      <c r="M1966" s="33"/>
      <c r="N1966" s="33"/>
      <c r="O1966" s="33"/>
      <c r="P1966" s="33"/>
      <c r="Q1966" s="33"/>
      <c r="R1966" s="33"/>
      <c r="S1966" s="33"/>
      <c r="T1966" s="33"/>
      <c r="U1966" s="33"/>
      <c r="V1966" s="33"/>
      <c r="W1966" s="33"/>
      <c r="X1966" s="33"/>
      <c r="Y1966" s="33"/>
      <c r="Z1966" s="33"/>
    </row>
  </sheetData>
  <mergeCells count="1966"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3"/>
    <mergeCell ref="F45:H45"/>
    <mergeCell ref="G47:H47"/>
    <mergeCell ref="F60:H60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78:H78"/>
    <mergeCell ref="G86:H88"/>
    <mergeCell ref="F90:H90"/>
    <mergeCell ref="G92:H92"/>
    <mergeCell ref="G79:H79"/>
    <mergeCell ref="G80:H80"/>
    <mergeCell ref="G81:H81"/>
    <mergeCell ref="G82:H82"/>
    <mergeCell ref="G83:H83"/>
    <mergeCell ref="G84:H84"/>
    <mergeCell ref="G85:H85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9:H9"/>
    <mergeCell ref="B10:B13"/>
    <mergeCell ref="G10:H10"/>
    <mergeCell ref="G11:H13"/>
    <mergeCell ref="D12:D13"/>
    <mergeCell ref="F15:H15"/>
    <mergeCell ref="A16:D16"/>
    <mergeCell ref="G17:H17"/>
    <mergeCell ref="B18:C20"/>
    <mergeCell ref="G18:H18"/>
    <mergeCell ref="G19:H19"/>
    <mergeCell ref="G20:H20"/>
    <mergeCell ref="G21:H21"/>
    <mergeCell ref="G22:H22"/>
    <mergeCell ref="G23:H23"/>
    <mergeCell ref="G24:H24"/>
    <mergeCell ref="B25:B28"/>
    <mergeCell ref="G25:H25"/>
    <mergeCell ref="D27:D28"/>
    <mergeCell ref="A31:D31"/>
    <mergeCell ref="B33:C35"/>
    <mergeCell ref="B40:B43"/>
    <mergeCell ref="D42:D43"/>
    <mergeCell ref="A46:D46"/>
    <mergeCell ref="B48:C50"/>
    <mergeCell ref="B55:B58"/>
    <mergeCell ref="D57:D58"/>
    <mergeCell ref="A61:D61"/>
    <mergeCell ref="B63:C65"/>
    <mergeCell ref="B70:B73"/>
    <mergeCell ref="D72:D73"/>
    <mergeCell ref="A76:D76"/>
    <mergeCell ref="B78:C80"/>
    <mergeCell ref="B85:B88"/>
    <mergeCell ref="D87:D88"/>
    <mergeCell ref="A91:D91"/>
    <mergeCell ref="B93:C95"/>
    <mergeCell ref="G93:H93"/>
    <mergeCell ref="G94:H94"/>
    <mergeCell ref="G95:H95"/>
    <mergeCell ref="G130:H130"/>
    <mergeCell ref="G131:H133"/>
    <mergeCell ref="F135:H135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8"/>
    <mergeCell ref="F150:H150"/>
    <mergeCell ref="G159:H159"/>
    <mergeCell ref="G160:H160"/>
    <mergeCell ref="G161:H163"/>
    <mergeCell ref="F165:H165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G370:H37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8"/>
    <mergeCell ref="F360:H360"/>
    <mergeCell ref="G362:H362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B408:C410"/>
    <mergeCell ref="D417:D418"/>
    <mergeCell ref="A421:D421"/>
    <mergeCell ref="B423:C425"/>
    <mergeCell ref="A436:D436"/>
    <mergeCell ref="B438:C440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88:C290"/>
    <mergeCell ref="A301:D301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333:C335"/>
    <mergeCell ref="B355:B358"/>
    <mergeCell ref="B370:B373"/>
    <mergeCell ref="B385:B388"/>
    <mergeCell ref="B400:B403"/>
    <mergeCell ref="B415:B418"/>
    <mergeCell ref="B430:B433"/>
    <mergeCell ref="B445:B448"/>
    <mergeCell ref="B340:B343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A106:D106"/>
    <mergeCell ref="B108:C110"/>
    <mergeCell ref="B115:B118"/>
    <mergeCell ref="D117:D118"/>
    <mergeCell ref="A121:D121"/>
    <mergeCell ref="B123:C125"/>
    <mergeCell ref="B130:B133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145:B148"/>
    <mergeCell ref="D147:D148"/>
    <mergeCell ref="A151:D151"/>
    <mergeCell ref="B153:C155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8"/>
    <mergeCell ref="F120:H120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52:H152"/>
    <mergeCell ref="G153:H153"/>
    <mergeCell ref="G154:H154"/>
    <mergeCell ref="G155:H155"/>
    <mergeCell ref="G156:H156"/>
    <mergeCell ref="G157:H157"/>
    <mergeCell ref="G158:H158"/>
    <mergeCell ref="B160:B163"/>
    <mergeCell ref="D162:D163"/>
    <mergeCell ref="B175:B178"/>
    <mergeCell ref="D177:D178"/>
    <mergeCell ref="F180:H180"/>
    <mergeCell ref="G182:H182"/>
    <mergeCell ref="G183:H183"/>
    <mergeCell ref="G184:H184"/>
    <mergeCell ref="G185:H185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8"/>
    <mergeCell ref="F240:H240"/>
    <mergeCell ref="G260:H260"/>
    <mergeCell ref="G261:H261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188:H188"/>
    <mergeCell ref="G189:H189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42:H242"/>
    <mergeCell ref="G243:H243"/>
    <mergeCell ref="G244:H244"/>
    <mergeCell ref="G245:H245"/>
    <mergeCell ref="G246:H246"/>
    <mergeCell ref="G247:H247"/>
    <mergeCell ref="G248:H248"/>
    <mergeCell ref="B265:B268"/>
    <mergeCell ref="D267:D268"/>
    <mergeCell ref="B280:B283"/>
    <mergeCell ref="D282:D283"/>
    <mergeCell ref="B295:B298"/>
    <mergeCell ref="D297:D298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3"/>
    <mergeCell ref="F285:H285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G413:H413"/>
    <mergeCell ref="G443:H443"/>
    <mergeCell ref="G444:H444"/>
    <mergeCell ref="G445:H445"/>
    <mergeCell ref="G446:H448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G533:H533"/>
    <mergeCell ref="G534:H534"/>
    <mergeCell ref="B535:B538"/>
    <mergeCell ref="G535:H535"/>
    <mergeCell ref="G536:H538"/>
    <mergeCell ref="F540:H540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559:H559"/>
    <mergeCell ref="G560:H560"/>
    <mergeCell ref="G561:H561"/>
    <mergeCell ref="G562:H562"/>
    <mergeCell ref="G563:H563"/>
    <mergeCell ref="D537:D538"/>
    <mergeCell ref="A541:D541"/>
    <mergeCell ref="B543:C545"/>
    <mergeCell ref="B550:B553"/>
    <mergeCell ref="D552:D553"/>
    <mergeCell ref="A556:D556"/>
    <mergeCell ref="B558:C560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A601:D601"/>
    <mergeCell ref="B603:C605"/>
    <mergeCell ref="G604:H604"/>
    <mergeCell ref="G605:H605"/>
    <mergeCell ref="G606:H606"/>
    <mergeCell ref="G607:H607"/>
    <mergeCell ref="G608:H608"/>
    <mergeCell ref="G609:H609"/>
    <mergeCell ref="B610:B613"/>
    <mergeCell ref="G610:H610"/>
    <mergeCell ref="G611:H613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458:H458"/>
    <mergeCell ref="G459:H459"/>
    <mergeCell ref="B460:B463"/>
    <mergeCell ref="G460:H460"/>
    <mergeCell ref="D462:D463"/>
    <mergeCell ref="A466:D466"/>
    <mergeCell ref="B468:C470"/>
    <mergeCell ref="G469:H469"/>
    <mergeCell ref="G470:H470"/>
    <mergeCell ref="G471:H471"/>
    <mergeCell ref="G472:H472"/>
    <mergeCell ref="G473:H473"/>
    <mergeCell ref="G474:H474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F510:H510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G519:H519"/>
    <mergeCell ref="B520:B523"/>
    <mergeCell ref="D522:D523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G467:H467"/>
    <mergeCell ref="G461:H463"/>
    <mergeCell ref="G468:H468"/>
    <mergeCell ref="G497:H497"/>
    <mergeCell ref="G498:H498"/>
    <mergeCell ref="G499:H499"/>
    <mergeCell ref="G500:H500"/>
    <mergeCell ref="G501:H501"/>
    <mergeCell ref="G502:H502"/>
    <mergeCell ref="G503:H503"/>
    <mergeCell ref="G520:H520"/>
    <mergeCell ref="G521:H523"/>
    <mergeCell ref="F525:H525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3"/>
    <mergeCell ref="B580:B583"/>
    <mergeCell ref="B595:B598"/>
    <mergeCell ref="B565:B568"/>
    <mergeCell ref="D567:D568"/>
    <mergeCell ref="A571:D571"/>
    <mergeCell ref="B573:C575"/>
    <mergeCell ref="D582:D583"/>
    <mergeCell ref="A586:D586"/>
    <mergeCell ref="B588:C590"/>
    <mergeCell ref="D597:D598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F810:H810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8:H828"/>
    <mergeCell ref="G829:H829"/>
    <mergeCell ref="G830:H830"/>
    <mergeCell ref="G831:H831"/>
    <mergeCell ref="G832:H832"/>
    <mergeCell ref="G833:H833"/>
    <mergeCell ref="G834:H834"/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B865:B868"/>
    <mergeCell ref="G865:H865"/>
    <mergeCell ref="D867:D868"/>
    <mergeCell ref="G866:H868"/>
    <mergeCell ref="F870:H870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87:H887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G966:H966"/>
    <mergeCell ref="G967:H967"/>
    <mergeCell ref="G968:H968"/>
    <mergeCell ref="G969:H969"/>
    <mergeCell ref="G955:H955"/>
    <mergeCell ref="G956:H958"/>
    <mergeCell ref="F960:H960"/>
    <mergeCell ref="G962:H962"/>
    <mergeCell ref="G963:H963"/>
    <mergeCell ref="G964:H964"/>
    <mergeCell ref="G965:H965"/>
    <mergeCell ref="G910:H910"/>
    <mergeCell ref="G911:H913"/>
    <mergeCell ref="F915:H915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B925:B928"/>
    <mergeCell ref="G925:H925"/>
    <mergeCell ref="D927:D928"/>
    <mergeCell ref="G926:H928"/>
    <mergeCell ref="F930:H930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3"/>
    <mergeCell ref="F945:H945"/>
    <mergeCell ref="G947:H947"/>
    <mergeCell ref="D957:D958"/>
    <mergeCell ref="A961:D961"/>
    <mergeCell ref="B963:C965"/>
    <mergeCell ref="B970:B973"/>
    <mergeCell ref="D972:D973"/>
    <mergeCell ref="A976:D976"/>
    <mergeCell ref="B978:C980"/>
    <mergeCell ref="A931:D931"/>
    <mergeCell ref="B933:C935"/>
    <mergeCell ref="B940:B943"/>
    <mergeCell ref="D942:D943"/>
    <mergeCell ref="A946:D946"/>
    <mergeCell ref="B948:C950"/>
    <mergeCell ref="B955:B958"/>
    <mergeCell ref="G948:H948"/>
    <mergeCell ref="G949:H949"/>
    <mergeCell ref="G950:H950"/>
    <mergeCell ref="G951:H951"/>
    <mergeCell ref="G952:H952"/>
    <mergeCell ref="G953:H953"/>
    <mergeCell ref="G954:H954"/>
    <mergeCell ref="G1026:H1026"/>
    <mergeCell ref="G1027:H1027"/>
    <mergeCell ref="G1028:H1028"/>
    <mergeCell ref="G1029:H1029"/>
    <mergeCell ref="G1015:H1015"/>
    <mergeCell ref="G1016:H1018"/>
    <mergeCell ref="F1020:H1020"/>
    <mergeCell ref="G1022:H1022"/>
    <mergeCell ref="G1023:H1023"/>
    <mergeCell ref="G1024:H1024"/>
    <mergeCell ref="G1025:H1025"/>
    <mergeCell ref="G970:H970"/>
    <mergeCell ref="G971:H973"/>
    <mergeCell ref="F975:H975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B985:B988"/>
    <mergeCell ref="G985:H985"/>
    <mergeCell ref="D987:D988"/>
    <mergeCell ref="G986:H988"/>
    <mergeCell ref="F990:H990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3"/>
    <mergeCell ref="F1005:H1005"/>
    <mergeCell ref="G1007:H1007"/>
    <mergeCell ref="D1017:D1018"/>
    <mergeCell ref="A1021:D1021"/>
    <mergeCell ref="B1023:C1025"/>
    <mergeCell ref="B1030:B1033"/>
    <mergeCell ref="D1032:D1033"/>
    <mergeCell ref="A1036:D1036"/>
    <mergeCell ref="B1038:C1040"/>
    <mergeCell ref="A991:D991"/>
    <mergeCell ref="B993:C995"/>
    <mergeCell ref="B1000:B1003"/>
    <mergeCell ref="D1002:D1003"/>
    <mergeCell ref="A1006:D1006"/>
    <mergeCell ref="B1008:C1010"/>
    <mergeCell ref="B1015:B1018"/>
    <mergeCell ref="G1008:H1008"/>
    <mergeCell ref="G1009:H1009"/>
    <mergeCell ref="G1010:H1010"/>
    <mergeCell ref="G1011:H1011"/>
    <mergeCell ref="G1012:H1012"/>
    <mergeCell ref="G1013:H1013"/>
    <mergeCell ref="G1014:H1014"/>
    <mergeCell ref="G1086:H1086"/>
    <mergeCell ref="G1087:H1087"/>
    <mergeCell ref="G1088:H1088"/>
    <mergeCell ref="G1089:H1089"/>
    <mergeCell ref="G1075:H1075"/>
    <mergeCell ref="G1076:H1078"/>
    <mergeCell ref="F1080:H1080"/>
    <mergeCell ref="G1082:H1082"/>
    <mergeCell ref="G1083:H1083"/>
    <mergeCell ref="G1084:H1084"/>
    <mergeCell ref="G1085:H1085"/>
    <mergeCell ref="G1030:H1030"/>
    <mergeCell ref="G1031:H1033"/>
    <mergeCell ref="F1035:H1035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B1045:B1048"/>
    <mergeCell ref="G1045:H1045"/>
    <mergeCell ref="D1047:D1048"/>
    <mergeCell ref="G1046:H1048"/>
    <mergeCell ref="F1050:H1050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3"/>
    <mergeCell ref="F1065:H1065"/>
    <mergeCell ref="G1067:H1067"/>
    <mergeCell ref="D1077:D1078"/>
    <mergeCell ref="A1081:D1081"/>
    <mergeCell ref="B1083:C1085"/>
    <mergeCell ref="B1090:B1093"/>
    <mergeCell ref="D1092:D1093"/>
    <mergeCell ref="A1096:D1096"/>
    <mergeCell ref="B1098:C1100"/>
    <mergeCell ref="A1051:D1051"/>
    <mergeCell ref="B1053:C1055"/>
    <mergeCell ref="B1060:B1063"/>
    <mergeCell ref="D1062:D1063"/>
    <mergeCell ref="A1066:D1066"/>
    <mergeCell ref="B1068:C1070"/>
    <mergeCell ref="B1075:B1078"/>
    <mergeCell ref="G1068:H1068"/>
    <mergeCell ref="G1069:H1069"/>
    <mergeCell ref="G1070:H1070"/>
    <mergeCell ref="G1071:H1071"/>
    <mergeCell ref="G1072:H1072"/>
    <mergeCell ref="G1073:H1073"/>
    <mergeCell ref="G1074:H1074"/>
    <mergeCell ref="G1146:H1146"/>
    <mergeCell ref="G1147:H1147"/>
    <mergeCell ref="G1148:H1148"/>
    <mergeCell ref="G1149:H1149"/>
    <mergeCell ref="G1135:H1135"/>
    <mergeCell ref="G1136:H1138"/>
    <mergeCell ref="F1140:H1140"/>
    <mergeCell ref="G1142:H1142"/>
    <mergeCell ref="G1143:H1143"/>
    <mergeCell ref="G1144:H1144"/>
    <mergeCell ref="G1145:H1145"/>
    <mergeCell ref="G1090:H1090"/>
    <mergeCell ref="G1091:H1093"/>
    <mergeCell ref="F1095:H1095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B1105:B1108"/>
    <mergeCell ref="G1105:H1105"/>
    <mergeCell ref="D1107:D1108"/>
    <mergeCell ref="G1106:H1108"/>
    <mergeCell ref="F1110:H1110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0:H1120"/>
    <mergeCell ref="G1121:H1123"/>
    <mergeCell ref="F1125:H1125"/>
    <mergeCell ref="G1127:H1127"/>
    <mergeCell ref="D1137:D1138"/>
    <mergeCell ref="A1141:D1141"/>
    <mergeCell ref="B1143:C1145"/>
    <mergeCell ref="B1150:B1153"/>
    <mergeCell ref="D1152:D1153"/>
    <mergeCell ref="A1156:D1156"/>
    <mergeCell ref="B1158:C1160"/>
    <mergeCell ref="A1111:D1111"/>
    <mergeCell ref="B1113:C1115"/>
    <mergeCell ref="B1120:B1123"/>
    <mergeCell ref="D1122:D1123"/>
    <mergeCell ref="A1126:D1126"/>
    <mergeCell ref="B1128:C1130"/>
    <mergeCell ref="B1135:B1138"/>
    <mergeCell ref="G1128:H1128"/>
    <mergeCell ref="G1129:H1129"/>
    <mergeCell ref="G1130:H1130"/>
    <mergeCell ref="G1131:H1131"/>
    <mergeCell ref="G1132:H1132"/>
    <mergeCell ref="G1133:H1133"/>
    <mergeCell ref="G1134:H1134"/>
    <mergeCell ref="G1206:H1206"/>
    <mergeCell ref="G1207:H1207"/>
    <mergeCell ref="G1208:H1208"/>
    <mergeCell ref="G1209:H1209"/>
    <mergeCell ref="G1195:H1195"/>
    <mergeCell ref="G1196:H1198"/>
    <mergeCell ref="F1200:H1200"/>
    <mergeCell ref="G1202:H1202"/>
    <mergeCell ref="G1203:H1203"/>
    <mergeCell ref="G1204:H1204"/>
    <mergeCell ref="G1205:H1205"/>
    <mergeCell ref="G1150:H1150"/>
    <mergeCell ref="G1151:H1153"/>
    <mergeCell ref="F1155:H1155"/>
    <mergeCell ref="G1157:H1157"/>
    <mergeCell ref="G1158:H1158"/>
    <mergeCell ref="G1159:H1159"/>
    <mergeCell ref="G1160:H1160"/>
    <mergeCell ref="G1161:H1161"/>
    <mergeCell ref="G1162:H1162"/>
    <mergeCell ref="G1163:H1163"/>
    <mergeCell ref="G1164:H1164"/>
    <mergeCell ref="B1165:B1168"/>
    <mergeCell ref="G1165:H1165"/>
    <mergeCell ref="D1167:D1168"/>
    <mergeCell ref="G1166:H1168"/>
    <mergeCell ref="F1170:H1170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3"/>
    <mergeCell ref="F1185:H1185"/>
    <mergeCell ref="G1187:H1187"/>
    <mergeCell ref="D1197:D1198"/>
    <mergeCell ref="A1201:D1201"/>
    <mergeCell ref="B1203:C1205"/>
    <mergeCell ref="B1210:B1213"/>
    <mergeCell ref="D1212:D1213"/>
    <mergeCell ref="A1216:D1216"/>
    <mergeCell ref="B1218:C1220"/>
    <mergeCell ref="A1171:D1171"/>
    <mergeCell ref="B1173:C1175"/>
    <mergeCell ref="B1180:B1183"/>
    <mergeCell ref="D1182:D1183"/>
    <mergeCell ref="A1186:D1186"/>
    <mergeCell ref="B1188:C1190"/>
    <mergeCell ref="B1195:B1198"/>
    <mergeCell ref="G1188:H1188"/>
    <mergeCell ref="G1189:H1189"/>
    <mergeCell ref="G1190:H1190"/>
    <mergeCell ref="G1191:H1191"/>
    <mergeCell ref="G1192:H1192"/>
    <mergeCell ref="G1193:H1193"/>
    <mergeCell ref="G1194:H1194"/>
    <mergeCell ref="G1266:H1266"/>
    <mergeCell ref="G1267:H1267"/>
    <mergeCell ref="G1268:H1268"/>
    <mergeCell ref="G1269:H1269"/>
    <mergeCell ref="G1255:H1255"/>
    <mergeCell ref="G1256:H1258"/>
    <mergeCell ref="F1260:H1260"/>
    <mergeCell ref="G1262:H1262"/>
    <mergeCell ref="G1263:H1263"/>
    <mergeCell ref="G1264:H1264"/>
    <mergeCell ref="G1265:H1265"/>
    <mergeCell ref="G1210:H1210"/>
    <mergeCell ref="G1211:H1213"/>
    <mergeCell ref="F1215:H1215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B1225:B1228"/>
    <mergeCell ref="G1225:H1225"/>
    <mergeCell ref="D1227:D1228"/>
    <mergeCell ref="G1226:H1228"/>
    <mergeCell ref="F1230:H1230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3"/>
    <mergeCell ref="F1245:H1245"/>
    <mergeCell ref="G1247:H1247"/>
    <mergeCell ref="D1257:D1258"/>
    <mergeCell ref="A1261:D1261"/>
    <mergeCell ref="B1263:C1265"/>
    <mergeCell ref="B1270:B1273"/>
    <mergeCell ref="D1272:D1273"/>
    <mergeCell ref="A1276:D1276"/>
    <mergeCell ref="B1278:C1280"/>
    <mergeCell ref="A1231:D1231"/>
    <mergeCell ref="B1233:C1235"/>
    <mergeCell ref="B1240:B1243"/>
    <mergeCell ref="D1242:D1243"/>
    <mergeCell ref="A1246:D1246"/>
    <mergeCell ref="B1248:C1250"/>
    <mergeCell ref="B1255:B1258"/>
    <mergeCell ref="G1248:H1248"/>
    <mergeCell ref="G1249:H1249"/>
    <mergeCell ref="G1250:H1250"/>
    <mergeCell ref="G1251:H1251"/>
    <mergeCell ref="G1252:H1252"/>
    <mergeCell ref="G1253:H1253"/>
    <mergeCell ref="G1254:H1254"/>
    <mergeCell ref="G1746:H1746"/>
    <mergeCell ref="G1747:H1747"/>
    <mergeCell ref="G1748:H1748"/>
    <mergeCell ref="G1749:H1749"/>
    <mergeCell ref="G1735:H1735"/>
    <mergeCell ref="G1736:H1738"/>
    <mergeCell ref="F1740:H1740"/>
    <mergeCell ref="G1742:H1742"/>
    <mergeCell ref="G1743:H1743"/>
    <mergeCell ref="G1744:H1744"/>
    <mergeCell ref="G1745:H1745"/>
    <mergeCell ref="G1690:H1690"/>
    <mergeCell ref="G1691:H1693"/>
    <mergeCell ref="F1695:H1695"/>
    <mergeCell ref="G1697:H1697"/>
    <mergeCell ref="G1698:H1698"/>
    <mergeCell ref="G1699:H1699"/>
    <mergeCell ref="G1700:H1700"/>
    <mergeCell ref="G1701:H1701"/>
    <mergeCell ref="G1702:H1702"/>
    <mergeCell ref="G1703:H1703"/>
    <mergeCell ref="G1704:H1704"/>
    <mergeCell ref="B1705:B1708"/>
    <mergeCell ref="G1705:H1705"/>
    <mergeCell ref="D1707:D1708"/>
    <mergeCell ref="G1706:H1708"/>
    <mergeCell ref="F1710:H1710"/>
    <mergeCell ref="G1712:H1712"/>
    <mergeCell ref="G1713:H1713"/>
    <mergeCell ref="G1714:H1714"/>
    <mergeCell ref="G1715:H1715"/>
    <mergeCell ref="G1716:H1716"/>
    <mergeCell ref="G1717:H1717"/>
    <mergeCell ref="G1718:H1718"/>
    <mergeCell ref="G1719:H1719"/>
    <mergeCell ref="G1720:H1720"/>
    <mergeCell ref="G1721:H1723"/>
    <mergeCell ref="F1725:H1725"/>
    <mergeCell ref="G1727:H1727"/>
    <mergeCell ref="D1737:D1738"/>
    <mergeCell ref="A1741:D1741"/>
    <mergeCell ref="B1743:C1745"/>
    <mergeCell ref="B1750:B1753"/>
    <mergeCell ref="D1752:D1753"/>
    <mergeCell ref="A1756:D1756"/>
    <mergeCell ref="B1758:C1760"/>
    <mergeCell ref="A1711:D1711"/>
    <mergeCell ref="B1713:C1715"/>
    <mergeCell ref="B1720:B1723"/>
    <mergeCell ref="D1722:D1723"/>
    <mergeCell ref="A1726:D1726"/>
    <mergeCell ref="B1728:C1730"/>
    <mergeCell ref="B1735:B1738"/>
    <mergeCell ref="G1728:H1728"/>
    <mergeCell ref="G1729:H1729"/>
    <mergeCell ref="G1730:H1730"/>
    <mergeCell ref="G1731:H1731"/>
    <mergeCell ref="G1732:H1732"/>
    <mergeCell ref="G1733:H1733"/>
    <mergeCell ref="G1734:H1734"/>
    <mergeCell ref="G1806:H1806"/>
    <mergeCell ref="G1807:H1807"/>
    <mergeCell ref="G1808:H1808"/>
    <mergeCell ref="G1809:H1809"/>
    <mergeCell ref="G1795:H1795"/>
    <mergeCell ref="G1796:H1798"/>
    <mergeCell ref="F1800:H1800"/>
    <mergeCell ref="G1802:H1802"/>
    <mergeCell ref="G1803:H1803"/>
    <mergeCell ref="G1804:H1804"/>
    <mergeCell ref="G1805:H1805"/>
    <mergeCell ref="G1750:H1750"/>
    <mergeCell ref="G1751:H1753"/>
    <mergeCell ref="F1755:H1755"/>
    <mergeCell ref="G1757:H1757"/>
    <mergeCell ref="G1758:H1758"/>
    <mergeCell ref="G1759:H1759"/>
    <mergeCell ref="G1760:H1760"/>
    <mergeCell ref="G1761:H1761"/>
    <mergeCell ref="G1762:H1762"/>
    <mergeCell ref="G1763:H1763"/>
    <mergeCell ref="G1764:H1764"/>
    <mergeCell ref="B1765:B1768"/>
    <mergeCell ref="G1765:H1765"/>
    <mergeCell ref="D1767:D1768"/>
    <mergeCell ref="G1766:H1768"/>
    <mergeCell ref="F1770:H1770"/>
    <mergeCell ref="G1772:H1772"/>
    <mergeCell ref="G1773:H1773"/>
    <mergeCell ref="G1774:H1774"/>
    <mergeCell ref="G1775:H1775"/>
    <mergeCell ref="G1776:H1776"/>
    <mergeCell ref="G1777:H1777"/>
    <mergeCell ref="G1778:H1778"/>
    <mergeCell ref="G1779:H1779"/>
    <mergeCell ref="G1780:H1780"/>
    <mergeCell ref="G1781:H1783"/>
    <mergeCell ref="F1785:H1785"/>
    <mergeCell ref="G1787:H1787"/>
    <mergeCell ref="D1797:D1798"/>
    <mergeCell ref="A1801:D1801"/>
    <mergeCell ref="B1803:C1805"/>
    <mergeCell ref="B1810:B1813"/>
    <mergeCell ref="D1812:D1813"/>
    <mergeCell ref="A1816:D1816"/>
    <mergeCell ref="B1818:C1820"/>
    <mergeCell ref="A1771:D1771"/>
    <mergeCell ref="B1773:C1775"/>
    <mergeCell ref="B1780:B1783"/>
    <mergeCell ref="D1782:D1783"/>
    <mergeCell ref="A1786:D1786"/>
    <mergeCell ref="B1788:C1790"/>
    <mergeCell ref="B1795:B1798"/>
    <mergeCell ref="G1788:H1788"/>
    <mergeCell ref="G1789:H1789"/>
    <mergeCell ref="G1790:H1790"/>
    <mergeCell ref="G1791:H1791"/>
    <mergeCell ref="G1792:H1792"/>
    <mergeCell ref="G1793:H1793"/>
    <mergeCell ref="G1794:H1794"/>
    <mergeCell ref="G1866:H1866"/>
    <mergeCell ref="G1867:H1867"/>
    <mergeCell ref="G1868:H1868"/>
    <mergeCell ref="G1869:H1869"/>
    <mergeCell ref="G1855:H1855"/>
    <mergeCell ref="G1856:H1858"/>
    <mergeCell ref="F1860:H1860"/>
    <mergeCell ref="G1862:H1862"/>
    <mergeCell ref="G1863:H1863"/>
    <mergeCell ref="G1864:H1864"/>
    <mergeCell ref="G1865:H1865"/>
    <mergeCell ref="G1810:H1810"/>
    <mergeCell ref="G1811:H1813"/>
    <mergeCell ref="F1815:H1815"/>
    <mergeCell ref="G1817:H1817"/>
    <mergeCell ref="G1818:H1818"/>
    <mergeCell ref="G1819:H1819"/>
    <mergeCell ref="G1820:H1820"/>
    <mergeCell ref="G1821:H1821"/>
    <mergeCell ref="G1822:H1822"/>
    <mergeCell ref="G1823:H1823"/>
    <mergeCell ref="G1824:H1824"/>
    <mergeCell ref="B1825:B1828"/>
    <mergeCell ref="G1825:H1825"/>
    <mergeCell ref="D1827:D1828"/>
    <mergeCell ref="G1826:H1828"/>
    <mergeCell ref="F1830:H1830"/>
    <mergeCell ref="G1832:H1832"/>
    <mergeCell ref="G1833:H1833"/>
    <mergeCell ref="G1834:H1834"/>
    <mergeCell ref="G1835:H1835"/>
    <mergeCell ref="G1836:H1836"/>
    <mergeCell ref="G1837:H1837"/>
    <mergeCell ref="G1838:H1838"/>
    <mergeCell ref="G1839:H1839"/>
    <mergeCell ref="G1840:H1840"/>
    <mergeCell ref="G1841:H1843"/>
    <mergeCell ref="F1845:H1845"/>
    <mergeCell ref="G1847:H1847"/>
    <mergeCell ref="D1857:D1858"/>
    <mergeCell ref="A1861:D1861"/>
    <mergeCell ref="B1863:C1865"/>
    <mergeCell ref="B1870:B1873"/>
    <mergeCell ref="D1872:D1873"/>
    <mergeCell ref="A1876:D1876"/>
    <mergeCell ref="B1878:C1880"/>
    <mergeCell ref="A1831:D1831"/>
    <mergeCell ref="B1833:C1835"/>
    <mergeCell ref="B1840:B1843"/>
    <mergeCell ref="D1842:D1843"/>
    <mergeCell ref="A1846:D1846"/>
    <mergeCell ref="B1848:C1850"/>
    <mergeCell ref="B1855:B1858"/>
    <mergeCell ref="G1848:H1848"/>
    <mergeCell ref="G1849:H1849"/>
    <mergeCell ref="G1850:H1850"/>
    <mergeCell ref="G1851:H1851"/>
    <mergeCell ref="G1852:H1852"/>
    <mergeCell ref="G1853:H1853"/>
    <mergeCell ref="G1854:H1854"/>
    <mergeCell ref="G1926:H1926"/>
    <mergeCell ref="G1927:H1927"/>
    <mergeCell ref="G1928:H1928"/>
    <mergeCell ref="G1929:H1929"/>
    <mergeCell ref="G1915:H1915"/>
    <mergeCell ref="G1916:H1918"/>
    <mergeCell ref="F1920:H1920"/>
    <mergeCell ref="G1922:H1922"/>
    <mergeCell ref="G1923:H1923"/>
    <mergeCell ref="G1924:H1924"/>
    <mergeCell ref="G1925:H1925"/>
    <mergeCell ref="G1870:H1870"/>
    <mergeCell ref="G1871:H1873"/>
    <mergeCell ref="F1875:H1875"/>
    <mergeCell ref="G1877:H1877"/>
    <mergeCell ref="G1878:H1878"/>
    <mergeCell ref="G1879:H1879"/>
    <mergeCell ref="G1880:H1880"/>
    <mergeCell ref="G1881:H1881"/>
    <mergeCell ref="G1882:H1882"/>
    <mergeCell ref="G1883:H1883"/>
    <mergeCell ref="G1884:H1884"/>
    <mergeCell ref="B1885:B1888"/>
    <mergeCell ref="G1885:H1885"/>
    <mergeCell ref="D1887:D1888"/>
    <mergeCell ref="G1886:H1888"/>
    <mergeCell ref="F1890:H1890"/>
    <mergeCell ref="G1892:H1892"/>
    <mergeCell ref="G1893:H1893"/>
    <mergeCell ref="G1894:H1894"/>
    <mergeCell ref="G1895:H1895"/>
    <mergeCell ref="G1896:H1896"/>
    <mergeCell ref="G1897:H1897"/>
    <mergeCell ref="G1898:H1898"/>
    <mergeCell ref="G1899:H1899"/>
    <mergeCell ref="G1900:H1900"/>
    <mergeCell ref="G1901:H1903"/>
    <mergeCell ref="F1905:H1905"/>
    <mergeCell ref="G1907:H1907"/>
    <mergeCell ref="D1917:D1918"/>
    <mergeCell ref="A1921:D1921"/>
    <mergeCell ref="B1923:C1925"/>
    <mergeCell ref="B1930:B1933"/>
    <mergeCell ref="D1932:D1933"/>
    <mergeCell ref="A1936:D1936"/>
    <mergeCell ref="B1938:C1940"/>
    <mergeCell ref="A1891:D1891"/>
    <mergeCell ref="B1893:C1895"/>
    <mergeCell ref="B1900:B1903"/>
    <mergeCell ref="D1902:D1903"/>
    <mergeCell ref="A1906:D1906"/>
    <mergeCell ref="B1908:C1910"/>
    <mergeCell ref="B1915:B1918"/>
    <mergeCell ref="G1908:H1908"/>
    <mergeCell ref="G1909:H1909"/>
    <mergeCell ref="G1910:H1910"/>
    <mergeCell ref="G1911:H1911"/>
    <mergeCell ref="G1912:H1912"/>
    <mergeCell ref="G1913:H1913"/>
    <mergeCell ref="G1914:H1914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A721:D721"/>
    <mergeCell ref="B723:C725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86:H786"/>
    <mergeCell ref="G787:H787"/>
    <mergeCell ref="G788:H788"/>
    <mergeCell ref="G789:H789"/>
    <mergeCell ref="G790:H790"/>
    <mergeCell ref="G791:H793"/>
    <mergeCell ref="D792:D793"/>
    <mergeCell ref="G1930:H1930"/>
    <mergeCell ref="G1931:H1933"/>
    <mergeCell ref="F1935:H1935"/>
    <mergeCell ref="G1937:H1937"/>
    <mergeCell ref="G1938:H1938"/>
    <mergeCell ref="G1939:H1939"/>
    <mergeCell ref="G1940:H1940"/>
    <mergeCell ref="A1951:D1951"/>
    <mergeCell ref="B1953:C1955"/>
    <mergeCell ref="B1960:B1963"/>
    <mergeCell ref="D1962:D1963"/>
    <mergeCell ref="A1966:D1966"/>
    <mergeCell ref="G1941:H1941"/>
    <mergeCell ref="G1942:H1942"/>
    <mergeCell ref="G1943:H1943"/>
    <mergeCell ref="G1944:H1944"/>
    <mergeCell ref="B1945:B1948"/>
    <mergeCell ref="G1945:H1945"/>
    <mergeCell ref="D1947:D1948"/>
    <mergeCell ref="G1957:H1957"/>
    <mergeCell ref="G1958:H1958"/>
    <mergeCell ref="G1959:H1959"/>
    <mergeCell ref="G1960:H1960"/>
    <mergeCell ref="G1961:H1963"/>
    <mergeCell ref="F1965:H1965"/>
    <mergeCell ref="G1946:H1948"/>
    <mergeCell ref="F1950:H1950"/>
    <mergeCell ref="G1952:H1952"/>
    <mergeCell ref="G1953:H1953"/>
    <mergeCell ref="G1954:H1954"/>
    <mergeCell ref="G1955:H1955"/>
    <mergeCell ref="G1956:H1956"/>
    <mergeCell ref="G1326:H1326"/>
    <mergeCell ref="G1327:H1327"/>
    <mergeCell ref="G1328:H1328"/>
    <mergeCell ref="G1329:H1329"/>
    <mergeCell ref="G1315:H1315"/>
    <mergeCell ref="G1316:H1318"/>
    <mergeCell ref="F1320:H1320"/>
    <mergeCell ref="G1322:H1322"/>
    <mergeCell ref="G1323:H1323"/>
    <mergeCell ref="G1324:H1324"/>
    <mergeCell ref="G1325:H1325"/>
    <mergeCell ref="G1270:H1270"/>
    <mergeCell ref="G1271:H1273"/>
    <mergeCell ref="F1275:H1275"/>
    <mergeCell ref="G1277:H1277"/>
    <mergeCell ref="G1278:H1278"/>
    <mergeCell ref="G1279:H1279"/>
    <mergeCell ref="G1280:H1280"/>
    <mergeCell ref="G1281:H1281"/>
    <mergeCell ref="G1282:H1282"/>
    <mergeCell ref="G1283:H1283"/>
    <mergeCell ref="G1284:H1284"/>
    <mergeCell ref="B1285:B1288"/>
    <mergeCell ref="G1285:H1285"/>
    <mergeCell ref="D1287:D1288"/>
    <mergeCell ref="G1286:H1288"/>
    <mergeCell ref="F1290:H1290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3"/>
    <mergeCell ref="F1305:H1305"/>
    <mergeCell ref="G1307:H1307"/>
    <mergeCell ref="D1317:D1318"/>
    <mergeCell ref="A1321:D1321"/>
    <mergeCell ref="B1323:C1325"/>
    <mergeCell ref="B1330:B1333"/>
    <mergeCell ref="D1332:D1333"/>
    <mergeCell ref="A1336:D1336"/>
    <mergeCell ref="B1338:C1340"/>
    <mergeCell ref="A1291:D1291"/>
    <mergeCell ref="B1293:C1295"/>
    <mergeCell ref="B1300:B1303"/>
    <mergeCell ref="D1302:D1303"/>
    <mergeCell ref="A1306:D1306"/>
    <mergeCell ref="B1308:C1310"/>
    <mergeCell ref="B1315:B1318"/>
    <mergeCell ref="G1308:H1308"/>
    <mergeCell ref="G1309:H1309"/>
    <mergeCell ref="G1310:H1310"/>
    <mergeCell ref="G1311:H1311"/>
    <mergeCell ref="G1312:H1312"/>
    <mergeCell ref="G1313:H1313"/>
    <mergeCell ref="G1314:H1314"/>
    <mergeCell ref="G1386:H1386"/>
    <mergeCell ref="G1387:H1387"/>
    <mergeCell ref="G1388:H1388"/>
    <mergeCell ref="G1389:H1389"/>
    <mergeCell ref="G1375:H1375"/>
    <mergeCell ref="G1376:H1378"/>
    <mergeCell ref="F1380:H1380"/>
    <mergeCell ref="G1382:H1382"/>
    <mergeCell ref="G1383:H1383"/>
    <mergeCell ref="G1384:H1384"/>
    <mergeCell ref="G1385:H1385"/>
    <mergeCell ref="G1330:H1330"/>
    <mergeCell ref="G1331:H1333"/>
    <mergeCell ref="F1335:H1335"/>
    <mergeCell ref="G1337:H1337"/>
    <mergeCell ref="G1338:H1338"/>
    <mergeCell ref="G1339:H1339"/>
    <mergeCell ref="G1340:H1340"/>
    <mergeCell ref="G1341:H1341"/>
    <mergeCell ref="G1342:H1342"/>
    <mergeCell ref="G1343:H1343"/>
    <mergeCell ref="G1344:H1344"/>
    <mergeCell ref="B1345:B1348"/>
    <mergeCell ref="G1345:H1345"/>
    <mergeCell ref="D1347:D1348"/>
    <mergeCell ref="G1346:H1348"/>
    <mergeCell ref="F1350:H1350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0:H1360"/>
    <mergeCell ref="G1361:H1363"/>
    <mergeCell ref="F1365:H1365"/>
    <mergeCell ref="G1367:H1367"/>
    <mergeCell ref="D1377:D1378"/>
    <mergeCell ref="A1381:D1381"/>
    <mergeCell ref="B1383:C1385"/>
    <mergeCell ref="B1390:B1393"/>
    <mergeCell ref="D1392:D1393"/>
    <mergeCell ref="A1396:D1396"/>
    <mergeCell ref="B1398:C1400"/>
    <mergeCell ref="A1351:D1351"/>
    <mergeCell ref="B1353:C1355"/>
    <mergeCell ref="B1360:B1363"/>
    <mergeCell ref="D1362:D1363"/>
    <mergeCell ref="A1366:D1366"/>
    <mergeCell ref="B1368:C1370"/>
    <mergeCell ref="B1375:B1378"/>
    <mergeCell ref="G1368:H1368"/>
    <mergeCell ref="G1369:H1369"/>
    <mergeCell ref="G1370:H1370"/>
    <mergeCell ref="G1371:H1371"/>
    <mergeCell ref="G1372:H1372"/>
    <mergeCell ref="G1373:H1373"/>
    <mergeCell ref="G1374:H1374"/>
    <mergeCell ref="G1446:H1446"/>
    <mergeCell ref="G1447:H1447"/>
    <mergeCell ref="G1448:H1448"/>
    <mergeCell ref="G1449:H1449"/>
    <mergeCell ref="G1435:H1435"/>
    <mergeCell ref="G1436:H1438"/>
    <mergeCell ref="F1440:H1440"/>
    <mergeCell ref="G1442:H1442"/>
    <mergeCell ref="G1443:H1443"/>
    <mergeCell ref="G1444:H1444"/>
    <mergeCell ref="G1445:H1445"/>
    <mergeCell ref="G1390:H1390"/>
    <mergeCell ref="G1391:H1393"/>
    <mergeCell ref="F1395:H1395"/>
    <mergeCell ref="G1397:H1397"/>
    <mergeCell ref="G1398:H1398"/>
    <mergeCell ref="G1399:H1399"/>
    <mergeCell ref="G1400:H1400"/>
    <mergeCell ref="G1401:H1401"/>
    <mergeCell ref="G1402:H1402"/>
    <mergeCell ref="G1403:H1403"/>
    <mergeCell ref="G1404:H1404"/>
    <mergeCell ref="B1405:B1408"/>
    <mergeCell ref="G1405:H1405"/>
    <mergeCell ref="D1407:D1408"/>
    <mergeCell ref="G1406:H1408"/>
    <mergeCell ref="F1410:H1410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0:H1420"/>
    <mergeCell ref="G1421:H1423"/>
    <mergeCell ref="F1425:H1425"/>
    <mergeCell ref="G1427:H1427"/>
    <mergeCell ref="D1437:D1438"/>
    <mergeCell ref="A1441:D1441"/>
    <mergeCell ref="B1443:C1445"/>
    <mergeCell ref="B1450:B1453"/>
    <mergeCell ref="D1452:D1453"/>
    <mergeCell ref="A1456:D1456"/>
    <mergeCell ref="B1458:C1460"/>
    <mergeCell ref="A1411:D1411"/>
    <mergeCell ref="B1413:C1415"/>
    <mergeCell ref="B1420:B1423"/>
    <mergeCell ref="D1422:D1423"/>
    <mergeCell ref="A1426:D1426"/>
    <mergeCell ref="B1428:C1430"/>
    <mergeCell ref="B1435:B1438"/>
    <mergeCell ref="G1428:H1428"/>
    <mergeCell ref="G1429:H1429"/>
    <mergeCell ref="G1430:H1430"/>
    <mergeCell ref="G1431:H1431"/>
    <mergeCell ref="G1432:H1432"/>
    <mergeCell ref="G1433:H1433"/>
    <mergeCell ref="G1434:H1434"/>
    <mergeCell ref="G1506:H1506"/>
    <mergeCell ref="G1507:H1507"/>
    <mergeCell ref="G1508:H1508"/>
    <mergeCell ref="G1509:H1509"/>
    <mergeCell ref="G1495:H1495"/>
    <mergeCell ref="G1496:H1498"/>
    <mergeCell ref="F1500:H1500"/>
    <mergeCell ref="G1502:H1502"/>
    <mergeCell ref="G1503:H1503"/>
    <mergeCell ref="G1504:H1504"/>
    <mergeCell ref="G1505:H1505"/>
    <mergeCell ref="G1450:H1450"/>
    <mergeCell ref="G1451:H1453"/>
    <mergeCell ref="F1455:H1455"/>
    <mergeCell ref="G1457:H1457"/>
    <mergeCell ref="G1458:H1458"/>
    <mergeCell ref="G1459:H1459"/>
    <mergeCell ref="G1460:H1460"/>
    <mergeCell ref="G1461:H1461"/>
    <mergeCell ref="G1462:H1462"/>
    <mergeCell ref="G1463:H1463"/>
    <mergeCell ref="G1464:H1464"/>
    <mergeCell ref="B1465:B1468"/>
    <mergeCell ref="G1465:H1465"/>
    <mergeCell ref="D1467:D1468"/>
    <mergeCell ref="G1466:H1468"/>
    <mergeCell ref="F1470:H1470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3"/>
    <mergeCell ref="F1485:H1485"/>
    <mergeCell ref="G1487:H1487"/>
    <mergeCell ref="D1497:D1498"/>
    <mergeCell ref="A1501:D1501"/>
    <mergeCell ref="B1503:C1505"/>
    <mergeCell ref="B1510:B1513"/>
    <mergeCell ref="D1512:D1513"/>
    <mergeCell ref="A1516:D1516"/>
    <mergeCell ref="B1518:C1520"/>
    <mergeCell ref="A1471:D1471"/>
    <mergeCell ref="B1473:C1475"/>
    <mergeCell ref="B1480:B1483"/>
    <mergeCell ref="D1482:D1483"/>
    <mergeCell ref="A1486:D1486"/>
    <mergeCell ref="B1488:C1490"/>
    <mergeCell ref="B1495:B1498"/>
    <mergeCell ref="G1488:H1488"/>
    <mergeCell ref="G1489:H1489"/>
    <mergeCell ref="G1490:H1490"/>
    <mergeCell ref="G1491:H1491"/>
    <mergeCell ref="G1492:H1492"/>
    <mergeCell ref="G1493:H1493"/>
    <mergeCell ref="G1494:H1494"/>
    <mergeCell ref="G1566:H1566"/>
    <mergeCell ref="G1567:H1567"/>
    <mergeCell ref="G1568:H1568"/>
    <mergeCell ref="G1569:H1569"/>
    <mergeCell ref="G1555:H1555"/>
    <mergeCell ref="G1556:H1558"/>
    <mergeCell ref="F1560:H1560"/>
    <mergeCell ref="G1562:H1562"/>
    <mergeCell ref="G1563:H1563"/>
    <mergeCell ref="G1564:H1564"/>
    <mergeCell ref="G1565:H1565"/>
    <mergeCell ref="G1510:H1510"/>
    <mergeCell ref="G1511:H1513"/>
    <mergeCell ref="F1515:H1515"/>
    <mergeCell ref="G1517:H1517"/>
    <mergeCell ref="G1518:H1518"/>
    <mergeCell ref="G1519:H1519"/>
    <mergeCell ref="G1520:H1520"/>
    <mergeCell ref="G1521:H1521"/>
    <mergeCell ref="G1522:H1522"/>
    <mergeCell ref="G1523:H1523"/>
    <mergeCell ref="G1524:H1524"/>
    <mergeCell ref="B1525:B1528"/>
    <mergeCell ref="G1525:H1525"/>
    <mergeCell ref="D1527:D1528"/>
    <mergeCell ref="G1526:H1528"/>
    <mergeCell ref="F1530:H1530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0:H1540"/>
    <mergeCell ref="G1541:H1543"/>
    <mergeCell ref="F1545:H1545"/>
    <mergeCell ref="G1547:H1547"/>
    <mergeCell ref="D1557:D1558"/>
    <mergeCell ref="A1561:D1561"/>
    <mergeCell ref="B1563:C1565"/>
    <mergeCell ref="B1570:B1573"/>
    <mergeCell ref="D1572:D1573"/>
    <mergeCell ref="A1576:D1576"/>
    <mergeCell ref="B1578:C1580"/>
    <mergeCell ref="A1531:D1531"/>
    <mergeCell ref="B1533:C1535"/>
    <mergeCell ref="B1540:B1543"/>
    <mergeCell ref="D1542:D1543"/>
    <mergeCell ref="A1546:D1546"/>
    <mergeCell ref="B1548:C1550"/>
    <mergeCell ref="B1555:B1558"/>
    <mergeCell ref="G1548:H1548"/>
    <mergeCell ref="G1549:H1549"/>
    <mergeCell ref="G1550:H1550"/>
    <mergeCell ref="G1551:H1551"/>
    <mergeCell ref="G1552:H1552"/>
    <mergeCell ref="G1553:H1553"/>
    <mergeCell ref="G1554:H1554"/>
    <mergeCell ref="G1626:H1626"/>
    <mergeCell ref="G1627:H1627"/>
    <mergeCell ref="G1628:H1628"/>
    <mergeCell ref="G1629:H1629"/>
    <mergeCell ref="G1615:H1615"/>
    <mergeCell ref="G1616:H1618"/>
    <mergeCell ref="F1620:H1620"/>
    <mergeCell ref="G1622:H1622"/>
    <mergeCell ref="G1623:H1623"/>
    <mergeCell ref="G1624:H1624"/>
    <mergeCell ref="G1625:H1625"/>
    <mergeCell ref="G1570:H1570"/>
    <mergeCell ref="G1571:H1573"/>
    <mergeCell ref="F1575:H1575"/>
    <mergeCell ref="G1577:H1577"/>
    <mergeCell ref="G1578:H1578"/>
    <mergeCell ref="G1579:H1579"/>
    <mergeCell ref="G1580:H1580"/>
    <mergeCell ref="G1581:H1581"/>
    <mergeCell ref="G1582:H1582"/>
    <mergeCell ref="G1583:H1583"/>
    <mergeCell ref="G1584:H1584"/>
    <mergeCell ref="B1585:B1588"/>
    <mergeCell ref="G1585:H1585"/>
    <mergeCell ref="D1587:D1588"/>
    <mergeCell ref="G1586:H1588"/>
    <mergeCell ref="F1590:H1590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00:H1600"/>
    <mergeCell ref="G1601:H1603"/>
    <mergeCell ref="F1605:H1605"/>
    <mergeCell ref="G1607:H1607"/>
    <mergeCell ref="D1617:D1618"/>
    <mergeCell ref="A1621:D1621"/>
    <mergeCell ref="B1623:C1625"/>
    <mergeCell ref="B1630:B1633"/>
    <mergeCell ref="D1632:D1633"/>
    <mergeCell ref="A1636:D1636"/>
    <mergeCell ref="B1638:C1640"/>
    <mergeCell ref="A1591:D1591"/>
    <mergeCell ref="B1593:C1595"/>
    <mergeCell ref="B1600:B1603"/>
    <mergeCell ref="D1602:D1603"/>
    <mergeCell ref="A1606:D1606"/>
    <mergeCell ref="B1608:C1610"/>
    <mergeCell ref="B1615:B1618"/>
    <mergeCell ref="G1608:H1608"/>
    <mergeCell ref="G1609:H1609"/>
    <mergeCell ref="G1610:H1610"/>
    <mergeCell ref="G1611:H1611"/>
    <mergeCell ref="G1612:H1612"/>
    <mergeCell ref="G1613:H1613"/>
    <mergeCell ref="G1614:H1614"/>
    <mergeCell ref="G1686:H1686"/>
    <mergeCell ref="G1687:H1687"/>
    <mergeCell ref="G1688:H1688"/>
    <mergeCell ref="G1689:H1689"/>
    <mergeCell ref="G1675:H1675"/>
    <mergeCell ref="G1676:H1678"/>
    <mergeCell ref="F1680:H1680"/>
    <mergeCell ref="G1682:H1682"/>
    <mergeCell ref="G1683:H1683"/>
    <mergeCell ref="G1684:H1684"/>
    <mergeCell ref="G1685:H1685"/>
    <mergeCell ref="G1630:H1630"/>
    <mergeCell ref="G1631:H1633"/>
    <mergeCell ref="F1635:H1635"/>
    <mergeCell ref="G1637:H1637"/>
    <mergeCell ref="G1638:H1638"/>
    <mergeCell ref="G1639:H1639"/>
    <mergeCell ref="G1640:H1640"/>
    <mergeCell ref="G1641:H1641"/>
    <mergeCell ref="G1642:H1642"/>
    <mergeCell ref="G1643:H1643"/>
    <mergeCell ref="G1644:H1644"/>
    <mergeCell ref="B1645:B1648"/>
    <mergeCell ref="G1645:H1645"/>
    <mergeCell ref="D1647:D1648"/>
    <mergeCell ref="G1646:H1648"/>
    <mergeCell ref="F1650:H1650"/>
    <mergeCell ref="G1652:H1652"/>
    <mergeCell ref="G1653:H1653"/>
    <mergeCell ref="G1654:H1654"/>
    <mergeCell ref="G1655:H1655"/>
    <mergeCell ref="G1656:H1656"/>
    <mergeCell ref="G1657:H1657"/>
    <mergeCell ref="G1658:H1658"/>
    <mergeCell ref="G1659:H1659"/>
    <mergeCell ref="G1660:H1660"/>
    <mergeCell ref="G1661:H1663"/>
    <mergeCell ref="F1665:H1665"/>
    <mergeCell ref="G1667:H1667"/>
    <mergeCell ref="D1677:D1678"/>
    <mergeCell ref="A1681:D1681"/>
    <mergeCell ref="B1683:C1685"/>
    <mergeCell ref="B1690:B1693"/>
    <mergeCell ref="D1692:D1693"/>
    <mergeCell ref="A1696:D1696"/>
    <mergeCell ref="B1698:C1700"/>
    <mergeCell ref="A1651:D1651"/>
    <mergeCell ref="B1653:C1655"/>
    <mergeCell ref="B1660:B1663"/>
    <mergeCell ref="D1662:D1663"/>
    <mergeCell ref="A1666:D1666"/>
    <mergeCell ref="B1668:C1670"/>
    <mergeCell ref="B1675:B1678"/>
    <mergeCell ref="G1668:H1668"/>
    <mergeCell ref="G1669:H1669"/>
    <mergeCell ref="G1670:H1670"/>
    <mergeCell ref="G1671:H1671"/>
    <mergeCell ref="G1672:H1672"/>
    <mergeCell ref="G1673:H1673"/>
    <mergeCell ref="G1674:H1674"/>
  </mergeCells>
  <printOptions gridLines="1" horizontalCentered="1"/>
  <pageMargins bottom="0.75" footer="0.0" header="0.0" left="0.16614173228346457" right="0.1526946107784431" top="0.24176646706586824"/>
  <pageSetup fitToHeight="0" paperSize="5" cellComments="atEnd" orientation="portrait" pageOrder="overThenDown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0"/>
  <cols>
    <col customWidth="1" min="1" max="1" width="14.0"/>
    <col customWidth="1" min="2" max="2" width="46.0"/>
    <col customWidth="1" min="3" max="3" width="24.0"/>
    <col customWidth="1" min="4" max="4" width="13.43"/>
    <col customWidth="1" min="5" max="5" width="3.29"/>
    <col customWidth="1" min="6" max="6" width="16.71"/>
    <col customWidth="1" min="8" max="8" width="25.86"/>
  </cols>
  <sheetData>
    <row r="1" ht="15.75" customHeight="1">
      <c r="A1" s="26" t="s">
        <v>237</v>
      </c>
      <c r="B1" s="27"/>
      <c r="C1" s="27"/>
      <c r="D1" s="28"/>
      <c r="E1" s="29"/>
      <c r="F1" s="30" t="str">
        <f>A1</f>
        <v>(09)1</v>
      </c>
      <c r="G1" s="31" t="s">
        <v>238</v>
      </c>
      <c r="H1" s="32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34" t="s">
        <v>239</v>
      </c>
      <c r="B2" s="35" t="str">
        <f>IFERROR(VLOOKUP(A1,REKAPAN!$A$1:$M$2737,2, FALSE))</f>
        <v>Rizki faozi amin</v>
      </c>
      <c r="C2" s="36"/>
      <c r="D2" s="38"/>
      <c r="E2" s="40"/>
      <c r="F2" s="30" t="s">
        <v>266</v>
      </c>
      <c r="G2" s="43" t="str">
        <f>B8</f>
        <v>CS YENI (082321458214)</v>
      </c>
      <c r="H2" s="28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4" t="s">
        <v>269</v>
      </c>
      <c r="B3" s="45" t="str">
        <f>IFERROR(VLOOKUP(A1,REKAPAN!$A$1:$M$2737,3, FALSE))</f>
        <v>Ds dermasandi rt 01/01 kec.pangkah tegal Kecamatan : pangkah Kab/Kota : tegal Provinsi : jawa tengah</v>
      </c>
      <c r="D3" s="46"/>
      <c r="E3" s="40"/>
      <c r="F3" s="47" t="s">
        <v>270</v>
      </c>
      <c r="G3" s="49" t="str">
        <f>B2</f>
        <v>Rizki faozi amin</v>
      </c>
      <c r="H3" s="50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20.25" customHeight="1">
      <c r="A4" s="44"/>
      <c r="D4" s="46"/>
      <c r="E4" s="40"/>
      <c r="F4" s="47" t="s">
        <v>283</v>
      </c>
      <c r="G4" s="51">
        <f t="shared" ref="G4:G8" si="1">D7</f>
        <v>43681</v>
      </c>
      <c r="H4" s="50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3.5" customHeight="1">
      <c r="A5" s="44"/>
      <c r="D5" s="46"/>
      <c r="E5" s="40"/>
      <c r="F5" s="47" t="s">
        <v>300</v>
      </c>
      <c r="G5" s="51">
        <f t="shared" si="1"/>
        <v>43681</v>
      </c>
      <c r="H5" s="50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4" t="s">
        <v>306</v>
      </c>
      <c r="B6" s="52" t="str">
        <f>IFERROR(VLOOKUP(A1,REKAPAN!$A$1:$M$2737,4, FALSE))</f>
        <v>087837121011</v>
      </c>
      <c r="C6" s="53"/>
      <c r="D6" s="54"/>
      <c r="E6" s="40"/>
      <c r="F6" s="47" t="s">
        <v>325</v>
      </c>
      <c r="G6" s="49" t="str">
        <f t="shared" si="1"/>
        <v/>
      </c>
      <c r="H6" s="50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30" t="s">
        <v>332</v>
      </c>
      <c r="B7" s="55" t="s">
        <v>333</v>
      </c>
      <c r="C7" s="56" t="s">
        <v>283</v>
      </c>
      <c r="D7" s="57">
        <f>IFERROR(VLOOKUP(A1,REKAPAN!$A$1:$M$2737,12, FALSE))</f>
        <v>43681</v>
      </c>
      <c r="E7" s="40"/>
      <c r="F7" s="47" t="s">
        <v>351</v>
      </c>
      <c r="G7" s="49">
        <f t="shared" si="1"/>
        <v>27000</v>
      </c>
      <c r="H7" s="50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4" t="s">
        <v>266</v>
      </c>
      <c r="B8" s="52" t="str">
        <f>IFERROR(VLOOKUP(A1,REKAPAN!$A$1:$O$2737,15, FALSE))</f>
        <v>CS YENI (082321458214)</v>
      </c>
      <c r="C8" s="58" t="s">
        <v>300</v>
      </c>
      <c r="D8" s="59">
        <f>IFERROR(VLOOKUP(A1,REKAPAN!$A$1:$M$2737,13, FALSE))</f>
        <v>43681</v>
      </c>
      <c r="E8" s="40"/>
      <c r="F8" s="47" t="s">
        <v>372</v>
      </c>
      <c r="G8" s="49" t="str">
        <f t="shared" si="1"/>
        <v>JNE REG</v>
      </c>
      <c r="H8" s="50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4" t="s">
        <v>383</v>
      </c>
      <c r="B9" s="52">
        <f>IFERROR(VLOOKUP(A1,REKAPAN!$A$1:$M$2737,6, FALSE))</f>
        <v>2</v>
      </c>
      <c r="C9" s="58" t="s">
        <v>325</v>
      </c>
      <c r="D9" s="60" t="str">
        <f>IFERROR(VLOOKUP(A1,REKAPAN!$A$1:$M$2737,11, FALSE))</f>
        <v/>
      </c>
      <c r="E9" s="40"/>
      <c r="F9" s="47" t="s">
        <v>394</v>
      </c>
      <c r="G9" s="61" t="str">
        <f>IFERROR(VLOOKUP(A1,REKAPAN!$A$1:$O$2737,14, FALSE))</f>
        <v/>
      </c>
      <c r="H9" s="50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4" t="s">
        <v>404</v>
      </c>
      <c r="B10" s="62" t="str">
        <f>IFERROR(VLOOKUP(A1,REKAPAN!$A$1:$M$2737,5, FALSE))</f>
        <v>Tisha Lavender S set</v>
      </c>
      <c r="C10" s="58" t="s">
        <v>351</v>
      </c>
      <c r="D10" s="60">
        <f>IFERROR(VLOOKUP(A1,REKAPAN!$A$1:$M$2737,9, FALSE))</f>
        <v>27000</v>
      </c>
      <c r="E10" s="40"/>
      <c r="F10" s="47" t="s">
        <v>383</v>
      </c>
      <c r="G10" s="63">
        <f t="shared" ref="G10:G11" si="2">B9</f>
        <v>2</v>
      </c>
      <c r="H10" s="50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64"/>
      <c r="C11" s="58" t="s">
        <v>372</v>
      </c>
      <c r="D11" s="65" t="str">
        <f>IFERROR(VLOOKUP(A1,REKAPAN!$A$1:$M$2737,10, FALSE))</f>
        <v>JNE REG</v>
      </c>
      <c r="E11" s="40"/>
      <c r="F11" s="47" t="s">
        <v>404</v>
      </c>
      <c r="G11" s="66" t="str">
        <f t="shared" si="2"/>
        <v>Tisha Lavender S set</v>
      </c>
      <c r="H11" s="50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4.25" customHeight="1">
      <c r="A12" s="64"/>
      <c r="C12" s="58" t="s">
        <v>394</v>
      </c>
      <c r="D12" s="67"/>
      <c r="E12" s="40"/>
      <c r="F12" s="47"/>
      <c r="H12" s="5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15.75" customHeight="1">
      <c r="A13" s="64"/>
      <c r="C13" s="53"/>
      <c r="D13" s="50"/>
      <c r="E13" s="40"/>
      <c r="F13" s="64"/>
      <c r="H13" s="50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7" t="s">
        <v>460</v>
      </c>
      <c r="B14" s="68" t="s">
        <v>462</v>
      </c>
      <c r="C14" s="53"/>
      <c r="D14" s="54"/>
      <c r="E14" s="40"/>
      <c r="F14" s="69" t="s">
        <v>464</v>
      </c>
      <c r="G14" s="70" t="s">
        <v>469</v>
      </c>
      <c r="H14" s="71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72" t="str">
        <f>IFERROR(VLOOKUP(A1,REKAPAN!$A$2:$R$2737,16, FALSE))</f>
        <v>WAWAT</v>
      </c>
      <c r="B15" s="73"/>
      <c r="C15" s="74"/>
      <c r="D15" s="75"/>
      <c r="E15" s="76"/>
      <c r="F15" s="77"/>
      <c r="G15" s="78"/>
      <c r="H15" s="79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26" t="s">
        <v>321</v>
      </c>
      <c r="B16" s="27"/>
      <c r="C16" s="27"/>
      <c r="D16" s="28"/>
      <c r="E16" s="29"/>
      <c r="F16" s="30" t="str">
        <f>A16</f>
        <v>(09)2</v>
      </c>
      <c r="G16" s="31" t="s">
        <v>238</v>
      </c>
      <c r="H16" s="32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34" t="s">
        <v>239</v>
      </c>
      <c r="B17" s="35" t="str">
        <f>IFERROR(VLOOKUP(A16,REKAPAN!$A$1:$M$2737,2, FALSE))</f>
        <v>Bunga Nurlaita</v>
      </c>
      <c r="C17" s="36"/>
      <c r="D17" s="38"/>
      <c r="E17" s="40"/>
      <c r="F17" s="30" t="s">
        <v>266</v>
      </c>
      <c r="G17" s="43" t="str">
        <f>B23</f>
        <v>CS YENI (082321458214)</v>
      </c>
      <c r="H17" s="28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4" t="s">
        <v>269</v>
      </c>
      <c r="B18" s="45" t="str">
        <f>IFERROR(VLOOKUP(A16,REKAPAN!$A$1:$M$2737,3, FALSE))</f>
        <v>Ds. Panjerejo, dsun mbaran, rt 3,rw 3 Kec. rejotangan Kab. Tulungagung Provinsi : jawatimur</v>
      </c>
      <c r="D18" s="46"/>
      <c r="E18" s="40"/>
      <c r="F18" s="47" t="s">
        <v>270</v>
      </c>
      <c r="G18" s="49" t="str">
        <f>B17</f>
        <v>Bunga Nurlaita</v>
      </c>
      <c r="H18" s="50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3.5" customHeight="1">
      <c r="A19" s="44"/>
      <c r="D19" s="46"/>
      <c r="E19" s="40"/>
      <c r="F19" s="47" t="s">
        <v>283</v>
      </c>
      <c r="G19" s="51">
        <f t="shared" ref="G19:G23" si="3">D22</f>
        <v>43620</v>
      </c>
      <c r="H19" s="50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33.75" customHeight="1">
      <c r="A20" s="44"/>
      <c r="D20" s="46"/>
      <c r="E20" s="40"/>
      <c r="F20" s="47" t="s">
        <v>300</v>
      </c>
      <c r="G20" s="51">
        <f t="shared" si="3"/>
        <v>43620</v>
      </c>
      <c r="H20" s="50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4" t="s">
        <v>306</v>
      </c>
      <c r="B21" s="52" t="str">
        <f>IFERROR(VLOOKUP(A16,REKAPAN!$A$1:$M$2737,4, FALSE))</f>
        <v>085731302856</v>
      </c>
      <c r="C21" s="53"/>
      <c r="D21" s="54"/>
      <c r="E21" s="40"/>
      <c r="F21" s="47" t="s">
        <v>325</v>
      </c>
      <c r="G21" s="49" t="str">
        <f t="shared" si="3"/>
        <v/>
      </c>
      <c r="H21" s="50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30" t="s">
        <v>332</v>
      </c>
      <c r="B22" s="55" t="s">
        <v>333</v>
      </c>
      <c r="C22" s="56" t="s">
        <v>283</v>
      </c>
      <c r="D22" s="57">
        <f>IFERROR(VLOOKUP(A16,REKAPAN!$A$1:$M$2737,12, FALSE))</f>
        <v>43620</v>
      </c>
      <c r="E22" s="40"/>
      <c r="F22" s="47" t="s">
        <v>351</v>
      </c>
      <c r="G22" s="49">
        <f t="shared" si="3"/>
        <v>27000</v>
      </c>
      <c r="H22" s="50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4" t="s">
        <v>266</v>
      </c>
      <c r="B23" s="52" t="str">
        <f>IFERROR(VLOOKUP(A16,REKAPAN!$A$1:$O$2737,15, FALSE))</f>
        <v>CS YENI (082321458214)</v>
      </c>
      <c r="C23" s="58" t="s">
        <v>300</v>
      </c>
      <c r="D23" s="59">
        <f>IFERROR(VLOOKUP(A16,REKAPAN!$A$1:$M$2737,13, FALSE))</f>
        <v>43620</v>
      </c>
      <c r="E23" s="40"/>
      <c r="F23" s="47" t="s">
        <v>372</v>
      </c>
      <c r="G23" s="49" t="str">
        <f t="shared" si="3"/>
        <v>JNE REG</v>
      </c>
      <c r="H23" s="50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4" t="s">
        <v>383</v>
      </c>
      <c r="B24" s="52">
        <f>IFERROR(VLOOKUP(A16,REKAPAN!$A$1:$M$2737,6, FALSE))</f>
        <v>2</v>
      </c>
      <c r="C24" s="58" t="s">
        <v>325</v>
      </c>
      <c r="D24" s="60" t="str">
        <f>IFERROR(VLOOKUP(A16,REKAPAN!$A$1:$M$2737,11, FALSE))</f>
        <v/>
      </c>
      <c r="E24" s="40"/>
      <c r="F24" s="47" t="s">
        <v>394</v>
      </c>
      <c r="G24" s="61" t="str">
        <f>IFERROR(VLOOKUP(A16,REKAPAN!$A$1:$O$2737,14, FALSE))</f>
        <v/>
      </c>
      <c r="H24" s="50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4" t="s">
        <v>404</v>
      </c>
      <c r="B25" s="62" t="str">
        <f>IFERROR(VLOOKUP(A16,REKAPAN!$A$1:$M$2737,5, FALSE))</f>
        <v>Tisha Navy S set</v>
      </c>
      <c r="C25" s="58" t="s">
        <v>351</v>
      </c>
      <c r="D25" s="60">
        <f>IFERROR(VLOOKUP(A16,REKAPAN!$A$1:$M$2737,9, FALSE))</f>
        <v>27000</v>
      </c>
      <c r="E25" s="40"/>
      <c r="F25" s="47" t="s">
        <v>383</v>
      </c>
      <c r="G25" s="63">
        <f t="shared" ref="G25:G26" si="4">B24</f>
        <v>2</v>
      </c>
      <c r="H25" s="50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64"/>
      <c r="C26" s="58" t="s">
        <v>372</v>
      </c>
      <c r="D26" s="65" t="str">
        <f>IFERROR(VLOOKUP(A16,REKAPAN!$A$1:$M$2737,10, FALSE))</f>
        <v>JNE REG</v>
      </c>
      <c r="E26" s="40"/>
      <c r="F26" s="47" t="s">
        <v>404</v>
      </c>
      <c r="G26" s="66" t="str">
        <f t="shared" si="4"/>
        <v>Tisha Navy S set</v>
      </c>
      <c r="H26" s="50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64"/>
      <c r="C27" s="58" t="s">
        <v>394</v>
      </c>
      <c r="D27" s="67"/>
      <c r="E27" s="40"/>
      <c r="F27" s="47"/>
      <c r="H27" s="50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64"/>
      <c r="C28" s="53"/>
      <c r="D28" s="50"/>
      <c r="E28" s="40"/>
      <c r="F28" s="64"/>
      <c r="H28" s="50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7" t="s">
        <v>460</v>
      </c>
      <c r="B29" s="68" t="s">
        <v>462</v>
      </c>
      <c r="C29" s="53"/>
      <c r="D29" s="54"/>
      <c r="E29" s="40"/>
      <c r="F29" s="69" t="s">
        <v>464</v>
      </c>
      <c r="G29" s="70" t="s">
        <v>469</v>
      </c>
      <c r="H29" s="71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72" t="str">
        <f>IFERROR(VLOOKUP(A16,REKAPAN!$A$2:$R$2737,16, FALSE))</f>
        <v>Rosty</v>
      </c>
      <c r="B30" s="73"/>
      <c r="C30" s="74"/>
      <c r="D30" s="75"/>
      <c r="E30" s="76"/>
      <c r="F30" s="77"/>
      <c r="G30" s="78"/>
      <c r="H30" s="79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26" t="s">
        <v>327</v>
      </c>
      <c r="B31" s="27"/>
      <c r="C31" s="27"/>
      <c r="D31" s="28"/>
      <c r="E31" s="29"/>
      <c r="F31" s="30" t="str">
        <f>A31</f>
        <v>(09)3</v>
      </c>
      <c r="G31" s="31" t="s">
        <v>238</v>
      </c>
      <c r="H31" s="32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34" t="s">
        <v>239</v>
      </c>
      <c r="B32" s="35" t="str">
        <f>IFERROR(VLOOKUP(A31,REKAPAN!$A$1:$M$2737,2, FALSE))</f>
        <v>Nuriyama larasati</v>
      </c>
      <c r="C32" s="36"/>
      <c r="D32" s="38"/>
      <c r="E32" s="40"/>
      <c r="F32" s="30" t="s">
        <v>266</v>
      </c>
      <c r="G32" s="43" t="str">
        <f>B38</f>
        <v>CS YENI (082321458214)</v>
      </c>
      <c r="H32" s="28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4" t="s">
        <v>269</v>
      </c>
      <c r="B33" s="45" t="str">
        <f>IFERROR(VLOOKUP(A31,REKAPAN!$A$1:$M$2737,3, FALSE))</f>
        <v>Jl.wadaslintang km1 tersobo1 rt01/01 prembun kebumen Kecamatan :prembun Kab/Kota :kebumen Provinsi :jawa tengah</v>
      </c>
      <c r="D33" s="46"/>
      <c r="E33" s="40"/>
      <c r="F33" s="47" t="s">
        <v>270</v>
      </c>
      <c r="G33" s="49" t="str">
        <f>B32</f>
        <v>Nuriyama larasati</v>
      </c>
      <c r="H33" s="50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8.75" customHeight="1">
      <c r="A34" s="44"/>
      <c r="D34" s="46"/>
      <c r="E34" s="40"/>
      <c r="F34" s="47" t="s">
        <v>283</v>
      </c>
      <c r="G34" s="51">
        <f t="shared" ref="G34:G38" si="5">D37</f>
        <v>43681</v>
      </c>
      <c r="H34" s="50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28.5" customHeight="1">
      <c r="A35" s="44"/>
      <c r="D35" s="46"/>
      <c r="E35" s="40"/>
      <c r="F35" s="47" t="s">
        <v>300</v>
      </c>
      <c r="G35" s="51">
        <f t="shared" si="5"/>
        <v>43681</v>
      </c>
      <c r="H35" s="50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4" t="s">
        <v>306</v>
      </c>
      <c r="B36" s="52" t="str">
        <f>IFERROR(VLOOKUP(A31,REKAPAN!$A$1:$M$2737,4, FALSE))</f>
        <v>082136231555</v>
      </c>
      <c r="C36" s="53"/>
      <c r="D36" s="54"/>
      <c r="E36" s="40"/>
      <c r="F36" s="47" t="s">
        <v>325</v>
      </c>
      <c r="G36" s="49" t="str">
        <f t="shared" si="5"/>
        <v/>
      </c>
      <c r="H36" s="50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30" t="s">
        <v>332</v>
      </c>
      <c r="B37" s="55" t="s">
        <v>333</v>
      </c>
      <c r="C37" s="56" t="s">
        <v>283</v>
      </c>
      <c r="D37" s="57">
        <f>IFERROR(VLOOKUP(A31,REKAPAN!$A$1:$M$2737,12, FALSE))</f>
        <v>43681</v>
      </c>
      <c r="E37" s="40"/>
      <c r="F37" s="47" t="s">
        <v>351</v>
      </c>
      <c r="G37" s="49">
        <f t="shared" si="5"/>
        <v>19000</v>
      </c>
      <c r="H37" s="50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4" t="s">
        <v>266</v>
      </c>
      <c r="B38" s="52" t="str">
        <f>IFERROR(VLOOKUP(A31,REKAPAN!$A$1:$O$2737,15, FALSE))</f>
        <v>CS YENI (082321458214)</v>
      </c>
      <c r="C38" s="58" t="s">
        <v>300</v>
      </c>
      <c r="D38" s="59">
        <f>IFERROR(VLOOKUP(A31,REKAPAN!$A$1:$M$2737,13, FALSE))</f>
        <v>43681</v>
      </c>
      <c r="E38" s="40"/>
      <c r="F38" s="47" t="s">
        <v>372</v>
      </c>
      <c r="G38" s="49" t="str">
        <f t="shared" si="5"/>
        <v>POS</v>
      </c>
      <c r="H38" s="50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4" t="s">
        <v>383</v>
      </c>
      <c r="B39" s="52">
        <f>IFERROR(VLOOKUP(A31,REKAPAN!$A$1:$M$2737,6, FALSE))</f>
        <v>1</v>
      </c>
      <c r="C39" s="58" t="s">
        <v>325</v>
      </c>
      <c r="D39" s="60" t="str">
        <f>IFERROR(VLOOKUP(A31,REKAPAN!$A$1:$M$2737,11, FALSE))</f>
        <v/>
      </c>
      <c r="E39" s="40"/>
      <c r="F39" s="47" t="s">
        <v>394</v>
      </c>
      <c r="G39" s="61" t="str">
        <f>IFERROR(VLOOKUP(A31,REKAPAN!$A$1:$O$2737,14, FALSE))</f>
        <v/>
      </c>
      <c r="H39" s="50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4" t="s">
        <v>404</v>
      </c>
      <c r="B40" s="62" t="str">
        <f>IFERROR(VLOOKUP(A31,REKAPAN!$A$1:$M$2737,5, FALSE))</f>
        <v>Elenora Kids Navy size.10 (Set)</v>
      </c>
      <c r="C40" s="58" t="s">
        <v>351</v>
      </c>
      <c r="D40" s="60">
        <f>IFERROR(VLOOKUP(A31,REKAPAN!$A$1:$M$2737,9, FALSE))</f>
        <v>19000</v>
      </c>
      <c r="E40" s="40"/>
      <c r="F40" s="47" t="s">
        <v>383</v>
      </c>
      <c r="G40" s="63">
        <f t="shared" ref="G40:G41" si="6">B39</f>
        <v>1</v>
      </c>
      <c r="H40" s="50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64"/>
      <c r="C41" s="58" t="s">
        <v>372</v>
      </c>
      <c r="D41" s="65" t="str">
        <f>IFERROR(VLOOKUP(A31,REKAPAN!$A$1:$M$2737,10, FALSE))</f>
        <v>POS</v>
      </c>
      <c r="E41" s="40"/>
      <c r="F41" s="47" t="s">
        <v>404</v>
      </c>
      <c r="G41" s="66" t="str">
        <f t="shared" si="6"/>
        <v>Elenora Kids Navy size.10 (Set)</v>
      </c>
      <c r="H41" s="50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64"/>
      <c r="C42" s="58" t="s">
        <v>394</v>
      </c>
      <c r="D42" s="67"/>
      <c r="E42" s="40"/>
      <c r="F42" s="47"/>
      <c r="H42" s="50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64"/>
      <c r="C43" s="53"/>
      <c r="D43" s="50"/>
      <c r="E43" s="40"/>
      <c r="F43" s="64"/>
      <c r="H43" s="50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7" t="s">
        <v>460</v>
      </c>
      <c r="B44" s="68" t="s">
        <v>462</v>
      </c>
      <c r="C44" s="53"/>
      <c r="D44" s="54"/>
      <c r="E44" s="40"/>
      <c r="F44" s="69" t="s">
        <v>464</v>
      </c>
      <c r="G44" s="70" t="s">
        <v>469</v>
      </c>
      <c r="H44" s="71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72" t="str">
        <f>IFERROR(VLOOKUP(A31,REKAPAN!$A$2:$R$2737,16, FALSE))</f>
        <v>WAWAT</v>
      </c>
      <c r="B45" s="73"/>
      <c r="C45" s="74"/>
      <c r="D45" s="75"/>
      <c r="E45" s="76"/>
      <c r="F45" s="77"/>
      <c r="G45" s="78"/>
      <c r="H45" s="79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26" t="s">
        <v>334</v>
      </c>
      <c r="B46" s="27"/>
      <c r="C46" s="27"/>
      <c r="D46" s="28"/>
      <c r="E46" s="29"/>
      <c r="F46" s="30" t="str">
        <f>A46</f>
        <v>(09)4</v>
      </c>
      <c r="G46" s="31" t="s">
        <v>238</v>
      </c>
      <c r="H46" s="32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34" t="s">
        <v>239</v>
      </c>
      <c r="B47" s="35" t="str">
        <f>IFERROR(VLOOKUP(A46,REKAPAN!$A$1:$M$2737,2, FALSE))</f>
        <v>Cunsin lutfia</v>
      </c>
      <c r="C47" s="36"/>
      <c r="D47" s="38"/>
      <c r="E47" s="40"/>
      <c r="F47" s="30" t="s">
        <v>266</v>
      </c>
      <c r="G47" s="43" t="str">
        <f>B53</f>
        <v>CS YENI (082321458214)</v>
      </c>
      <c r="H47" s="28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4" t="s">
        <v>269</v>
      </c>
      <c r="B48" s="45" t="str">
        <f>IFERROR(VLOOKUP(A46,REKAPAN!$A$1:$M$2737,3, FALSE))</f>
        <v>Desa Muncangela blok puhun Rt 04/02 Kecamatan : Cipicung Kabupaten : Kuningan Provinsi : Jawa Barat</v>
      </c>
      <c r="D48" s="46"/>
      <c r="E48" s="40"/>
      <c r="F48" s="47" t="s">
        <v>270</v>
      </c>
      <c r="G48" s="49" t="str">
        <f>B47</f>
        <v>Cunsin lutfia</v>
      </c>
      <c r="H48" s="50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24.75" customHeight="1">
      <c r="A49" s="44"/>
      <c r="D49" s="46"/>
      <c r="E49" s="40"/>
      <c r="F49" s="47" t="s">
        <v>283</v>
      </c>
      <c r="G49" s="51">
        <f t="shared" ref="G49:G53" si="7">D52</f>
        <v>43712</v>
      </c>
      <c r="H49" s="50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2.75" customHeight="1">
      <c r="A50" s="44"/>
      <c r="D50" s="46"/>
      <c r="E50" s="40"/>
      <c r="F50" s="47" t="s">
        <v>300</v>
      </c>
      <c r="G50" s="51">
        <f t="shared" si="7"/>
        <v>43712</v>
      </c>
      <c r="H50" s="5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4" t="s">
        <v>306</v>
      </c>
      <c r="B51" s="52" t="str">
        <f>IFERROR(VLOOKUP(A46,REKAPAN!$A$1:$M$2737,4, FALSE))</f>
        <v>083824433474</v>
      </c>
      <c r="C51" s="53"/>
      <c r="D51" s="54"/>
      <c r="E51" s="40"/>
      <c r="F51" s="47" t="s">
        <v>325</v>
      </c>
      <c r="G51" s="49" t="str">
        <f t="shared" si="7"/>
        <v/>
      </c>
      <c r="H51" s="50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30" t="s">
        <v>332</v>
      </c>
      <c r="B52" s="55" t="s">
        <v>333</v>
      </c>
      <c r="C52" s="56" t="s">
        <v>283</v>
      </c>
      <c r="D52" s="57">
        <f>IFERROR(VLOOKUP(A46,REKAPAN!$A$1:$M$2737,12, FALSE))</f>
        <v>43712</v>
      </c>
      <c r="E52" s="40"/>
      <c r="F52" s="47" t="s">
        <v>351</v>
      </c>
      <c r="G52" s="49">
        <f t="shared" si="7"/>
        <v>144000</v>
      </c>
      <c r="H52" s="50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4" t="s">
        <v>266</v>
      </c>
      <c r="B53" s="52" t="str">
        <f>IFERROR(VLOOKUP(A46,REKAPAN!$A$1:$O$2737,15, FALSE))</f>
        <v>CS YENI (082321458214)</v>
      </c>
      <c r="C53" s="58" t="s">
        <v>300</v>
      </c>
      <c r="D53" s="59">
        <f>IFERROR(VLOOKUP(A46,REKAPAN!$A$1:$M$2737,13, FALSE))</f>
        <v>43712</v>
      </c>
      <c r="E53" s="40"/>
      <c r="F53" s="47" t="s">
        <v>372</v>
      </c>
      <c r="G53" s="49" t="str">
        <f t="shared" si="7"/>
        <v>JNE REG</v>
      </c>
      <c r="H53" s="50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4" t="s">
        <v>383</v>
      </c>
      <c r="B54" s="52">
        <f>IFERROR(VLOOKUP(A46,REKAPAN!$A$1:$M$2737,6, FALSE))</f>
        <v>18</v>
      </c>
      <c r="C54" s="58" t="s">
        <v>325</v>
      </c>
      <c r="D54" s="60" t="str">
        <f>IFERROR(VLOOKUP(A46,REKAPAN!$A$1:$M$2737,11, FALSE))</f>
        <v/>
      </c>
      <c r="E54" s="40"/>
      <c r="F54" s="47" t="s">
        <v>394</v>
      </c>
      <c r="G54" s="61" t="str">
        <f>IFERROR(VLOOKUP(A46,REKAPAN!$A$1:$O$2737,14, FALSE))</f>
        <v/>
      </c>
      <c r="H54" s="50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4" t="s">
        <v>404</v>
      </c>
      <c r="B55" s="62" t="str">
        <f>IFERROR(VLOOKUP(A46,REKAPAN!$A$1:$M$2737,5, FALSE))</f>
        <v>Tisha Lavender S(3), M(2), L(2), XL(2) SET</v>
      </c>
      <c r="C55" s="58" t="s">
        <v>351</v>
      </c>
      <c r="D55" s="60">
        <f>IFERROR(VLOOKUP(A46,REKAPAN!$A$1:$M$2737,9, FALSE))</f>
        <v>144000</v>
      </c>
      <c r="E55" s="40"/>
      <c r="F55" s="47" t="s">
        <v>383</v>
      </c>
      <c r="G55" s="63">
        <f t="shared" ref="G55:G56" si="8">B54</f>
        <v>18</v>
      </c>
      <c r="H55" s="50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64"/>
      <c r="C56" s="58" t="s">
        <v>372</v>
      </c>
      <c r="D56" s="65" t="str">
        <f>IFERROR(VLOOKUP(A46,REKAPAN!$A$1:$M$2737,10, FALSE))</f>
        <v>JNE REG</v>
      </c>
      <c r="E56" s="40"/>
      <c r="F56" s="47" t="s">
        <v>404</v>
      </c>
      <c r="G56" s="66" t="str">
        <f t="shared" si="8"/>
        <v>Tisha Lavender S(3), M(2), L(2), XL(2) SET</v>
      </c>
      <c r="H56" s="50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64"/>
      <c r="C57" s="58" t="s">
        <v>394</v>
      </c>
      <c r="D57" s="67"/>
      <c r="E57" s="40"/>
      <c r="F57" s="47"/>
      <c r="H57" s="5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20.25" customHeight="1">
      <c r="A58" s="64"/>
      <c r="C58" s="53"/>
      <c r="D58" s="50"/>
      <c r="E58" s="40"/>
      <c r="F58" s="64"/>
      <c r="H58" s="50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7" t="s">
        <v>460</v>
      </c>
      <c r="B59" s="68" t="s">
        <v>462</v>
      </c>
      <c r="C59" s="53"/>
      <c r="D59" s="54"/>
      <c r="E59" s="40"/>
      <c r="F59" s="69" t="s">
        <v>464</v>
      </c>
      <c r="G59" s="70" t="s">
        <v>469</v>
      </c>
      <c r="H59" s="71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72" t="str">
        <f>IFERROR(VLOOKUP(A46,REKAPAN!$A$2:$R$2737,16, FALSE))</f>
        <v>WAWAT</v>
      </c>
      <c r="B60" s="73"/>
      <c r="C60" s="74"/>
      <c r="D60" s="75"/>
      <c r="E60" s="76"/>
      <c r="F60" s="77"/>
      <c r="G60" s="78"/>
      <c r="H60" s="79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26" t="s">
        <v>339</v>
      </c>
      <c r="B61" s="27"/>
      <c r="C61" s="27"/>
      <c r="D61" s="28"/>
      <c r="E61" s="29"/>
      <c r="F61" s="30" t="str">
        <f>A61</f>
        <v>(09)5</v>
      </c>
      <c r="G61" s="31" t="s">
        <v>238</v>
      </c>
      <c r="H61" s="32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34" t="s">
        <v>239</v>
      </c>
      <c r="B62" s="35" t="str">
        <f>IFERROR(VLOOKUP(A61,REKAPAN!$A$1:$M$2737,2, FALSE))</f>
        <v>Fitri Wulandari</v>
      </c>
      <c r="C62" s="36"/>
      <c r="D62" s="38"/>
      <c r="E62" s="40"/>
      <c r="F62" s="30" t="s">
        <v>266</v>
      </c>
      <c r="G62" s="43" t="str">
        <f>B68</f>
        <v>CS YENI (082321458214)</v>
      </c>
      <c r="H62" s="28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4" t="s">
        <v>269</v>
      </c>
      <c r="B63" s="45" t="str">
        <f>IFERROR(VLOOKUP(A61,REKAPAN!$A$1:$M$2737,3, FALSE))</f>
        <v>PT. Wellcommindo Pratama, Jl. Sutera Niaga 3A No. 20-23 RT. 004 RW. 001 , Pakulonan Serpong Utara, Kota Tangerang Selatan-Banten 15325 Kecamatan : serpong utara Kab/Kota : Tangerang selatan Provinsi : Banten</v>
      </c>
      <c r="D63" s="46"/>
      <c r="E63" s="40"/>
      <c r="F63" s="47" t="s">
        <v>270</v>
      </c>
      <c r="G63" s="49" t="str">
        <f>B62</f>
        <v>Fitri Wulandari</v>
      </c>
      <c r="H63" s="50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4"/>
      <c r="D64" s="46"/>
      <c r="E64" s="40"/>
      <c r="F64" s="47" t="s">
        <v>283</v>
      </c>
      <c r="G64" s="51">
        <f t="shared" ref="G64:G68" si="9">D67</f>
        <v>43712</v>
      </c>
      <c r="H64" s="50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53.25" customHeight="1">
      <c r="A65" s="44"/>
      <c r="D65" s="46"/>
      <c r="E65" s="40"/>
      <c r="F65" s="47" t="s">
        <v>300</v>
      </c>
      <c r="G65" s="51">
        <f t="shared" si="9"/>
        <v>43712</v>
      </c>
      <c r="H65" s="50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4" t="s">
        <v>306</v>
      </c>
      <c r="B66" s="52" t="str">
        <f>IFERROR(VLOOKUP(A61,REKAPAN!$A$1:$M$2737,4, FALSE))</f>
        <v>081290345862/085773874829</v>
      </c>
      <c r="C66" s="53"/>
      <c r="D66" s="54"/>
      <c r="E66" s="40"/>
      <c r="F66" s="47" t="s">
        <v>325</v>
      </c>
      <c r="G66" s="49" t="str">
        <f t="shared" si="9"/>
        <v/>
      </c>
      <c r="H66" s="50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30" t="s">
        <v>332</v>
      </c>
      <c r="B67" s="55" t="s">
        <v>333</v>
      </c>
      <c r="C67" s="56" t="s">
        <v>283</v>
      </c>
      <c r="D67" s="57">
        <f>IFERROR(VLOOKUP(A61,REKAPAN!$A$1:$M$2737,12, FALSE))</f>
        <v>43712</v>
      </c>
      <c r="E67" s="40"/>
      <c r="F67" s="47" t="s">
        <v>351</v>
      </c>
      <c r="G67" s="49">
        <f t="shared" si="9"/>
        <v>12000</v>
      </c>
      <c r="H67" s="50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4" t="s">
        <v>266</v>
      </c>
      <c r="B68" s="52" t="str">
        <f>IFERROR(VLOOKUP(A61,REKAPAN!$A$1:$O$2737,15, FALSE))</f>
        <v>CS YENI (082321458214)</v>
      </c>
      <c r="C68" s="58" t="s">
        <v>300</v>
      </c>
      <c r="D68" s="59">
        <f>IFERROR(VLOOKUP(A61,REKAPAN!$A$1:$M$2737,13, FALSE))</f>
        <v>43712</v>
      </c>
      <c r="E68" s="40"/>
      <c r="F68" s="47" t="s">
        <v>372</v>
      </c>
      <c r="G68" s="49" t="str">
        <f t="shared" si="9"/>
        <v>JNE REG</v>
      </c>
      <c r="H68" s="50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4" t="s">
        <v>383</v>
      </c>
      <c r="B69" s="52">
        <f>IFERROR(VLOOKUP(A61,REKAPAN!$A$1:$M$2737,6, FALSE))</f>
        <v>1</v>
      </c>
      <c r="C69" s="58" t="s">
        <v>325</v>
      </c>
      <c r="D69" s="60" t="str">
        <f>IFERROR(VLOOKUP(A61,REKAPAN!$A$1:$M$2737,11, FALSE))</f>
        <v/>
      </c>
      <c r="E69" s="40"/>
      <c r="F69" s="47" t="s">
        <v>394</v>
      </c>
      <c r="G69" s="61" t="str">
        <f>IFERROR(VLOOKUP(A61,REKAPAN!$A$1:$O$2737,14, FALSE))</f>
        <v/>
      </c>
      <c r="H69" s="50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4" t="s">
        <v>404</v>
      </c>
      <c r="B70" s="62" t="str">
        <f>IFERROR(VLOOKUP(A61,REKAPAN!$A$1:$M$2737,5, FALSE))</f>
        <v>Keyra Maroon S do</v>
      </c>
      <c r="C70" s="58" t="s">
        <v>351</v>
      </c>
      <c r="D70" s="60">
        <f>IFERROR(VLOOKUP(A61,REKAPAN!$A$1:$M$2737,9, FALSE))</f>
        <v>12000</v>
      </c>
      <c r="E70" s="40"/>
      <c r="F70" s="47" t="s">
        <v>383</v>
      </c>
      <c r="G70" s="63">
        <f t="shared" ref="G70:G71" si="10">B69</f>
        <v>1</v>
      </c>
      <c r="H70" s="50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64"/>
      <c r="C71" s="58" t="s">
        <v>372</v>
      </c>
      <c r="D71" s="65" t="str">
        <f>IFERROR(VLOOKUP(A61,REKAPAN!$A$1:$M$2737,10, FALSE))</f>
        <v>JNE REG</v>
      </c>
      <c r="E71" s="40"/>
      <c r="F71" s="47" t="s">
        <v>404</v>
      </c>
      <c r="G71" s="66" t="str">
        <f t="shared" si="10"/>
        <v>Keyra Maroon S do</v>
      </c>
      <c r="H71" s="50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64"/>
      <c r="C72" s="58" t="s">
        <v>394</v>
      </c>
      <c r="D72" s="67"/>
      <c r="E72" s="40"/>
      <c r="F72" s="47"/>
      <c r="H72" s="50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27.0" customHeight="1">
      <c r="A73" s="64"/>
      <c r="C73" s="53"/>
      <c r="D73" s="50"/>
      <c r="E73" s="40"/>
      <c r="F73" s="64"/>
      <c r="H73" s="50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7" t="s">
        <v>460</v>
      </c>
      <c r="B74" s="68" t="s">
        <v>462</v>
      </c>
      <c r="C74" s="53"/>
      <c r="D74" s="54"/>
      <c r="E74" s="40"/>
      <c r="F74" s="69" t="s">
        <v>464</v>
      </c>
      <c r="G74" s="70" t="s">
        <v>469</v>
      </c>
      <c r="H74" s="71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72" t="str">
        <f>IFERROR(VLOOKUP(A61,REKAPAN!$A$2:$R$2737,16, FALSE))</f>
        <v>WAWAT</v>
      </c>
      <c r="B75" s="73"/>
      <c r="C75" s="74"/>
      <c r="D75" s="75"/>
      <c r="E75" s="76"/>
      <c r="F75" s="77"/>
      <c r="G75" s="78"/>
      <c r="H75" s="79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26" t="s">
        <v>344</v>
      </c>
      <c r="B76" s="27"/>
      <c r="C76" s="27"/>
      <c r="D76" s="28"/>
      <c r="E76" s="29"/>
      <c r="F76" s="30" t="str">
        <f>A76</f>
        <v>(10)1</v>
      </c>
      <c r="G76" s="31" t="s">
        <v>238</v>
      </c>
      <c r="H76" s="32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5.75" customHeight="1">
      <c r="A77" s="34" t="s">
        <v>239</v>
      </c>
      <c r="B77" s="35" t="str">
        <f>IFERROR(VLOOKUP(A76,REKAPAN!$A$1:$M$2737,2, FALSE))</f>
        <v>Fitri Yanti</v>
      </c>
      <c r="C77" s="36"/>
      <c r="D77" s="38"/>
      <c r="E77" s="40"/>
      <c r="F77" s="30" t="s">
        <v>266</v>
      </c>
      <c r="G77" s="43" t="str">
        <f>B83</f>
        <v>CS YENI (082321458214)</v>
      </c>
      <c r="H77" s="28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4" t="s">
        <v>269</v>
      </c>
      <c r="B78" s="45" t="str">
        <f>IFERROR(VLOOKUP(A76,REKAPAN!$A$1:$M$2737,3, FALSE))</f>
        <v>SMP N1 Gedung Surian Jln.Raden Imba Kecamatan : Gedung Surian Kab/Kota : Lampung Barat Provinsi : Lampung</v>
      </c>
      <c r="D78" s="46"/>
      <c r="E78" s="40"/>
      <c r="F78" s="47" t="s">
        <v>270</v>
      </c>
      <c r="G78" s="49" t="str">
        <f>B77</f>
        <v>Fitri Yanti</v>
      </c>
      <c r="H78" s="50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24.75" customHeight="1">
      <c r="A79" s="44"/>
      <c r="D79" s="46"/>
      <c r="E79" s="40"/>
      <c r="F79" s="47" t="s">
        <v>283</v>
      </c>
      <c r="G79" s="51">
        <f t="shared" ref="G79:G83" si="11">D82</f>
        <v>43712</v>
      </c>
      <c r="H79" s="50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8.0" customHeight="1">
      <c r="A80" s="44"/>
      <c r="D80" s="46"/>
      <c r="E80" s="40"/>
      <c r="F80" s="47" t="s">
        <v>300</v>
      </c>
      <c r="G80" s="51" t="str">
        <f t="shared" si="11"/>
        <v/>
      </c>
      <c r="H80" s="50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4" t="s">
        <v>306</v>
      </c>
      <c r="B81" s="52" t="str">
        <f>IFERROR(VLOOKUP(A76,REKAPAN!$A$1:$M$2737,4, FALSE))</f>
        <v>085769556262</v>
      </c>
      <c r="C81" s="53"/>
      <c r="D81" s="54"/>
      <c r="E81" s="40"/>
      <c r="F81" s="47" t="s">
        <v>325</v>
      </c>
      <c r="G81" s="49">
        <f t="shared" si="11"/>
        <v>29000</v>
      </c>
      <c r="H81" s="50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30" t="s">
        <v>332</v>
      </c>
      <c r="B82" s="55" t="s">
        <v>333</v>
      </c>
      <c r="C82" s="56" t="s">
        <v>283</v>
      </c>
      <c r="D82" s="57">
        <f>IFERROR(VLOOKUP(A76,REKAPAN!$A$1:$M$2737,12, FALSE))</f>
        <v>43712</v>
      </c>
      <c r="E82" s="40"/>
      <c r="F82" s="47" t="s">
        <v>351</v>
      </c>
      <c r="G82" s="49">
        <f t="shared" si="11"/>
        <v>29000</v>
      </c>
      <c r="H82" s="50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4" t="s">
        <v>266</v>
      </c>
      <c r="B83" s="52" t="str">
        <f>IFERROR(VLOOKUP(A76,REKAPAN!$A$1:$O$2737,15, FALSE))</f>
        <v>CS YENI (082321458214)</v>
      </c>
      <c r="C83" s="58" t="s">
        <v>300</v>
      </c>
      <c r="D83" s="59" t="str">
        <f>IFERROR(VLOOKUP(A76,REKAPAN!$A$1:$M$2737,13, FALSE))</f>
        <v/>
      </c>
      <c r="E83" s="40"/>
      <c r="F83" s="47" t="s">
        <v>372</v>
      </c>
      <c r="G83" s="49" t="str">
        <f t="shared" si="11"/>
        <v>JNE OKE</v>
      </c>
      <c r="H83" s="50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4" t="s">
        <v>383</v>
      </c>
      <c r="B84" s="52">
        <f>IFERROR(VLOOKUP(A76,REKAPAN!$A$1:$M$2737,6, FALSE))</f>
        <v>1</v>
      </c>
      <c r="C84" s="58" t="s">
        <v>325</v>
      </c>
      <c r="D84" s="60">
        <f>IFERROR(VLOOKUP(A76,REKAPAN!$A$1:$M$2737,11, FALSE))</f>
        <v>29000</v>
      </c>
      <c r="E84" s="40"/>
      <c r="F84" s="47" t="s">
        <v>394</v>
      </c>
      <c r="G84" s="61" t="str">
        <f>IFERROR(VLOOKUP(A76,REKAPAN!$A$1:$O$2737,14, FALSE))</f>
        <v>Ketinggalan</v>
      </c>
      <c r="H84" s="50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4" t="s">
        <v>404</v>
      </c>
      <c r="B85" s="62" t="str">
        <f>IFERROR(VLOOKUP(A76,REKAPAN!$A$1:$M$2737,5, FALSE))</f>
        <v>Alesha Peach S do</v>
      </c>
      <c r="C85" s="58" t="s">
        <v>351</v>
      </c>
      <c r="D85" s="60">
        <f>IFERROR(VLOOKUP(A76,REKAPAN!$A$1:$M$2737,9, FALSE))</f>
        <v>29000</v>
      </c>
      <c r="E85" s="40"/>
      <c r="F85" s="47" t="s">
        <v>383</v>
      </c>
      <c r="G85" s="63">
        <f t="shared" ref="G85:G86" si="12">B84</f>
        <v>1</v>
      </c>
      <c r="H85" s="50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5.75" customHeight="1">
      <c r="A86" s="64"/>
      <c r="C86" s="58" t="s">
        <v>372</v>
      </c>
      <c r="D86" s="65" t="str">
        <f>IFERROR(VLOOKUP(A76,REKAPAN!$A$1:$M$2737,10, FALSE))</f>
        <v>JNE OKE</v>
      </c>
      <c r="E86" s="40"/>
      <c r="F86" s="47" t="s">
        <v>404</v>
      </c>
      <c r="G86" s="66" t="str">
        <f t="shared" si="12"/>
        <v>Alesha Peach S do</v>
      </c>
      <c r="H86" s="50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5.75" customHeight="1">
      <c r="A87" s="64"/>
      <c r="C87" s="58" t="s">
        <v>394</v>
      </c>
      <c r="D87" s="67"/>
      <c r="E87" s="40"/>
      <c r="F87" s="47"/>
      <c r="H87" s="50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44.25" customHeight="1">
      <c r="A88" s="64"/>
      <c r="C88" s="53"/>
      <c r="D88" s="50"/>
      <c r="E88" s="40"/>
      <c r="F88" s="64"/>
      <c r="H88" s="50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7" t="s">
        <v>460</v>
      </c>
      <c r="B89" s="68" t="s">
        <v>462</v>
      </c>
      <c r="C89" s="53"/>
      <c r="D89" s="54"/>
      <c r="E89" s="40"/>
      <c r="F89" s="69" t="s">
        <v>464</v>
      </c>
      <c r="G89" s="70" t="s">
        <v>469</v>
      </c>
      <c r="H89" s="71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72" t="str">
        <f>IFERROR(VLOOKUP(A76,REKAPAN!$A$2:$R$2737,16, FALSE))</f>
        <v>WAWAT</v>
      </c>
      <c r="B90" s="73"/>
      <c r="C90" s="74"/>
      <c r="D90" s="75"/>
      <c r="E90" s="76"/>
      <c r="F90" s="77"/>
      <c r="G90" s="78"/>
      <c r="H90" s="79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26" t="s">
        <v>346</v>
      </c>
      <c r="B91" s="27"/>
      <c r="C91" s="27"/>
      <c r="D91" s="28"/>
      <c r="E91" s="29"/>
      <c r="F91" s="30" t="str">
        <f>A91</f>
        <v>(10)2</v>
      </c>
      <c r="G91" s="31" t="s">
        <v>238</v>
      </c>
      <c r="H91" s="32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34" t="s">
        <v>239</v>
      </c>
      <c r="B92" s="35" t="str">
        <f>IFERROR(VLOOKUP(A91,REKAPAN!$A$1:$M$2737,2, FALSE))</f>
        <v>Asri emaliya</v>
      </c>
      <c r="C92" s="36"/>
      <c r="D92" s="38"/>
      <c r="E92" s="40"/>
      <c r="F92" s="30" t="s">
        <v>266</v>
      </c>
      <c r="G92" s="43" t="str">
        <f>B98</f>
        <v>CS YENI (082321458214)</v>
      </c>
      <c r="H92" s="28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4" t="s">
        <v>269</v>
      </c>
      <c r="B93" s="45" t="str">
        <f>IFERROR(VLOOKUP(A91,REKAPAN!$A$1:$M$2737,3, FALSE))</f>
        <v>perum. alam bukit raya blok A3/57 Kecamatan :kebomas Kab/Kota :gresik Provinsi :jatim 61121</v>
      </c>
      <c r="D93" s="46"/>
      <c r="E93" s="40"/>
      <c r="F93" s="47" t="s">
        <v>270</v>
      </c>
      <c r="G93" s="49" t="str">
        <f>B92</f>
        <v>Asri emaliya</v>
      </c>
      <c r="H93" s="50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27.75" customHeight="1">
      <c r="A94" s="44"/>
      <c r="D94" s="46"/>
      <c r="E94" s="40"/>
      <c r="F94" s="47" t="s">
        <v>283</v>
      </c>
      <c r="G94" s="51">
        <f t="shared" ref="G94:G98" si="13">D97</f>
        <v>43712</v>
      </c>
      <c r="H94" s="50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4"/>
      <c r="D95" s="46"/>
      <c r="E95" s="40"/>
      <c r="F95" s="47" t="s">
        <v>300</v>
      </c>
      <c r="G95" s="51">
        <f t="shared" si="13"/>
        <v>43712</v>
      </c>
      <c r="H95" s="50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4" t="s">
        <v>306</v>
      </c>
      <c r="B96" s="52" t="str">
        <f>IFERROR(VLOOKUP(A91,REKAPAN!$A$1:$M$2737,4, FALSE))</f>
        <v>081334720544</v>
      </c>
      <c r="C96" s="53"/>
      <c r="D96" s="54"/>
      <c r="E96" s="40"/>
      <c r="F96" s="47" t="s">
        <v>325</v>
      </c>
      <c r="G96" s="49" t="str">
        <f t="shared" si="13"/>
        <v/>
      </c>
      <c r="H96" s="50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30" t="s">
        <v>332</v>
      </c>
      <c r="B97" s="55" t="s">
        <v>333</v>
      </c>
      <c r="C97" s="56" t="s">
        <v>283</v>
      </c>
      <c r="D97" s="57">
        <f>IFERROR(VLOOKUP(A91,REKAPAN!$A$1:$M$2737,12, FALSE))</f>
        <v>43712</v>
      </c>
      <c r="E97" s="40"/>
      <c r="F97" s="47" t="s">
        <v>351</v>
      </c>
      <c r="G97" s="49">
        <f t="shared" si="13"/>
        <v>27000</v>
      </c>
      <c r="H97" s="50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4" t="s">
        <v>266</v>
      </c>
      <c r="B98" s="52" t="str">
        <f>IFERROR(VLOOKUP(A91,REKAPAN!$A$1:$O$2737,15, FALSE))</f>
        <v>CS YENI (082321458214)</v>
      </c>
      <c r="C98" s="58" t="s">
        <v>300</v>
      </c>
      <c r="D98" s="59">
        <f>IFERROR(VLOOKUP(A91,REKAPAN!$A$1:$M$2737,13, FALSE))</f>
        <v>43712</v>
      </c>
      <c r="E98" s="40"/>
      <c r="F98" s="47" t="s">
        <v>372</v>
      </c>
      <c r="G98" s="49" t="str">
        <f t="shared" si="13"/>
        <v>JNE REG</v>
      </c>
      <c r="H98" s="50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4" t="s">
        <v>383</v>
      </c>
      <c r="B99" s="52">
        <f>IFERROR(VLOOKUP(A91,REKAPAN!$A$1:$M$2737,6, FALSE))</f>
        <v>1</v>
      </c>
      <c r="C99" s="58" t="s">
        <v>325</v>
      </c>
      <c r="D99" s="60" t="str">
        <f>IFERROR(VLOOKUP(A91,REKAPAN!$A$1:$M$2737,11, FALSE))</f>
        <v/>
      </c>
      <c r="E99" s="40"/>
      <c r="F99" s="47" t="s">
        <v>394</v>
      </c>
      <c r="G99" s="61" t="str">
        <f>IFERROR(VLOOKUP(A91,REKAPAN!$A$1:$O$2737,14, FALSE))</f>
        <v/>
      </c>
      <c r="H99" s="50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4" t="s">
        <v>404</v>
      </c>
      <c r="B100" s="62" t="str">
        <f>IFERROR(VLOOKUP(A91,REKAPAN!$A$1:$M$2737,5, FALSE))</f>
        <v>Elenora kids hitam size.10 (Set)</v>
      </c>
      <c r="C100" s="58" t="s">
        <v>351</v>
      </c>
      <c r="D100" s="60">
        <f>IFERROR(VLOOKUP(A91,REKAPAN!$A$1:$M$2737,9, FALSE))</f>
        <v>27000</v>
      </c>
      <c r="E100" s="40"/>
      <c r="F100" s="47" t="s">
        <v>383</v>
      </c>
      <c r="G100" s="63">
        <f t="shared" ref="G100:G101" si="14">B99</f>
        <v>1</v>
      </c>
      <c r="H100" s="50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64"/>
      <c r="C101" s="58" t="s">
        <v>372</v>
      </c>
      <c r="D101" s="65" t="str">
        <f>IFERROR(VLOOKUP(A91,REKAPAN!$A$1:$M$2737,10, FALSE))</f>
        <v>JNE REG</v>
      </c>
      <c r="E101" s="40"/>
      <c r="F101" s="47" t="s">
        <v>404</v>
      </c>
      <c r="G101" s="66" t="str">
        <f t="shared" si="14"/>
        <v>Elenora kids hitam size.10 (Set)</v>
      </c>
      <c r="H101" s="50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64"/>
      <c r="C102" s="58" t="s">
        <v>394</v>
      </c>
      <c r="D102" s="67"/>
      <c r="E102" s="40"/>
      <c r="F102" s="47"/>
      <c r="H102" s="50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64"/>
      <c r="C103" s="53"/>
      <c r="D103" s="50"/>
      <c r="E103" s="40"/>
      <c r="F103" s="64"/>
      <c r="H103" s="50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7" t="s">
        <v>460</v>
      </c>
      <c r="B104" s="68" t="s">
        <v>462</v>
      </c>
      <c r="C104" s="53"/>
      <c r="D104" s="54"/>
      <c r="E104" s="40"/>
      <c r="F104" s="69" t="s">
        <v>464</v>
      </c>
      <c r="G104" s="70" t="s">
        <v>469</v>
      </c>
      <c r="H104" s="71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72" t="str">
        <f>IFERROR(VLOOKUP(A91,REKAPAN!$A$2:$R$2737,16, FALSE))</f>
        <v>WAWAT</v>
      </c>
      <c r="B105" s="73"/>
      <c r="C105" s="74"/>
      <c r="D105" s="75"/>
      <c r="E105" s="76"/>
      <c r="F105" s="77"/>
      <c r="G105" s="78"/>
      <c r="H105" s="79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26" t="s">
        <v>352</v>
      </c>
      <c r="B106" s="27"/>
      <c r="C106" s="27"/>
      <c r="D106" s="28"/>
      <c r="E106" s="29"/>
      <c r="F106" s="30" t="str">
        <f>A106</f>
        <v>(10)3</v>
      </c>
      <c r="G106" s="31" t="s">
        <v>238</v>
      </c>
      <c r="H106" s="32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34" t="s">
        <v>239</v>
      </c>
      <c r="B107" s="35" t="str">
        <f>IFERROR(VLOOKUP(A106,REKAPAN!$A$1:$M$2737,2, FALSE))</f>
        <v>Dwi Astuti</v>
      </c>
      <c r="C107" s="36"/>
      <c r="D107" s="38"/>
      <c r="E107" s="40"/>
      <c r="F107" s="30" t="s">
        <v>266</v>
      </c>
      <c r="G107" s="43" t="str">
        <f>B113</f>
        <v>CS YENI (082321458214)</v>
      </c>
      <c r="H107" s="28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4" t="s">
        <v>269</v>
      </c>
      <c r="B108" s="45" t="str">
        <f>IFERROR(VLOOKUP(A106,REKAPAN!$A$1:$M$2737,3, FALSE))</f>
        <v>Karawaci office park blok M no 15. Lippo Karawaci, Tangerang 15811</v>
      </c>
      <c r="D108" s="46"/>
      <c r="E108" s="40"/>
      <c r="F108" s="47" t="s">
        <v>270</v>
      </c>
      <c r="G108" s="49" t="str">
        <f>B107</f>
        <v>Dwi Astuti</v>
      </c>
      <c r="H108" s="50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24.75" customHeight="1">
      <c r="A109" s="44"/>
      <c r="D109" s="46"/>
      <c r="E109" s="40"/>
      <c r="F109" s="47" t="s">
        <v>283</v>
      </c>
      <c r="G109" s="51">
        <f t="shared" ref="G109:G113" si="15">D112</f>
        <v>43712</v>
      </c>
      <c r="H109" s="50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22.5" customHeight="1">
      <c r="A110" s="44"/>
      <c r="D110" s="46"/>
      <c r="E110" s="40"/>
      <c r="F110" s="47" t="s">
        <v>300</v>
      </c>
      <c r="G110" s="51">
        <f t="shared" si="15"/>
        <v>43712</v>
      </c>
      <c r="H110" s="50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4" t="s">
        <v>306</v>
      </c>
      <c r="B111" s="52" t="str">
        <f>IFERROR(VLOOKUP(A106,REKAPAN!$A$1:$M$2737,4, FALSE))</f>
        <v>085715438328</v>
      </c>
      <c r="C111" s="53"/>
      <c r="D111" s="54"/>
      <c r="E111" s="40"/>
      <c r="F111" s="47" t="s">
        <v>325</v>
      </c>
      <c r="G111" s="49" t="str">
        <f t="shared" si="15"/>
        <v/>
      </c>
      <c r="H111" s="50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30" t="s">
        <v>332</v>
      </c>
      <c r="B112" s="55" t="s">
        <v>333</v>
      </c>
      <c r="C112" s="56" t="s">
        <v>283</v>
      </c>
      <c r="D112" s="57">
        <f>IFERROR(VLOOKUP(A106,REKAPAN!$A$1:$M$2737,12, FALSE))</f>
        <v>43712</v>
      </c>
      <c r="E112" s="40"/>
      <c r="F112" s="47" t="s">
        <v>351</v>
      </c>
      <c r="G112" s="49">
        <f t="shared" si="15"/>
        <v>12000</v>
      </c>
      <c r="H112" s="50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4" t="s">
        <v>266</v>
      </c>
      <c r="B113" s="52" t="str">
        <f>IFERROR(VLOOKUP(A106,REKAPAN!$A$1:$O$2737,15, FALSE))</f>
        <v>CS YENI (082321458214)</v>
      </c>
      <c r="C113" s="58" t="s">
        <v>300</v>
      </c>
      <c r="D113" s="59">
        <f>IFERROR(VLOOKUP(A106,REKAPAN!$A$1:$M$2737,13, FALSE))</f>
        <v>43712</v>
      </c>
      <c r="E113" s="40"/>
      <c r="F113" s="47" t="s">
        <v>372</v>
      </c>
      <c r="G113" s="49" t="str">
        <f t="shared" si="15"/>
        <v>JNE REG</v>
      </c>
      <c r="H113" s="50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4" t="s">
        <v>383</v>
      </c>
      <c r="B114" s="52">
        <f>IFERROR(VLOOKUP(A106,REKAPAN!$A$1:$M$2737,6, FALSE))</f>
        <v>2</v>
      </c>
      <c r="C114" s="58" t="s">
        <v>325</v>
      </c>
      <c r="D114" s="60" t="str">
        <f>IFERROR(VLOOKUP(A106,REKAPAN!$A$1:$M$2737,11, FALSE))</f>
        <v/>
      </c>
      <c r="E114" s="40"/>
      <c r="F114" s="47" t="s">
        <v>394</v>
      </c>
      <c r="G114" s="61" t="str">
        <f>IFERROR(VLOOKUP(A106,REKAPAN!$A$1:$O$2737,14, FALSE))</f>
        <v/>
      </c>
      <c r="H114" s="50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4" t="s">
        <v>404</v>
      </c>
      <c r="B115" s="62" t="str">
        <f>IFERROR(VLOOKUP(A106,REKAPAN!$A$1:$M$2737,5, FALSE))</f>
        <v>Tisha choco M set</v>
      </c>
      <c r="C115" s="58" t="s">
        <v>351</v>
      </c>
      <c r="D115" s="60">
        <f>IFERROR(VLOOKUP(A106,REKAPAN!$A$1:$M$2737,9, FALSE))</f>
        <v>12000</v>
      </c>
      <c r="E115" s="40"/>
      <c r="F115" s="47" t="s">
        <v>383</v>
      </c>
      <c r="G115" s="63">
        <f t="shared" ref="G115:G116" si="16">B114</f>
        <v>2</v>
      </c>
      <c r="H115" s="50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64"/>
      <c r="C116" s="58" t="s">
        <v>372</v>
      </c>
      <c r="D116" s="65" t="str">
        <f>IFERROR(VLOOKUP(A106,REKAPAN!$A$1:$M$2737,10, FALSE))</f>
        <v>JNE REG</v>
      </c>
      <c r="E116" s="40"/>
      <c r="F116" s="47" t="s">
        <v>404</v>
      </c>
      <c r="G116" s="66" t="str">
        <f t="shared" si="16"/>
        <v>Tisha choco M set</v>
      </c>
      <c r="H116" s="50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64"/>
      <c r="C117" s="58" t="s">
        <v>394</v>
      </c>
      <c r="D117" s="67"/>
      <c r="E117" s="40"/>
      <c r="F117" s="47"/>
      <c r="H117" s="50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5.75" customHeight="1">
      <c r="A118" s="64"/>
      <c r="C118" s="53"/>
      <c r="D118" s="50"/>
      <c r="E118" s="40"/>
      <c r="F118" s="64"/>
      <c r="H118" s="50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7" t="s">
        <v>460</v>
      </c>
      <c r="B119" s="68" t="s">
        <v>462</v>
      </c>
      <c r="C119" s="53"/>
      <c r="D119" s="54"/>
      <c r="E119" s="40"/>
      <c r="F119" s="69" t="s">
        <v>464</v>
      </c>
      <c r="G119" s="70" t="s">
        <v>469</v>
      </c>
      <c r="H119" s="71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72" t="str">
        <f>IFERROR(VLOOKUP(A106,REKAPAN!$A$2:$R$2737,16, FALSE))</f>
        <v>WAWAT</v>
      </c>
      <c r="B120" s="73"/>
      <c r="C120" s="74"/>
      <c r="D120" s="75"/>
      <c r="E120" s="76"/>
      <c r="F120" s="77"/>
      <c r="G120" s="78"/>
      <c r="H120" s="79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26" t="s">
        <v>357</v>
      </c>
      <c r="B121" s="27"/>
      <c r="C121" s="27"/>
      <c r="D121" s="28"/>
      <c r="E121" s="29"/>
      <c r="F121" s="30" t="str">
        <f>A121</f>
        <v>(10)4</v>
      </c>
      <c r="G121" s="31" t="s">
        <v>238</v>
      </c>
      <c r="H121" s="32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34" t="s">
        <v>239</v>
      </c>
      <c r="B122" s="35" t="str">
        <f>IFERROR(VLOOKUP(A121,REKAPAN!$A$1:$M$2737,2, FALSE))</f>
        <v>Up.Neneng Melia Darmayanti</v>
      </c>
      <c r="C122" s="36"/>
      <c r="D122" s="38"/>
      <c r="E122" s="40"/>
      <c r="F122" s="30" t="s">
        <v>266</v>
      </c>
      <c r="G122" s="43" t="str">
        <f>B128</f>
        <v>CS YENI (082321458214)</v>
      </c>
      <c r="H122" s="28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4" t="s">
        <v>269</v>
      </c>
      <c r="B123" s="45" t="str">
        <f>IFERROR(VLOOKUP(A121,REKAPAN!$A$1:$M$2737,3, FALSE))</f>
        <v>PD.BPR GARAWANGI Jl.Raya Garawangi No.12 Kec.Garawangi Kab.Kuningan Prov.Jabar</v>
      </c>
      <c r="D123" s="46"/>
      <c r="E123" s="40"/>
      <c r="F123" s="47" t="s">
        <v>270</v>
      </c>
      <c r="G123" s="49" t="str">
        <f>B122</f>
        <v>Up.Neneng Melia Darmayanti</v>
      </c>
      <c r="H123" s="50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20.25" customHeight="1">
      <c r="A124" s="44"/>
      <c r="D124" s="46"/>
      <c r="E124" s="40"/>
      <c r="F124" s="47" t="s">
        <v>283</v>
      </c>
      <c r="G124" s="51">
        <f t="shared" ref="G124:G128" si="17">D127</f>
        <v>43712</v>
      </c>
      <c r="H124" s="50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4"/>
      <c r="D125" s="46"/>
      <c r="E125" s="40"/>
      <c r="F125" s="47" t="s">
        <v>300</v>
      </c>
      <c r="G125" s="51">
        <f t="shared" si="17"/>
        <v>43712</v>
      </c>
      <c r="H125" s="50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4" t="s">
        <v>306</v>
      </c>
      <c r="B126" s="52" t="str">
        <f>IFERROR(VLOOKUP(A121,REKAPAN!$A$1:$M$2737,4, FALSE))</f>
        <v>(0232)879211</v>
      </c>
      <c r="C126" s="53"/>
      <c r="D126" s="54"/>
      <c r="E126" s="40"/>
      <c r="F126" s="47" t="s">
        <v>325</v>
      </c>
      <c r="G126" s="49" t="str">
        <f t="shared" si="17"/>
        <v/>
      </c>
      <c r="H126" s="50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30" t="s">
        <v>332</v>
      </c>
      <c r="B127" s="55" t="s">
        <v>333</v>
      </c>
      <c r="C127" s="56" t="s">
        <v>283</v>
      </c>
      <c r="D127" s="57">
        <f>IFERROR(VLOOKUP(A121,REKAPAN!$A$1:$M$2737,12, FALSE))</f>
        <v>43712</v>
      </c>
      <c r="E127" s="40"/>
      <c r="F127" s="47" t="s">
        <v>351</v>
      </c>
      <c r="G127" s="49">
        <f t="shared" si="17"/>
        <v>16000</v>
      </c>
      <c r="H127" s="50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4" t="s">
        <v>266</v>
      </c>
      <c r="B128" s="52" t="str">
        <f>IFERROR(VLOOKUP(A121,REKAPAN!$A$1:$O$2737,15, FALSE))</f>
        <v>CS YENI (082321458214)</v>
      </c>
      <c r="C128" s="58" t="s">
        <v>300</v>
      </c>
      <c r="D128" s="59">
        <f>IFERROR(VLOOKUP(A121,REKAPAN!$A$1:$M$2737,13, FALSE))</f>
        <v>43712</v>
      </c>
      <c r="E128" s="40"/>
      <c r="F128" s="47" t="s">
        <v>372</v>
      </c>
      <c r="G128" s="49" t="str">
        <f t="shared" si="17"/>
        <v>JNE REG</v>
      </c>
      <c r="H128" s="50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4" t="s">
        <v>383</v>
      </c>
      <c r="B129" s="52">
        <f>IFERROR(VLOOKUP(A121,REKAPAN!$A$1:$M$2737,6, FALSE))</f>
        <v>2</v>
      </c>
      <c r="C129" s="58" t="s">
        <v>325</v>
      </c>
      <c r="D129" s="60" t="str">
        <f>IFERROR(VLOOKUP(A121,REKAPAN!$A$1:$M$2737,11, FALSE))</f>
        <v/>
      </c>
      <c r="E129" s="40"/>
      <c r="F129" s="47" t="s">
        <v>394</v>
      </c>
      <c r="G129" s="61" t="str">
        <f>IFERROR(VLOOKUP(A121,REKAPAN!$A$1:$O$2737,14, FALSE))</f>
        <v/>
      </c>
      <c r="H129" s="50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4" t="s">
        <v>404</v>
      </c>
      <c r="B130" s="62" t="str">
        <f>IFERROR(VLOOKUP(A121,REKAPAN!$A$1:$M$2737,5, FALSE))</f>
        <v>Fayra magenta M set</v>
      </c>
      <c r="C130" s="58" t="s">
        <v>351</v>
      </c>
      <c r="D130" s="60">
        <f>IFERROR(VLOOKUP(A121,REKAPAN!$A$1:$M$2737,9, FALSE))</f>
        <v>16000</v>
      </c>
      <c r="E130" s="40"/>
      <c r="F130" s="47" t="s">
        <v>383</v>
      </c>
      <c r="G130" s="63">
        <f t="shared" ref="G130:G131" si="18">B129</f>
        <v>2</v>
      </c>
      <c r="H130" s="50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64"/>
      <c r="C131" s="58" t="s">
        <v>372</v>
      </c>
      <c r="D131" s="65" t="str">
        <f>IFERROR(VLOOKUP(A121,REKAPAN!$A$1:$M$2737,10, FALSE))</f>
        <v>JNE REG</v>
      </c>
      <c r="E131" s="40"/>
      <c r="F131" s="47" t="s">
        <v>404</v>
      </c>
      <c r="G131" s="66" t="str">
        <f t="shared" si="18"/>
        <v>Fayra magenta M set</v>
      </c>
      <c r="H131" s="50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27.75" customHeight="1">
      <c r="A132" s="64"/>
      <c r="C132" s="58" t="s">
        <v>394</v>
      </c>
      <c r="D132" s="67"/>
      <c r="E132" s="40"/>
      <c r="F132" s="47"/>
      <c r="H132" s="50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0" customHeight="1">
      <c r="A133" s="64"/>
      <c r="C133" s="53"/>
      <c r="D133" s="50"/>
      <c r="E133" s="40"/>
      <c r="F133" s="64"/>
      <c r="H133" s="50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7" t="s">
        <v>460</v>
      </c>
      <c r="B134" s="68" t="s">
        <v>462</v>
      </c>
      <c r="C134" s="53"/>
      <c r="D134" s="54"/>
      <c r="E134" s="40"/>
      <c r="F134" s="69" t="s">
        <v>464</v>
      </c>
      <c r="G134" s="70" t="s">
        <v>469</v>
      </c>
      <c r="H134" s="71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72" t="str">
        <f>IFERROR(VLOOKUP(A121,REKAPAN!$A$2:$R$2737,16, FALSE))</f>
        <v>WAWAT</v>
      </c>
      <c r="B135" s="73"/>
      <c r="C135" s="74"/>
      <c r="D135" s="75"/>
      <c r="E135" s="76"/>
      <c r="F135" s="77"/>
      <c r="G135" s="78"/>
      <c r="H135" s="79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26" t="s">
        <v>362</v>
      </c>
      <c r="B136" s="27"/>
      <c r="C136" s="27"/>
      <c r="D136" s="28"/>
      <c r="E136" s="29"/>
      <c r="F136" s="30" t="str">
        <f>A136</f>
        <v>(11)1</v>
      </c>
      <c r="G136" s="31" t="s">
        <v>238</v>
      </c>
      <c r="H136" s="32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34" t="s">
        <v>239</v>
      </c>
      <c r="B137" s="35" t="str">
        <f>IFERROR(VLOOKUP(A136,REKAPAN!$A$1:$M$2737,2, FALSE))</f>
        <v>Jerike</v>
      </c>
      <c r="C137" s="36"/>
      <c r="D137" s="38"/>
      <c r="E137" s="40"/>
      <c r="F137" s="30" t="s">
        <v>266</v>
      </c>
      <c r="G137" s="43" t="str">
        <f>B143</f>
        <v>CS YENI (082321458214)</v>
      </c>
      <c r="H137" s="28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4" t="s">
        <v>269</v>
      </c>
      <c r="B138" s="45" t="str">
        <f>IFERROR(VLOOKUP(A136,REKAPAN!$A$1:$M$2737,3, FALSE))</f>
        <v>cluster pondok Jaya blok C1 no. 17 Kecamatan :sepatan Kab/Kota :tangerang Provinsi :banten</v>
      </c>
      <c r="D138" s="46"/>
      <c r="E138" s="40"/>
      <c r="F138" s="47" t="s">
        <v>270</v>
      </c>
      <c r="G138" s="49" t="str">
        <f>B137</f>
        <v>Jerike</v>
      </c>
      <c r="H138" s="50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5.75" customHeight="1">
      <c r="A139" s="44"/>
      <c r="D139" s="46"/>
      <c r="E139" s="40"/>
      <c r="F139" s="47" t="s">
        <v>283</v>
      </c>
      <c r="G139" s="51">
        <f t="shared" ref="G139:G143" si="19">D142</f>
        <v>43742</v>
      </c>
      <c r="H139" s="50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33.0" customHeight="1">
      <c r="A140" s="44"/>
      <c r="D140" s="46"/>
      <c r="E140" s="40"/>
      <c r="F140" s="47" t="s">
        <v>300</v>
      </c>
      <c r="G140" s="51">
        <f t="shared" si="19"/>
        <v>43742</v>
      </c>
      <c r="H140" s="50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4" t="s">
        <v>306</v>
      </c>
      <c r="B141" s="52" t="str">
        <f>IFERROR(VLOOKUP(A136,REKAPAN!$A$1:$M$2737,4, FALSE))</f>
        <v>0895332927953</v>
      </c>
      <c r="C141" s="53"/>
      <c r="D141" s="54"/>
      <c r="E141" s="40"/>
      <c r="F141" s="47" t="s">
        <v>325</v>
      </c>
      <c r="G141" s="49" t="str">
        <f t="shared" si="19"/>
        <v/>
      </c>
      <c r="H141" s="50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30" t="s">
        <v>332</v>
      </c>
      <c r="B142" s="55" t="s">
        <v>333</v>
      </c>
      <c r="C142" s="56" t="s">
        <v>283</v>
      </c>
      <c r="D142" s="57">
        <f>IFERROR(VLOOKUP(A136,REKAPAN!$A$1:$M$2737,12, FALSE))</f>
        <v>43742</v>
      </c>
      <c r="E142" s="40"/>
      <c r="F142" s="47" t="s">
        <v>351</v>
      </c>
      <c r="G142" s="49">
        <f t="shared" si="19"/>
        <v>12000</v>
      </c>
      <c r="H142" s="50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4" t="s">
        <v>266</v>
      </c>
      <c r="B143" s="52" t="str">
        <f>IFERROR(VLOOKUP(A136,REKAPAN!$A$1:$O$2737,15, FALSE))</f>
        <v>CS YENI (082321458214)</v>
      </c>
      <c r="C143" s="58" t="s">
        <v>300</v>
      </c>
      <c r="D143" s="59">
        <f>IFERROR(VLOOKUP(A136,REKAPAN!$A$1:$M$2737,13, FALSE))</f>
        <v>43742</v>
      </c>
      <c r="E143" s="40"/>
      <c r="F143" s="47" t="s">
        <v>372</v>
      </c>
      <c r="G143" s="49" t="str">
        <f t="shared" si="19"/>
        <v>JNE REG</v>
      </c>
      <c r="H143" s="50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4" t="s">
        <v>383</v>
      </c>
      <c r="B144" s="52">
        <f>IFERROR(VLOOKUP(A136,REKAPAN!$A$1:$M$2737,6, FALSE))</f>
        <v>1</v>
      </c>
      <c r="C144" s="58" t="s">
        <v>325</v>
      </c>
      <c r="D144" s="60" t="str">
        <f>IFERROR(VLOOKUP(A136,REKAPAN!$A$1:$M$2737,11, FALSE))</f>
        <v/>
      </c>
      <c r="E144" s="40"/>
      <c r="F144" s="47" t="s">
        <v>394</v>
      </c>
      <c r="G144" s="61" t="str">
        <f>IFERROR(VLOOKUP(A136,REKAPAN!$A$1:$O$2737,14, FALSE))</f>
        <v/>
      </c>
      <c r="H144" s="50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4" t="s">
        <v>404</v>
      </c>
      <c r="B145" s="62" t="str">
        <f>IFERROR(VLOOKUP(A136,REKAPAN!$A$1:$M$2737,5, FALSE))</f>
        <v>Khimar Aara Biru M</v>
      </c>
      <c r="C145" s="58" t="s">
        <v>351</v>
      </c>
      <c r="D145" s="60">
        <f>IFERROR(VLOOKUP(A136,REKAPAN!$A$1:$M$2737,9, FALSE))</f>
        <v>12000</v>
      </c>
      <c r="E145" s="40"/>
      <c r="F145" s="47" t="s">
        <v>383</v>
      </c>
      <c r="G145" s="63">
        <f t="shared" ref="G145:G146" si="20">B144</f>
        <v>1</v>
      </c>
      <c r="H145" s="50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64"/>
      <c r="C146" s="58" t="s">
        <v>372</v>
      </c>
      <c r="D146" s="65" t="str">
        <f>IFERROR(VLOOKUP(A136,REKAPAN!$A$1:$M$2737,10, FALSE))</f>
        <v>JNE REG</v>
      </c>
      <c r="E146" s="40"/>
      <c r="F146" s="47" t="s">
        <v>404</v>
      </c>
      <c r="G146" s="66" t="str">
        <f t="shared" si="20"/>
        <v>Khimar Aara Biru M</v>
      </c>
      <c r="H146" s="50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64"/>
      <c r="C147" s="58" t="s">
        <v>394</v>
      </c>
      <c r="D147" s="67"/>
      <c r="E147" s="40"/>
      <c r="F147" s="47"/>
      <c r="H147" s="50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64"/>
      <c r="C148" s="53"/>
      <c r="D148" s="50"/>
      <c r="E148" s="40"/>
      <c r="F148" s="64"/>
      <c r="H148" s="50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7" t="s">
        <v>460</v>
      </c>
      <c r="B149" s="68" t="s">
        <v>462</v>
      </c>
      <c r="C149" s="53"/>
      <c r="D149" s="54"/>
      <c r="E149" s="40"/>
      <c r="F149" s="69" t="s">
        <v>464</v>
      </c>
      <c r="G149" s="70" t="s">
        <v>469</v>
      </c>
      <c r="H149" s="71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72" t="str">
        <f>IFERROR(VLOOKUP(A136,REKAPAN!$A$2:$R$2737,16, FALSE))</f>
        <v>WAWAT</v>
      </c>
      <c r="B150" s="73"/>
      <c r="C150" s="74"/>
      <c r="D150" s="75"/>
      <c r="E150" s="76"/>
      <c r="F150" s="77"/>
      <c r="G150" s="78"/>
      <c r="H150" s="79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26" t="s">
        <v>367</v>
      </c>
      <c r="B151" s="27"/>
      <c r="C151" s="27"/>
      <c r="D151" s="28"/>
      <c r="E151" s="29"/>
      <c r="F151" s="30" t="str">
        <f>A151</f>
        <v>(11)2</v>
      </c>
      <c r="G151" s="31" t="s">
        <v>238</v>
      </c>
      <c r="H151" s="32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34" t="s">
        <v>239</v>
      </c>
      <c r="B152" s="35" t="str">
        <f>IFERROR(VLOOKUP(A151,REKAPAN!$A$1:$M$2737,2, FALSE))</f>
        <v>Ely Aradhya</v>
      </c>
      <c r="C152" s="36"/>
      <c r="D152" s="38"/>
      <c r="E152" s="40"/>
      <c r="F152" s="30" t="s">
        <v>266</v>
      </c>
      <c r="G152" s="43" t="str">
        <f>B158</f>
        <v>CS YENI (082321458214)</v>
      </c>
      <c r="H152" s="28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4" t="s">
        <v>269</v>
      </c>
      <c r="B153" s="45" t="str">
        <f>IFERROR(VLOOKUP(A151,REKAPAN!$A$1:$M$2737,3, FALSE))</f>
        <v>Kp. Sempur Rt 03/rw 03 ( kontrakan haji Mansyur, Gang depan masjid jami' al barakah samgping mis nurul islam) kelurahan peusar  kec. Cikupa tangerang. Banten</v>
      </c>
      <c r="D153" s="46"/>
      <c r="E153" s="40"/>
      <c r="F153" s="47" t="s">
        <v>270</v>
      </c>
      <c r="G153" s="49" t="str">
        <f>B152</f>
        <v>Ely Aradhya</v>
      </c>
      <c r="H153" s="50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4"/>
      <c r="D154" s="46"/>
      <c r="E154" s="40"/>
      <c r="F154" s="47" t="s">
        <v>283</v>
      </c>
      <c r="G154" s="51">
        <f t="shared" ref="G154:G158" si="21">D157</f>
        <v>43742</v>
      </c>
      <c r="H154" s="50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33.0" customHeight="1">
      <c r="A155" s="44"/>
      <c r="D155" s="46"/>
      <c r="E155" s="40"/>
      <c r="F155" s="47" t="s">
        <v>300</v>
      </c>
      <c r="G155" s="51">
        <f t="shared" si="21"/>
        <v>43742</v>
      </c>
      <c r="H155" s="50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4" t="s">
        <v>306</v>
      </c>
      <c r="B156" s="52" t="str">
        <f>IFERROR(VLOOKUP(A151,REKAPAN!$A$1:$M$2737,4, FALSE))</f>
        <v>085767125894</v>
      </c>
      <c r="C156" s="53"/>
      <c r="D156" s="54"/>
      <c r="E156" s="40"/>
      <c r="F156" s="47" t="s">
        <v>325</v>
      </c>
      <c r="G156" s="49" t="str">
        <f t="shared" si="21"/>
        <v/>
      </c>
      <c r="H156" s="50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30" t="s">
        <v>332</v>
      </c>
      <c r="B157" s="55" t="s">
        <v>333</v>
      </c>
      <c r="C157" s="56" t="s">
        <v>283</v>
      </c>
      <c r="D157" s="57">
        <f>IFERROR(VLOOKUP(A151,REKAPAN!$A$1:$M$2737,12, FALSE))</f>
        <v>43742</v>
      </c>
      <c r="E157" s="40"/>
      <c r="F157" s="47" t="s">
        <v>351</v>
      </c>
      <c r="G157" s="49">
        <f t="shared" si="21"/>
        <v>12000</v>
      </c>
      <c r="H157" s="50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4" t="s">
        <v>266</v>
      </c>
      <c r="B158" s="52" t="str">
        <f>IFERROR(VLOOKUP(A151,REKAPAN!$A$1:$O$2737,15, FALSE))</f>
        <v>CS YENI (082321458214)</v>
      </c>
      <c r="C158" s="58" t="s">
        <v>300</v>
      </c>
      <c r="D158" s="59">
        <f>IFERROR(VLOOKUP(A151,REKAPAN!$A$1:$M$2737,13, FALSE))</f>
        <v>43742</v>
      </c>
      <c r="E158" s="40"/>
      <c r="F158" s="47" t="s">
        <v>372</v>
      </c>
      <c r="G158" s="49" t="str">
        <f t="shared" si="21"/>
        <v>JNE REG</v>
      </c>
      <c r="H158" s="50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4" t="s">
        <v>383</v>
      </c>
      <c r="B159" s="52">
        <f>IFERROR(VLOOKUP(A151,REKAPAN!$A$1:$M$2737,6, FALSE))</f>
        <v>2</v>
      </c>
      <c r="C159" s="58" t="s">
        <v>325</v>
      </c>
      <c r="D159" s="60" t="str">
        <f>IFERROR(VLOOKUP(A151,REKAPAN!$A$1:$M$2737,11, FALSE))</f>
        <v/>
      </c>
      <c r="E159" s="40"/>
      <c r="F159" s="47" t="s">
        <v>394</v>
      </c>
      <c r="G159" s="61" t="str">
        <f>IFERROR(VLOOKUP(A151,REKAPAN!$A$1:$O$2737,14, FALSE))</f>
        <v/>
      </c>
      <c r="H159" s="50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4" t="s">
        <v>404</v>
      </c>
      <c r="B160" s="62" t="str">
        <f>IFERROR(VLOOKUP(A151,REKAPAN!$A$1:$M$2737,5, FALSE))</f>
        <v>Tisha choco S set</v>
      </c>
      <c r="C160" s="58" t="s">
        <v>351</v>
      </c>
      <c r="D160" s="60">
        <f>IFERROR(VLOOKUP(A151,REKAPAN!$A$1:$M$2737,9, FALSE))</f>
        <v>12000</v>
      </c>
      <c r="E160" s="40"/>
      <c r="F160" s="47" t="s">
        <v>383</v>
      </c>
      <c r="G160" s="63">
        <f t="shared" ref="G160:G161" si="22">B159</f>
        <v>2</v>
      </c>
      <c r="H160" s="50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64"/>
      <c r="C161" s="58" t="s">
        <v>372</v>
      </c>
      <c r="D161" s="65" t="str">
        <f>IFERROR(VLOOKUP(A151,REKAPAN!$A$1:$M$2737,10, FALSE))</f>
        <v>JNE REG</v>
      </c>
      <c r="E161" s="40"/>
      <c r="F161" s="47" t="s">
        <v>404</v>
      </c>
      <c r="G161" s="66" t="str">
        <f t="shared" si="22"/>
        <v>Tisha choco S set</v>
      </c>
      <c r="H161" s="50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64"/>
      <c r="C162" s="58" t="s">
        <v>394</v>
      </c>
      <c r="D162" s="67"/>
      <c r="E162" s="40"/>
      <c r="F162" s="47"/>
      <c r="H162" s="50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64"/>
      <c r="C163" s="53"/>
      <c r="D163" s="50"/>
      <c r="E163" s="40"/>
      <c r="F163" s="64"/>
      <c r="H163" s="50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7" t="s">
        <v>460</v>
      </c>
      <c r="B164" s="68" t="s">
        <v>462</v>
      </c>
      <c r="C164" s="53"/>
      <c r="D164" s="54"/>
      <c r="E164" s="40"/>
      <c r="F164" s="69" t="s">
        <v>464</v>
      </c>
      <c r="G164" s="70" t="s">
        <v>469</v>
      </c>
      <c r="H164" s="71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72" t="str">
        <f>IFERROR(VLOOKUP(A151,REKAPAN!$A$2:$R$2737,16, FALSE))</f>
        <v>WAWAT</v>
      </c>
      <c r="B165" s="73"/>
      <c r="C165" s="74"/>
      <c r="D165" s="75"/>
      <c r="E165" s="76"/>
      <c r="F165" s="77"/>
      <c r="G165" s="78"/>
      <c r="H165" s="79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26" t="s">
        <v>373</v>
      </c>
      <c r="B166" s="27"/>
      <c r="C166" s="27"/>
      <c r="D166" s="28"/>
      <c r="E166" s="29"/>
      <c r="F166" s="30" t="str">
        <f>A166</f>
        <v>(11)3</v>
      </c>
      <c r="G166" s="31" t="s">
        <v>238</v>
      </c>
      <c r="H166" s="32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34" t="s">
        <v>239</v>
      </c>
      <c r="B167" s="35" t="str">
        <f>IFERROR(VLOOKUP(A166,REKAPAN!$A$1:$M$2737,2, FALSE))</f>
        <v>SITI ASIAH</v>
      </c>
      <c r="C167" s="36"/>
      <c r="D167" s="38"/>
      <c r="E167" s="40"/>
      <c r="F167" s="30" t="s">
        <v>266</v>
      </c>
      <c r="G167" s="43" t="str">
        <f>B173</f>
        <v>CS YENI (082321458214)</v>
      </c>
      <c r="H167" s="28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4" t="s">
        <v>269</v>
      </c>
      <c r="B168" s="45" t="str">
        <f>IFERROR(VLOOKUP(A166,REKAPAN!$A$1:$M$2737,3, FALSE))</f>
        <v>JL.P.DRAJAT GG.BAWANG NO.39 RT 06 RW 09 JABANG BAYI. Kecamatan : KESAMBI Kota : CIREBON Provinsi : JAWA BARAT</v>
      </c>
      <c r="D168" s="46"/>
      <c r="E168" s="40"/>
      <c r="F168" s="47" t="s">
        <v>270</v>
      </c>
      <c r="G168" s="49" t="str">
        <f>B167</f>
        <v>SITI ASIAH</v>
      </c>
      <c r="H168" s="50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4"/>
      <c r="D169" s="46"/>
      <c r="E169" s="40"/>
      <c r="F169" s="47" t="s">
        <v>283</v>
      </c>
      <c r="G169" s="51">
        <f t="shared" ref="G169:G173" si="23">D172</f>
        <v>43742</v>
      </c>
      <c r="H169" s="50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7.25" customHeight="1">
      <c r="A170" s="44"/>
      <c r="D170" s="46"/>
      <c r="E170" s="40"/>
      <c r="F170" s="47" t="s">
        <v>300</v>
      </c>
      <c r="G170" s="51">
        <f t="shared" si="23"/>
        <v>43742</v>
      </c>
      <c r="H170" s="50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4" t="s">
        <v>306</v>
      </c>
      <c r="B171" s="52" t="str">
        <f>IFERROR(VLOOKUP(A166,REKAPAN!$A$1:$M$2737,4, FALSE))</f>
        <v>082121345927</v>
      </c>
      <c r="C171" s="53"/>
      <c r="D171" s="54"/>
      <c r="E171" s="40"/>
      <c r="F171" s="47" t="s">
        <v>325</v>
      </c>
      <c r="G171" s="49" t="str">
        <f t="shared" si="23"/>
        <v/>
      </c>
      <c r="H171" s="50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30" t="s">
        <v>332</v>
      </c>
      <c r="B172" s="55" t="s">
        <v>333</v>
      </c>
      <c r="C172" s="56" t="s">
        <v>283</v>
      </c>
      <c r="D172" s="57">
        <f>IFERROR(VLOOKUP(A166,REKAPAN!$A$1:$M$2737,12, FALSE))</f>
        <v>43742</v>
      </c>
      <c r="E172" s="40"/>
      <c r="F172" s="47" t="s">
        <v>351</v>
      </c>
      <c r="G172" s="49">
        <f t="shared" si="23"/>
        <v>12000</v>
      </c>
      <c r="H172" s="50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4" t="s">
        <v>266</v>
      </c>
      <c r="B173" s="52" t="str">
        <f>IFERROR(VLOOKUP(A166,REKAPAN!$A$1:$O$2737,15, FALSE))</f>
        <v>CS YENI (082321458214)</v>
      </c>
      <c r="C173" s="58" t="s">
        <v>300</v>
      </c>
      <c r="D173" s="59">
        <f>IFERROR(VLOOKUP(A166,REKAPAN!$A$1:$M$2737,13, FALSE))</f>
        <v>43742</v>
      </c>
      <c r="E173" s="40"/>
      <c r="F173" s="47" t="s">
        <v>372</v>
      </c>
      <c r="G173" s="49" t="str">
        <f t="shared" si="23"/>
        <v>JNE REG</v>
      </c>
      <c r="H173" s="50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4" t="s">
        <v>383</v>
      </c>
      <c r="B174" s="52">
        <f>IFERROR(VLOOKUP(A166,REKAPAN!$A$1:$M$2737,6, FALSE))</f>
        <v>1</v>
      </c>
      <c r="C174" s="58" t="s">
        <v>325</v>
      </c>
      <c r="D174" s="60" t="str">
        <f>IFERROR(VLOOKUP(A166,REKAPAN!$A$1:$M$2737,11, FALSE))</f>
        <v/>
      </c>
      <c r="E174" s="40"/>
      <c r="F174" s="47" t="s">
        <v>394</v>
      </c>
      <c r="G174" s="61" t="str">
        <f>IFERROR(VLOOKUP(A166,REKAPAN!$A$1:$O$2737,14, FALSE))</f>
        <v/>
      </c>
      <c r="H174" s="50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4" t="s">
        <v>404</v>
      </c>
      <c r="B175" s="62" t="str">
        <f>IFERROR(VLOOKUP(A166,REKAPAN!$A$1:$M$2737,5, FALSE))</f>
        <v>ELENORA KIDS NUDE size.7 (Set)</v>
      </c>
      <c r="C175" s="58" t="s">
        <v>351</v>
      </c>
      <c r="D175" s="60">
        <f>IFERROR(VLOOKUP(A166,REKAPAN!$A$1:$M$2737,9, FALSE))</f>
        <v>12000</v>
      </c>
      <c r="E175" s="40"/>
      <c r="F175" s="47" t="s">
        <v>383</v>
      </c>
      <c r="G175" s="63">
        <f t="shared" ref="G175:G176" si="24">B174</f>
        <v>1</v>
      </c>
      <c r="H175" s="50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64"/>
      <c r="C176" s="58" t="s">
        <v>372</v>
      </c>
      <c r="D176" s="65" t="str">
        <f>IFERROR(VLOOKUP(A166,REKAPAN!$A$1:$M$2737,10, FALSE))</f>
        <v>JNE REG</v>
      </c>
      <c r="E176" s="40"/>
      <c r="F176" s="47" t="s">
        <v>404</v>
      </c>
      <c r="G176" s="66" t="str">
        <f t="shared" si="24"/>
        <v>ELENORA KIDS NUDE size.7 (Set)</v>
      </c>
      <c r="H176" s="50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64"/>
      <c r="C177" s="58" t="s">
        <v>394</v>
      </c>
      <c r="D177" s="67"/>
      <c r="E177" s="40"/>
      <c r="F177" s="47"/>
      <c r="H177" s="50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64"/>
      <c r="C178" s="53"/>
      <c r="D178" s="50"/>
      <c r="E178" s="40"/>
      <c r="F178" s="64"/>
      <c r="H178" s="50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7" t="s">
        <v>460</v>
      </c>
      <c r="B179" s="68" t="s">
        <v>462</v>
      </c>
      <c r="C179" s="53"/>
      <c r="D179" s="54"/>
      <c r="E179" s="40"/>
      <c r="F179" s="69" t="s">
        <v>464</v>
      </c>
      <c r="G179" s="70" t="s">
        <v>469</v>
      </c>
      <c r="H179" s="71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72" t="str">
        <f>IFERROR(VLOOKUP(A166,REKAPAN!$A$2:$R$2737,16, FALSE))</f>
        <v>WAWAT</v>
      </c>
      <c r="B180" s="73"/>
      <c r="C180" s="74"/>
      <c r="D180" s="75"/>
      <c r="E180" s="76"/>
      <c r="F180" s="77"/>
      <c r="G180" s="78"/>
      <c r="H180" s="79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26" t="s">
        <v>378</v>
      </c>
      <c r="B181" s="27"/>
      <c r="C181" s="27"/>
      <c r="D181" s="28"/>
      <c r="E181" s="29"/>
      <c r="F181" s="30" t="str">
        <f>A181</f>
        <v>(11)4</v>
      </c>
      <c r="G181" s="31" t="s">
        <v>238</v>
      </c>
      <c r="H181" s="32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34" t="s">
        <v>239</v>
      </c>
      <c r="B182" s="35" t="str">
        <f>IFERROR(VLOOKUP(A181,REKAPAN!$A$1:$M$2737,2, FALSE))</f>
        <v>Imam Tri Nugroho</v>
      </c>
      <c r="C182" s="36"/>
      <c r="D182" s="38"/>
      <c r="E182" s="40"/>
      <c r="F182" s="30" t="s">
        <v>266</v>
      </c>
      <c r="G182" s="43" t="str">
        <f>B188</f>
        <v>CS YENI (082321458214)</v>
      </c>
      <c r="H182" s="28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4" t="s">
        <v>269</v>
      </c>
      <c r="B183" s="45" t="str">
        <f>IFERROR(VLOOKUP(A181,REKAPAN!$A$1:$M$2737,3, FALSE))</f>
        <v>Honda Pradana Body&amp;Paint Jl Raden Saleh no.8 Karang Tengah Ciledug,Tangerang</v>
      </c>
      <c r="D183" s="46"/>
      <c r="E183" s="40"/>
      <c r="F183" s="47" t="s">
        <v>270</v>
      </c>
      <c r="G183" s="49" t="str">
        <f>B182</f>
        <v>Imam Tri Nugroho</v>
      </c>
      <c r="H183" s="50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4"/>
      <c r="D184" s="46"/>
      <c r="E184" s="40"/>
      <c r="F184" s="47" t="s">
        <v>283</v>
      </c>
      <c r="G184" s="51">
        <f t="shared" ref="G184:G188" si="25">D187</f>
        <v>43742</v>
      </c>
      <c r="H184" s="50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21.0" customHeight="1">
      <c r="A185" s="44"/>
      <c r="D185" s="46"/>
      <c r="E185" s="40"/>
      <c r="F185" s="47" t="s">
        <v>300</v>
      </c>
      <c r="G185" s="51">
        <f t="shared" si="25"/>
        <v>43742</v>
      </c>
      <c r="H185" s="50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4" t="s">
        <v>306</v>
      </c>
      <c r="B186" s="52" t="str">
        <f>IFERROR(VLOOKUP(A181,REKAPAN!$A$1:$M$2737,4, FALSE))</f>
        <v>085921186568</v>
      </c>
      <c r="C186" s="53"/>
      <c r="D186" s="54"/>
      <c r="E186" s="40"/>
      <c r="F186" s="47" t="s">
        <v>325</v>
      </c>
      <c r="G186" s="49" t="str">
        <f t="shared" si="25"/>
        <v/>
      </c>
      <c r="H186" s="50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30" t="s">
        <v>332</v>
      </c>
      <c r="B187" s="55" t="s">
        <v>333</v>
      </c>
      <c r="C187" s="56" t="s">
        <v>283</v>
      </c>
      <c r="D187" s="57">
        <f>IFERROR(VLOOKUP(A181,REKAPAN!$A$1:$M$2737,12, FALSE))</f>
        <v>43742</v>
      </c>
      <c r="E187" s="40"/>
      <c r="F187" s="47" t="s">
        <v>351</v>
      </c>
      <c r="G187" s="49">
        <f t="shared" si="25"/>
        <v>12000</v>
      </c>
      <c r="H187" s="50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4" t="s">
        <v>266</v>
      </c>
      <c r="B188" s="52" t="str">
        <f>IFERROR(VLOOKUP(A181,REKAPAN!$A$1:$O$2737,15, FALSE))</f>
        <v>CS YENI (082321458214)</v>
      </c>
      <c r="C188" s="58" t="s">
        <v>300</v>
      </c>
      <c r="D188" s="59">
        <f>IFERROR(VLOOKUP(A181,REKAPAN!$A$1:$M$2737,13, FALSE))</f>
        <v>43742</v>
      </c>
      <c r="E188" s="40"/>
      <c r="F188" s="47" t="s">
        <v>372</v>
      </c>
      <c r="G188" s="49" t="str">
        <f t="shared" si="25"/>
        <v>JNE REG</v>
      </c>
      <c r="H188" s="50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4" t="s">
        <v>383</v>
      </c>
      <c r="B189" s="52">
        <f>IFERROR(VLOOKUP(A181,REKAPAN!$A$1:$M$2737,6, FALSE))</f>
        <v>2</v>
      </c>
      <c r="C189" s="58" t="s">
        <v>325</v>
      </c>
      <c r="D189" s="60" t="str">
        <f>IFERROR(VLOOKUP(A181,REKAPAN!$A$1:$M$2737,11, FALSE))</f>
        <v/>
      </c>
      <c r="E189" s="40"/>
      <c r="F189" s="47" t="s">
        <v>394</v>
      </c>
      <c r="G189" s="61" t="str">
        <f>IFERROR(VLOOKUP(A181,REKAPAN!$A$1:$O$2737,14, FALSE))</f>
        <v/>
      </c>
      <c r="H189" s="50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4" t="s">
        <v>404</v>
      </c>
      <c r="B190" s="62" t="str">
        <f>IFERROR(VLOOKUP(A181,REKAPAN!$A$1:$M$2737,5, FALSE))</f>
        <v>Tisha Navy XXL set</v>
      </c>
      <c r="C190" s="58" t="s">
        <v>351</v>
      </c>
      <c r="D190" s="60">
        <f>IFERROR(VLOOKUP(A181,REKAPAN!$A$1:$M$2737,9, FALSE))</f>
        <v>12000</v>
      </c>
      <c r="E190" s="40"/>
      <c r="F190" s="47" t="s">
        <v>383</v>
      </c>
      <c r="G190" s="63">
        <f t="shared" ref="G190:G191" si="26">B189</f>
        <v>2</v>
      </c>
      <c r="H190" s="50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64"/>
      <c r="C191" s="58" t="s">
        <v>372</v>
      </c>
      <c r="D191" s="65" t="str">
        <f>IFERROR(VLOOKUP(A181,REKAPAN!$A$1:$M$2737,10, FALSE))</f>
        <v>JNE REG</v>
      </c>
      <c r="E191" s="40"/>
      <c r="F191" s="47" t="s">
        <v>404</v>
      </c>
      <c r="G191" s="66" t="str">
        <f t="shared" si="26"/>
        <v>Tisha Navy XXL set</v>
      </c>
      <c r="H191" s="50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64"/>
      <c r="C192" s="58" t="s">
        <v>394</v>
      </c>
      <c r="D192" s="67"/>
      <c r="E192" s="40"/>
      <c r="F192" s="47"/>
      <c r="H192" s="50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64"/>
      <c r="C193" s="53"/>
      <c r="D193" s="50"/>
      <c r="E193" s="40"/>
      <c r="F193" s="64"/>
      <c r="H193" s="50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7" t="s">
        <v>460</v>
      </c>
      <c r="B194" s="68" t="s">
        <v>462</v>
      </c>
      <c r="C194" s="53"/>
      <c r="D194" s="54"/>
      <c r="E194" s="40"/>
      <c r="F194" s="69" t="s">
        <v>464</v>
      </c>
      <c r="G194" s="70" t="s">
        <v>469</v>
      </c>
      <c r="H194" s="71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72" t="str">
        <f>IFERROR(VLOOKUP(A181,REKAPAN!$A$2:$R$2737,16, FALSE))</f>
        <v>WAWAT</v>
      </c>
      <c r="B195" s="73"/>
      <c r="C195" s="74"/>
      <c r="D195" s="75"/>
      <c r="E195" s="76"/>
      <c r="F195" s="77"/>
      <c r="G195" s="78"/>
      <c r="H195" s="79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26" t="s">
        <v>384</v>
      </c>
      <c r="B196" s="27"/>
      <c r="C196" s="27"/>
      <c r="D196" s="28"/>
      <c r="E196" s="29"/>
      <c r="F196" s="30" t="str">
        <f>A196</f>
        <v>(11)5</v>
      </c>
      <c r="G196" s="31" t="s">
        <v>238</v>
      </c>
      <c r="H196" s="32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34" t="s">
        <v>239</v>
      </c>
      <c r="B197" s="35" t="str">
        <f>IFERROR(VLOOKUP(A196,REKAPAN!$A$1:$M$2737,2, FALSE))</f>
        <v>Iis Nuraisyah</v>
      </c>
      <c r="C197" s="36"/>
      <c r="D197" s="38"/>
      <c r="E197" s="40"/>
      <c r="F197" s="30" t="s">
        <v>266</v>
      </c>
      <c r="G197" s="43" t="str">
        <f>B203</f>
        <v>CS YENI (082321458214)</v>
      </c>
      <c r="H197" s="28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4" t="s">
        <v>269</v>
      </c>
      <c r="B198" s="45" t="str">
        <f>IFERROR(VLOOKUP(A196,REKAPAN!$A$1:$M$2737,3, FALSE))</f>
        <v>kp.salangari, desa pandat, Rt/Rw 001/001 Kecamatan : Mandalawangi Kab/Kota : pandeglang Provinsi : Banten</v>
      </c>
      <c r="D198" s="46"/>
      <c r="E198" s="40"/>
      <c r="F198" s="47" t="s">
        <v>270</v>
      </c>
      <c r="G198" s="49" t="str">
        <f>B197</f>
        <v>Iis Nuraisyah</v>
      </c>
      <c r="H198" s="50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4"/>
      <c r="D199" s="46"/>
      <c r="E199" s="40"/>
      <c r="F199" s="47" t="s">
        <v>283</v>
      </c>
      <c r="G199" s="51">
        <f t="shared" ref="G199:G203" si="27">D202</f>
        <v>43742</v>
      </c>
      <c r="H199" s="50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33.0" customHeight="1">
      <c r="A200" s="44"/>
      <c r="D200" s="46"/>
      <c r="E200" s="40"/>
      <c r="F200" s="47" t="s">
        <v>300</v>
      </c>
      <c r="G200" s="51">
        <f t="shared" si="27"/>
        <v>43742</v>
      </c>
      <c r="H200" s="50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4" t="s">
        <v>306</v>
      </c>
      <c r="B201" s="52" t="str">
        <f>IFERROR(VLOOKUP(A196,REKAPAN!$A$1:$M$2737,4, FALSE))</f>
        <v>081294847996</v>
      </c>
      <c r="C201" s="53"/>
      <c r="D201" s="54"/>
      <c r="E201" s="40"/>
      <c r="F201" s="47" t="s">
        <v>325</v>
      </c>
      <c r="G201" s="49" t="str">
        <f t="shared" si="27"/>
        <v/>
      </c>
      <c r="H201" s="50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30" t="s">
        <v>332</v>
      </c>
      <c r="B202" s="55" t="s">
        <v>333</v>
      </c>
      <c r="C202" s="56" t="s">
        <v>283</v>
      </c>
      <c r="D202" s="57">
        <f>IFERROR(VLOOKUP(A196,REKAPAN!$A$1:$M$2737,12, FALSE))</f>
        <v>43742</v>
      </c>
      <c r="E202" s="40"/>
      <c r="F202" s="47" t="s">
        <v>351</v>
      </c>
      <c r="G202" s="49">
        <f t="shared" si="27"/>
        <v>22000</v>
      </c>
      <c r="H202" s="50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4" t="s">
        <v>266</v>
      </c>
      <c r="B203" s="52" t="str">
        <f>IFERROR(VLOOKUP(A196,REKAPAN!$A$1:$O$2737,15, FALSE))</f>
        <v>CS YENI (082321458214)</v>
      </c>
      <c r="C203" s="58" t="s">
        <v>300</v>
      </c>
      <c r="D203" s="59">
        <f>IFERROR(VLOOKUP(A196,REKAPAN!$A$1:$M$2737,13, FALSE))</f>
        <v>43742</v>
      </c>
      <c r="E203" s="40"/>
      <c r="F203" s="47" t="s">
        <v>372</v>
      </c>
      <c r="G203" s="49" t="str">
        <f t="shared" si="27"/>
        <v>JNE REG</v>
      </c>
      <c r="H203" s="50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4" t="s">
        <v>383</v>
      </c>
      <c r="B204" s="52">
        <f>IFERROR(VLOOKUP(A196,REKAPAN!$A$1:$M$2737,6, FALSE))</f>
        <v>2</v>
      </c>
      <c r="C204" s="58" t="s">
        <v>325</v>
      </c>
      <c r="D204" s="60" t="str">
        <f>IFERROR(VLOOKUP(A196,REKAPAN!$A$1:$M$2737,11, FALSE))</f>
        <v/>
      </c>
      <c r="E204" s="40"/>
      <c r="F204" s="47" t="s">
        <v>394</v>
      </c>
      <c r="G204" s="61" t="str">
        <f>IFERROR(VLOOKUP(A196,REKAPAN!$A$1:$O$2737,14, FALSE))</f>
        <v/>
      </c>
      <c r="H204" s="50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4" t="s">
        <v>404</v>
      </c>
      <c r="B205" s="62" t="str">
        <f>IFERROR(VLOOKUP(A196,REKAPAN!$A$1:$M$2737,5, FALSE))</f>
        <v>Yara Maroon S set</v>
      </c>
      <c r="C205" s="58" t="s">
        <v>351</v>
      </c>
      <c r="D205" s="60">
        <f>IFERROR(VLOOKUP(A196,REKAPAN!$A$1:$M$2737,9, FALSE))</f>
        <v>22000</v>
      </c>
      <c r="E205" s="40"/>
      <c r="F205" s="47" t="s">
        <v>383</v>
      </c>
      <c r="G205" s="63">
        <f t="shared" ref="G205:G206" si="28">B204</f>
        <v>2</v>
      </c>
      <c r="H205" s="50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64"/>
      <c r="C206" s="58" t="s">
        <v>372</v>
      </c>
      <c r="D206" s="65" t="str">
        <f>IFERROR(VLOOKUP(A196,REKAPAN!$A$1:$M$2737,10, FALSE))</f>
        <v>JNE REG</v>
      </c>
      <c r="E206" s="40"/>
      <c r="F206" s="47" t="s">
        <v>404</v>
      </c>
      <c r="G206" s="66" t="str">
        <f t="shared" si="28"/>
        <v>Yara Maroon S set</v>
      </c>
      <c r="H206" s="50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2.75" customHeight="1">
      <c r="A207" s="64"/>
      <c r="C207" s="58" t="s">
        <v>394</v>
      </c>
      <c r="D207" s="67"/>
      <c r="E207" s="40"/>
      <c r="F207" s="47"/>
      <c r="H207" s="50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8.75" customHeight="1">
      <c r="A208" s="64"/>
      <c r="C208" s="53"/>
      <c r="D208" s="50"/>
      <c r="E208" s="40"/>
      <c r="F208" s="64"/>
      <c r="H208" s="50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7" t="s">
        <v>460</v>
      </c>
      <c r="B209" s="68" t="s">
        <v>462</v>
      </c>
      <c r="C209" s="53"/>
      <c r="D209" s="54"/>
      <c r="E209" s="40"/>
      <c r="F209" s="69" t="s">
        <v>464</v>
      </c>
      <c r="G209" s="70" t="s">
        <v>469</v>
      </c>
      <c r="H209" s="71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72" t="str">
        <f>IFERROR(VLOOKUP(A196,REKAPAN!$A$2:$R$2737,16, FALSE))</f>
        <v>WAWAT</v>
      </c>
      <c r="B210" s="73"/>
      <c r="C210" s="74"/>
      <c r="D210" s="75"/>
      <c r="E210" s="76"/>
      <c r="F210" s="77"/>
      <c r="G210" s="78"/>
      <c r="H210" s="79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26" t="s">
        <v>389</v>
      </c>
      <c r="B211" s="27"/>
      <c r="C211" s="27"/>
      <c r="D211" s="28"/>
      <c r="E211" s="29"/>
      <c r="F211" s="30" t="str">
        <f>A211</f>
        <v>(11)6</v>
      </c>
      <c r="G211" s="31" t="s">
        <v>238</v>
      </c>
      <c r="H211" s="32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34" t="s">
        <v>239</v>
      </c>
      <c r="B212" s="35" t="str">
        <f>IFERROR(VLOOKUP(A211,REKAPAN!$A$1:$M$2737,2, FALSE))</f>
        <v>Mariska Dwi Permatasari</v>
      </c>
      <c r="C212" s="36"/>
      <c r="D212" s="38"/>
      <c r="E212" s="40"/>
      <c r="F212" s="30" t="s">
        <v>266</v>
      </c>
      <c r="G212" s="43" t="str">
        <f>B218</f>
        <v>CS YENI (082321458214)</v>
      </c>
      <c r="H212" s="28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4" t="s">
        <v>269</v>
      </c>
      <c r="B213" s="45" t="str">
        <f>IFERROR(VLOOKUP(A211,REKAPAN!$A$1:$M$2737,3, FALSE))</f>
        <v>Fortuna Regency blok C4 Kecamatan : Cihideung Kota : Tasikmalaya Provinsi : Jawa Barat</v>
      </c>
      <c r="D213" s="46"/>
      <c r="E213" s="40"/>
      <c r="F213" s="47" t="s">
        <v>270</v>
      </c>
      <c r="G213" s="49" t="str">
        <f>B212</f>
        <v>Mariska Dwi Permatasari</v>
      </c>
      <c r="H213" s="50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4"/>
      <c r="D214" s="46"/>
      <c r="E214" s="40"/>
      <c r="F214" s="47" t="s">
        <v>283</v>
      </c>
      <c r="G214" s="51">
        <f t="shared" ref="G214:G218" si="29">D217</f>
        <v>43742</v>
      </c>
      <c r="H214" s="50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30.0" customHeight="1">
      <c r="A215" s="44"/>
      <c r="D215" s="46"/>
      <c r="E215" s="40"/>
      <c r="F215" s="47" t="s">
        <v>300</v>
      </c>
      <c r="G215" s="51">
        <f t="shared" si="29"/>
        <v>43742</v>
      </c>
      <c r="H215" s="50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4" t="s">
        <v>306</v>
      </c>
      <c r="B216" s="52" t="str">
        <f>IFERROR(VLOOKUP(A211,REKAPAN!$A$1:$M$2737,4, FALSE))</f>
        <v>081909661667</v>
      </c>
      <c r="C216" s="53"/>
      <c r="D216" s="54"/>
      <c r="E216" s="40"/>
      <c r="F216" s="47" t="s">
        <v>325</v>
      </c>
      <c r="G216" s="49">
        <f t="shared" si="29"/>
        <v>35700</v>
      </c>
      <c r="H216" s="50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30" t="s">
        <v>332</v>
      </c>
      <c r="B217" s="55" t="s">
        <v>333</v>
      </c>
      <c r="C217" s="56" t="s">
        <v>283</v>
      </c>
      <c r="D217" s="57">
        <f>IFERROR(VLOOKUP(A211,REKAPAN!$A$1:$M$2737,12, FALSE))</f>
        <v>43742</v>
      </c>
      <c r="E217" s="40"/>
      <c r="F217" s="47" t="s">
        <v>351</v>
      </c>
      <c r="G217" s="49">
        <f t="shared" si="29"/>
        <v>8000</v>
      </c>
      <c r="H217" s="50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4" t="s">
        <v>266</v>
      </c>
      <c r="B218" s="52" t="str">
        <f>IFERROR(VLOOKUP(A211,REKAPAN!$A$1:$O$2737,15, FALSE))</f>
        <v>CS YENI (082321458214)</v>
      </c>
      <c r="C218" s="58" t="s">
        <v>300</v>
      </c>
      <c r="D218" s="59">
        <f>IFERROR(VLOOKUP(A211,REKAPAN!$A$1:$M$2737,13, FALSE))</f>
        <v>43742</v>
      </c>
      <c r="E218" s="40"/>
      <c r="F218" s="47" t="s">
        <v>372</v>
      </c>
      <c r="G218" s="49" t="str">
        <f t="shared" si="29"/>
        <v>JNE REG</v>
      </c>
      <c r="H218" s="50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4" t="s">
        <v>383</v>
      </c>
      <c r="B219" s="52">
        <f>IFERROR(VLOOKUP(A211,REKAPAN!$A$1:$M$2737,6, FALSE))</f>
        <v>1</v>
      </c>
      <c r="C219" s="58" t="s">
        <v>325</v>
      </c>
      <c r="D219" s="60">
        <f>IFERROR(VLOOKUP(A211,REKAPAN!$A$1:$M$2737,11, FALSE))</f>
        <v>35700</v>
      </c>
      <c r="E219" s="40"/>
      <c r="F219" s="47" t="s">
        <v>394</v>
      </c>
      <c r="G219" s="61" t="str">
        <f>IFERROR(VLOOKUP(A211,REKAPAN!$A$1:$O$2737,14, FALSE))</f>
        <v/>
      </c>
      <c r="H219" s="50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4" t="s">
        <v>404</v>
      </c>
      <c r="B220" s="62" t="str">
        <f>IFERROR(VLOOKUP(A211,REKAPAN!$A$1:$M$2737,5, FALSE))</f>
        <v>Halwa pasangan maira pink</v>
      </c>
      <c r="C220" s="58" t="s">
        <v>351</v>
      </c>
      <c r="D220" s="60">
        <f>IFERROR(VLOOKUP(A211,REKAPAN!$A$1:$M$2737,9, FALSE))</f>
        <v>8000</v>
      </c>
      <c r="E220" s="40"/>
      <c r="F220" s="47" t="s">
        <v>383</v>
      </c>
      <c r="G220" s="63">
        <f t="shared" ref="G220:G221" si="30">B219</f>
        <v>1</v>
      </c>
      <c r="H220" s="50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64"/>
      <c r="C221" s="58" t="s">
        <v>372</v>
      </c>
      <c r="D221" s="65" t="str">
        <f>IFERROR(VLOOKUP(A211,REKAPAN!$A$1:$M$2737,10, FALSE))</f>
        <v>JNE REG</v>
      </c>
      <c r="E221" s="40"/>
      <c r="F221" s="47" t="s">
        <v>404</v>
      </c>
      <c r="G221" s="66" t="str">
        <f t="shared" si="30"/>
        <v>Halwa pasangan maira pink</v>
      </c>
      <c r="H221" s="50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64"/>
      <c r="C222" s="58" t="s">
        <v>394</v>
      </c>
      <c r="D222" s="67"/>
      <c r="E222" s="40"/>
      <c r="F222" s="47"/>
      <c r="H222" s="50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64"/>
      <c r="C223" s="53"/>
      <c r="D223" s="50"/>
      <c r="E223" s="40"/>
      <c r="F223" s="64"/>
      <c r="H223" s="50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7" t="s">
        <v>460</v>
      </c>
      <c r="B224" s="68" t="s">
        <v>462</v>
      </c>
      <c r="C224" s="53"/>
      <c r="D224" s="54"/>
      <c r="E224" s="40"/>
      <c r="F224" s="69" t="s">
        <v>464</v>
      </c>
      <c r="G224" s="70" t="s">
        <v>469</v>
      </c>
      <c r="H224" s="71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72" t="str">
        <f>IFERROR(VLOOKUP(A211,REKAPAN!$A$2:$R$2737,16, FALSE))</f>
        <v>WAWAT</v>
      </c>
      <c r="B225" s="73"/>
      <c r="C225" s="74"/>
      <c r="D225" s="75"/>
      <c r="E225" s="76"/>
      <c r="F225" s="77"/>
      <c r="G225" s="78"/>
      <c r="H225" s="79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26" t="s">
        <v>395</v>
      </c>
      <c r="B226" s="27"/>
      <c r="C226" s="27"/>
      <c r="D226" s="28"/>
      <c r="E226" s="29"/>
      <c r="F226" s="30" t="str">
        <f>A226</f>
        <v>(11)7</v>
      </c>
      <c r="G226" s="31" t="s">
        <v>238</v>
      </c>
      <c r="H226" s="32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34" t="s">
        <v>239</v>
      </c>
      <c r="B227" s="35" t="str">
        <f>IFERROR(VLOOKUP(A226,REKAPAN!$A$1:$M$2737,2, FALSE))</f>
        <v>Galuh setyawati</v>
      </c>
      <c r="C227" s="36"/>
      <c r="D227" s="38"/>
      <c r="E227" s="40"/>
      <c r="F227" s="30" t="s">
        <v>266</v>
      </c>
      <c r="G227" s="43" t="str">
        <f>B233</f>
        <v>CS YENI (082321458214)</v>
      </c>
      <c r="H227" s="28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4" t="s">
        <v>269</v>
      </c>
      <c r="B228" s="45" t="str">
        <f>IFERROR(VLOOKUP(A226,REKAPAN!$A$1:$M$2737,3, FALSE))</f>
        <v>ds lengkong rt 2 rw 1 kec batangan kab pati</v>
      </c>
      <c r="D228" s="46"/>
      <c r="E228" s="40"/>
      <c r="F228" s="47" t="s">
        <v>270</v>
      </c>
      <c r="G228" s="49" t="str">
        <f>B227</f>
        <v>Galuh setyawati</v>
      </c>
      <c r="H228" s="50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4"/>
      <c r="D229" s="46"/>
      <c r="E229" s="40"/>
      <c r="F229" s="47" t="s">
        <v>283</v>
      </c>
      <c r="G229" s="51">
        <f t="shared" ref="G229:G233" si="31">D232</f>
        <v>43742</v>
      </c>
      <c r="H229" s="50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5.75" customHeight="1">
      <c r="A230" s="44"/>
      <c r="D230" s="46"/>
      <c r="E230" s="40"/>
      <c r="F230" s="47" t="s">
        <v>300</v>
      </c>
      <c r="G230" s="51">
        <f t="shared" si="31"/>
        <v>43742</v>
      </c>
      <c r="H230" s="50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4" t="s">
        <v>306</v>
      </c>
      <c r="B231" s="52" t="str">
        <f>IFERROR(VLOOKUP(A226,REKAPAN!$A$1:$M$2737,4, FALSE))</f>
        <v>085215382344</v>
      </c>
      <c r="C231" s="53"/>
      <c r="D231" s="54"/>
      <c r="E231" s="40"/>
      <c r="F231" s="47" t="s">
        <v>325</v>
      </c>
      <c r="G231" s="49" t="str">
        <f t="shared" si="31"/>
        <v/>
      </c>
      <c r="H231" s="50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30" t="s">
        <v>332</v>
      </c>
      <c r="B232" s="55" t="s">
        <v>333</v>
      </c>
      <c r="C232" s="56" t="s">
        <v>283</v>
      </c>
      <c r="D232" s="57">
        <f>IFERROR(VLOOKUP(A226,REKAPAN!$A$1:$M$2737,12, FALSE))</f>
        <v>43742</v>
      </c>
      <c r="E232" s="40"/>
      <c r="F232" s="47" t="s">
        <v>351</v>
      </c>
      <c r="G232" s="49">
        <f t="shared" si="31"/>
        <v>24000</v>
      </c>
      <c r="H232" s="50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4" t="s">
        <v>266</v>
      </c>
      <c r="B233" s="52" t="str">
        <f>IFERROR(VLOOKUP(A226,REKAPAN!$A$1:$O$2737,15, FALSE))</f>
        <v>CS YENI (082321458214)</v>
      </c>
      <c r="C233" s="58" t="s">
        <v>300</v>
      </c>
      <c r="D233" s="59">
        <f>IFERROR(VLOOKUP(A226,REKAPAN!$A$1:$M$2737,13, FALSE))</f>
        <v>43742</v>
      </c>
      <c r="E233" s="40"/>
      <c r="F233" s="47" t="s">
        <v>372</v>
      </c>
      <c r="G233" s="49" t="str">
        <f t="shared" si="31"/>
        <v>JNE REG</v>
      </c>
      <c r="H233" s="50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4" t="s">
        <v>383</v>
      </c>
      <c r="B234" s="52">
        <f>IFERROR(VLOOKUP(A226,REKAPAN!$A$1:$M$2737,6, FALSE))</f>
        <v>1</v>
      </c>
      <c r="C234" s="58" t="s">
        <v>325</v>
      </c>
      <c r="D234" s="60" t="str">
        <f>IFERROR(VLOOKUP(A226,REKAPAN!$A$1:$M$2737,11, FALSE))</f>
        <v/>
      </c>
      <c r="E234" s="40"/>
      <c r="F234" s="47" t="s">
        <v>394</v>
      </c>
      <c r="G234" s="61" t="str">
        <f>IFERROR(VLOOKUP(A226,REKAPAN!$A$1:$O$2737,14, FALSE))</f>
        <v/>
      </c>
      <c r="H234" s="50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4" t="s">
        <v>404</v>
      </c>
      <c r="B235" s="62" t="str">
        <f>IFERROR(VLOOKUP(A226,REKAPAN!$A$1:$M$2737,5, FALSE))</f>
        <v>Tisha Navy S do</v>
      </c>
      <c r="C235" s="58" t="s">
        <v>351</v>
      </c>
      <c r="D235" s="60">
        <f>IFERROR(VLOOKUP(A226,REKAPAN!$A$1:$M$2737,9, FALSE))</f>
        <v>24000</v>
      </c>
      <c r="E235" s="40"/>
      <c r="F235" s="47" t="s">
        <v>383</v>
      </c>
      <c r="G235" s="63">
        <f t="shared" ref="G235:G236" si="32">B234</f>
        <v>1</v>
      </c>
      <c r="H235" s="50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64"/>
      <c r="C236" s="58" t="s">
        <v>372</v>
      </c>
      <c r="D236" s="65" t="str">
        <f>IFERROR(VLOOKUP(A226,REKAPAN!$A$1:$M$2737,10, FALSE))</f>
        <v>JNE REG</v>
      </c>
      <c r="E236" s="40"/>
      <c r="F236" s="47" t="s">
        <v>404</v>
      </c>
      <c r="G236" s="66" t="str">
        <f t="shared" si="32"/>
        <v>Tisha Navy S do</v>
      </c>
      <c r="H236" s="50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64"/>
      <c r="C237" s="58" t="s">
        <v>394</v>
      </c>
      <c r="D237" s="67"/>
      <c r="E237" s="40"/>
      <c r="F237" s="47"/>
      <c r="H237" s="50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64"/>
      <c r="C238" s="53"/>
      <c r="D238" s="50"/>
      <c r="E238" s="40"/>
      <c r="F238" s="64"/>
      <c r="H238" s="50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7" t="s">
        <v>460</v>
      </c>
      <c r="B239" s="68" t="s">
        <v>462</v>
      </c>
      <c r="C239" s="53"/>
      <c r="D239" s="54"/>
      <c r="E239" s="40"/>
      <c r="F239" s="69" t="s">
        <v>464</v>
      </c>
      <c r="G239" s="70" t="s">
        <v>469</v>
      </c>
      <c r="H239" s="71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72" t="str">
        <f>IFERROR(VLOOKUP(A226,REKAPAN!$A$2:$R$2737,16, FALSE))</f>
        <v>WAWAT</v>
      </c>
      <c r="B240" s="73"/>
      <c r="C240" s="74"/>
      <c r="D240" s="75"/>
      <c r="E240" s="76"/>
      <c r="F240" s="77"/>
      <c r="G240" s="78"/>
      <c r="H240" s="79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26" t="s">
        <v>400</v>
      </c>
      <c r="B241" s="27"/>
      <c r="C241" s="27"/>
      <c r="D241" s="28"/>
      <c r="E241" s="29"/>
      <c r="F241" s="30" t="str">
        <f>A241</f>
        <v>(11)8</v>
      </c>
      <c r="G241" s="31" t="s">
        <v>238</v>
      </c>
      <c r="H241" s="32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34" t="s">
        <v>239</v>
      </c>
      <c r="B242" s="35" t="str">
        <f>IFERROR(VLOOKUP(A241,REKAPAN!$A$1:$M$2737,2, FALSE))</f>
        <v>Yusnita Sari</v>
      </c>
      <c r="C242" s="36"/>
      <c r="D242" s="38"/>
      <c r="E242" s="40"/>
      <c r="F242" s="30" t="s">
        <v>266</v>
      </c>
      <c r="G242" s="43" t="str">
        <f>B248</f>
        <v>CS YENI (082321458214)</v>
      </c>
      <c r="H242" s="28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4" t="s">
        <v>269</v>
      </c>
      <c r="B243" s="45" t="str">
        <f>IFERROR(VLOOKUP(A241,REKAPAN!$A$1:$M$2737,3, FALSE))</f>
        <v>Jl.Kayumanis Rt.04/04 no.6:5 Kel.Cirimekar-Kec.Cibinong 16917 Kab.Bogor Kecamatan : Cibinong Kab/Kota : Bogor Provinsi : Jawa Barat</v>
      </c>
      <c r="D243" s="46"/>
      <c r="E243" s="40"/>
      <c r="F243" s="47" t="s">
        <v>270</v>
      </c>
      <c r="G243" s="49" t="str">
        <f>B242</f>
        <v>Yusnita Sari</v>
      </c>
      <c r="H243" s="50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4"/>
      <c r="D244" s="46"/>
      <c r="E244" s="40"/>
      <c r="F244" s="47" t="s">
        <v>283</v>
      </c>
      <c r="G244" s="51">
        <f t="shared" ref="G244:G248" si="33">D247</f>
        <v>43773</v>
      </c>
      <c r="H244" s="50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31.5" customHeight="1">
      <c r="A245" s="44"/>
      <c r="D245" s="46"/>
      <c r="E245" s="40"/>
      <c r="F245" s="47" t="s">
        <v>300</v>
      </c>
      <c r="G245" s="51">
        <f t="shared" si="33"/>
        <v>43773</v>
      </c>
      <c r="H245" s="50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4" t="s">
        <v>306</v>
      </c>
      <c r="B246" s="52" t="str">
        <f>IFERROR(VLOOKUP(A241,REKAPAN!$A$1:$M$2737,4, FALSE))</f>
        <v>082122275388</v>
      </c>
      <c r="C246" s="53"/>
      <c r="D246" s="54"/>
      <c r="E246" s="40"/>
      <c r="F246" s="47" t="s">
        <v>325</v>
      </c>
      <c r="G246" s="49" t="str">
        <f t="shared" si="33"/>
        <v/>
      </c>
      <c r="H246" s="50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30" t="s">
        <v>332</v>
      </c>
      <c r="B247" s="55" t="s">
        <v>333</v>
      </c>
      <c r="C247" s="56" t="s">
        <v>283</v>
      </c>
      <c r="D247" s="57">
        <f>IFERROR(VLOOKUP(A241,REKAPAN!$A$1:$M$2737,12, FALSE))</f>
        <v>43773</v>
      </c>
      <c r="E247" s="40"/>
      <c r="F247" s="47" t="s">
        <v>351</v>
      </c>
      <c r="G247" s="49">
        <f t="shared" si="33"/>
        <v>12000</v>
      </c>
      <c r="H247" s="50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4" t="s">
        <v>266</v>
      </c>
      <c r="B248" s="52" t="str">
        <f>IFERROR(VLOOKUP(A241,REKAPAN!$A$1:$O$2737,15, FALSE))</f>
        <v>CS YENI (082321458214)</v>
      </c>
      <c r="C248" s="58" t="s">
        <v>300</v>
      </c>
      <c r="D248" s="59">
        <f>IFERROR(VLOOKUP(A241,REKAPAN!$A$1:$M$2737,13, FALSE))</f>
        <v>43773</v>
      </c>
      <c r="E248" s="40"/>
      <c r="F248" s="47" t="s">
        <v>372</v>
      </c>
      <c r="G248" s="49" t="str">
        <f t="shared" si="33"/>
        <v>JNE REG</v>
      </c>
      <c r="H248" s="50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4" t="s">
        <v>383</v>
      </c>
      <c r="B249" s="52">
        <f>IFERROR(VLOOKUP(A241,REKAPAN!$A$1:$M$2737,6, FALSE))</f>
        <v>2</v>
      </c>
      <c r="C249" s="58" t="s">
        <v>325</v>
      </c>
      <c r="D249" s="60" t="str">
        <f>IFERROR(VLOOKUP(A241,REKAPAN!$A$1:$M$2737,11, FALSE))</f>
        <v/>
      </c>
      <c r="E249" s="40"/>
      <c r="F249" s="47" t="s">
        <v>394</v>
      </c>
      <c r="G249" s="61" t="str">
        <f>IFERROR(VLOOKUP(A241,REKAPAN!$A$1:$O$2737,14, FALSE))</f>
        <v/>
      </c>
      <c r="H249" s="50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4" t="s">
        <v>404</v>
      </c>
      <c r="B250" s="62" t="str">
        <f>IFERROR(VLOOKUP(A241,REKAPAN!$A$1:$M$2737,5, FALSE))</f>
        <v>Tisha Navy XXL set</v>
      </c>
      <c r="C250" s="58" t="s">
        <v>351</v>
      </c>
      <c r="D250" s="60">
        <f>IFERROR(VLOOKUP(A241,REKAPAN!$A$1:$M$2737,9, FALSE))</f>
        <v>12000</v>
      </c>
      <c r="E250" s="40"/>
      <c r="F250" s="47" t="s">
        <v>383</v>
      </c>
      <c r="G250" s="63">
        <f t="shared" ref="G250:G251" si="34">B249</f>
        <v>2</v>
      </c>
      <c r="H250" s="50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64"/>
      <c r="C251" s="58" t="s">
        <v>372</v>
      </c>
      <c r="D251" s="65" t="str">
        <f>IFERROR(VLOOKUP(A241,REKAPAN!$A$1:$M$2737,10, FALSE))</f>
        <v>JNE REG</v>
      </c>
      <c r="E251" s="40"/>
      <c r="F251" s="47" t="s">
        <v>404</v>
      </c>
      <c r="G251" s="66" t="str">
        <f t="shared" si="34"/>
        <v>Tisha Navy XXL set</v>
      </c>
      <c r="H251" s="50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64"/>
      <c r="C252" s="58" t="s">
        <v>394</v>
      </c>
      <c r="D252" s="67"/>
      <c r="E252" s="40"/>
      <c r="F252" s="47"/>
      <c r="H252" s="50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64"/>
      <c r="C253" s="53"/>
      <c r="D253" s="50"/>
      <c r="E253" s="40"/>
      <c r="F253" s="64"/>
      <c r="H253" s="50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7" t="s">
        <v>460</v>
      </c>
      <c r="B254" s="68" t="s">
        <v>462</v>
      </c>
      <c r="C254" s="53"/>
      <c r="D254" s="54"/>
      <c r="E254" s="40"/>
      <c r="F254" s="69" t="s">
        <v>464</v>
      </c>
      <c r="G254" s="70" t="s">
        <v>469</v>
      </c>
      <c r="H254" s="71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72" t="str">
        <f>IFERROR(VLOOKUP(A241,REKAPAN!$A$2:$R$2737,16, FALSE))</f>
        <v>Rosty</v>
      </c>
      <c r="B255" s="73"/>
      <c r="C255" s="74"/>
      <c r="D255" s="75"/>
      <c r="E255" s="76"/>
      <c r="F255" s="77"/>
      <c r="G255" s="78"/>
      <c r="H255" s="79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26" t="s">
        <v>405</v>
      </c>
      <c r="B256" s="27"/>
      <c r="C256" s="27"/>
      <c r="D256" s="28"/>
      <c r="E256" s="29"/>
      <c r="F256" s="30" t="str">
        <f>A256</f>
        <v>(11)9</v>
      </c>
      <c r="G256" s="31" t="s">
        <v>238</v>
      </c>
      <c r="H256" s="32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34" t="s">
        <v>239</v>
      </c>
      <c r="B257" s="35" t="str">
        <f>IFERROR(VLOOKUP(A256,REKAPAN!$A$1:$M$2737,2, FALSE))</f>
        <v>Shofa sofya nuraeni</v>
      </c>
      <c r="C257" s="36"/>
      <c r="D257" s="38"/>
      <c r="E257" s="40"/>
      <c r="F257" s="30" t="s">
        <v>266</v>
      </c>
      <c r="G257" s="43" t="str">
        <f>B263</f>
        <v>CS YENI (082321458214)</v>
      </c>
      <c r="H257" s="28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4" t="s">
        <v>269</v>
      </c>
      <c r="B258" s="45" t="str">
        <f>IFERROR(VLOOKUP(A256,REKAPAN!$A$1:$M$2737,3, FALSE))</f>
        <v>kp. cibunar rt/rw 04/03 desa cibunar kecamatan: malangbong kabupaten: garut provinsi: jawa barat</v>
      </c>
      <c r="D258" s="46"/>
      <c r="E258" s="40"/>
      <c r="F258" s="47" t="s">
        <v>270</v>
      </c>
      <c r="G258" s="49" t="str">
        <f>B257</f>
        <v>Shofa sofya nuraeni</v>
      </c>
      <c r="H258" s="50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4"/>
      <c r="D259" s="46"/>
      <c r="E259" s="40"/>
      <c r="F259" s="47" t="s">
        <v>283</v>
      </c>
      <c r="G259" s="51">
        <f t="shared" ref="G259:G263" si="35">D262</f>
        <v>43742</v>
      </c>
      <c r="H259" s="50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25.5" customHeight="1">
      <c r="A260" s="44"/>
      <c r="D260" s="46"/>
      <c r="E260" s="40"/>
      <c r="F260" s="47" t="s">
        <v>300</v>
      </c>
      <c r="G260" s="51">
        <f t="shared" si="35"/>
        <v>43742</v>
      </c>
      <c r="H260" s="50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4" t="s">
        <v>306</v>
      </c>
      <c r="B261" s="52" t="str">
        <f>IFERROR(VLOOKUP(A256,REKAPAN!$A$1:$M$2737,4, FALSE))</f>
        <v>082250691933</v>
      </c>
      <c r="C261" s="53"/>
      <c r="D261" s="54"/>
      <c r="E261" s="40"/>
      <c r="F261" s="47" t="s">
        <v>325</v>
      </c>
      <c r="G261" s="49" t="str">
        <f t="shared" si="35"/>
        <v/>
      </c>
      <c r="H261" s="50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30" t="s">
        <v>332</v>
      </c>
      <c r="B262" s="55" t="s">
        <v>333</v>
      </c>
      <c r="C262" s="56" t="s">
        <v>283</v>
      </c>
      <c r="D262" s="57">
        <f>IFERROR(VLOOKUP(A256,REKAPAN!$A$1:$M$2737,12, FALSE))</f>
        <v>43742</v>
      </c>
      <c r="E262" s="40"/>
      <c r="F262" s="47" t="s">
        <v>351</v>
      </c>
      <c r="G262" s="49">
        <f t="shared" si="35"/>
        <v>16000</v>
      </c>
      <c r="H262" s="50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4" t="s">
        <v>266</v>
      </c>
      <c r="B263" s="52" t="str">
        <f>IFERROR(VLOOKUP(A256,REKAPAN!$A$1:$O$2737,15, FALSE))</f>
        <v>CS YENI (082321458214)</v>
      </c>
      <c r="C263" s="58" t="s">
        <v>300</v>
      </c>
      <c r="D263" s="59">
        <f>IFERROR(VLOOKUP(A256,REKAPAN!$A$1:$M$2737,13, FALSE))</f>
        <v>43742</v>
      </c>
      <c r="E263" s="40"/>
      <c r="F263" s="47" t="s">
        <v>372</v>
      </c>
      <c r="G263" s="49" t="str">
        <f t="shared" si="35"/>
        <v>JNE REG</v>
      </c>
      <c r="H263" s="50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4" t="s">
        <v>383</v>
      </c>
      <c r="B264" s="52">
        <f>IFERROR(VLOOKUP(A256,REKAPAN!$A$1:$M$2737,6, FALSE))</f>
        <v>1</v>
      </c>
      <c r="C264" s="58" t="s">
        <v>325</v>
      </c>
      <c r="D264" s="60" t="str">
        <f>IFERROR(VLOOKUP(A256,REKAPAN!$A$1:$M$2737,11, FALSE))</f>
        <v/>
      </c>
      <c r="E264" s="40"/>
      <c r="F264" s="47" t="s">
        <v>394</v>
      </c>
      <c r="G264" s="61" t="str">
        <f>IFERROR(VLOOKUP(A256,REKAPAN!$A$1:$O$2737,14, FALSE))</f>
        <v/>
      </c>
      <c r="H264" s="50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4" t="s">
        <v>404</v>
      </c>
      <c r="B265" s="62" t="str">
        <f>IFERROR(VLOOKUP(A256,REKAPAN!$A$1:$M$2737,5, FALSE))</f>
        <v>Elenora kids hitam size.3 (Set)</v>
      </c>
      <c r="C265" s="58" t="s">
        <v>351</v>
      </c>
      <c r="D265" s="60">
        <f>IFERROR(VLOOKUP(A256,REKAPAN!$A$1:$M$2737,9, FALSE))</f>
        <v>16000</v>
      </c>
      <c r="E265" s="40"/>
      <c r="F265" s="47" t="s">
        <v>383</v>
      </c>
      <c r="G265" s="63">
        <f t="shared" ref="G265:G266" si="36">B264</f>
        <v>1</v>
      </c>
      <c r="H265" s="50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64"/>
      <c r="C266" s="58" t="s">
        <v>372</v>
      </c>
      <c r="D266" s="65" t="str">
        <f>IFERROR(VLOOKUP(A256,REKAPAN!$A$1:$M$2737,10, FALSE))</f>
        <v>JNE REG</v>
      </c>
      <c r="E266" s="40"/>
      <c r="F266" s="47" t="s">
        <v>404</v>
      </c>
      <c r="G266" s="66" t="str">
        <f t="shared" si="36"/>
        <v>Elenora kids hitam size.3 (Set)</v>
      </c>
      <c r="H266" s="50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64"/>
      <c r="C267" s="58" t="s">
        <v>394</v>
      </c>
      <c r="D267" s="67"/>
      <c r="E267" s="40"/>
      <c r="F267" s="47"/>
      <c r="H267" s="50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64"/>
      <c r="C268" s="53"/>
      <c r="D268" s="50"/>
      <c r="E268" s="40"/>
      <c r="F268" s="64"/>
      <c r="H268" s="50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7" t="s">
        <v>460</v>
      </c>
      <c r="B269" s="68" t="s">
        <v>462</v>
      </c>
      <c r="C269" s="53"/>
      <c r="D269" s="54"/>
      <c r="E269" s="40"/>
      <c r="F269" s="69" t="s">
        <v>464</v>
      </c>
      <c r="G269" s="70" t="s">
        <v>469</v>
      </c>
      <c r="H269" s="71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72" t="str">
        <f>IFERROR(VLOOKUP(A256,REKAPAN!$A$2:$R$2737,16, FALSE))</f>
        <v>Rosty</v>
      </c>
      <c r="B270" s="73"/>
      <c r="C270" s="74"/>
      <c r="D270" s="75"/>
      <c r="E270" s="76"/>
      <c r="F270" s="77"/>
      <c r="G270" s="78"/>
      <c r="H270" s="79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26" t="s">
        <v>410</v>
      </c>
      <c r="B271" s="27"/>
      <c r="C271" s="27"/>
      <c r="D271" s="28"/>
      <c r="E271" s="29"/>
      <c r="F271" s="30" t="str">
        <f>A271</f>
        <v>(11)10</v>
      </c>
      <c r="G271" s="31" t="s">
        <v>238</v>
      </c>
      <c r="H271" s="32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34" t="s">
        <v>239</v>
      </c>
      <c r="B272" s="35" t="str">
        <f>IFERROR(VLOOKUP(A271,REKAPAN!$A$1:$M$2737,2, FALSE))</f>
        <v>Muhammad Fitrah</v>
      </c>
      <c r="C272" s="36"/>
      <c r="D272" s="38"/>
      <c r="E272" s="40"/>
      <c r="F272" s="30" t="s">
        <v>266</v>
      </c>
      <c r="G272" s="43" t="str">
        <f>B278</f>
        <v>CS YENI (082321458214)</v>
      </c>
      <c r="H272" s="28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4" t="s">
        <v>269</v>
      </c>
      <c r="B273" s="45" t="str">
        <f>IFERROR(VLOOKUP(A271,REKAPAN!$A$1:$M$2737,3, FALSE))</f>
        <v>Panasonic Service Center Jl. Jaksa Agung Suprapto No 40 Malang 65111 Kecamatan : Klojen Kab/Kota : Malang Provinsi : Jawa Timur</v>
      </c>
      <c r="D273" s="46"/>
      <c r="E273" s="40"/>
      <c r="F273" s="47" t="s">
        <v>270</v>
      </c>
      <c r="G273" s="49" t="str">
        <f>B272</f>
        <v>Muhammad Fitrah</v>
      </c>
      <c r="H273" s="50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6.5" customHeight="1">
      <c r="A274" s="44"/>
      <c r="D274" s="46"/>
      <c r="E274" s="40"/>
      <c r="F274" s="47" t="s">
        <v>283</v>
      </c>
      <c r="G274" s="51">
        <f t="shared" ref="G274:G278" si="37">D277</f>
        <v>43773</v>
      </c>
      <c r="H274" s="50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7.25" customHeight="1">
      <c r="A275" s="44"/>
      <c r="D275" s="46"/>
      <c r="E275" s="40"/>
      <c r="F275" s="47" t="s">
        <v>300</v>
      </c>
      <c r="G275" s="51">
        <f t="shared" si="37"/>
        <v>43773</v>
      </c>
      <c r="H275" s="50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4" t="s">
        <v>306</v>
      </c>
      <c r="B276" s="52" t="str">
        <f>IFERROR(VLOOKUP(A271,REKAPAN!$A$1:$M$2737,4, FALSE))</f>
        <v>0817136800</v>
      </c>
      <c r="C276" s="53"/>
      <c r="D276" s="54"/>
      <c r="E276" s="40"/>
      <c r="F276" s="47" t="s">
        <v>325</v>
      </c>
      <c r="G276" s="49" t="str">
        <f t="shared" si="37"/>
        <v/>
      </c>
      <c r="H276" s="50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30" t="s">
        <v>332</v>
      </c>
      <c r="B277" s="55" t="s">
        <v>333</v>
      </c>
      <c r="C277" s="56" t="s">
        <v>283</v>
      </c>
      <c r="D277" s="57">
        <f>IFERROR(VLOOKUP(A271,REKAPAN!$A$1:$M$2737,12, FALSE))</f>
        <v>43773</v>
      </c>
      <c r="E277" s="40"/>
      <c r="F277" s="47" t="s">
        <v>351</v>
      </c>
      <c r="G277" s="49">
        <f t="shared" si="37"/>
        <v>22000</v>
      </c>
      <c r="H277" s="50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4" t="s">
        <v>266</v>
      </c>
      <c r="B278" s="52" t="str">
        <f>IFERROR(VLOOKUP(A271,REKAPAN!$A$1:$O$2737,15, FALSE))</f>
        <v>CS YENI (082321458214)</v>
      </c>
      <c r="C278" s="58" t="s">
        <v>300</v>
      </c>
      <c r="D278" s="59">
        <f>IFERROR(VLOOKUP(A271,REKAPAN!$A$1:$M$2737,13, FALSE))</f>
        <v>43773</v>
      </c>
      <c r="E278" s="40"/>
      <c r="F278" s="47" t="s">
        <v>372</v>
      </c>
      <c r="G278" s="49" t="str">
        <f t="shared" si="37"/>
        <v>POS</v>
      </c>
      <c r="H278" s="50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4" t="s">
        <v>383</v>
      </c>
      <c r="B279" s="52">
        <f>IFERROR(VLOOKUP(A271,REKAPAN!$A$1:$M$2737,6, FALSE))</f>
        <v>1</v>
      </c>
      <c r="C279" s="58" t="s">
        <v>325</v>
      </c>
      <c r="D279" s="60" t="str">
        <f>IFERROR(VLOOKUP(A271,REKAPAN!$A$1:$M$2737,11, FALSE))</f>
        <v/>
      </c>
      <c r="E279" s="40"/>
      <c r="F279" s="47" t="s">
        <v>394</v>
      </c>
      <c r="G279" s="61" t="str">
        <f>IFERROR(VLOOKUP(A271,REKAPAN!$A$1:$O$2737,14, FALSE))</f>
        <v/>
      </c>
      <c r="H279" s="50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4" t="s">
        <v>404</v>
      </c>
      <c r="B280" s="62" t="str">
        <f>IFERROR(VLOOKUP(A271,REKAPAN!$A$1:$M$2737,5, FALSE))</f>
        <v>Elenora Navy S do</v>
      </c>
      <c r="C280" s="58" t="s">
        <v>351</v>
      </c>
      <c r="D280" s="60">
        <f>IFERROR(VLOOKUP(A271,REKAPAN!$A$1:$M$2737,9, FALSE))</f>
        <v>22000</v>
      </c>
      <c r="E280" s="40"/>
      <c r="F280" s="47" t="s">
        <v>383</v>
      </c>
      <c r="G280" s="63">
        <f t="shared" ref="G280:G281" si="38">B279</f>
        <v>1</v>
      </c>
      <c r="H280" s="50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64"/>
      <c r="C281" s="58" t="s">
        <v>372</v>
      </c>
      <c r="D281" s="65" t="str">
        <f>IFERROR(VLOOKUP(A271,REKAPAN!$A$1:$M$2737,10, FALSE))</f>
        <v>POS</v>
      </c>
      <c r="E281" s="40"/>
      <c r="F281" s="47" t="s">
        <v>404</v>
      </c>
      <c r="G281" s="66" t="str">
        <f t="shared" si="38"/>
        <v>Elenora Navy S do</v>
      </c>
      <c r="H281" s="50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64"/>
      <c r="C282" s="58" t="s">
        <v>394</v>
      </c>
      <c r="D282" s="67"/>
      <c r="E282" s="40"/>
      <c r="F282" s="47"/>
      <c r="H282" s="50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42.0" customHeight="1">
      <c r="A283" s="64"/>
      <c r="C283" s="53"/>
      <c r="D283" s="50"/>
      <c r="E283" s="40"/>
      <c r="F283" s="64"/>
      <c r="H283" s="50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7" t="s">
        <v>460</v>
      </c>
      <c r="B284" s="68" t="s">
        <v>462</v>
      </c>
      <c r="C284" s="53"/>
      <c r="D284" s="54"/>
      <c r="E284" s="40"/>
      <c r="F284" s="69" t="s">
        <v>464</v>
      </c>
      <c r="G284" s="70" t="s">
        <v>469</v>
      </c>
      <c r="H284" s="71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72" t="str">
        <f>IFERROR(VLOOKUP(A271,REKAPAN!$A$2:$R$2737,16, FALSE))</f>
        <v>WAWAT</v>
      </c>
      <c r="B285" s="73"/>
      <c r="C285" s="74"/>
      <c r="D285" s="75"/>
      <c r="E285" s="76"/>
      <c r="F285" s="77"/>
      <c r="G285" s="78"/>
      <c r="H285" s="79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26" t="s">
        <v>415</v>
      </c>
      <c r="B286" s="27"/>
      <c r="C286" s="27"/>
      <c r="D286" s="28"/>
      <c r="E286" s="29"/>
      <c r="F286" s="30" t="str">
        <f>A286</f>
        <v>(11)11</v>
      </c>
      <c r="G286" s="31" t="s">
        <v>238</v>
      </c>
      <c r="H286" s="32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34" t="s">
        <v>239</v>
      </c>
      <c r="B287" s="35" t="str">
        <f>IFERROR(VLOOKUP(A286,REKAPAN!$A$1:$M$2737,2, FALSE))</f>
        <v>Isroulmujaiyanah/wahyu eko budiono</v>
      </c>
      <c r="C287" s="36"/>
      <c r="D287" s="38"/>
      <c r="E287" s="40"/>
      <c r="F287" s="30" t="s">
        <v>266</v>
      </c>
      <c r="G287" s="43" t="str">
        <f>B293</f>
        <v>CS YENI (082321458214)</v>
      </c>
      <c r="H287" s="28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4" t="s">
        <v>269</v>
      </c>
      <c r="B288" s="45" t="str">
        <f>IFERROR(VLOOKUP(A286,REKAPAN!$A$1:$M$2737,3, FALSE))</f>
        <v>Ds. Kasreman dsn. Karangrejo rt.03/01 (berkah utama tani, kab.ngawi) geneng jawa timur ID.63271</v>
      </c>
      <c r="D288" s="46"/>
      <c r="E288" s="40"/>
      <c r="F288" s="47" t="s">
        <v>270</v>
      </c>
      <c r="G288" s="49" t="str">
        <f>B287</f>
        <v>Isroulmujaiyanah/wahyu eko budiono</v>
      </c>
      <c r="H288" s="50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4"/>
      <c r="D289" s="46"/>
      <c r="E289" s="40"/>
      <c r="F289" s="47" t="s">
        <v>283</v>
      </c>
      <c r="G289" s="51">
        <f t="shared" ref="G289:G293" si="39">D292</f>
        <v>43773</v>
      </c>
      <c r="H289" s="50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21.75" customHeight="1">
      <c r="A290" s="44"/>
      <c r="D290" s="46"/>
      <c r="E290" s="40"/>
      <c r="F290" s="47" t="s">
        <v>300</v>
      </c>
      <c r="G290" s="51">
        <f t="shared" si="39"/>
        <v>43773</v>
      </c>
      <c r="H290" s="50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4" t="s">
        <v>306</v>
      </c>
      <c r="B291" s="52" t="str">
        <f>IFERROR(VLOOKUP(A286,REKAPAN!$A$1:$M$2737,4, FALSE))</f>
        <v>085859528926</v>
      </c>
      <c r="C291" s="53"/>
      <c r="D291" s="54"/>
      <c r="E291" s="40"/>
      <c r="F291" s="47" t="s">
        <v>325</v>
      </c>
      <c r="G291" s="49" t="str">
        <f t="shared" si="39"/>
        <v/>
      </c>
      <c r="H291" s="50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30" t="s">
        <v>332</v>
      </c>
      <c r="B292" s="55" t="s">
        <v>333</v>
      </c>
      <c r="C292" s="56" t="s">
        <v>283</v>
      </c>
      <c r="D292" s="57">
        <f>IFERROR(VLOOKUP(A286,REKAPAN!$A$1:$M$2737,12, FALSE))</f>
        <v>43773</v>
      </c>
      <c r="E292" s="40"/>
      <c r="F292" s="47" t="s">
        <v>351</v>
      </c>
      <c r="G292" s="49">
        <f t="shared" si="39"/>
        <v>29000</v>
      </c>
      <c r="H292" s="50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4" t="s">
        <v>266</v>
      </c>
      <c r="B293" s="52" t="str">
        <f>IFERROR(VLOOKUP(A286,REKAPAN!$A$1:$O$2737,15, FALSE))</f>
        <v>CS YENI (082321458214)</v>
      </c>
      <c r="C293" s="58" t="s">
        <v>300</v>
      </c>
      <c r="D293" s="59">
        <f>IFERROR(VLOOKUP(A286,REKAPAN!$A$1:$M$2737,13, FALSE))</f>
        <v>43773</v>
      </c>
      <c r="E293" s="40"/>
      <c r="F293" s="47" t="s">
        <v>372</v>
      </c>
      <c r="G293" s="49" t="str">
        <f t="shared" si="39"/>
        <v>JNE REG</v>
      </c>
      <c r="H293" s="50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4" t="s">
        <v>383</v>
      </c>
      <c r="B294" s="52">
        <f>IFERROR(VLOOKUP(A286,REKAPAN!$A$1:$M$2737,6, FALSE))</f>
        <v>1</v>
      </c>
      <c r="C294" s="58" t="s">
        <v>325</v>
      </c>
      <c r="D294" s="60" t="str">
        <f>IFERROR(VLOOKUP(A286,REKAPAN!$A$1:$M$2737,11, FALSE))</f>
        <v/>
      </c>
      <c r="E294" s="40"/>
      <c r="F294" s="47" t="s">
        <v>394</v>
      </c>
      <c r="G294" s="61" t="str">
        <f>IFERROR(VLOOKUP(A286,REKAPAN!$A$1:$O$2737,14, FALSE))</f>
        <v/>
      </c>
      <c r="H294" s="50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4" t="s">
        <v>404</v>
      </c>
      <c r="B295" s="62" t="str">
        <f>IFERROR(VLOOKUP(A286,REKAPAN!$A$1:$M$2737,5, FALSE))</f>
        <v>Tisha Navy S do</v>
      </c>
      <c r="C295" s="58" t="s">
        <v>351</v>
      </c>
      <c r="D295" s="60">
        <f>IFERROR(VLOOKUP(A286,REKAPAN!$A$1:$M$2737,9, FALSE))</f>
        <v>29000</v>
      </c>
      <c r="E295" s="40"/>
      <c r="F295" s="47" t="s">
        <v>383</v>
      </c>
      <c r="G295" s="63">
        <f t="shared" ref="G295:G296" si="40">B294</f>
        <v>1</v>
      </c>
      <c r="H295" s="50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64"/>
      <c r="C296" s="58" t="s">
        <v>372</v>
      </c>
      <c r="D296" s="65" t="str">
        <f>IFERROR(VLOOKUP(A286,REKAPAN!$A$1:$M$2737,10, FALSE))</f>
        <v>JNE REG</v>
      </c>
      <c r="E296" s="40"/>
      <c r="F296" s="47" t="s">
        <v>404</v>
      </c>
      <c r="G296" s="66" t="str">
        <f t="shared" si="40"/>
        <v>Tisha Navy S do</v>
      </c>
      <c r="H296" s="50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.5" customHeight="1">
      <c r="A297" s="64"/>
      <c r="C297" s="58" t="s">
        <v>394</v>
      </c>
      <c r="D297" s="67"/>
      <c r="E297" s="40"/>
      <c r="F297" s="47"/>
      <c r="H297" s="50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9.0" customHeight="1">
      <c r="A298" s="64"/>
      <c r="C298" s="53"/>
      <c r="D298" s="50"/>
      <c r="E298" s="40"/>
      <c r="F298" s="64"/>
      <c r="H298" s="50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7" t="s">
        <v>460</v>
      </c>
      <c r="B299" s="68" t="s">
        <v>462</v>
      </c>
      <c r="C299" s="53"/>
      <c r="D299" s="54"/>
      <c r="E299" s="40"/>
      <c r="F299" s="69" t="s">
        <v>464</v>
      </c>
      <c r="G299" s="70" t="s">
        <v>469</v>
      </c>
      <c r="H299" s="71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72" t="str">
        <f>IFERROR(VLOOKUP(A286,REKAPAN!$A$2:$R$2737,16, FALSE))</f>
        <v>WAWAT</v>
      </c>
      <c r="B300" s="73"/>
      <c r="C300" s="74"/>
      <c r="D300" s="75"/>
      <c r="E300" s="76"/>
      <c r="F300" s="77"/>
      <c r="G300" s="78"/>
      <c r="H300" s="79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26" t="s">
        <v>419</v>
      </c>
      <c r="B301" s="27"/>
      <c r="C301" s="27"/>
      <c r="D301" s="28"/>
      <c r="E301" s="29"/>
      <c r="F301" s="30" t="str">
        <f>A301</f>
        <v>(12)1</v>
      </c>
      <c r="G301" s="31" t="s">
        <v>238</v>
      </c>
      <c r="H301" s="32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34" t="s">
        <v>239</v>
      </c>
      <c r="B302" s="35" t="str">
        <f>IFERROR(VLOOKUP(A301,REKAPAN!$A$1:$M$2737,2, FALSE))</f>
        <v>Aidatur Rahmah / Ust. Dadang</v>
      </c>
      <c r="C302" s="36"/>
      <c r="D302" s="38"/>
      <c r="E302" s="40"/>
      <c r="F302" s="30" t="s">
        <v>266</v>
      </c>
      <c r="G302" s="43" t="str">
        <f>B308</f>
        <v>CS YENI (082321458214)</v>
      </c>
      <c r="H302" s="28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4" t="s">
        <v>269</v>
      </c>
      <c r="B303" s="45" t="str">
        <f>IFERROR(VLOOKUP(A301,REKAPAN!$A$1:$M$2737,3, FALSE))</f>
        <v>jl. Peta barat kp. Rawa lele rt. 007/rw.010 no. 086 blok. A kel. Kalideres Kecamatan : kalideres Kab/Kota : jakarta barat Provinsi : Dki jakarta</v>
      </c>
      <c r="D303" s="46"/>
      <c r="E303" s="40"/>
      <c r="F303" s="47" t="s">
        <v>270</v>
      </c>
      <c r="G303" s="49" t="str">
        <f>B302</f>
        <v>Aidatur Rahmah / Ust. Dadang</v>
      </c>
      <c r="H303" s="50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4"/>
      <c r="D304" s="46"/>
      <c r="E304" s="40"/>
      <c r="F304" s="47" t="s">
        <v>283</v>
      </c>
      <c r="G304" s="51">
        <f t="shared" ref="G304:G308" si="41">D307</f>
        <v>43773</v>
      </c>
      <c r="H304" s="50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23.25" customHeight="1">
      <c r="A305" s="44"/>
      <c r="D305" s="46"/>
      <c r="E305" s="40"/>
      <c r="F305" s="47" t="s">
        <v>300</v>
      </c>
      <c r="G305" s="51">
        <f t="shared" si="41"/>
        <v>43773</v>
      </c>
      <c r="H305" s="50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4" t="s">
        <v>306</v>
      </c>
      <c r="B306" s="52" t="str">
        <f>IFERROR(VLOOKUP(A301,REKAPAN!$A$1:$M$2737,4, FALSE))</f>
        <v>089666637617</v>
      </c>
      <c r="C306" s="53"/>
      <c r="D306" s="54"/>
      <c r="E306" s="40"/>
      <c r="F306" s="47" t="s">
        <v>325</v>
      </c>
      <c r="G306" s="49" t="str">
        <f t="shared" si="41"/>
        <v/>
      </c>
      <c r="H306" s="50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30" t="s">
        <v>332</v>
      </c>
      <c r="B307" s="55" t="s">
        <v>333</v>
      </c>
      <c r="C307" s="56" t="s">
        <v>283</v>
      </c>
      <c r="D307" s="57">
        <f>IFERROR(VLOOKUP(A301,REKAPAN!$A$1:$M$2737,12, FALSE))</f>
        <v>43773</v>
      </c>
      <c r="E307" s="40"/>
      <c r="F307" s="47" t="s">
        <v>351</v>
      </c>
      <c r="G307" s="49">
        <f t="shared" si="41"/>
        <v>11000</v>
      </c>
      <c r="H307" s="50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4" t="s">
        <v>266</v>
      </c>
      <c r="B308" s="52" t="str">
        <f>IFERROR(VLOOKUP(A301,REKAPAN!$A$1:$O$2737,15, FALSE))</f>
        <v>CS YENI (082321458214)</v>
      </c>
      <c r="C308" s="58" t="s">
        <v>300</v>
      </c>
      <c r="D308" s="59">
        <f>IFERROR(VLOOKUP(A301,REKAPAN!$A$1:$M$2737,13, FALSE))</f>
        <v>43773</v>
      </c>
      <c r="E308" s="40"/>
      <c r="F308" s="47" t="s">
        <v>372</v>
      </c>
      <c r="G308" s="49" t="str">
        <f t="shared" si="41"/>
        <v>JNE REG</v>
      </c>
      <c r="H308" s="50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4" t="s">
        <v>383</v>
      </c>
      <c r="B309" s="52">
        <f>IFERROR(VLOOKUP(A301,REKAPAN!$A$1:$M$2737,6, FALSE))</f>
        <v>2</v>
      </c>
      <c r="C309" s="58" t="s">
        <v>325</v>
      </c>
      <c r="D309" s="60" t="str">
        <f>IFERROR(VLOOKUP(A301,REKAPAN!$A$1:$M$2737,11, FALSE))</f>
        <v/>
      </c>
      <c r="E309" s="40"/>
      <c r="F309" s="47" t="s">
        <v>394</v>
      </c>
      <c r="G309" s="61" t="str">
        <f>IFERROR(VLOOKUP(A301,REKAPAN!$A$1:$O$2737,14, FALSE))</f>
        <v/>
      </c>
      <c r="H309" s="50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4" t="s">
        <v>404</v>
      </c>
      <c r="B310" s="62" t="str">
        <f>IFERROR(VLOOKUP(A301,REKAPAN!$A$1:$M$2737,5, FALSE))</f>
        <v>Yara Hitam M set</v>
      </c>
      <c r="C310" s="58" t="s">
        <v>351</v>
      </c>
      <c r="D310" s="60">
        <f>IFERROR(VLOOKUP(A301,REKAPAN!$A$1:$M$2737,9, FALSE))</f>
        <v>11000</v>
      </c>
      <c r="E310" s="40"/>
      <c r="F310" s="47" t="s">
        <v>383</v>
      </c>
      <c r="G310" s="63">
        <f t="shared" ref="G310:G311" si="42">B309</f>
        <v>2</v>
      </c>
      <c r="H310" s="50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64"/>
      <c r="C311" s="58" t="s">
        <v>372</v>
      </c>
      <c r="D311" s="65" t="str">
        <f>IFERROR(VLOOKUP(A301,REKAPAN!$A$1:$M$2737,10, FALSE))</f>
        <v>JNE REG</v>
      </c>
      <c r="E311" s="40"/>
      <c r="F311" s="47" t="s">
        <v>404</v>
      </c>
      <c r="G311" s="66" t="str">
        <f t="shared" si="42"/>
        <v>Yara Hitam M set</v>
      </c>
      <c r="H311" s="50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64"/>
      <c r="C312" s="58" t="s">
        <v>394</v>
      </c>
      <c r="D312" s="67"/>
      <c r="E312" s="40"/>
      <c r="F312" s="47"/>
      <c r="H312" s="50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64"/>
      <c r="C313" s="53"/>
      <c r="D313" s="50"/>
      <c r="E313" s="40"/>
      <c r="F313" s="64"/>
      <c r="H313" s="50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7" t="s">
        <v>460</v>
      </c>
      <c r="B314" s="68" t="s">
        <v>462</v>
      </c>
      <c r="C314" s="53"/>
      <c r="D314" s="54"/>
      <c r="E314" s="40"/>
      <c r="F314" s="69" t="s">
        <v>464</v>
      </c>
      <c r="G314" s="70" t="s">
        <v>469</v>
      </c>
      <c r="H314" s="71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72" t="str">
        <f>IFERROR(VLOOKUP(A301,REKAPAN!$A$2:$R$2737,16, FALSE))</f>
        <v>Rosty</v>
      </c>
      <c r="B315" s="73"/>
      <c r="C315" s="74"/>
      <c r="D315" s="75"/>
      <c r="E315" s="76"/>
      <c r="F315" s="77"/>
      <c r="G315" s="78"/>
      <c r="H315" s="79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26" t="s">
        <v>424</v>
      </c>
      <c r="B316" s="27"/>
      <c r="C316" s="27"/>
      <c r="D316" s="28"/>
      <c r="E316" s="29"/>
      <c r="F316" s="30" t="str">
        <f>A316</f>
        <v>(12)2</v>
      </c>
      <c r="G316" s="31" t="s">
        <v>238</v>
      </c>
      <c r="H316" s="32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34" t="s">
        <v>239</v>
      </c>
      <c r="B317" s="35" t="str">
        <f>IFERROR(VLOOKUP(A316,REKAPAN!$A$1:$M$2737,2, FALSE))</f>
        <v>Desy Noviani</v>
      </c>
      <c r="C317" s="36"/>
      <c r="D317" s="38"/>
      <c r="E317" s="40"/>
      <c r="F317" s="30" t="s">
        <v>266</v>
      </c>
      <c r="G317" s="43" t="str">
        <f>B323</f>
        <v>CS YENI (082321458214)</v>
      </c>
      <c r="H317" s="28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4" t="s">
        <v>269</v>
      </c>
      <c r="B318" s="45" t="str">
        <f>IFERROR(VLOOKUP(A316,REKAPAN!$A$1:$M$2737,3, FALSE))</f>
        <v>Jl. Al-falah Cikaret rt 002 rw 009 Kecamatan : Cibinong Kab/Kota : Bogor Provinsi : Jawa Barat</v>
      </c>
      <c r="D318" s="46"/>
      <c r="E318" s="40"/>
      <c r="F318" s="47" t="s">
        <v>270</v>
      </c>
      <c r="G318" s="49" t="str">
        <f>B317</f>
        <v>Desy Noviani</v>
      </c>
      <c r="H318" s="50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4"/>
      <c r="D319" s="46"/>
      <c r="E319" s="40"/>
      <c r="F319" s="47" t="s">
        <v>283</v>
      </c>
      <c r="G319" s="51">
        <f t="shared" ref="G319:G323" si="43">D322</f>
        <v>43803</v>
      </c>
      <c r="H319" s="50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4"/>
      <c r="D320" s="46"/>
      <c r="E320" s="40"/>
      <c r="F320" s="47" t="s">
        <v>300</v>
      </c>
      <c r="G320" s="51">
        <f t="shared" si="43"/>
        <v>43803</v>
      </c>
      <c r="H320" s="50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4" t="s">
        <v>306</v>
      </c>
      <c r="B321" s="52" t="str">
        <f>IFERROR(VLOOKUP(A316,REKAPAN!$A$1:$M$2737,4, FALSE))</f>
        <v>085722668995</v>
      </c>
      <c r="C321" s="53"/>
      <c r="D321" s="54"/>
      <c r="E321" s="40"/>
      <c r="F321" s="47" t="s">
        <v>325</v>
      </c>
      <c r="G321" s="49" t="str">
        <f t="shared" si="43"/>
        <v/>
      </c>
      <c r="H321" s="50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30" t="s">
        <v>332</v>
      </c>
      <c r="B322" s="55" t="s">
        <v>333</v>
      </c>
      <c r="C322" s="56" t="s">
        <v>283</v>
      </c>
      <c r="D322" s="57">
        <f>IFERROR(VLOOKUP(A316,REKAPAN!$A$1:$M$2737,12, FALSE))</f>
        <v>43803</v>
      </c>
      <c r="E322" s="40"/>
      <c r="F322" s="47" t="s">
        <v>351</v>
      </c>
      <c r="G322" s="49">
        <f t="shared" si="43"/>
        <v>12000</v>
      </c>
      <c r="H322" s="50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4" t="s">
        <v>266</v>
      </c>
      <c r="B323" s="52" t="str">
        <f>IFERROR(VLOOKUP(A316,REKAPAN!$A$1:$O$2737,15, FALSE))</f>
        <v>CS YENI (082321458214)</v>
      </c>
      <c r="C323" s="58" t="s">
        <v>300</v>
      </c>
      <c r="D323" s="59">
        <f>IFERROR(VLOOKUP(A316,REKAPAN!$A$1:$M$2737,13, FALSE))</f>
        <v>43803</v>
      </c>
      <c r="E323" s="40"/>
      <c r="F323" s="47" t="s">
        <v>372</v>
      </c>
      <c r="G323" s="49" t="str">
        <f t="shared" si="43"/>
        <v>JNE REG</v>
      </c>
      <c r="H323" s="50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4" t="s">
        <v>383</v>
      </c>
      <c r="B324" s="52">
        <f>IFERROR(VLOOKUP(A316,REKAPAN!$A$1:$M$2737,6, FALSE))</f>
        <v>4</v>
      </c>
      <c r="C324" s="58" t="s">
        <v>325</v>
      </c>
      <c r="D324" s="60" t="str">
        <f>IFERROR(VLOOKUP(A316,REKAPAN!$A$1:$M$2737,11, FALSE))</f>
        <v/>
      </c>
      <c r="E324" s="40"/>
      <c r="F324" s="47" t="s">
        <v>394</v>
      </c>
      <c r="G324" s="61" t="str">
        <f>IFERROR(VLOOKUP(A316,REKAPAN!$A$1:$O$2737,14, FALSE))</f>
        <v/>
      </c>
      <c r="H324" s="50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4" t="s">
        <v>404</v>
      </c>
      <c r="B325" s="62" t="str">
        <f>IFERROR(VLOOKUP(A316,REKAPAN!$A$1:$M$2737,5, FALSE))</f>
        <v>- Yara hitam XL set
- Yara Green XXL set</v>
      </c>
      <c r="C325" s="58" t="s">
        <v>351</v>
      </c>
      <c r="D325" s="60">
        <f>IFERROR(VLOOKUP(A316,REKAPAN!$A$1:$M$2737,9, FALSE))</f>
        <v>12000</v>
      </c>
      <c r="E325" s="40"/>
      <c r="F325" s="47" t="s">
        <v>383</v>
      </c>
      <c r="G325" s="63">
        <f t="shared" ref="G325:G326" si="44">B324</f>
        <v>4</v>
      </c>
      <c r="H325" s="50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64"/>
      <c r="C326" s="58" t="s">
        <v>372</v>
      </c>
      <c r="D326" s="65" t="str">
        <f>IFERROR(VLOOKUP(A316,REKAPAN!$A$1:$M$2737,10, FALSE))</f>
        <v>JNE REG</v>
      </c>
      <c r="E326" s="40"/>
      <c r="F326" s="47" t="s">
        <v>404</v>
      </c>
      <c r="G326" s="66" t="str">
        <f t="shared" si="44"/>
        <v>- Yara hitam XL set
- Yara Green XXL set</v>
      </c>
      <c r="H326" s="50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64"/>
      <c r="C327" s="58" t="s">
        <v>394</v>
      </c>
      <c r="D327" s="67"/>
      <c r="E327" s="40"/>
      <c r="F327" s="47"/>
      <c r="H327" s="50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64"/>
      <c r="C328" s="53"/>
      <c r="D328" s="50"/>
      <c r="E328" s="40"/>
      <c r="F328" s="64"/>
      <c r="H328" s="50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7" t="s">
        <v>460</v>
      </c>
      <c r="B329" s="68" t="s">
        <v>462</v>
      </c>
      <c r="C329" s="53"/>
      <c r="D329" s="54"/>
      <c r="E329" s="40"/>
      <c r="F329" s="69" t="s">
        <v>464</v>
      </c>
      <c r="G329" s="70" t="s">
        <v>469</v>
      </c>
      <c r="H329" s="71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72" t="str">
        <f>IFERROR(VLOOKUP(A316,REKAPAN!$A$2:$R$2737,16, FALSE))</f>
        <v>Rosty</v>
      </c>
      <c r="B330" s="73"/>
      <c r="C330" s="74"/>
      <c r="D330" s="75"/>
      <c r="E330" s="76"/>
      <c r="F330" s="77"/>
      <c r="G330" s="78"/>
      <c r="H330" s="79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26" t="s">
        <v>429</v>
      </c>
      <c r="B331" s="27"/>
      <c r="C331" s="27"/>
      <c r="D331" s="28"/>
      <c r="E331" s="29"/>
      <c r="F331" s="30" t="str">
        <f>A331</f>
        <v>(12)3</v>
      </c>
      <c r="G331" s="31" t="s">
        <v>238</v>
      </c>
      <c r="H331" s="32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34" t="s">
        <v>239</v>
      </c>
      <c r="B332" s="35" t="str">
        <f>IFERROR(VLOOKUP(A331,REKAPAN!$A$1:$M$2737,2, FALSE))</f>
        <v>Sri murni </v>
      </c>
      <c r="C332" s="36"/>
      <c r="D332" s="38"/>
      <c r="E332" s="40"/>
      <c r="F332" s="30" t="s">
        <v>266</v>
      </c>
      <c r="G332" s="43" t="str">
        <f>B338</f>
        <v>CS YENI (082321458214)</v>
      </c>
      <c r="H332" s="28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4" t="s">
        <v>269</v>
      </c>
      <c r="B333" s="45" t="str">
        <f>IFERROR(VLOOKUP(A331,REKAPAN!$A$1:$M$2737,3, FALSE))</f>
        <v>Desa kaibahan 001/001 kec. Kesesi kab. Pekalongan 51162. Jawa tengah</v>
      </c>
      <c r="D333" s="46"/>
      <c r="E333" s="40"/>
      <c r="F333" s="47" t="s">
        <v>270</v>
      </c>
      <c r="G333" s="49" t="str">
        <f>B332</f>
        <v>Sri murni </v>
      </c>
      <c r="H333" s="50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25.5" customHeight="1">
      <c r="A334" s="44"/>
      <c r="D334" s="46"/>
      <c r="E334" s="40"/>
      <c r="F334" s="47" t="s">
        <v>283</v>
      </c>
      <c r="G334" s="51">
        <f t="shared" ref="G334:G338" si="45">D337</f>
        <v>43773</v>
      </c>
      <c r="H334" s="50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24.75" customHeight="1">
      <c r="A335" s="44"/>
      <c r="D335" s="46"/>
      <c r="E335" s="40"/>
      <c r="F335" s="47" t="s">
        <v>300</v>
      </c>
      <c r="G335" s="51">
        <f t="shared" si="45"/>
        <v>43773</v>
      </c>
      <c r="H335" s="50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4" t="s">
        <v>306</v>
      </c>
      <c r="B336" s="52" t="str">
        <f>IFERROR(VLOOKUP(A331,REKAPAN!$A$1:$M$2737,4, FALSE))</f>
        <v>085742862555</v>
      </c>
      <c r="C336" s="53"/>
      <c r="D336" s="54"/>
      <c r="E336" s="40"/>
      <c r="F336" s="47" t="s">
        <v>325</v>
      </c>
      <c r="G336" s="49" t="str">
        <f t="shared" si="45"/>
        <v/>
      </c>
      <c r="H336" s="50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30" t="s">
        <v>332</v>
      </c>
      <c r="B337" s="55" t="s">
        <v>333</v>
      </c>
      <c r="C337" s="56" t="s">
        <v>283</v>
      </c>
      <c r="D337" s="57">
        <f>IFERROR(VLOOKUP(A331,REKAPAN!$A$1:$M$2737,12, FALSE))</f>
        <v>43773</v>
      </c>
      <c r="E337" s="40"/>
      <c r="F337" s="47" t="s">
        <v>351</v>
      </c>
      <c r="G337" s="49">
        <f t="shared" si="45"/>
        <v>24000</v>
      </c>
      <c r="H337" s="50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4" t="s">
        <v>266</v>
      </c>
      <c r="B338" s="52" t="str">
        <f>IFERROR(VLOOKUP(A331,REKAPAN!$A$1:$O$2737,15, FALSE))</f>
        <v>CS YENI (082321458214)</v>
      </c>
      <c r="C338" s="58" t="s">
        <v>300</v>
      </c>
      <c r="D338" s="59">
        <f>IFERROR(VLOOKUP(A331,REKAPAN!$A$1:$M$2737,13, FALSE))</f>
        <v>43773</v>
      </c>
      <c r="E338" s="40"/>
      <c r="F338" s="47" t="s">
        <v>372</v>
      </c>
      <c r="G338" s="49" t="str">
        <f t="shared" si="45"/>
        <v>JNE REG</v>
      </c>
      <c r="H338" s="50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4" t="s">
        <v>383</v>
      </c>
      <c r="B339" s="52">
        <f>IFERROR(VLOOKUP(A331,REKAPAN!$A$1:$M$2737,6, FALSE))</f>
        <v>1</v>
      </c>
      <c r="C339" s="58" t="s">
        <v>325</v>
      </c>
      <c r="D339" s="60" t="str">
        <f>IFERROR(VLOOKUP(A331,REKAPAN!$A$1:$M$2737,11, FALSE))</f>
        <v/>
      </c>
      <c r="E339" s="40"/>
      <c r="F339" s="47" t="s">
        <v>394</v>
      </c>
      <c r="G339" s="61" t="str">
        <f>IFERROR(VLOOKUP(A331,REKAPAN!$A$1:$O$2737,14, FALSE))</f>
        <v/>
      </c>
      <c r="H339" s="50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4" t="s">
        <v>404</v>
      </c>
      <c r="B340" s="62" t="str">
        <f>IFERROR(VLOOKUP(A331,REKAPAN!$A$1:$M$2737,5, FALSE))</f>
        <v>Tisha Lavender L do</v>
      </c>
      <c r="C340" s="58" t="s">
        <v>351</v>
      </c>
      <c r="D340" s="60">
        <f>IFERROR(VLOOKUP(A331,REKAPAN!$A$1:$M$2737,9, FALSE))</f>
        <v>24000</v>
      </c>
      <c r="E340" s="40"/>
      <c r="F340" s="47" t="s">
        <v>383</v>
      </c>
      <c r="G340" s="63">
        <f t="shared" ref="G340:G341" si="46">B339</f>
        <v>1</v>
      </c>
      <c r="H340" s="50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64"/>
      <c r="C341" s="58" t="s">
        <v>372</v>
      </c>
      <c r="D341" s="65" t="str">
        <f>IFERROR(VLOOKUP(A331,REKAPAN!$A$1:$M$2737,10, FALSE))</f>
        <v>JNE REG</v>
      </c>
      <c r="E341" s="40"/>
      <c r="F341" s="47" t="s">
        <v>404</v>
      </c>
      <c r="G341" s="66" t="str">
        <f t="shared" si="46"/>
        <v>Tisha Lavender L do</v>
      </c>
      <c r="H341" s="50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64"/>
      <c r="C342" s="58" t="s">
        <v>394</v>
      </c>
      <c r="D342" s="67"/>
      <c r="E342" s="40"/>
      <c r="F342" s="47"/>
      <c r="H342" s="50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64"/>
      <c r="C343" s="53"/>
      <c r="D343" s="50"/>
      <c r="E343" s="40"/>
      <c r="F343" s="64"/>
      <c r="H343" s="50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7" t="s">
        <v>460</v>
      </c>
      <c r="B344" s="68" t="s">
        <v>462</v>
      </c>
      <c r="C344" s="53"/>
      <c r="D344" s="54"/>
      <c r="E344" s="40"/>
      <c r="F344" s="69" t="s">
        <v>464</v>
      </c>
      <c r="G344" s="70" t="s">
        <v>469</v>
      </c>
      <c r="H344" s="71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72" t="str">
        <f>IFERROR(VLOOKUP(A331,REKAPAN!$A$2:$R$2737,16, FALSE))</f>
        <v>Rosty</v>
      </c>
      <c r="B345" s="73"/>
      <c r="C345" s="74"/>
      <c r="D345" s="75"/>
      <c r="E345" s="76"/>
      <c r="F345" s="77"/>
      <c r="G345" s="78"/>
      <c r="H345" s="79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26" t="s">
        <v>434</v>
      </c>
      <c r="B346" s="27"/>
      <c r="C346" s="27"/>
      <c r="D346" s="28"/>
      <c r="E346" s="29"/>
      <c r="F346" s="30" t="str">
        <f>A346</f>
        <v>(12)4</v>
      </c>
      <c r="G346" s="31" t="s">
        <v>238</v>
      </c>
      <c r="H346" s="32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34" t="s">
        <v>239</v>
      </c>
      <c r="B347" s="35" t="str">
        <f>IFERROR(VLOOKUP(A346,REKAPAN!$A$1:$M$2737,2, FALSE))</f>
        <v>Farah rahayuni amanda</v>
      </c>
      <c r="C347" s="36"/>
      <c r="D347" s="38"/>
      <c r="E347" s="40"/>
      <c r="F347" s="30" t="s">
        <v>266</v>
      </c>
      <c r="G347" s="43" t="str">
        <f>B353</f>
        <v>CS YENI (082321458214)</v>
      </c>
      <c r="H347" s="28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4" t="s">
        <v>269</v>
      </c>
      <c r="B348" s="45" t="str">
        <f>IFERROR(VLOOKUP(A346,REKAPAN!$A$1:$M$2737,3, FALSE))</f>
        <v>kost Putri nisyah 515 (Selatan sd ngebel) jln. Puntadewa rt07/rw07 ngebel, tamantirto kasihan ,Bantul, yogyakarta Kecamatan :kasihan Kab/Kota : Bantul Provinsi : DIY</v>
      </c>
      <c r="D348" s="46"/>
      <c r="E348" s="40"/>
      <c r="F348" s="47" t="s">
        <v>270</v>
      </c>
      <c r="G348" s="49" t="str">
        <f>B347</f>
        <v>Farah rahayuni amanda</v>
      </c>
      <c r="H348" s="50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4"/>
      <c r="D349" s="46"/>
      <c r="E349" s="40"/>
      <c r="F349" s="47" t="s">
        <v>283</v>
      </c>
      <c r="G349" s="51">
        <f t="shared" ref="G349:G353" si="47">D352</f>
        <v>43803</v>
      </c>
      <c r="H349" s="50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35.25" customHeight="1">
      <c r="A350" s="44"/>
      <c r="D350" s="46"/>
      <c r="E350" s="40"/>
      <c r="F350" s="47" t="s">
        <v>300</v>
      </c>
      <c r="G350" s="51">
        <f t="shared" si="47"/>
        <v>43803</v>
      </c>
      <c r="H350" s="50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4" t="s">
        <v>306</v>
      </c>
      <c r="B351" s="52" t="str">
        <f>IFERROR(VLOOKUP(A346,REKAPAN!$A$1:$M$2737,4, FALSE))</f>
        <v>085328737898</v>
      </c>
      <c r="C351" s="53"/>
      <c r="D351" s="54"/>
      <c r="E351" s="40"/>
      <c r="F351" s="47" t="s">
        <v>325</v>
      </c>
      <c r="G351" s="49" t="str">
        <f t="shared" si="47"/>
        <v/>
      </c>
      <c r="H351" s="50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30" t="s">
        <v>332</v>
      </c>
      <c r="B352" s="55" t="s">
        <v>333</v>
      </c>
      <c r="C352" s="56" t="s">
        <v>283</v>
      </c>
      <c r="D352" s="57">
        <f>IFERROR(VLOOKUP(A346,REKAPAN!$A$1:$M$2737,12, FALSE))</f>
        <v>43803</v>
      </c>
      <c r="E352" s="40"/>
      <c r="F352" s="47" t="s">
        <v>351</v>
      </c>
      <c r="G352" s="49">
        <f t="shared" si="47"/>
        <v>20000</v>
      </c>
      <c r="H352" s="50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4" t="s">
        <v>266</v>
      </c>
      <c r="B353" s="52" t="str">
        <f>IFERROR(VLOOKUP(A346,REKAPAN!$A$1:$O$2737,15, FALSE))</f>
        <v>CS YENI (082321458214)</v>
      </c>
      <c r="C353" s="58" t="s">
        <v>300</v>
      </c>
      <c r="D353" s="59">
        <f>IFERROR(VLOOKUP(A346,REKAPAN!$A$1:$M$2737,13, FALSE))</f>
        <v>43803</v>
      </c>
      <c r="E353" s="40"/>
      <c r="F353" s="47" t="s">
        <v>372</v>
      </c>
      <c r="G353" s="49" t="str">
        <f t="shared" si="47"/>
        <v>JNE REG</v>
      </c>
      <c r="H353" s="50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4" t="s">
        <v>383</v>
      </c>
      <c r="B354" s="52">
        <f>IFERROR(VLOOKUP(A346,REKAPAN!$A$1:$M$2737,6, FALSE))</f>
        <v>2</v>
      </c>
      <c r="C354" s="58" t="s">
        <v>325</v>
      </c>
      <c r="D354" s="60" t="str">
        <f>IFERROR(VLOOKUP(A346,REKAPAN!$A$1:$M$2737,11, FALSE))</f>
        <v/>
      </c>
      <c r="E354" s="40"/>
      <c r="F354" s="47" t="s">
        <v>394</v>
      </c>
      <c r="G354" s="61" t="str">
        <f>IFERROR(VLOOKUP(A346,REKAPAN!$A$1:$O$2737,14, FALSE))</f>
        <v/>
      </c>
      <c r="H354" s="50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4" t="s">
        <v>404</v>
      </c>
      <c r="B355" s="62" t="str">
        <f>IFERROR(VLOOKUP(A346,REKAPAN!$A$1:$M$2737,5, FALSE))</f>
        <v>- Zenya rose S do
- Khimar zenya rose</v>
      </c>
      <c r="C355" s="58" t="s">
        <v>351</v>
      </c>
      <c r="D355" s="60">
        <f>IFERROR(VLOOKUP(A346,REKAPAN!$A$1:$M$2737,9, FALSE))</f>
        <v>20000</v>
      </c>
      <c r="E355" s="40"/>
      <c r="F355" s="47" t="s">
        <v>383</v>
      </c>
      <c r="G355" s="63">
        <f t="shared" ref="G355:G356" si="48">B354</f>
        <v>2</v>
      </c>
      <c r="H355" s="50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64"/>
      <c r="C356" s="58" t="s">
        <v>372</v>
      </c>
      <c r="D356" s="65" t="str">
        <f>IFERROR(VLOOKUP(A346,REKAPAN!$A$1:$M$2737,10, FALSE))</f>
        <v>JNE REG</v>
      </c>
      <c r="E356" s="40"/>
      <c r="F356" s="47" t="s">
        <v>404</v>
      </c>
      <c r="G356" s="66" t="str">
        <f t="shared" si="48"/>
        <v>- Zenya rose S do
- Khimar zenya rose</v>
      </c>
      <c r="H356" s="50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64"/>
      <c r="C357" s="58" t="s">
        <v>394</v>
      </c>
      <c r="D357" s="67"/>
      <c r="E357" s="40"/>
      <c r="F357" s="47"/>
      <c r="H357" s="50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64"/>
      <c r="C358" s="53"/>
      <c r="D358" s="50"/>
      <c r="E358" s="40"/>
      <c r="F358" s="64"/>
      <c r="H358" s="50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7" t="s">
        <v>460</v>
      </c>
      <c r="B359" s="68" t="s">
        <v>462</v>
      </c>
      <c r="C359" s="53"/>
      <c r="D359" s="54"/>
      <c r="E359" s="40"/>
      <c r="F359" s="69" t="s">
        <v>464</v>
      </c>
      <c r="G359" s="70" t="s">
        <v>469</v>
      </c>
      <c r="H359" s="71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72" t="str">
        <f>IFERROR(VLOOKUP(A346,REKAPAN!$A$2:$R$2737,16, FALSE))</f>
        <v>Rosty</v>
      </c>
      <c r="B360" s="73"/>
      <c r="C360" s="74"/>
      <c r="D360" s="75"/>
      <c r="E360" s="76"/>
      <c r="F360" s="77"/>
      <c r="G360" s="78"/>
      <c r="H360" s="79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26" t="s">
        <v>439</v>
      </c>
      <c r="B361" s="27"/>
      <c r="C361" s="27"/>
      <c r="D361" s="28"/>
      <c r="E361" s="29"/>
      <c r="F361" s="30" t="str">
        <f>A361</f>
        <v>(13)1</v>
      </c>
      <c r="G361" s="31" t="s">
        <v>238</v>
      </c>
      <c r="H361" s="32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34" t="s">
        <v>239</v>
      </c>
      <c r="B362" s="35" t="str">
        <f>IFERROR(VLOOKUP(A361,REKAPAN!$A$1:$M$2737,2, FALSE))</f>
        <v>A junaidi</v>
      </c>
      <c r="C362" s="36"/>
      <c r="D362" s="38"/>
      <c r="E362" s="40"/>
      <c r="F362" s="30" t="s">
        <v>266</v>
      </c>
      <c r="G362" s="43" t="str">
        <f>B368</f>
        <v>CS YENI (082321458214)</v>
      </c>
      <c r="H362" s="28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4" t="s">
        <v>269</v>
      </c>
      <c r="B363" s="45" t="str">
        <f>IFERROR(VLOOKUP(A361,REKAPAN!$A$1:$M$2737,3, FALSE))</f>
        <v>Jalan segara madu/pasar ikan kedonganan Depan KUD Kecamatan :kuta Kab/Kota :badung, BALI Provinsi :jawa timur</v>
      </c>
      <c r="D363" s="46"/>
      <c r="E363" s="40"/>
      <c r="F363" s="47" t="s">
        <v>270</v>
      </c>
      <c r="G363" s="49" t="str">
        <f>B362</f>
        <v>A junaidi</v>
      </c>
      <c r="H363" s="50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4"/>
      <c r="D364" s="46"/>
      <c r="E364" s="40"/>
      <c r="F364" s="47" t="s">
        <v>283</v>
      </c>
      <c r="G364" s="51" t="str">
        <f t="shared" ref="G364:G368" si="49">D367</f>
        <v>30/03/19</v>
      </c>
      <c r="H364" s="50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28.5" customHeight="1">
      <c r="A365" s="44"/>
      <c r="D365" s="46"/>
      <c r="E365" s="40"/>
      <c r="F365" s="47" t="s">
        <v>300</v>
      </c>
      <c r="G365" s="51" t="str">
        <f t="shared" si="49"/>
        <v>30/03/19</v>
      </c>
      <c r="H365" s="50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4" t="s">
        <v>306</v>
      </c>
      <c r="B366" s="52" t="str">
        <f>IFERROR(VLOOKUP(A361,REKAPAN!$A$1:$M$2737,4, FALSE))</f>
        <v>083119548203</v>
      </c>
      <c r="C366" s="53"/>
      <c r="D366" s="54"/>
      <c r="E366" s="40"/>
      <c r="F366" s="47" t="s">
        <v>325</v>
      </c>
      <c r="G366" s="49" t="str">
        <f t="shared" si="49"/>
        <v/>
      </c>
      <c r="H366" s="50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30" t="s">
        <v>332</v>
      </c>
      <c r="B367" s="55" t="s">
        <v>333</v>
      </c>
      <c r="C367" s="56" t="s">
        <v>283</v>
      </c>
      <c r="D367" s="57" t="str">
        <f>IFERROR(VLOOKUP(A361,REKAPAN!$A$1:$M$2737,12, FALSE))</f>
        <v>30/03/19</v>
      </c>
      <c r="E367" s="40"/>
      <c r="F367" s="47" t="s">
        <v>351</v>
      </c>
      <c r="G367" s="49">
        <f t="shared" si="49"/>
        <v>24000</v>
      </c>
      <c r="H367" s="50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4" t="s">
        <v>266</v>
      </c>
      <c r="B368" s="52" t="str">
        <f>IFERROR(VLOOKUP(A361,REKAPAN!$A$1:$O$2737,15, FALSE))</f>
        <v>CS YENI (082321458214)</v>
      </c>
      <c r="C368" s="58" t="s">
        <v>300</v>
      </c>
      <c r="D368" s="59" t="str">
        <f>IFERROR(VLOOKUP(A361,REKAPAN!$A$1:$M$2737,13, FALSE))</f>
        <v>30/03/19</v>
      </c>
      <c r="E368" s="40"/>
      <c r="F368" s="47" t="s">
        <v>372</v>
      </c>
      <c r="G368" s="49" t="str">
        <f t="shared" si="49"/>
        <v>JNE REG</v>
      </c>
      <c r="H368" s="50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4" t="s">
        <v>383</v>
      </c>
      <c r="B369" s="52">
        <f>IFERROR(VLOOKUP(A361,REKAPAN!$A$1:$M$2737,6, FALSE))</f>
        <v>2</v>
      </c>
      <c r="C369" s="58" t="s">
        <v>325</v>
      </c>
      <c r="D369" s="60" t="str">
        <f>IFERROR(VLOOKUP(A361,REKAPAN!$A$1:$M$2737,11, FALSE))</f>
        <v/>
      </c>
      <c r="E369" s="40"/>
      <c r="F369" s="47" t="s">
        <v>394</v>
      </c>
      <c r="G369" s="61" t="str">
        <f>IFERROR(VLOOKUP(A361,REKAPAN!$A$1:$O$2737,14, FALSE))</f>
        <v/>
      </c>
      <c r="H369" s="50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4" t="s">
        <v>404</v>
      </c>
      <c r="B370" s="62" t="str">
        <f>IFERROR(VLOOKUP(A361,REKAPAN!$A$1:$M$2737,5, FALSE))</f>
        <v>- Yara Hitam M do
- Khimar elenora peach (pasangan elenora bw)</v>
      </c>
      <c r="C370" s="58" t="s">
        <v>351</v>
      </c>
      <c r="D370" s="60">
        <f>IFERROR(VLOOKUP(A361,REKAPAN!$A$1:$M$2737,9, FALSE))</f>
        <v>24000</v>
      </c>
      <c r="E370" s="40"/>
      <c r="F370" s="47" t="s">
        <v>383</v>
      </c>
      <c r="G370" s="63">
        <f t="shared" ref="G370:G371" si="50">B369</f>
        <v>2</v>
      </c>
      <c r="H370" s="50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64"/>
      <c r="C371" s="58" t="s">
        <v>372</v>
      </c>
      <c r="D371" s="65" t="str">
        <f>IFERROR(VLOOKUP(A361,REKAPAN!$A$1:$M$2737,10, FALSE))</f>
        <v>JNE REG</v>
      </c>
      <c r="E371" s="40"/>
      <c r="F371" s="47" t="s">
        <v>404</v>
      </c>
      <c r="G371" s="66" t="str">
        <f t="shared" si="50"/>
        <v>- Yara Hitam M do
- Khimar elenora peach (pasangan elenora bw)</v>
      </c>
      <c r="H371" s="50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64"/>
      <c r="C372" s="58" t="s">
        <v>394</v>
      </c>
      <c r="D372" s="67"/>
      <c r="E372" s="40"/>
      <c r="F372" s="47"/>
      <c r="H372" s="50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64"/>
      <c r="C373" s="53"/>
      <c r="D373" s="50"/>
      <c r="E373" s="40"/>
      <c r="F373" s="64"/>
      <c r="H373" s="50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7" t="s">
        <v>460</v>
      </c>
      <c r="B374" s="68" t="s">
        <v>462</v>
      </c>
      <c r="C374" s="53"/>
      <c r="D374" s="54"/>
      <c r="E374" s="40"/>
      <c r="F374" s="69" t="s">
        <v>464</v>
      </c>
      <c r="G374" s="70" t="s">
        <v>469</v>
      </c>
      <c r="H374" s="71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72" t="str">
        <f>IFERROR(VLOOKUP(A361,REKAPAN!$A$2:$R$2737,16, FALSE))</f>
        <v>Rosty</v>
      </c>
      <c r="B375" s="73"/>
      <c r="C375" s="74"/>
      <c r="D375" s="75"/>
      <c r="E375" s="76"/>
      <c r="F375" s="77"/>
      <c r="G375" s="78"/>
      <c r="H375" s="79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26" t="s">
        <v>441</v>
      </c>
      <c r="B376" s="27"/>
      <c r="C376" s="27"/>
      <c r="D376" s="28"/>
      <c r="E376" s="29"/>
      <c r="F376" s="30" t="str">
        <f>A376</f>
        <v>(13)2</v>
      </c>
      <c r="G376" s="31" t="s">
        <v>238</v>
      </c>
      <c r="H376" s="32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34" t="s">
        <v>239</v>
      </c>
      <c r="B377" s="35" t="str">
        <f>IFERROR(VLOOKUP(A376,REKAPAN!$A$1:$M$2737,2, FALSE))</f>
        <v>Rahmadhani Nofyan A</v>
      </c>
      <c r="C377" s="36"/>
      <c r="D377" s="38"/>
      <c r="E377" s="40"/>
      <c r="F377" s="30" t="s">
        <v>266</v>
      </c>
      <c r="G377" s="43" t="str">
        <f>B383</f>
        <v>CS YENI (082321458214)</v>
      </c>
      <c r="H377" s="28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4" t="s">
        <v>269</v>
      </c>
      <c r="B378" s="45" t="str">
        <f>IFERROR(VLOOKUP(A376,REKAPAN!$A$1:$M$2737,3, FALSE))</f>
        <v>Ponpes.Anwarul Huda Jl.Candi III 454 Karang besuki Kec.Sukun Kota Malang Pos 65146</v>
      </c>
      <c r="D378" s="46"/>
      <c r="E378" s="40"/>
      <c r="F378" s="47" t="s">
        <v>270</v>
      </c>
      <c r="G378" s="49" t="str">
        <f>B377</f>
        <v>Rahmadhani Nofyan A</v>
      </c>
      <c r="H378" s="50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4"/>
      <c r="D379" s="46"/>
      <c r="E379" s="40"/>
      <c r="F379" s="47" t="s">
        <v>283</v>
      </c>
      <c r="G379" s="51">
        <f t="shared" ref="G379:G383" si="51">D382</f>
        <v>43803</v>
      </c>
      <c r="H379" s="50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5.75" customHeight="1">
      <c r="A380" s="44"/>
      <c r="D380" s="46"/>
      <c r="E380" s="40"/>
      <c r="F380" s="47" t="s">
        <v>300</v>
      </c>
      <c r="G380" s="51">
        <f t="shared" si="51"/>
        <v>43803</v>
      </c>
      <c r="H380" s="50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4" t="s">
        <v>306</v>
      </c>
      <c r="B381" s="52" t="str">
        <f>IFERROR(VLOOKUP(A376,REKAPAN!$A$1:$M$2737,4, FALSE))</f>
        <v>085791144510</v>
      </c>
      <c r="C381" s="53"/>
      <c r="D381" s="54"/>
      <c r="E381" s="40"/>
      <c r="F381" s="47" t="s">
        <v>325</v>
      </c>
      <c r="G381" s="49" t="str">
        <f t="shared" si="51"/>
        <v/>
      </c>
      <c r="H381" s="50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30" t="s">
        <v>332</v>
      </c>
      <c r="B382" s="55" t="s">
        <v>333</v>
      </c>
      <c r="C382" s="56" t="s">
        <v>283</v>
      </c>
      <c r="D382" s="57">
        <f>IFERROR(VLOOKUP(A376,REKAPAN!$A$1:$M$2737,12, FALSE))</f>
        <v>43803</v>
      </c>
      <c r="E382" s="40"/>
      <c r="F382" s="47" t="s">
        <v>351</v>
      </c>
      <c r="G382" s="49">
        <f t="shared" si="51"/>
        <v>21000</v>
      </c>
      <c r="H382" s="50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4" t="s">
        <v>266</v>
      </c>
      <c r="B383" s="52" t="str">
        <f>IFERROR(VLOOKUP(A376,REKAPAN!$A$1:$O$2737,15, FALSE))</f>
        <v>CS YENI (082321458214)</v>
      </c>
      <c r="C383" s="58" t="s">
        <v>300</v>
      </c>
      <c r="D383" s="59">
        <f>IFERROR(VLOOKUP(A376,REKAPAN!$A$1:$M$2737,13, FALSE))</f>
        <v>43803</v>
      </c>
      <c r="E383" s="40"/>
      <c r="F383" s="47" t="s">
        <v>372</v>
      </c>
      <c r="G383" s="49" t="str">
        <f t="shared" si="51"/>
        <v>JNE REG</v>
      </c>
      <c r="H383" s="50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4" t="s">
        <v>383</v>
      </c>
      <c r="B384" s="52">
        <f>IFERROR(VLOOKUP(A376,REKAPAN!$A$1:$M$2737,6, FALSE))</f>
        <v>1</v>
      </c>
      <c r="C384" s="58" t="s">
        <v>325</v>
      </c>
      <c r="D384" s="60" t="str">
        <f>IFERROR(VLOOKUP(A376,REKAPAN!$A$1:$M$2737,11, FALSE))</f>
        <v/>
      </c>
      <c r="E384" s="40"/>
      <c r="F384" s="47" t="s">
        <v>394</v>
      </c>
      <c r="G384" s="61" t="str">
        <f>IFERROR(VLOOKUP(A376,REKAPAN!$A$1:$O$2737,14, FALSE))</f>
        <v/>
      </c>
      <c r="H384" s="50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4" t="s">
        <v>404</v>
      </c>
      <c r="B385" s="62" t="str">
        <f>IFERROR(VLOOKUP(A376,REKAPAN!$A$1:$M$2737,5, FALSE))</f>
        <v>Elenora cream XL do</v>
      </c>
      <c r="C385" s="58" t="s">
        <v>351</v>
      </c>
      <c r="D385" s="60">
        <f>IFERROR(VLOOKUP(A376,REKAPAN!$A$1:$M$2737,9, FALSE))</f>
        <v>21000</v>
      </c>
      <c r="E385" s="40"/>
      <c r="F385" s="47" t="s">
        <v>383</v>
      </c>
      <c r="G385" s="63">
        <f t="shared" ref="G385:G386" si="52">B384</f>
        <v>1</v>
      </c>
      <c r="H385" s="50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64"/>
      <c r="C386" s="58" t="s">
        <v>372</v>
      </c>
      <c r="D386" s="65" t="str">
        <f>IFERROR(VLOOKUP(A376,REKAPAN!$A$1:$M$2737,10, FALSE))</f>
        <v>JNE REG</v>
      </c>
      <c r="E386" s="40"/>
      <c r="F386" s="47" t="s">
        <v>404</v>
      </c>
      <c r="G386" s="66" t="str">
        <f t="shared" si="52"/>
        <v>Elenora cream XL do</v>
      </c>
      <c r="H386" s="50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64"/>
      <c r="C387" s="58" t="s">
        <v>394</v>
      </c>
      <c r="D387" s="67"/>
      <c r="E387" s="40"/>
      <c r="F387" s="47"/>
      <c r="H387" s="50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64"/>
      <c r="C388" s="53"/>
      <c r="D388" s="50"/>
      <c r="E388" s="40"/>
      <c r="F388" s="64"/>
      <c r="H388" s="50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7" t="s">
        <v>460</v>
      </c>
      <c r="B389" s="68" t="s">
        <v>462</v>
      </c>
      <c r="C389" s="53"/>
      <c r="D389" s="54"/>
      <c r="E389" s="40"/>
      <c r="F389" s="69" t="s">
        <v>464</v>
      </c>
      <c r="G389" s="70" t="s">
        <v>469</v>
      </c>
      <c r="H389" s="71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72" t="str">
        <f>IFERROR(VLOOKUP(A376,REKAPAN!$A$2:$R$2737,16, FALSE))</f>
        <v>Rosty</v>
      </c>
      <c r="B390" s="73"/>
      <c r="C390" s="74"/>
      <c r="D390" s="75"/>
      <c r="E390" s="76"/>
      <c r="F390" s="77"/>
      <c r="G390" s="78"/>
      <c r="H390" s="79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26" t="s">
        <v>446</v>
      </c>
      <c r="B391" s="27"/>
      <c r="C391" s="27"/>
      <c r="D391" s="28"/>
      <c r="E391" s="29"/>
      <c r="F391" s="30" t="str">
        <f>A391</f>
        <v>(13)3</v>
      </c>
      <c r="G391" s="31" t="s">
        <v>238</v>
      </c>
      <c r="H391" s="32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34" t="s">
        <v>239</v>
      </c>
      <c r="B392" s="35" t="str">
        <f>IFERROR(VLOOKUP(A391,REKAPAN!$A$1:$M$2737,2, FALSE))</f>
        <v>Ilah</v>
      </c>
      <c r="C392" s="36"/>
      <c r="D392" s="38"/>
      <c r="E392" s="40"/>
      <c r="F392" s="30" t="s">
        <v>266</v>
      </c>
      <c r="G392" s="43" t="str">
        <f>B398</f>
        <v>CS YENI (082321458214)</v>
      </c>
      <c r="H392" s="28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4" t="s">
        <v>269</v>
      </c>
      <c r="B393" s="45" t="str">
        <f>IFERROR(VLOOKUP(A391,REKAPAN!$A$1:$M$2737,3, FALSE))</f>
        <v>Casa Goya Residence Jl.Bukit Hijau III No.D9 Batusari Kemanggisan Kecamatan: Kebun Jeruk Kab/kota: Jakarta Barat Provinsi: DKI Jakarta Kode pos: 11530</v>
      </c>
      <c r="D393" s="46"/>
      <c r="E393" s="40"/>
      <c r="F393" s="47" t="s">
        <v>270</v>
      </c>
      <c r="G393" s="49" t="str">
        <f>B392</f>
        <v>Ilah</v>
      </c>
      <c r="H393" s="50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4"/>
      <c r="D394" s="46"/>
      <c r="E394" s="40"/>
      <c r="F394" s="47" t="s">
        <v>283</v>
      </c>
      <c r="G394" s="51">
        <f t="shared" ref="G394:G398" si="53">D397</f>
        <v>43803</v>
      </c>
      <c r="H394" s="50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32.25" customHeight="1">
      <c r="A395" s="44"/>
      <c r="D395" s="46"/>
      <c r="E395" s="40"/>
      <c r="F395" s="47" t="s">
        <v>300</v>
      </c>
      <c r="G395" s="51">
        <f t="shared" si="53"/>
        <v>43803</v>
      </c>
      <c r="H395" s="50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4" t="s">
        <v>306</v>
      </c>
      <c r="B396" s="52" t="str">
        <f>IFERROR(VLOOKUP(A391,REKAPAN!$A$1:$M$2737,4, FALSE))</f>
        <v>0895352818239</v>
      </c>
      <c r="C396" s="53"/>
      <c r="D396" s="54"/>
      <c r="E396" s="40"/>
      <c r="F396" s="47" t="s">
        <v>325</v>
      </c>
      <c r="G396" s="49" t="str">
        <f t="shared" si="53"/>
        <v/>
      </c>
      <c r="H396" s="50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30" t="s">
        <v>332</v>
      </c>
      <c r="B397" s="55" t="s">
        <v>333</v>
      </c>
      <c r="C397" s="56" t="s">
        <v>283</v>
      </c>
      <c r="D397" s="57">
        <f>IFERROR(VLOOKUP(A391,REKAPAN!$A$1:$M$2737,12, FALSE))</f>
        <v>43803</v>
      </c>
      <c r="E397" s="40"/>
      <c r="F397" s="47" t="s">
        <v>351</v>
      </c>
      <c r="G397" s="49">
        <f t="shared" si="53"/>
        <v>11000</v>
      </c>
      <c r="H397" s="50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4" t="s">
        <v>266</v>
      </c>
      <c r="B398" s="52" t="str">
        <f>IFERROR(VLOOKUP(A391,REKAPAN!$A$1:$O$2737,15, FALSE))</f>
        <v>CS YENI (082321458214)</v>
      </c>
      <c r="C398" s="58" t="s">
        <v>300</v>
      </c>
      <c r="D398" s="59">
        <f>IFERROR(VLOOKUP(A391,REKAPAN!$A$1:$M$2737,13, FALSE))</f>
        <v>43803</v>
      </c>
      <c r="E398" s="40"/>
      <c r="F398" s="47" t="s">
        <v>372</v>
      </c>
      <c r="G398" s="49" t="str">
        <f t="shared" si="53"/>
        <v>JNE REG</v>
      </c>
      <c r="H398" s="50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4" t="s">
        <v>383</v>
      </c>
      <c r="B399" s="52">
        <f>IFERROR(VLOOKUP(A391,REKAPAN!$A$1:$M$2737,6, FALSE))</f>
        <v>1</v>
      </c>
      <c r="C399" s="58" t="s">
        <v>325</v>
      </c>
      <c r="D399" s="60" t="str">
        <f>IFERROR(VLOOKUP(A391,REKAPAN!$A$1:$M$2737,11, FALSE))</f>
        <v/>
      </c>
      <c r="E399" s="40"/>
      <c r="F399" s="47" t="s">
        <v>394</v>
      </c>
      <c r="G399" s="61" t="str">
        <f>IFERROR(VLOOKUP(A391,REKAPAN!$A$1:$O$2737,14, FALSE))</f>
        <v/>
      </c>
      <c r="H399" s="50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4" t="s">
        <v>404</v>
      </c>
      <c r="B400" s="62" t="str">
        <f>IFERROR(VLOOKUP(A391,REKAPAN!$A$1:$M$2737,5, FALSE))</f>
        <v>Zenya Mauve S do</v>
      </c>
      <c r="C400" s="58" t="s">
        <v>351</v>
      </c>
      <c r="D400" s="60">
        <f>IFERROR(VLOOKUP(A391,REKAPAN!$A$1:$M$2737,9, FALSE))</f>
        <v>11000</v>
      </c>
      <c r="E400" s="40"/>
      <c r="F400" s="47" t="s">
        <v>383</v>
      </c>
      <c r="G400" s="63">
        <f t="shared" ref="G400:G401" si="54">B399</f>
        <v>1</v>
      </c>
      <c r="H400" s="50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64"/>
      <c r="C401" s="58" t="s">
        <v>372</v>
      </c>
      <c r="D401" s="65" t="str">
        <f>IFERROR(VLOOKUP(A391,REKAPAN!$A$1:$M$2737,10, FALSE))</f>
        <v>JNE REG</v>
      </c>
      <c r="E401" s="40"/>
      <c r="F401" s="47" t="s">
        <v>404</v>
      </c>
      <c r="G401" s="66" t="str">
        <f t="shared" si="54"/>
        <v>Zenya Mauve S do</v>
      </c>
      <c r="H401" s="50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64"/>
      <c r="C402" s="58" t="s">
        <v>394</v>
      </c>
      <c r="D402" s="67"/>
      <c r="E402" s="40"/>
      <c r="F402" s="47"/>
      <c r="H402" s="50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64"/>
      <c r="C403" s="53"/>
      <c r="D403" s="50"/>
      <c r="E403" s="40"/>
      <c r="F403" s="64"/>
      <c r="H403" s="50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7" t="s">
        <v>460</v>
      </c>
      <c r="B404" s="68" t="s">
        <v>462</v>
      </c>
      <c r="C404" s="53"/>
      <c r="D404" s="54"/>
      <c r="E404" s="40"/>
      <c r="F404" s="69" t="s">
        <v>464</v>
      </c>
      <c r="G404" s="70" t="s">
        <v>469</v>
      </c>
      <c r="H404" s="71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72" t="str">
        <f>IFERROR(VLOOKUP(A391,REKAPAN!$A$2:$R$2737,16, FALSE))</f>
        <v>Rosty</v>
      </c>
      <c r="B405" s="73"/>
      <c r="C405" s="74"/>
      <c r="D405" s="75"/>
      <c r="E405" s="76"/>
      <c r="F405" s="77"/>
      <c r="G405" s="78"/>
      <c r="H405" s="79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26" t="s">
        <v>451</v>
      </c>
      <c r="B406" s="27"/>
      <c r="C406" s="27"/>
      <c r="D406" s="28"/>
      <c r="E406" s="29"/>
      <c r="F406" s="30" t="str">
        <f>A406</f>
        <v>(13)4</v>
      </c>
      <c r="G406" s="31" t="s">
        <v>238</v>
      </c>
      <c r="H406" s="32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34" t="s">
        <v>239</v>
      </c>
      <c r="B407" s="35" t="str">
        <f>IFERROR(VLOOKUP(A406,REKAPAN!$A$1:$M$2737,2, FALSE))</f>
        <v>Faikha</v>
      </c>
      <c r="C407" s="36"/>
      <c r="D407" s="38"/>
      <c r="E407" s="40"/>
      <c r="F407" s="30" t="s">
        <v>266</v>
      </c>
      <c r="G407" s="43" t="str">
        <f>B413</f>
        <v>CS YENI (082321458214)</v>
      </c>
      <c r="H407" s="28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4" t="s">
        <v>269</v>
      </c>
      <c r="B408" s="45" t="str">
        <f>IFERROR(VLOOKUP(A406,REKAPAN!$A$1:$M$2737,3, FALSE))</f>
        <v>LYLY BAKERY BOJONEGORO ruko pangsud square A2, (Jl.panglima sudirman kauman bojonegoro) Kecamatan : Bojonegoro Kab/Kota : Bojonegoro Provinsi : Jawa Timur Kode pos : 62113</v>
      </c>
      <c r="D408" s="46"/>
      <c r="E408" s="40"/>
      <c r="F408" s="47" t="s">
        <v>270</v>
      </c>
      <c r="G408" s="49" t="str">
        <f>B407</f>
        <v>Faikha</v>
      </c>
      <c r="H408" s="50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4"/>
      <c r="D409" s="46"/>
      <c r="E409" s="40"/>
      <c r="F409" s="47" t="s">
        <v>283</v>
      </c>
      <c r="G409" s="51">
        <f t="shared" ref="G409:G413" si="55">D412</f>
        <v>43803</v>
      </c>
      <c r="H409" s="50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45.75" customHeight="1">
      <c r="A410" s="44"/>
      <c r="D410" s="46"/>
      <c r="E410" s="40"/>
      <c r="F410" s="47" t="s">
        <v>300</v>
      </c>
      <c r="G410" s="51">
        <f t="shared" si="55"/>
        <v>43803</v>
      </c>
      <c r="H410" s="50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4" t="s">
        <v>306</v>
      </c>
      <c r="B411" s="52" t="str">
        <f>IFERROR(VLOOKUP(A406,REKAPAN!$A$1:$M$2737,4, FALSE))</f>
        <v>085804875075</v>
      </c>
      <c r="C411" s="53"/>
      <c r="D411" s="54"/>
      <c r="E411" s="40"/>
      <c r="F411" s="47" t="s">
        <v>325</v>
      </c>
      <c r="G411" s="49" t="str">
        <f t="shared" si="55"/>
        <v/>
      </c>
      <c r="H411" s="50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30" t="s">
        <v>332</v>
      </c>
      <c r="B412" s="55" t="s">
        <v>333</v>
      </c>
      <c r="C412" s="56" t="s">
        <v>283</v>
      </c>
      <c r="D412" s="57">
        <f>IFERROR(VLOOKUP(A406,REKAPAN!$A$1:$M$2737,12, FALSE))</f>
        <v>43803</v>
      </c>
      <c r="E412" s="40"/>
      <c r="F412" s="47" t="s">
        <v>351</v>
      </c>
      <c r="G412" s="49">
        <f t="shared" si="55"/>
        <v>19000</v>
      </c>
      <c r="H412" s="50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4" t="s">
        <v>266</v>
      </c>
      <c r="B413" s="52" t="str">
        <f>IFERROR(VLOOKUP(A406,REKAPAN!$A$1:$O$2737,15, FALSE))</f>
        <v>CS YENI (082321458214)</v>
      </c>
      <c r="C413" s="58" t="s">
        <v>300</v>
      </c>
      <c r="D413" s="59">
        <f>IFERROR(VLOOKUP(A406,REKAPAN!$A$1:$M$2737,13, FALSE))</f>
        <v>43803</v>
      </c>
      <c r="E413" s="40"/>
      <c r="F413" s="47" t="s">
        <v>372</v>
      </c>
      <c r="G413" s="49" t="str">
        <f t="shared" si="55"/>
        <v>POS</v>
      </c>
      <c r="H413" s="50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4" t="s">
        <v>383</v>
      </c>
      <c r="B414" s="52">
        <f>IFERROR(VLOOKUP(A406,REKAPAN!$A$1:$M$2737,6, FALSE))</f>
        <v>2</v>
      </c>
      <c r="C414" s="58" t="s">
        <v>325</v>
      </c>
      <c r="D414" s="60" t="str">
        <f>IFERROR(VLOOKUP(A406,REKAPAN!$A$1:$M$2737,11, FALSE))</f>
        <v/>
      </c>
      <c r="E414" s="40"/>
      <c r="F414" s="47" t="s">
        <v>394</v>
      </c>
      <c r="G414" s="61" t="str">
        <f>IFERROR(VLOOKUP(A406,REKAPAN!$A$1:$O$2737,14, FALSE))</f>
        <v/>
      </c>
      <c r="H414" s="50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4" t="s">
        <v>404</v>
      </c>
      <c r="B415" s="62" t="str">
        <f>IFERROR(VLOOKUP(A406,REKAPAN!$A$1:$M$2737,5, FALSE))</f>
        <v>Tisha putih L set</v>
      </c>
      <c r="C415" s="58" t="s">
        <v>351</v>
      </c>
      <c r="D415" s="60">
        <f>IFERROR(VLOOKUP(A406,REKAPAN!$A$1:$M$2737,9, FALSE))</f>
        <v>19000</v>
      </c>
      <c r="E415" s="40"/>
      <c r="F415" s="47" t="s">
        <v>383</v>
      </c>
      <c r="G415" s="63">
        <f t="shared" ref="G415:G416" si="56">B414</f>
        <v>2</v>
      </c>
      <c r="H415" s="50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64"/>
      <c r="C416" s="58" t="s">
        <v>372</v>
      </c>
      <c r="D416" s="65" t="str">
        <f>IFERROR(VLOOKUP(A406,REKAPAN!$A$1:$M$2737,10, FALSE))</f>
        <v>POS</v>
      </c>
      <c r="E416" s="40"/>
      <c r="F416" s="47" t="s">
        <v>404</v>
      </c>
      <c r="G416" s="66" t="str">
        <f t="shared" si="56"/>
        <v>Tisha putih L set</v>
      </c>
      <c r="H416" s="50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64"/>
      <c r="C417" s="58" t="s">
        <v>394</v>
      </c>
      <c r="D417" s="67"/>
      <c r="E417" s="40"/>
      <c r="F417" s="47"/>
      <c r="H417" s="50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64"/>
      <c r="C418" s="53"/>
      <c r="D418" s="50"/>
      <c r="E418" s="40"/>
      <c r="F418" s="64"/>
      <c r="H418" s="50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7" t="s">
        <v>460</v>
      </c>
      <c r="B419" s="68" t="s">
        <v>462</v>
      </c>
      <c r="C419" s="53"/>
      <c r="D419" s="54"/>
      <c r="E419" s="40"/>
      <c r="F419" s="69" t="s">
        <v>464</v>
      </c>
      <c r="G419" s="70" t="s">
        <v>469</v>
      </c>
      <c r="H419" s="71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72" t="str">
        <f>IFERROR(VLOOKUP(A406,REKAPAN!$A$2:$R$2737,16, FALSE))</f>
        <v>Rosty</v>
      </c>
      <c r="B420" s="73"/>
      <c r="C420" s="74"/>
      <c r="D420" s="75"/>
      <c r="E420" s="76"/>
      <c r="F420" s="77"/>
      <c r="G420" s="78"/>
      <c r="H420" s="79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26" t="s">
        <v>456</v>
      </c>
      <c r="B421" s="27"/>
      <c r="C421" s="27"/>
      <c r="D421" s="28"/>
      <c r="E421" s="29"/>
      <c r="F421" s="30" t="str">
        <f>A421</f>
        <v>(13)5</v>
      </c>
      <c r="G421" s="31" t="s">
        <v>238</v>
      </c>
      <c r="H421" s="32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34" t="s">
        <v>239</v>
      </c>
      <c r="B422" s="35" t="str">
        <f>IFERROR(VLOOKUP(A421,REKAPAN!$A$1:$M$2737,2, FALSE))</f>
        <v>Siti Nurjanah ( mama hasby )</v>
      </c>
      <c r="C422" s="36"/>
      <c r="D422" s="38"/>
      <c r="E422" s="40"/>
      <c r="F422" s="30" t="s">
        <v>266</v>
      </c>
      <c r="G422" s="43" t="str">
        <f>B428</f>
        <v>CS YENI (082321458214)</v>
      </c>
      <c r="H422" s="28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4" t="s">
        <v>269</v>
      </c>
      <c r="B423" s="45" t="str">
        <f>IFERROR(VLOOKUP(A421,REKAPAN!$A$1:$M$2737,3, FALSE))</f>
        <v>Jl HR Rasuna said (turunan Sasak Cipete) Gg abu bakar (depan mushola abu bakar)rt 02/02 Cipete Kecamatan : pinang Kab/kota : Tangerang Provinsi : Banten</v>
      </c>
      <c r="D423" s="46"/>
      <c r="E423" s="40"/>
      <c r="F423" s="47" t="s">
        <v>270</v>
      </c>
      <c r="G423" s="49" t="str">
        <f>B422</f>
        <v>Siti Nurjanah ( mama hasby )</v>
      </c>
      <c r="H423" s="50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4"/>
      <c r="D424" s="46"/>
      <c r="E424" s="40"/>
      <c r="F424" s="47" t="s">
        <v>283</v>
      </c>
      <c r="G424" s="51">
        <f t="shared" ref="G424:G428" si="57">D427</f>
        <v>43803</v>
      </c>
      <c r="H424" s="50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33.0" customHeight="1">
      <c r="A425" s="44"/>
      <c r="D425" s="46"/>
      <c r="E425" s="40"/>
      <c r="F425" s="47" t="s">
        <v>300</v>
      </c>
      <c r="G425" s="51">
        <f t="shared" si="57"/>
        <v>43803</v>
      </c>
      <c r="H425" s="50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4" t="s">
        <v>306</v>
      </c>
      <c r="B426" s="52" t="str">
        <f>IFERROR(VLOOKUP(A421,REKAPAN!$A$1:$M$2737,4, FALSE))</f>
        <v>085693328259/083895006210</v>
      </c>
      <c r="C426" s="53"/>
      <c r="D426" s="54"/>
      <c r="E426" s="40"/>
      <c r="F426" s="47" t="s">
        <v>325</v>
      </c>
      <c r="G426" s="49" t="str">
        <f t="shared" si="57"/>
        <v/>
      </c>
      <c r="H426" s="50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30" t="s">
        <v>332</v>
      </c>
      <c r="B427" s="55" t="s">
        <v>333</v>
      </c>
      <c r="C427" s="56" t="s">
        <v>283</v>
      </c>
      <c r="D427" s="57">
        <f>IFERROR(VLOOKUP(A421,REKAPAN!$A$1:$M$2737,12, FALSE))</f>
        <v>43803</v>
      </c>
      <c r="E427" s="40"/>
      <c r="F427" s="47" t="s">
        <v>351</v>
      </c>
      <c r="G427" s="49">
        <f t="shared" si="57"/>
        <v>12000</v>
      </c>
      <c r="H427" s="50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4" t="s">
        <v>266</v>
      </c>
      <c r="B428" s="52" t="str">
        <f>IFERROR(VLOOKUP(A421,REKAPAN!$A$1:$O$2737,15, FALSE))</f>
        <v>CS YENI (082321458214)</v>
      </c>
      <c r="C428" s="58" t="s">
        <v>300</v>
      </c>
      <c r="D428" s="59">
        <f>IFERROR(VLOOKUP(A421,REKAPAN!$A$1:$M$2737,13, FALSE))</f>
        <v>43803</v>
      </c>
      <c r="E428" s="40"/>
      <c r="F428" s="47" t="s">
        <v>372</v>
      </c>
      <c r="G428" s="49" t="str">
        <f t="shared" si="57"/>
        <v>JNE REG</v>
      </c>
      <c r="H428" s="50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4" t="s">
        <v>383</v>
      </c>
      <c r="B429" s="52">
        <f>IFERROR(VLOOKUP(A421,REKAPAN!$A$1:$M$2737,6, FALSE))</f>
        <v>1</v>
      </c>
      <c r="C429" s="58" t="s">
        <v>325</v>
      </c>
      <c r="D429" s="60" t="str">
        <f>IFERROR(VLOOKUP(A421,REKAPAN!$A$1:$M$2737,11, FALSE))</f>
        <v/>
      </c>
      <c r="E429" s="40"/>
      <c r="F429" s="47" t="s">
        <v>394</v>
      </c>
      <c r="G429" s="61" t="str">
        <f>IFERROR(VLOOKUP(A421,REKAPAN!$A$1:$O$2737,14, FALSE))</f>
        <v/>
      </c>
      <c r="H429" s="50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4" t="s">
        <v>404</v>
      </c>
      <c r="B430" s="62" t="str">
        <f>IFERROR(VLOOKUP(A421,REKAPAN!$A$1:$M$2737,5, FALSE))</f>
        <v>Khimar saafia Berry</v>
      </c>
      <c r="C430" s="58" t="s">
        <v>351</v>
      </c>
      <c r="D430" s="60">
        <f>IFERROR(VLOOKUP(A421,REKAPAN!$A$1:$M$2737,9, FALSE))</f>
        <v>12000</v>
      </c>
      <c r="E430" s="40"/>
      <c r="F430" s="47" t="s">
        <v>383</v>
      </c>
      <c r="G430" s="63">
        <f t="shared" ref="G430:G431" si="58">B429</f>
        <v>1</v>
      </c>
      <c r="H430" s="50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64"/>
      <c r="C431" s="58" t="s">
        <v>372</v>
      </c>
      <c r="D431" s="65" t="str">
        <f>IFERROR(VLOOKUP(A421,REKAPAN!$A$1:$M$2737,10, FALSE))</f>
        <v>JNE REG</v>
      </c>
      <c r="E431" s="40"/>
      <c r="F431" s="47" t="s">
        <v>404</v>
      </c>
      <c r="G431" s="66" t="str">
        <f t="shared" si="58"/>
        <v>Khimar saafia Berry</v>
      </c>
      <c r="H431" s="50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64"/>
      <c r="C432" s="58" t="s">
        <v>394</v>
      </c>
      <c r="D432" s="67"/>
      <c r="E432" s="40"/>
      <c r="F432" s="47"/>
      <c r="H432" s="50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64"/>
      <c r="C433" s="53"/>
      <c r="D433" s="50"/>
      <c r="E433" s="40"/>
      <c r="F433" s="64"/>
      <c r="H433" s="50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7" t="s">
        <v>460</v>
      </c>
      <c r="B434" s="68" t="s">
        <v>462</v>
      </c>
      <c r="C434" s="53"/>
      <c r="D434" s="54"/>
      <c r="E434" s="40"/>
      <c r="F434" s="69" t="s">
        <v>464</v>
      </c>
      <c r="G434" s="70" t="s">
        <v>469</v>
      </c>
      <c r="H434" s="71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72" t="str">
        <f>IFERROR(VLOOKUP(A421,REKAPAN!$A$2:$R$2737,16, FALSE))</f>
        <v>Rosty</v>
      </c>
      <c r="B435" s="73"/>
      <c r="C435" s="74"/>
      <c r="D435" s="75"/>
      <c r="E435" s="76"/>
      <c r="F435" s="77"/>
      <c r="G435" s="78"/>
      <c r="H435" s="79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26" t="s">
        <v>463</v>
      </c>
      <c r="B436" s="27"/>
      <c r="C436" s="27"/>
      <c r="D436" s="28"/>
      <c r="E436" s="29"/>
      <c r="F436" s="30" t="str">
        <f>A436</f>
        <v>(13)6</v>
      </c>
      <c r="G436" s="31" t="s">
        <v>238</v>
      </c>
      <c r="H436" s="32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34" t="s">
        <v>239</v>
      </c>
      <c r="B437" s="35" t="str">
        <f>IFERROR(VLOOKUP(A436,REKAPAN!$A$1:$M$2737,2, FALSE))</f>
        <v>Annisa</v>
      </c>
      <c r="C437" s="36"/>
      <c r="D437" s="38"/>
      <c r="E437" s="40"/>
      <c r="F437" s="30" t="s">
        <v>266</v>
      </c>
      <c r="G437" s="43" t="str">
        <f>B443</f>
        <v>CS YENI (082321458214)</v>
      </c>
      <c r="H437" s="28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4" t="s">
        <v>269</v>
      </c>
      <c r="B438" s="45" t="str">
        <f>IFERROR(VLOOKUP(A436,REKAPAN!$A$1:$M$2737,3, FALSE))</f>
        <v>jl. kampung sawah krukut rt 005/001 Kecamatan :limo Kab/Kota :depok Provinsi :jawa barat</v>
      </c>
      <c r="D438" s="46"/>
      <c r="E438" s="40"/>
      <c r="F438" s="47" t="s">
        <v>270</v>
      </c>
      <c r="G438" s="49" t="str">
        <f>B437</f>
        <v>Annisa</v>
      </c>
      <c r="H438" s="50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4"/>
      <c r="D439" s="46"/>
      <c r="E439" s="40"/>
      <c r="F439" s="47" t="s">
        <v>283</v>
      </c>
      <c r="G439" s="51">
        <f t="shared" ref="G439:G443" si="59">D442</f>
        <v>43803</v>
      </c>
      <c r="H439" s="50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4"/>
      <c r="D440" s="46"/>
      <c r="E440" s="40"/>
      <c r="F440" s="47" t="s">
        <v>300</v>
      </c>
      <c r="G440" s="51">
        <f t="shared" si="59"/>
        <v>43803</v>
      </c>
      <c r="H440" s="50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4" t="s">
        <v>306</v>
      </c>
      <c r="B441" s="52" t="str">
        <f>IFERROR(VLOOKUP(A436,REKAPAN!$A$1:$M$2737,4, FALSE))</f>
        <v>085717919493</v>
      </c>
      <c r="C441" s="53"/>
      <c r="D441" s="54"/>
      <c r="E441" s="40"/>
      <c r="F441" s="47" t="s">
        <v>325</v>
      </c>
      <c r="G441" s="49" t="str">
        <f t="shared" si="59"/>
        <v/>
      </c>
      <c r="H441" s="50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30" t="s">
        <v>332</v>
      </c>
      <c r="B442" s="55" t="s">
        <v>333</v>
      </c>
      <c r="C442" s="56" t="s">
        <v>283</v>
      </c>
      <c r="D442" s="57">
        <f>IFERROR(VLOOKUP(A436,REKAPAN!$A$1:$M$2737,12, FALSE))</f>
        <v>43803</v>
      </c>
      <c r="E442" s="40"/>
      <c r="F442" s="47" t="s">
        <v>351</v>
      </c>
      <c r="G442" s="49">
        <f t="shared" si="59"/>
        <v>12000</v>
      </c>
      <c r="H442" s="50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4" t="s">
        <v>266</v>
      </c>
      <c r="B443" s="52" t="str">
        <f>IFERROR(VLOOKUP(A436,REKAPAN!$A$1:$O$2737,15, FALSE))</f>
        <v>CS YENI (082321458214)</v>
      </c>
      <c r="C443" s="58" t="s">
        <v>300</v>
      </c>
      <c r="D443" s="59">
        <f>IFERROR(VLOOKUP(A436,REKAPAN!$A$1:$M$2737,13, FALSE))</f>
        <v>43803</v>
      </c>
      <c r="E443" s="40"/>
      <c r="F443" s="47" t="s">
        <v>372</v>
      </c>
      <c r="G443" s="49" t="str">
        <f t="shared" si="59"/>
        <v>JNE REG</v>
      </c>
      <c r="H443" s="50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4" t="s">
        <v>383</v>
      </c>
      <c r="B444" s="52">
        <f>IFERROR(VLOOKUP(A436,REKAPAN!$A$1:$M$2737,6, FALSE))</f>
        <v>1</v>
      </c>
      <c r="C444" s="58" t="s">
        <v>325</v>
      </c>
      <c r="D444" s="60" t="str">
        <f>IFERROR(VLOOKUP(A436,REKAPAN!$A$1:$M$2737,11, FALSE))</f>
        <v/>
      </c>
      <c r="E444" s="40"/>
      <c r="F444" s="47" t="s">
        <v>394</v>
      </c>
      <c r="G444" s="61" t="str">
        <f>IFERROR(VLOOKUP(A436,REKAPAN!$A$1:$O$2737,14, FALSE))</f>
        <v/>
      </c>
      <c r="H444" s="50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4" t="s">
        <v>404</v>
      </c>
      <c r="B445" s="62" t="str">
        <f>IFERROR(VLOOKUP(A436,REKAPAN!$A$1:$M$2737,5, FALSE))</f>
        <v>Tisha putih M do</v>
      </c>
      <c r="C445" s="58" t="s">
        <v>351</v>
      </c>
      <c r="D445" s="60">
        <f>IFERROR(VLOOKUP(A436,REKAPAN!$A$1:$M$2737,9, FALSE))</f>
        <v>12000</v>
      </c>
      <c r="E445" s="40"/>
      <c r="F445" s="47" t="s">
        <v>383</v>
      </c>
      <c r="G445" s="63">
        <f t="shared" ref="G445:G446" si="60">B444</f>
        <v>1</v>
      </c>
      <c r="H445" s="50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64"/>
      <c r="C446" s="58" t="s">
        <v>372</v>
      </c>
      <c r="D446" s="65" t="str">
        <f>IFERROR(VLOOKUP(A436,REKAPAN!$A$1:$M$2737,10, FALSE))</f>
        <v>JNE REG</v>
      </c>
      <c r="E446" s="40"/>
      <c r="F446" s="47" t="s">
        <v>404</v>
      </c>
      <c r="G446" s="66" t="str">
        <f t="shared" si="60"/>
        <v>Tisha putih M do</v>
      </c>
      <c r="H446" s="50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64"/>
      <c r="C447" s="58" t="s">
        <v>394</v>
      </c>
      <c r="D447" s="67"/>
      <c r="E447" s="40"/>
      <c r="F447" s="47"/>
      <c r="H447" s="50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64"/>
      <c r="C448" s="53"/>
      <c r="D448" s="50"/>
      <c r="E448" s="40"/>
      <c r="F448" s="64"/>
      <c r="H448" s="50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7" t="s">
        <v>460</v>
      </c>
      <c r="B449" s="68" t="s">
        <v>462</v>
      </c>
      <c r="C449" s="53"/>
      <c r="D449" s="54"/>
      <c r="E449" s="40"/>
      <c r="F449" s="69" t="s">
        <v>464</v>
      </c>
      <c r="G449" s="70" t="s">
        <v>469</v>
      </c>
      <c r="H449" s="71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72" t="str">
        <f>IFERROR(VLOOKUP(A436,REKAPAN!$A$2:$R$2737,16, FALSE))</f>
        <v>Rosty</v>
      </c>
      <c r="B450" s="73"/>
      <c r="C450" s="74"/>
      <c r="D450" s="75"/>
      <c r="E450" s="76"/>
      <c r="F450" s="77"/>
      <c r="G450" s="78"/>
      <c r="H450" s="79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26" t="s">
        <v>470</v>
      </c>
      <c r="B451" s="27"/>
      <c r="C451" s="27"/>
      <c r="D451" s="28"/>
      <c r="E451" s="29"/>
      <c r="F451" s="30" t="str">
        <f>A451</f>
        <v>(13)7</v>
      </c>
      <c r="G451" s="31" t="s">
        <v>238</v>
      </c>
      <c r="H451" s="32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34" t="s">
        <v>239</v>
      </c>
      <c r="B452" s="35" t="str">
        <f>IFERROR(VLOOKUP(A451,REKAPAN!$A$1:$M$2737,2, FALSE))</f>
        <v>Nani Yulyani  </v>
      </c>
      <c r="C452" s="36"/>
      <c r="D452" s="38"/>
      <c r="E452" s="40"/>
      <c r="F452" s="30" t="s">
        <v>266</v>
      </c>
      <c r="G452" s="43" t="str">
        <f>B458</f>
        <v>CS YENI (082321458214)</v>
      </c>
      <c r="H452" s="28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4" t="s">
        <v>269</v>
      </c>
      <c r="B453" s="45" t="str">
        <f>IFERROR(VLOOKUP(A451,REKAPAN!$A$1:$M$2737,3, FALSE))</f>
        <v>Dusun karang mulya Rt.005/002 - Desa lemahmulya Kecamatan : majalaya Kab/Kota : Karawang Provinsi : Jawa barat</v>
      </c>
      <c r="D453" s="46"/>
      <c r="E453" s="40"/>
      <c r="F453" s="47" t="s">
        <v>270</v>
      </c>
      <c r="G453" s="49" t="str">
        <f>B452</f>
        <v>Nani Yulyani  </v>
      </c>
      <c r="H453" s="50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4"/>
      <c r="D454" s="46"/>
      <c r="E454" s="40"/>
      <c r="F454" s="47" t="s">
        <v>283</v>
      </c>
      <c r="G454" s="51" t="str">
        <f t="shared" ref="G454:G458" si="61">D457</f>
        <v>13/04/19</v>
      </c>
      <c r="H454" s="50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24.75" customHeight="1">
      <c r="A455" s="44"/>
      <c r="D455" s="46"/>
      <c r="E455" s="40"/>
      <c r="F455" s="47" t="s">
        <v>300</v>
      </c>
      <c r="G455" s="51" t="str">
        <f t="shared" si="61"/>
        <v>13/04/19</v>
      </c>
      <c r="H455" s="50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4" t="s">
        <v>306</v>
      </c>
      <c r="B456" s="52" t="str">
        <f>IFERROR(VLOOKUP(A451,REKAPAN!$A$1:$M$2737,4, FALSE))</f>
        <v>085811725728</v>
      </c>
      <c r="C456" s="53"/>
      <c r="D456" s="54"/>
      <c r="E456" s="40"/>
      <c r="F456" s="47" t="s">
        <v>325</v>
      </c>
      <c r="G456" s="49" t="str">
        <f t="shared" si="61"/>
        <v/>
      </c>
      <c r="H456" s="50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30" t="s">
        <v>332</v>
      </c>
      <c r="B457" s="55" t="s">
        <v>333</v>
      </c>
      <c r="C457" s="56" t="s">
        <v>283</v>
      </c>
      <c r="D457" s="57" t="str">
        <f>IFERROR(VLOOKUP(A451,REKAPAN!$A$1:$M$2737,12, FALSE))</f>
        <v>13/04/19</v>
      </c>
      <c r="E457" s="40"/>
      <c r="F457" s="47" t="s">
        <v>351</v>
      </c>
      <c r="G457" s="49">
        <f t="shared" si="61"/>
        <v>12000</v>
      </c>
      <c r="H457" s="50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4" t="s">
        <v>266</v>
      </c>
      <c r="B458" s="52" t="str">
        <f>IFERROR(VLOOKUP(A451,REKAPAN!$A$1:$O$2737,15, FALSE))</f>
        <v>CS YENI (082321458214)</v>
      </c>
      <c r="C458" s="58" t="s">
        <v>300</v>
      </c>
      <c r="D458" s="59" t="str">
        <f>IFERROR(VLOOKUP(A451,REKAPAN!$A$1:$M$2737,13, FALSE))</f>
        <v>13/04/19</v>
      </c>
      <c r="E458" s="40"/>
      <c r="F458" s="47" t="s">
        <v>372</v>
      </c>
      <c r="G458" s="49" t="str">
        <f t="shared" si="61"/>
        <v>JNE REG</v>
      </c>
      <c r="H458" s="50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4" t="s">
        <v>383</v>
      </c>
      <c r="B459" s="52">
        <f>IFERROR(VLOOKUP(A451,REKAPAN!$A$1:$M$2737,6, FALSE))</f>
        <v>2</v>
      </c>
      <c r="C459" s="58" t="s">
        <v>325</v>
      </c>
      <c r="D459" s="60" t="str">
        <f>IFERROR(VLOOKUP(A451,REKAPAN!$A$1:$M$2737,11, FALSE))</f>
        <v/>
      </c>
      <c r="E459" s="40"/>
      <c r="F459" s="47" t="s">
        <v>394</v>
      </c>
      <c r="G459" s="61" t="str">
        <f>IFERROR(VLOOKUP(A451,REKAPAN!$A$1:$O$2737,14, FALSE))</f>
        <v/>
      </c>
      <c r="H459" s="50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4" t="s">
        <v>404</v>
      </c>
      <c r="B460" s="62" t="str">
        <f>IFERROR(VLOOKUP(A451,REKAPAN!$A$1:$M$2737,5, FALSE))</f>
        <v>Tisha Lavender S set</v>
      </c>
      <c r="C460" s="58" t="s">
        <v>351</v>
      </c>
      <c r="D460" s="60">
        <f>IFERROR(VLOOKUP(A451,REKAPAN!$A$1:$M$2737,9, FALSE))</f>
        <v>12000</v>
      </c>
      <c r="E460" s="40"/>
      <c r="F460" s="47" t="s">
        <v>383</v>
      </c>
      <c r="G460" s="63">
        <f t="shared" ref="G460:G461" si="62">B459</f>
        <v>2</v>
      </c>
      <c r="H460" s="50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64"/>
      <c r="C461" s="58" t="s">
        <v>372</v>
      </c>
      <c r="D461" s="65" t="str">
        <f>IFERROR(VLOOKUP(A451,REKAPAN!$A$1:$M$2737,10, FALSE))</f>
        <v>JNE REG</v>
      </c>
      <c r="E461" s="40"/>
      <c r="F461" s="47" t="s">
        <v>404</v>
      </c>
      <c r="G461" s="66" t="str">
        <f t="shared" si="62"/>
        <v>Tisha Lavender S set</v>
      </c>
      <c r="H461" s="50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64"/>
      <c r="C462" s="58" t="s">
        <v>394</v>
      </c>
      <c r="D462" s="67"/>
      <c r="E462" s="40"/>
      <c r="F462" s="47"/>
      <c r="H462" s="50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46.5" customHeight="1">
      <c r="A463" s="64"/>
      <c r="C463" s="53"/>
      <c r="D463" s="50"/>
      <c r="E463" s="40"/>
      <c r="F463" s="64"/>
      <c r="H463" s="50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7" t="s">
        <v>460</v>
      </c>
      <c r="B464" s="68" t="s">
        <v>462</v>
      </c>
      <c r="C464" s="53"/>
      <c r="D464" s="54"/>
      <c r="E464" s="40"/>
      <c r="F464" s="69" t="s">
        <v>464</v>
      </c>
      <c r="G464" s="70" t="s">
        <v>469</v>
      </c>
      <c r="H464" s="71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72" t="str">
        <f>IFERROR(VLOOKUP(A451,REKAPAN!$A$2:$R$2737,16, FALSE))</f>
        <v>Rosty</v>
      </c>
      <c r="B465" s="73"/>
      <c r="C465" s="74"/>
      <c r="D465" s="75"/>
      <c r="E465" s="76"/>
      <c r="F465" s="77"/>
      <c r="G465" s="78"/>
      <c r="H465" s="79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26" t="s">
        <v>475</v>
      </c>
      <c r="B466" s="27"/>
      <c r="C466" s="27"/>
      <c r="D466" s="28"/>
      <c r="E466" s="29"/>
      <c r="F466" s="30" t="str">
        <f>A466</f>
        <v>(13)8</v>
      </c>
      <c r="G466" s="31" t="s">
        <v>238</v>
      </c>
      <c r="H466" s="32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34" t="s">
        <v>239</v>
      </c>
      <c r="B467" s="35" t="str">
        <f>IFERROR(VLOOKUP(A466,REKAPAN!$A$1:$M$2737,2, FALSE))</f>
        <v>khusnun fatimah</v>
      </c>
      <c r="C467" s="36"/>
      <c r="D467" s="38"/>
      <c r="E467" s="40"/>
      <c r="F467" s="30" t="s">
        <v>266</v>
      </c>
      <c r="G467" s="43" t="str">
        <f>B473</f>
        <v>CS YENI (082321458214)</v>
      </c>
      <c r="H467" s="28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4" t="s">
        <v>269</v>
      </c>
      <c r="B468" s="45" t="str">
        <f>IFERROR(VLOOKUP(A466,REKAPAN!$A$1:$M$2737,3, FALSE))</f>
        <v>kontrakan haji Anta blok C no 15 rt 017 rw 006 Kampung Pasir konci desa Pasirsari kec Cikarang selatan Bekasi, jawa barat ( dekat Zee parking)</v>
      </c>
      <c r="D468" s="46"/>
      <c r="E468" s="40"/>
      <c r="F468" s="47" t="s">
        <v>270</v>
      </c>
      <c r="G468" s="49" t="str">
        <f>B467</f>
        <v>khusnun fatimah</v>
      </c>
      <c r="H468" s="50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4"/>
      <c r="D469" s="46"/>
      <c r="E469" s="40"/>
      <c r="F469" s="47" t="s">
        <v>283</v>
      </c>
      <c r="G469" s="51">
        <f t="shared" ref="G469:G473" si="63">D472</f>
        <v>43803</v>
      </c>
      <c r="H469" s="50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27.75" customHeight="1">
      <c r="A470" s="44"/>
      <c r="D470" s="46"/>
      <c r="E470" s="40"/>
      <c r="F470" s="47" t="s">
        <v>300</v>
      </c>
      <c r="G470" s="51">
        <f t="shared" si="63"/>
        <v>43803</v>
      </c>
      <c r="H470" s="50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4" t="s">
        <v>306</v>
      </c>
      <c r="B471" s="52" t="str">
        <f>IFERROR(VLOOKUP(A466,REKAPAN!$A$1:$M$2737,4, FALSE))</f>
        <v>087719438722</v>
      </c>
      <c r="C471" s="53"/>
      <c r="D471" s="54"/>
      <c r="E471" s="40"/>
      <c r="F471" s="47" t="s">
        <v>325</v>
      </c>
      <c r="G471" s="49" t="str">
        <f t="shared" si="63"/>
        <v/>
      </c>
      <c r="H471" s="50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30" t="s">
        <v>332</v>
      </c>
      <c r="B472" s="55" t="s">
        <v>333</v>
      </c>
      <c r="C472" s="56" t="s">
        <v>283</v>
      </c>
      <c r="D472" s="57">
        <f>IFERROR(VLOOKUP(A466,REKAPAN!$A$1:$M$2737,12, FALSE))</f>
        <v>43803</v>
      </c>
      <c r="E472" s="40"/>
      <c r="F472" s="47" t="s">
        <v>351</v>
      </c>
      <c r="G472" s="49">
        <f t="shared" si="63"/>
        <v>12000</v>
      </c>
      <c r="H472" s="50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4" t="s">
        <v>266</v>
      </c>
      <c r="B473" s="52" t="str">
        <f>IFERROR(VLOOKUP(A466,REKAPAN!$A$1:$O$2737,15, FALSE))</f>
        <v>CS YENI (082321458214)</v>
      </c>
      <c r="C473" s="58" t="s">
        <v>300</v>
      </c>
      <c r="D473" s="59">
        <f>IFERROR(VLOOKUP(A466,REKAPAN!$A$1:$M$2737,13, FALSE))</f>
        <v>43803</v>
      </c>
      <c r="E473" s="40"/>
      <c r="F473" s="47" t="s">
        <v>372</v>
      </c>
      <c r="G473" s="49" t="str">
        <f t="shared" si="63"/>
        <v>JNE REG</v>
      </c>
      <c r="H473" s="50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4" t="s">
        <v>383</v>
      </c>
      <c r="B474" s="52">
        <f>IFERROR(VLOOKUP(A466,REKAPAN!$A$1:$M$2737,6, FALSE))</f>
        <v>3</v>
      </c>
      <c r="C474" s="58" t="s">
        <v>325</v>
      </c>
      <c r="D474" s="60" t="str">
        <f>IFERROR(VLOOKUP(A466,REKAPAN!$A$1:$M$2737,11, FALSE))</f>
        <v/>
      </c>
      <c r="E474" s="40"/>
      <c r="F474" s="47" t="s">
        <v>394</v>
      </c>
      <c r="G474" s="61" t="str">
        <f>IFERROR(VLOOKUP(A466,REKAPAN!$A$1:$O$2737,14, FALSE))</f>
        <v/>
      </c>
      <c r="H474" s="50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4" t="s">
        <v>404</v>
      </c>
      <c r="B475" s="62" t="str">
        <f>IFERROR(VLOOKUP(A466,REKAPAN!$A$1:$M$2737,5, FALSE))</f>
        <v>- Elenora cream XL set
- Elenora kids cream size.7 (set)</v>
      </c>
      <c r="C475" s="58" t="s">
        <v>351</v>
      </c>
      <c r="D475" s="60">
        <f>IFERROR(VLOOKUP(A466,REKAPAN!$A$1:$M$2737,9, FALSE))</f>
        <v>12000</v>
      </c>
      <c r="E475" s="40"/>
      <c r="F475" s="47" t="s">
        <v>383</v>
      </c>
      <c r="G475" s="63">
        <f t="shared" ref="G475:G476" si="64">B474</f>
        <v>3</v>
      </c>
      <c r="H475" s="50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64"/>
      <c r="C476" s="58" t="s">
        <v>372</v>
      </c>
      <c r="D476" s="65" t="str">
        <f>IFERROR(VLOOKUP(A466,REKAPAN!$A$1:$M$2737,10, FALSE))</f>
        <v>JNE REG</v>
      </c>
      <c r="E476" s="40"/>
      <c r="F476" s="47" t="s">
        <v>404</v>
      </c>
      <c r="G476" s="66" t="str">
        <f t="shared" si="64"/>
        <v>- Elenora cream XL set
- Elenora kids cream size.7 (set)</v>
      </c>
      <c r="H476" s="50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64"/>
      <c r="C477" s="58" t="s">
        <v>394</v>
      </c>
      <c r="D477" s="67"/>
      <c r="E477" s="40"/>
      <c r="F477" s="47"/>
      <c r="H477" s="50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64"/>
      <c r="C478" s="53"/>
      <c r="D478" s="50"/>
      <c r="E478" s="40"/>
      <c r="F478" s="64"/>
      <c r="H478" s="50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7" t="s">
        <v>460</v>
      </c>
      <c r="B479" s="68" t="s">
        <v>462</v>
      </c>
      <c r="C479" s="53"/>
      <c r="D479" s="54"/>
      <c r="E479" s="40"/>
      <c r="F479" s="69" t="s">
        <v>464</v>
      </c>
      <c r="G479" s="70" t="s">
        <v>469</v>
      </c>
      <c r="H479" s="71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72" t="str">
        <f>IFERROR(VLOOKUP(A466,REKAPAN!$A$2:$R$2737,16, FALSE))</f>
        <v>Rosty</v>
      </c>
      <c r="B480" s="73"/>
      <c r="C480" s="74"/>
      <c r="D480" s="75"/>
      <c r="E480" s="76"/>
      <c r="F480" s="77"/>
      <c r="G480" s="78"/>
      <c r="H480" s="79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26" t="s">
        <v>480</v>
      </c>
      <c r="B481" s="27"/>
      <c r="C481" s="27"/>
      <c r="D481" s="28"/>
      <c r="E481" s="29"/>
      <c r="F481" s="30" t="str">
        <f>A481</f>
        <v>(13)9</v>
      </c>
      <c r="G481" s="31" t="s">
        <v>238</v>
      </c>
      <c r="H481" s="32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34" t="s">
        <v>239</v>
      </c>
      <c r="B482" s="35" t="str">
        <f>IFERROR(VLOOKUP(A481,REKAPAN!$A$1:$M$2737,2, FALSE))</f>
        <v>Herna yuliana </v>
      </c>
      <c r="C482" s="36"/>
      <c r="D482" s="38"/>
      <c r="E482" s="40"/>
      <c r="F482" s="30" t="s">
        <v>266</v>
      </c>
      <c r="G482" s="43" t="str">
        <f>B488</f>
        <v>CS YENI (082321458214)</v>
      </c>
      <c r="H482" s="28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4" t="s">
        <v>269</v>
      </c>
      <c r="B483" s="45" t="str">
        <f>IFERROR(VLOOKUP(A481,REKAPAN!$A$1:$M$2737,3, FALSE))</f>
        <v>Kp derah  ,desa karyabakti ,kec parung ponteng ,kab tasikmalaya</v>
      </c>
      <c r="D483" s="46"/>
      <c r="E483" s="40"/>
      <c r="F483" s="47" t="s">
        <v>270</v>
      </c>
      <c r="G483" s="49" t="str">
        <f>B482</f>
        <v>Herna yuliana </v>
      </c>
      <c r="H483" s="50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4"/>
      <c r="D484" s="46"/>
      <c r="E484" s="40"/>
      <c r="F484" s="47" t="s">
        <v>283</v>
      </c>
      <c r="G484" s="51">
        <f t="shared" ref="G484:G488" si="65">D487</f>
        <v>43803</v>
      </c>
      <c r="H484" s="50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4"/>
      <c r="D485" s="46"/>
      <c r="E485" s="40"/>
      <c r="F485" s="47" t="s">
        <v>300</v>
      </c>
      <c r="G485" s="51">
        <f t="shared" si="65"/>
        <v>43803</v>
      </c>
      <c r="H485" s="50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4" t="s">
        <v>306</v>
      </c>
      <c r="B486" s="52" t="str">
        <f>IFERROR(VLOOKUP(A481,REKAPAN!$A$1:$M$2737,4, FALSE))</f>
        <v>085211214757</v>
      </c>
      <c r="C486" s="53"/>
      <c r="D486" s="54"/>
      <c r="E486" s="40"/>
      <c r="F486" s="47" t="s">
        <v>325</v>
      </c>
      <c r="G486" s="49" t="str">
        <f t="shared" si="65"/>
        <v/>
      </c>
      <c r="H486" s="50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30" t="s">
        <v>332</v>
      </c>
      <c r="B487" s="55" t="s">
        <v>333</v>
      </c>
      <c r="C487" s="56" t="s">
        <v>283</v>
      </c>
      <c r="D487" s="57">
        <f>IFERROR(VLOOKUP(A481,REKAPAN!$A$1:$M$2737,12, FALSE))</f>
        <v>43803</v>
      </c>
      <c r="E487" s="40"/>
      <c r="F487" s="47" t="s">
        <v>351</v>
      </c>
      <c r="G487" s="49">
        <f t="shared" si="65"/>
        <v>12000</v>
      </c>
      <c r="H487" s="50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4" t="s">
        <v>266</v>
      </c>
      <c r="B488" s="52" t="str">
        <f>IFERROR(VLOOKUP(A481,REKAPAN!$A$1:$O$2737,15, FALSE))</f>
        <v>CS YENI (082321458214)</v>
      </c>
      <c r="C488" s="58" t="s">
        <v>300</v>
      </c>
      <c r="D488" s="59">
        <f>IFERROR(VLOOKUP(A481,REKAPAN!$A$1:$M$2737,13, FALSE))</f>
        <v>43803</v>
      </c>
      <c r="E488" s="40"/>
      <c r="F488" s="47" t="s">
        <v>372</v>
      </c>
      <c r="G488" s="49" t="str">
        <f t="shared" si="65"/>
        <v>JNE REG</v>
      </c>
      <c r="H488" s="50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4" t="s">
        <v>383</v>
      </c>
      <c r="B489" s="52">
        <f>IFERROR(VLOOKUP(A481,REKAPAN!$A$1:$M$2737,6, FALSE))</f>
        <v>1</v>
      </c>
      <c r="C489" s="58" t="s">
        <v>325</v>
      </c>
      <c r="D489" s="60" t="str">
        <f>IFERROR(VLOOKUP(A481,REKAPAN!$A$1:$M$2737,11, FALSE))</f>
        <v/>
      </c>
      <c r="E489" s="40"/>
      <c r="F489" s="47" t="s">
        <v>394</v>
      </c>
      <c r="G489" s="61" t="str">
        <f>IFERROR(VLOOKUP(A481,REKAPAN!$A$1:$O$2737,14, FALSE))</f>
        <v/>
      </c>
      <c r="H489" s="50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4" t="s">
        <v>404</v>
      </c>
      <c r="B490" s="62" t="str">
        <f>IFERROR(VLOOKUP(A481,REKAPAN!$A$1:$M$2737,5, FALSE))</f>
        <v>Tisha Navy L do</v>
      </c>
      <c r="C490" s="58" t="s">
        <v>351</v>
      </c>
      <c r="D490" s="60">
        <f>IFERROR(VLOOKUP(A481,REKAPAN!$A$1:$M$2737,9, FALSE))</f>
        <v>12000</v>
      </c>
      <c r="E490" s="40"/>
      <c r="F490" s="47" t="s">
        <v>383</v>
      </c>
      <c r="G490" s="63">
        <f t="shared" ref="G490:G491" si="66">B489</f>
        <v>1</v>
      </c>
      <c r="H490" s="50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64"/>
      <c r="C491" s="58" t="s">
        <v>372</v>
      </c>
      <c r="D491" s="65" t="str">
        <f>IFERROR(VLOOKUP(A481,REKAPAN!$A$1:$M$2737,10, FALSE))</f>
        <v>JNE REG</v>
      </c>
      <c r="E491" s="40"/>
      <c r="F491" s="47" t="s">
        <v>404</v>
      </c>
      <c r="G491" s="66" t="str">
        <f t="shared" si="66"/>
        <v>Tisha Navy L do</v>
      </c>
      <c r="H491" s="50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64"/>
      <c r="C492" s="58" t="s">
        <v>394</v>
      </c>
      <c r="D492" s="67"/>
      <c r="E492" s="40"/>
      <c r="F492" s="47"/>
      <c r="H492" s="50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64"/>
      <c r="C493" s="53"/>
      <c r="D493" s="50"/>
      <c r="E493" s="40"/>
      <c r="F493" s="64"/>
      <c r="H493" s="50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7" t="s">
        <v>460</v>
      </c>
      <c r="B494" s="68" t="s">
        <v>462</v>
      </c>
      <c r="C494" s="53"/>
      <c r="D494" s="54"/>
      <c r="E494" s="40"/>
      <c r="F494" s="69" t="s">
        <v>464</v>
      </c>
      <c r="G494" s="70" t="s">
        <v>469</v>
      </c>
      <c r="H494" s="71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72" t="str">
        <f>IFERROR(VLOOKUP(A481,REKAPAN!$A$2:$R$2737,16, FALSE))</f>
        <v>Rosty</v>
      </c>
      <c r="B495" s="73"/>
      <c r="C495" s="74"/>
      <c r="D495" s="75"/>
      <c r="E495" s="76"/>
      <c r="F495" s="77"/>
      <c r="G495" s="78"/>
      <c r="H495" s="79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26" t="s">
        <v>485</v>
      </c>
      <c r="B496" s="27"/>
      <c r="C496" s="27"/>
      <c r="D496" s="28"/>
      <c r="E496" s="29"/>
      <c r="F496" s="30" t="str">
        <f>A496</f>
        <v>(13)10</v>
      </c>
      <c r="G496" s="31" t="s">
        <v>238</v>
      </c>
      <c r="H496" s="32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34" t="s">
        <v>239</v>
      </c>
      <c r="B497" s="35" t="str">
        <f>IFERROR(VLOOKUP(A496,REKAPAN!$A$1:$M$2737,2, FALSE))</f>
        <v>Nana</v>
      </c>
      <c r="C497" s="36"/>
      <c r="D497" s="38"/>
      <c r="E497" s="40"/>
      <c r="F497" s="30" t="s">
        <v>266</v>
      </c>
      <c r="G497" s="43" t="str">
        <f>B503</f>
        <v>CS YENI (082321458214)</v>
      </c>
      <c r="H497" s="28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4" t="s">
        <v>269</v>
      </c>
      <c r="B498" s="45" t="str">
        <f>IFERROR(VLOOKUP(A496,REKAPAN!$A$1:$M$2737,3, FALSE))</f>
        <v>Jl. Raya serang cibarusah desa Sukadami rt 11/6, kontrakan bapak didi no. 12 Kecamatan : cikarang selatan Kab/Kota : bekasi Provinsi : jawa barat</v>
      </c>
      <c r="D498" s="46"/>
      <c r="E498" s="40"/>
      <c r="F498" s="47" t="s">
        <v>270</v>
      </c>
      <c r="G498" s="49" t="str">
        <f>B497</f>
        <v>Nana</v>
      </c>
      <c r="H498" s="50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4"/>
      <c r="D499" s="46"/>
      <c r="E499" s="40"/>
      <c r="F499" s="47" t="s">
        <v>283</v>
      </c>
      <c r="G499" s="51">
        <f t="shared" ref="G499:G503" si="67">D502</f>
        <v>43803</v>
      </c>
      <c r="H499" s="50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32.25" customHeight="1">
      <c r="A500" s="44"/>
      <c r="D500" s="46"/>
      <c r="E500" s="40"/>
      <c r="F500" s="47" t="s">
        <v>300</v>
      </c>
      <c r="G500" s="51">
        <f t="shared" si="67"/>
        <v>43803</v>
      </c>
      <c r="H500" s="50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4" t="s">
        <v>306</v>
      </c>
      <c r="B501" s="52" t="str">
        <f>IFERROR(VLOOKUP(A496,REKAPAN!$A$1:$M$2737,4, FALSE))</f>
        <v>083890809519</v>
      </c>
      <c r="C501" s="53"/>
      <c r="D501" s="54"/>
      <c r="E501" s="40"/>
      <c r="F501" s="47" t="s">
        <v>325</v>
      </c>
      <c r="G501" s="49" t="str">
        <f t="shared" si="67"/>
        <v/>
      </c>
      <c r="H501" s="50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30" t="s">
        <v>332</v>
      </c>
      <c r="B502" s="55" t="s">
        <v>333</v>
      </c>
      <c r="C502" s="56" t="s">
        <v>283</v>
      </c>
      <c r="D502" s="57">
        <f>IFERROR(VLOOKUP(A496,REKAPAN!$A$1:$M$2737,12, FALSE))</f>
        <v>43803</v>
      </c>
      <c r="E502" s="40"/>
      <c r="F502" s="47" t="s">
        <v>351</v>
      </c>
      <c r="G502" s="49">
        <f t="shared" si="67"/>
        <v>12000</v>
      </c>
      <c r="H502" s="50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4" t="s">
        <v>266</v>
      </c>
      <c r="B503" s="52" t="str">
        <f>IFERROR(VLOOKUP(A496,REKAPAN!$A$1:$O$2737,15, FALSE))</f>
        <v>CS YENI (082321458214)</v>
      </c>
      <c r="C503" s="58" t="s">
        <v>300</v>
      </c>
      <c r="D503" s="59">
        <f>IFERROR(VLOOKUP(A496,REKAPAN!$A$1:$M$2737,13, FALSE))</f>
        <v>43803</v>
      </c>
      <c r="E503" s="40"/>
      <c r="F503" s="47" t="s">
        <v>372</v>
      </c>
      <c r="G503" s="49" t="str">
        <f t="shared" si="67"/>
        <v>JNE REG</v>
      </c>
      <c r="H503" s="50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4" t="s">
        <v>383</v>
      </c>
      <c r="B504" s="52">
        <f>IFERROR(VLOOKUP(A496,REKAPAN!$A$1:$M$2737,6, FALSE))</f>
        <v>2</v>
      </c>
      <c r="C504" s="58" t="s">
        <v>325</v>
      </c>
      <c r="D504" s="60" t="str">
        <f>IFERROR(VLOOKUP(A496,REKAPAN!$A$1:$M$2737,11, FALSE))</f>
        <v/>
      </c>
      <c r="E504" s="40"/>
      <c r="F504" s="47" t="s">
        <v>394</v>
      </c>
      <c r="G504" s="61" t="str">
        <f>IFERROR(VLOOKUP(A496,REKAPAN!$A$1:$O$2737,14, FALSE))</f>
        <v/>
      </c>
      <c r="H504" s="50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4" t="s">
        <v>404</v>
      </c>
      <c r="B505" s="62" t="str">
        <f>IFERROR(VLOOKUP(A496,REKAPAN!$A$1:$M$2737,5, FALSE))</f>
        <v>Tisha Lavender XL set</v>
      </c>
      <c r="C505" s="58" t="s">
        <v>351</v>
      </c>
      <c r="D505" s="60">
        <f>IFERROR(VLOOKUP(A496,REKAPAN!$A$1:$M$2737,9, FALSE))</f>
        <v>12000</v>
      </c>
      <c r="E505" s="40"/>
      <c r="F505" s="47" t="s">
        <v>383</v>
      </c>
      <c r="G505" s="63">
        <f t="shared" ref="G505:G506" si="68">B504</f>
        <v>2</v>
      </c>
      <c r="H505" s="50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64"/>
      <c r="C506" s="58" t="s">
        <v>372</v>
      </c>
      <c r="D506" s="65" t="str">
        <f>IFERROR(VLOOKUP(A496,REKAPAN!$A$1:$M$2737,10, FALSE))</f>
        <v>JNE REG</v>
      </c>
      <c r="E506" s="40"/>
      <c r="F506" s="47" t="s">
        <v>404</v>
      </c>
      <c r="G506" s="66" t="str">
        <f t="shared" si="68"/>
        <v>Tisha Lavender XL set</v>
      </c>
      <c r="H506" s="50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64"/>
      <c r="C507" s="58" t="s">
        <v>394</v>
      </c>
      <c r="D507" s="67"/>
      <c r="E507" s="40"/>
      <c r="F507" s="47"/>
      <c r="H507" s="50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25.5" customHeight="1">
      <c r="A508" s="64"/>
      <c r="C508" s="53"/>
      <c r="D508" s="50"/>
      <c r="E508" s="40"/>
      <c r="F508" s="64"/>
      <c r="H508" s="50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7" t="s">
        <v>460</v>
      </c>
      <c r="B509" s="68" t="s">
        <v>462</v>
      </c>
      <c r="C509" s="53"/>
      <c r="D509" s="54"/>
      <c r="E509" s="40"/>
      <c r="F509" s="69" t="s">
        <v>464</v>
      </c>
      <c r="G509" s="70" t="s">
        <v>469</v>
      </c>
      <c r="H509" s="71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72" t="str">
        <f>IFERROR(VLOOKUP(A496,REKAPAN!$A$2:$R$2737,16, FALSE))</f>
        <v>Rosty</v>
      </c>
      <c r="B510" s="73"/>
      <c r="C510" s="74"/>
      <c r="D510" s="75"/>
      <c r="E510" s="76"/>
      <c r="F510" s="77"/>
      <c r="G510" s="78"/>
      <c r="H510" s="79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26" t="s">
        <v>490</v>
      </c>
      <c r="B511" s="27"/>
      <c r="C511" s="27"/>
      <c r="D511" s="28"/>
      <c r="E511" s="29"/>
      <c r="F511" s="30" t="str">
        <f>A511</f>
        <v>(13)11</v>
      </c>
      <c r="G511" s="31" t="s">
        <v>238</v>
      </c>
      <c r="H511" s="32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34" t="s">
        <v>239</v>
      </c>
      <c r="B512" s="35" t="str">
        <f>IFERROR(VLOOKUP(A511,REKAPAN!$A$1:$M$2737,2, FALSE))</f>
        <v>Marni</v>
      </c>
      <c r="C512" s="36"/>
      <c r="D512" s="38"/>
      <c r="E512" s="40"/>
      <c r="F512" s="30" t="s">
        <v>266</v>
      </c>
      <c r="G512" s="43" t="str">
        <f>B518</f>
        <v>CS YENI (082321458214)</v>
      </c>
      <c r="H512" s="28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4" t="s">
        <v>269</v>
      </c>
      <c r="B513" s="45" t="str">
        <f>IFERROR(VLOOKUP(A511,REKAPAN!$A$1:$M$2737,3, FALSE))</f>
        <v>Blok jumat rt 02 rw 01 Kecamatan : leuwimunding Kab/Kota :majalengka Provinsi :jawa barat</v>
      </c>
      <c r="D513" s="46"/>
      <c r="E513" s="40"/>
      <c r="F513" s="47" t="s">
        <v>270</v>
      </c>
      <c r="G513" s="49" t="str">
        <f>B512</f>
        <v>Marni</v>
      </c>
      <c r="H513" s="50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4"/>
      <c r="D514" s="46"/>
      <c r="E514" s="40"/>
      <c r="F514" s="47" t="s">
        <v>283</v>
      </c>
      <c r="G514" s="51">
        <f t="shared" ref="G514:G518" si="69">D517</f>
        <v>43803</v>
      </c>
      <c r="H514" s="50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44"/>
      <c r="D515" s="46"/>
      <c r="E515" s="40"/>
      <c r="F515" s="47" t="s">
        <v>300</v>
      </c>
      <c r="G515" s="51">
        <f t="shared" si="69"/>
        <v>43803</v>
      </c>
      <c r="H515" s="50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4" t="s">
        <v>306</v>
      </c>
      <c r="B516" s="52" t="str">
        <f>IFERROR(VLOOKUP(A511,REKAPAN!$A$1:$M$2737,4, FALSE))</f>
        <v>082320974576</v>
      </c>
      <c r="C516" s="53"/>
      <c r="D516" s="54"/>
      <c r="E516" s="40"/>
      <c r="F516" s="47" t="s">
        <v>325</v>
      </c>
      <c r="G516" s="49" t="str">
        <f t="shared" si="69"/>
        <v/>
      </c>
      <c r="H516" s="50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30" t="s">
        <v>332</v>
      </c>
      <c r="B517" s="55" t="s">
        <v>333</v>
      </c>
      <c r="C517" s="56" t="s">
        <v>283</v>
      </c>
      <c r="D517" s="57">
        <f>IFERROR(VLOOKUP(A511,REKAPAN!$A$1:$M$2737,12, FALSE))</f>
        <v>43803</v>
      </c>
      <c r="E517" s="40"/>
      <c r="F517" s="47" t="s">
        <v>351</v>
      </c>
      <c r="G517" s="49">
        <f t="shared" si="69"/>
        <v>16000</v>
      </c>
      <c r="H517" s="50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4" t="s">
        <v>266</v>
      </c>
      <c r="B518" s="52" t="str">
        <f>IFERROR(VLOOKUP(A511,REKAPAN!$A$1:$O$2737,15, FALSE))</f>
        <v>CS YENI (082321458214)</v>
      </c>
      <c r="C518" s="58" t="s">
        <v>300</v>
      </c>
      <c r="D518" s="59">
        <f>IFERROR(VLOOKUP(A511,REKAPAN!$A$1:$M$2737,13, FALSE))</f>
        <v>43803</v>
      </c>
      <c r="E518" s="40"/>
      <c r="F518" s="47" t="s">
        <v>372</v>
      </c>
      <c r="G518" s="49" t="str">
        <f t="shared" si="69"/>
        <v>JNE REG</v>
      </c>
      <c r="H518" s="50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4" t="s">
        <v>383</v>
      </c>
      <c r="B519" s="52">
        <f>IFERROR(VLOOKUP(A511,REKAPAN!$A$1:$M$2737,6, FALSE))</f>
        <v>1</v>
      </c>
      <c r="C519" s="58" t="s">
        <v>325</v>
      </c>
      <c r="D519" s="60" t="str">
        <f>IFERROR(VLOOKUP(A511,REKAPAN!$A$1:$M$2737,11, FALSE))</f>
        <v/>
      </c>
      <c r="E519" s="40"/>
      <c r="F519" s="47" t="s">
        <v>394</v>
      </c>
      <c r="G519" s="61" t="str">
        <f>IFERROR(VLOOKUP(A511,REKAPAN!$A$1:$O$2737,14, FALSE))</f>
        <v/>
      </c>
      <c r="H519" s="50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4" t="s">
        <v>404</v>
      </c>
      <c r="B520" s="62" t="str">
        <f>IFERROR(VLOOKUP(A511,REKAPAN!$A$1:$M$2737,5, FALSE))</f>
        <v>Tisha Navy L do</v>
      </c>
      <c r="C520" s="58" t="s">
        <v>351</v>
      </c>
      <c r="D520" s="60">
        <f>IFERROR(VLOOKUP(A511,REKAPAN!$A$1:$M$2737,9, FALSE))</f>
        <v>16000</v>
      </c>
      <c r="E520" s="40"/>
      <c r="F520" s="47" t="s">
        <v>383</v>
      </c>
      <c r="G520" s="63">
        <f t="shared" ref="G520:G521" si="70">B519</f>
        <v>1</v>
      </c>
      <c r="H520" s="50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64"/>
      <c r="C521" s="58" t="s">
        <v>372</v>
      </c>
      <c r="D521" s="65" t="str">
        <f>IFERROR(VLOOKUP(A511,REKAPAN!$A$1:$M$2737,10, FALSE))</f>
        <v>JNE REG</v>
      </c>
      <c r="E521" s="40"/>
      <c r="F521" s="47" t="s">
        <v>404</v>
      </c>
      <c r="G521" s="66" t="str">
        <f t="shared" si="70"/>
        <v>Tisha Navy L do</v>
      </c>
      <c r="H521" s="50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64"/>
      <c r="C522" s="58" t="s">
        <v>394</v>
      </c>
      <c r="D522" s="67"/>
      <c r="E522" s="40"/>
      <c r="F522" s="47"/>
      <c r="H522" s="50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64"/>
      <c r="C523" s="53"/>
      <c r="D523" s="50"/>
      <c r="E523" s="40"/>
      <c r="F523" s="64"/>
      <c r="H523" s="50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7" t="s">
        <v>460</v>
      </c>
      <c r="B524" s="68" t="s">
        <v>462</v>
      </c>
      <c r="C524" s="53"/>
      <c r="D524" s="54"/>
      <c r="E524" s="40"/>
      <c r="F524" s="69" t="s">
        <v>464</v>
      </c>
      <c r="G524" s="70" t="s">
        <v>469</v>
      </c>
      <c r="H524" s="71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72" t="str">
        <f>IFERROR(VLOOKUP(A511,REKAPAN!$A$2:$R$2737,16, FALSE))</f>
        <v>Rosty</v>
      </c>
      <c r="B525" s="73"/>
      <c r="C525" s="74"/>
      <c r="D525" s="75"/>
      <c r="E525" s="76"/>
      <c r="F525" s="77"/>
      <c r="G525" s="78"/>
      <c r="H525" s="79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26" t="s">
        <v>494</v>
      </c>
      <c r="B526" s="27"/>
      <c r="C526" s="27"/>
      <c r="D526" s="28"/>
      <c r="E526" s="29"/>
      <c r="F526" s="30" t="str">
        <f>A526</f>
        <v>(13)12</v>
      </c>
      <c r="G526" s="31" t="s">
        <v>238</v>
      </c>
      <c r="H526" s="32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34" t="s">
        <v>239</v>
      </c>
      <c r="B527" s="35" t="str">
        <f>IFERROR(VLOOKUP(A526,REKAPAN!$A$1:$M$2737,2, FALSE))</f>
        <v>Ayu Yanuarwati</v>
      </c>
      <c r="C527" s="36"/>
      <c r="D527" s="38"/>
      <c r="E527" s="40"/>
      <c r="F527" s="30" t="s">
        <v>266</v>
      </c>
      <c r="G527" s="43" t="str">
        <f>B533</f>
        <v>CS YENI (082321458214)</v>
      </c>
      <c r="H527" s="28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4" t="s">
        <v>269</v>
      </c>
      <c r="B528" s="45" t="str">
        <f>IFERROR(VLOOKUP(A526,REKAPAN!$A$1:$M$2737,3, FALSE))</f>
        <v>Jalan Mutiara No.13 Rt/Rw 003/002 Blok B Desa Rajagaluhlor Kecamatan : Rajagaluh Kab : Majalengka Provinsi : Jawa Barat</v>
      </c>
      <c r="D528" s="46"/>
      <c r="E528" s="40"/>
      <c r="F528" s="47" t="s">
        <v>270</v>
      </c>
      <c r="G528" s="49" t="str">
        <f>B527</f>
        <v>Ayu Yanuarwati</v>
      </c>
      <c r="H528" s="50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4"/>
      <c r="D529" s="46"/>
      <c r="E529" s="40"/>
      <c r="F529" s="47" t="s">
        <v>283</v>
      </c>
      <c r="G529" s="51">
        <f t="shared" ref="G529:G533" si="71">D532</f>
        <v>43803</v>
      </c>
      <c r="H529" s="50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30.75" customHeight="1">
      <c r="A530" s="44"/>
      <c r="D530" s="46"/>
      <c r="E530" s="40"/>
      <c r="F530" s="47" t="s">
        <v>300</v>
      </c>
      <c r="G530" s="51">
        <f t="shared" si="71"/>
        <v>43803</v>
      </c>
      <c r="H530" s="50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4" t="s">
        <v>306</v>
      </c>
      <c r="B531" s="52" t="str">
        <f>IFERROR(VLOOKUP(A526,REKAPAN!$A$1:$M$2737,4, FALSE))</f>
        <v>081947063003</v>
      </c>
      <c r="C531" s="53"/>
      <c r="D531" s="54"/>
      <c r="E531" s="40"/>
      <c r="F531" s="47" t="s">
        <v>325</v>
      </c>
      <c r="G531" s="49" t="str">
        <f t="shared" si="71"/>
        <v/>
      </c>
      <c r="H531" s="50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30" t="s">
        <v>332</v>
      </c>
      <c r="B532" s="55" t="s">
        <v>333</v>
      </c>
      <c r="C532" s="56" t="s">
        <v>283</v>
      </c>
      <c r="D532" s="57">
        <f>IFERROR(VLOOKUP(A526,REKAPAN!$A$1:$M$2737,12, FALSE))</f>
        <v>43803</v>
      </c>
      <c r="E532" s="40"/>
      <c r="F532" s="47" t="s">
        <v>351</v>
      </c>
      <c r="G532" s="49">
        <f t="shared" si="71"/>
        <v>16000</v>
      </c>
      <c r="H532" s="50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4" t="s">
        <v>266</v>
      </c>
      <c r="B533" s="52" t="str">
        <f>IFERROR(VLOOKUP(A526,REKAPAN!$A$1:$O$2737,15, FALSE))</f>
        <v>CS YENI (082321458214)</v>
      </c>
      <c r="C533" s="58" t="s">
        <v>300</v>
      </c>
      <c r="D533" s="59">
        <f>IFERROR(VLOOKUP(A526,REKAPAN!$A$1:$M$2737,13, FALSE))</f>
        <v>43803</v>
      </c>
      <c r="E533" s="40"/>
      <c r="F533" s="47" t="s">
        <v>372</v>
      </c>
      <c r="G533" s="49" t="str">
        <f t="shared" si="71"/>
        <v>JNE REG</v>
      </c>
      <c r="H533" s="50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4" t="s">
        <v>383</v>
      </c>
      <c r="B534" s="52">
        <f>IFERROR(VLOOKUP(A526,REKAPAN!$A$1:$M$2737,6, FALSE))</f>
        <v>2</v>
      </c>
      <c r="C534" s="58" t="s">
        <v>325</v>
      </c>
      <c r="D534" s="60" t="str">
        <f>IFERROR(VLOOKUP(A526,REKAPAN!$A$1:$M$2737,11, FALSE))</f>
        <v/>
      </c>
      <c r="E534" s="40"/>
      <c r="F534" s="47" t="s">
        <v>394</v>
      </c>
      <c r="G534" s="61" t="str">
        <f>IFERROR(VLOOKUP(A526,REKAPAN!$A$1:$O$2737,14, FALSE))</f>
        <v>gamis di keep-an</v>
      </c>
      <c r="H534" s="50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4" t="s">
        <v>404</v>
      </c>
      <c r="B535" s="62" t="str">
        <f>IFERROR(VLOOKUP(A526,REKAPAN!$A$1:$M$2737,5, FALSE))</f>
        <v>Tisha Plum M set</v>
      </c>
      <c r="C535" s="58" t="s">
        <v>351</v>
      </c>
      <c r="D535" s="60">
        <f>IFERROR(VLOOKUP(A526,REKAPAN!$A$1:$M$2737,9, FALSE))</f>
        <v>16000</v>
      </c>
      <c r="E535" s="40"/>
      <c r="F535" s="47" t="s">
        <v>383</v>
      </c>
      <c r="G535" s="63">
        <f t="shared" ref="G535:G536" si="72">B534</f>
        <v>2</v>
      </c>
      <c r="H535" s="50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64"/>
      <c r="C536" s="58" t="s">
        <v>372</v>
      </c>
      <c r="D536" s="65" t="str">
        <f>IFERROR(VLOOKUP(A526,REKAPAN!$A$1:$M$2737,10, FALSE))</f>
        <v>JNE REG</v>
      </c>
      <c r="E536" s="40"/>
      <c r="F536" s="47" t="s">
        <v>404</v>
      </c>
      <c r="G536" s="66" t="str">
        <f t="shared" si="72"/>
        <v>Tisha Plum M set</v>
      </c>
      <c r="H536" s="50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64"/>
      <c r="C537" s="58" t="s">
        <v>394</v>
      </c>
      <c r="D537" s="67"/>
      <c r="E537" s="40"/>
      <c r="F537" s="47"/>
      <c r="H537" s="50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64"/>
      <c r="C538" s="53"/>
      <c r="D538" s="50"/>
      <c r="E538" s="40"/>
      <c r="F538" s="64"/>
      <c r="H538" s="50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7" t="s">
        <v>460</v>
      </c>
      <c r="B539" s="68" t="s">
        <v>462</v>
      </c>
      <c r="C539" s="53"/>
      <c r="D539" s="54"/>
      <c r="E539" s="40"/>
      <c r="F539" s="69" t="s">
        <v>464</v>
      </c>
      <c r="G539" s="70" t="s">
        <v>469</v>
      </c>
      <c r="H539" s="71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72" t="str">
        <f>IFERROR(VLOOKUP(A526,REKAPAN!$A$2:$R$2737,16, FALSE))</f>
        <v>Rosty</v>
      </c>
      <c r="B540" s="73"/>
      <c r="C540" s="74"/>
      <c r="D540" s="75"/>
      <c r="E540" s="76"/>
      <c r="F540" s="77"/>
      <c r="G540" s="78"/>
      <c r="H540" s="79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162" t="s">
        <v>1703</v>
      </c>
      <c r="B541" s="27"/>
      <c r="C541" s="27"/>
      <c r="D541" s="28"/>
      <c r="E541" s="163"/>
      <c r="F541" s="164" t="str">
        <f>A541</f>
        <v>(13)13</v>
      </c>
      <c r="G541" s="165" t="s">
        <v>238</v>
      </c>
      <c r="H541" s="166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167" t="s">
        <v>239</v>
      </c>
      <c r="B542" s="168" t="str">
        <f>IFERROR(VLOOKUP(A541,REKAPAN!$A$1:$M$2737,2, FALSE))</f>
        <v>Ella</v>
      </c>
      <c r="C542" s="169"/>
      <c r="D542" s="170"/>
      <c r="E542" s="171"/>
      <c r="F542" s="164" t="s">
        <v>266</v>
      </c>
      <c r="G542" s="172" t="str">
        <f>B548</f>
        <v>Putri (087725992232)</v>
      </c>
      <c r="H542" s="28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173" t="s">
        <v>269</v>
      </c>
      <c r="B543" s="174" t="str">
        <f>IFERROR(VLOOKUP(A541,REKAPAN!$A$1:$M$2737,3, FALSE))</f>
        <v>Jln KH ahmad dahlan cantiga motor warung pojok madura rt 06 rw 01kec cipondoh kel petir kota tangerang</v>
      </c>
      <c r="D543" s="175"/>
      <c r="E543" s="171"/>
      <c r="F543" s="176" t="s">
        <v>270</v>
      </c>
      <c r="G543" s="177" t="str">
        <f>B542</f>
        <v>Ella</v>
      </c>
      <c r="H543" s="50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173"/>
      <c r="D544" s="175"/>
      <c r="E544" s="171"/>
      <c r="F544" s="176" t="s">
        <v>283</v>
      </c>
      <c r="G544" s="178">
        <f t="shared" ref="G544:G548" si="73">D547</f>
        <v>43566</v>
      </c>
      <c r="H544" s="50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173"/>
      <c r="D545" s="175"/>
      <c r="E545" s="171"/>
      <c r="F545" s="176" t="s">
        <v>300</v>
      </c>
      <c r="G545" s="178">
        <f t="shared" si="73"/>
        <v>43568</v>
      </c>
      <c r="H545" s="50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173" t="s">
        <v>306</v>
      </c>
      <c r="B546" s="179">
        <f>IFERROR(VLOOKUP(A541,REKAPAN!$A$1:$M$2737,4, FALSE))</f>
        <v>8578696960</v>
      </c>
      <c r="C546" s="180"/>
      <c r="D546" s="181"/>
      <c r="E546" s="171"/>
      <c r="F546" s="176" t="s">
        <v>325</v>
      </c>
      <c r="G546" s="177" t="str">
        <f t="shared" si="73"/>
        <v/>
      </c>
      <c r="H546" s="50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164" t="s">
        <v>332</v>
      </c>
      <c r="B547" s="182" t="s">
        <v>333</v>
      </c>
      <c r="C547" s="183" t="s">
        <v>283</v>
      </c>
      <c r="D547" s="184">
        <f>IFERROR(VLOOKUP(A541,REKAPAN!$A$1:$M$2737,12, FALSE))</f>
        <v>43566</v>
      </c>
      <c r="E547" s="171"/>
      <c r="F547" s="176" t="s">
        <v>351</v>
      </c>
      <c r="G547" s="177">
        <f t="shared" si="73"/>
        <v>12000</v>
      </c>
      <c r="H547" s="50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173" t="s">
        <v>266</v>
      </c>
      <c r="B548" s="179" t="str">
        <f>IFERROR(VLOOKUP(A541,REKAPAN!$A$1:$O$2737,15, FALSE))</f>
        <v>Putri (087725992232)</v>
      </c>
      <c r="C548" s="185" t="s">
        <v>300</v>
      </c>
      <c r="D548" s="186">
        <f>IFERROR(VLOOKUP(A541,REKAPAN!$A$1:$M$2737,13, FALSE))</f>
        <v>43568</v>
      </c>
      <c r="E548" s="171"/>
      <c r="F548" s="176" t="s">
        <v>372</v>
      </c>
      <c r="G548" s="177" t="str">
        <f t="shared" si="73"/>
        <v>Reg</v>
      </c>
      <c r="H548" s="50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173" t="s">
        <v>383</v>
      </c>
      <c r="B549" s="179">
        <f>IFERROR(VLOOKUP(A541,REKAPAN!$A$1:$M$2737,6, FALSE))</f>
        <v>3</v>
      </c>
      <c r="C549" s="185" t="s">
        <v>325</v>
      </c>
      <c r="D549" s="187" t="str">
        <f>IFERROR(VLOOKUP(A541,REKAPAN!$A$1:$M$2737,11, FALSE))</f>
        <v/>
      </c>
      <c r="E549" s="171"/>
      <c r="F549" s="176" t="s">
        <v>394</v>
      </c>
      <c r="G549" s="188" t="str">
        <f>IFERROR(VLOOKUP(A541,REKAPAN!$A$1:$O$2737,14, FALSE))</f>
        <v/>
      </c>
      <c r="H549" s="50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173" t="s">
        <v>404</v>
      </c>
      <c r="B550" s="189" t="str">
        <f>IFERROR(VLOOKUP(A541,REKAPAN!$A$1:$M$2737,5, FALSE))</f>
        <v>elenora navy XLset, elenora navy 5tahun</v>
      </c>
      <c r="C550" s="185" t="s">
        <v>351</v>
      </c>
      <c r="D550" s="187">
        <f>IFERROR(VLOOKUP(A541,REKAPAN!$A$1:$M$2737,9, FALSE))</f>
        <v>12000</v>
      </c>
      <c r="E550" s="171"/>
      <c r="F550" s="176" t="s">
        <v>383</v>
      </c>
      <c r="G550" s="190">
        <f t="shared" ref="G550:G551" si="74">B549</f>
        <v>3</v>
      </c>
      <c r="H550" s="50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191"/>
      <c r="C551" s="185" t="s">
        <v>372</v>
      </c>
      <c r="D551" s="192" t="str">
        <f>IFERROR(VLOOKUP(A541,REKAPAN!$A$1:$M$2737,10, FALSE))</f>
        <v>Reg</v>
      </c>
      <c r="E551" s="171"/>
      <c r="F551" s="176" t="s">
        <v>404</v>
      </c>
      <c r="G551" s="193" t="str">
        <f t="shared" si="74"/>
        <v>elenora navy XLset, elenora navy 5tahun</v>
      </c>
      <c r="H551" s="50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191"/>
      <c r="C552" s="185" t="s">
        <v>394</v>
      </c>
      <c r="D552" s="194"/>
      <c r="E552" s="171"/>
      <c r="F552" s="176"/>
      <c r="H552" s="50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191"/>
      <c r="C553" s="180"/>
      <c r="D553" s="50"/>
      <c r="E553" s="171"/>
      <c r="F553" s="191"/>
      <c r="H553" s="50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176" t="s">
        <v>460</v>
      </c>
      <c r="B554" s="195" t="s">
        <v>462</v>
      </c>
      <c r="C554" s="180"/>
      <c r="D554" s="181"/>
      <c r="E554" s="171"/>
      <c r="F554" s="196" t="s">
        <v>464</v>
      </c>
      <c r="G554" s="197" t="s">
        <v>469</v>
      </c>
      <c r="H554" s="198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199" t="str">
        <f>IFERROR(VLOOKUP(A541,REKAPAN!$A$2:$R$2737,16, FALSE))</f>
        <v/>
      </c>
      <c r="B555" s="200"/>
      <c r="C555" s="201"/>
      <c r="D555" s="202"/>
      <c r="E555" s="203"/>
      <c r="F555" s="204"/>
      <c r="G555" s="78"/>
      <c r="H555" s="79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162" t="s">
        <v>4010</v>
      </c>
      <c r="B556" s="27"/>
      <c r="C556" s="27"/>
      <c r="D556" s="28"/>
      <c r="E556" s="163"/>
      <c r="F556" s="164" t="str">
        <f>A556</f>
        <v>(13)14</v>
      </c>
      <c r="G556" s="165" t="s">
        <v>238</v>
      </c>
      <c r="H556" s="166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167" t="s">
        <v>239</v>
      </c>
      <c r="B557" s="168" t="str">
        <f>IFERROR(VLOOKUP(A556,REKAPAN!$A$1:$M$2737,2, FALSE))</f>
        <v/>
      </c>
      <c r="C557" s="169"/>
      <c r="D557" s="170"/>
      <c r="E557" s="171"/>
      <c r="F557" s="164" t="s">
        <v>266</v>
      </c>
      <c r="G557" s="172" t="str">
        <f>B563</f>
        <v/>
      </c>
      <c r="H557" s="28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173" t="s">
        <v>269</v>
      </c>
      <c r="B558" s="174" t="str">
        <f>IFERROR(VLOOKUP(A556,REKAPAN!$A$1:$M$2737,3, FALSE))</f>
        <v/>
      </c>
      <c r="D558" s="175"/>
      <c r="E558" s="171"/>
      <c r="F558" s="176" t="s">
        <v>270</v>
      </c>
      <c r="G558" s="177" t="str">
        <f>B557</f>
        <v/>
      </c>
      <c r="H558" s="50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173"/>
      <c r="D559" s="175"/>
      <c r="E559" s="171"/>
      <c r="F559" s="176" t="s">
        <v>283</v>
      </c>
      <c r="G559" s="178" t="str">
        <f t="shared" ref="G559:G563" si="75">D562</f>
        <v/>
      </c>
      <c r="H559" s="50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173"/>
      <c r="D560" s="175"/>
      <c r="E560" s="171"/>
      <c r="F560" s="176" t="s">
        <v>300</v>
      </c>
      <c r="G560" s="178" t="str">
        <f t="shared" si="75"/>
        <v/>
      </c>
      <c r="H560" s="50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173" t="s">
        <v>306</v>
      </c>
      <c r="B561" s="179" t="str">
        <f>IFERROR(VLOOKUP(A556,REKAPAN!$A$1:$M$2737,4, FALSE))</f>
        <v/>
      </c>
      <c r="C561" s="180"/>
      <c r="D561" s="181"/>
      <c r="E561" s="171"/>
      <c r="F561" s="176" t="s">
        <v>325</v>
      </c>
      <c r="G561" s="177" t="str">
        <f t="shared" si="75"/>
        <v/>
      </c>
      <c r="H561" s="50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164" t="s">
        <v>332</v>
      </c>
      <c r="B562" s="182" t="s">
        <v>333</v>
      </c>
      <c r="C562" s="183" t="s">
        <v>283</v>
      </c>
      <c r="D562" s="184" t="str">
        <f>IFERROR(VLOOKUP(A556,REKAPAN!$A$1:$M$2737,12, FALSE))</f>
        <v/>
      </c>
      <c r="E562" s="171"/>
      <c r="F562" s="176" t="s">
        <v>351</v>
      </c>
      <c r="G562" s="177" t="str">
        <f t="shared" si="75"/>
        <v/>
      </c>
      <c r="H562" s="50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173" t="s">
        <v>266</v>
      </c>
      <c r="B563" s="179" t="str">
        <f>IFERROR(VLOOKUP(A556,REKAPAN!$A$1:$O$2737,15, FALSE))</f>
        <v/>
      </c>
      <c r="C563" s="185" t="s">
        <v>300</v>
      </c>
      <c r="D563" s="186" t="str">
        <f>IFERROR(VLOOKUP(A556,REKAPAN!$A$1:$M$2737,13, FALSE))</f>
        <v/>
      </c>
      <c r="E563" s="171"/>
      <c r="F563" s="176" t="s">
        <v>372</v>
      </c>
      <c r="G563" s="177" t="str">
        <f t="shared" si="75"/>
        <v/>
      </c>
      <c r="H563" s="50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173" t="s">
        <v>383</v>
      </c>
      <c r="B564" s="179" t="str">
        <f>IFERROR(VLOOKUP(A556,REKAPAN!$A$1:$M$2737,6, FALSE))</f>
        <v/>
      </c>
      <c r="C564" s="185" t="s">
        <v>325</v>
      </c>
      <c r="D564" s="187" t="str">
        <f>IFERROR(VLOOKUP(A556,REKAPAN!$A$1:$M$2737,11, FALSE))</f>
        <v/>
      </c>
      <c r="E564" s="171"/>
      <c r="F564" s="176" t="s">
        <v>394</v>
      </c>
      <c r="G564" s="188" t="str">
        <f>IFERROR(VLOOKUP(A556,REKAPAN!$A$1:$O$2737,14, FALSE))</f>
        <v/>
      </c>
      <c r="H564" s="50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173" t="s">
        <v>404</v>
      </c>
      <c r="B565" s="189" t="str">
        <f>IFERROR(VLOOKUP(A556,REKAPAN!$A$1:$M$2737,5, FALSE))</f>
        <v/>
      </c>
      <c r="C565" s="185" t="s">
        <v>351</v>
      </c>
      <c r="D565" s="187" t="str">
        <f>IFERROR(VLOOKUP(A556,REKAPAN!$A$1:$M$2737,9, FALSE))</f>
        <v/>
      </c>
      <c r="E565" s="171"/>
      <c r="F565" s="176" t="s">
        <v>383</v>
      </c>
      <c r="G565" s="190" t="str">
        <f t="shared" ref="G565:G566" si="76">B564</f>
        <v/>
      </c>
      <c r="H565" s="50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191"/>
      <c r="C566" s="185" t="s">
        <v>372</v>
      </c>
      <c r="D566" s="192" t="str">
        <f>IFERROR(VLOOKUP(A556,REKAPAN!$A$1:$M$2737,10, FALSE))</f>
        <v/>
      </c>
      <c r="E566" s="171"/>
      <c r="F566" s="176" t="s">
        <v>404</v>
      </c>
      <c r="G566" s="193" t="str">
        <f t="shared" si="76"/>
        <v/>
      </c>
      <c r="H566" s="50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191"/>
      <c r="C567" s="185" t="s">
        <v>394</v>
      </c>
      <c r="D567" s="194"/>
      <c r="E567" s="171"/>
      <c r="F567" s="176"/>
      <c r="H567" s="50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191"/>
      <c r="C568" s="180"/>
      <c r="D568" s="50"/>
      <c r="E568" s="171"/>
      <c r="F568" s="191"/>
      <c r="H568" s="50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176" t="s">
        <v>460</v>
      </c>
      <c r="B569" s="195" t="s">
        <v>462</v>
      </c>
      <c r="C569" s="180"/>
      <c r="D569" s="181"/>
      <c r="E569" s="171"/>
      <c r="F569" s="196" t="s">
        <v>464</v>
      </c>
      <c r="G569" s="197" t="s">
        <v>469</v>
      </c>
      <c r="H569" s="198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199" t="str">
        <f>IFERROR(VLOOKUP(A556,REKAPAN!$A$2:$R$2737,16, FALSE))</f>
        <v/>
      </c>
      <c r="B570" s="200"/>
      <c r="C570" s="201"/>
      <c r="D570" s="202"/>
      <c r="E570" s="203"/>
      <c r="F570" s="204"/>
      <c r="G570" s="78"/>
      <c r="H570" s="79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162" t="s">
        <v>4011</v>
      </c>
      <c r="B571" s="27"/>
      <c r="C571" s="27"/>
      <c r="D571" s="28"/>
      <c r="E571" s="163"/>
      <c r="F571" s="164" t="str">
        <f>A571</f>
        <v>(13)15</v>
      </c>
      <c r="G571" s="165" t="s">
        <v>238</v>
      </c>
      <c r="H571" s="166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167" t="s">
        <v>239</v>
      </c>
      <c r="B572" s="168" t="str">
        <f>IFERROR(VLOOKUP(A571,REKAPAN!$A$1:$M$2737,2, FALSE))</f>
        <v/>
      </c>
      <c r="C572" s="169"/>
      <c r="D572" s="170"/>
      <c r="E572" s="171"/>
      <c r="F572" s="164" t="s">
        <v>266</v>
      </c>
      <c r="G572" s="172" t="str">
        <f>B578</f>
        <v/>
      </c>
      <c r="H572" s="28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173" t="s">
        <v>269</v>
      </c>
      <c r="B573" s="174" t="str">
        <f>IFERROR(VLOOKUP(A571,REKAPAN!$A$1:$M$2737,3, FALSE))</f>
        <v/>
      </c>
      <c r="D573" s="175"/>
      <c r="E573" s="171"/>
      <c r="F573" s="176" t="s">
        <v>270</v>
      </c>
      <c r="G573" s="177" t="str">
        <f>B572</f>
        <v/>
      </c>
      <c r="H573" s="50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173"/>
      <c r="D574" s="175"/>
      <c r="E574" s="171"/>
      <c r="F574" s="176" t="s">
        <v>283</v>
      </c>
      <c r="G574" s="178" t="str">
        <f t="shared" ref="G574:G578" si="77">D577</f>
        <v/>
      </c>
      <c r="H574" s="50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27.75" customHeight="1">
      <c r="A575" s="173"/>
      <c r="D575" s="175"/>
      <c r="E575" s="171"/>
      <c r="F575" s="176" t="s">
        <v>300</v>
      </c>
      <c r="G575" s="178" t="str">
        <f t="shared" si="77"/>
        <v/>
      </c>
      <c r="H575" s="50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173" t="s">
        <v>306</v>
      </c>
      <c r="B576" s="179" t="str">
        <f>IFERROR(VLOOKUP(A571,REKAPAN!$A$1:$M$2737,4, FALSE))</f>
        <v/>
      </c>
      <c r="C576" s="180"/>
      <c r="D576" s="181"/>
      <c r="E576" s="171"/>
      <c r="F576" s="176" t="s">
        <v>325</v>
      </c>
      <c r="G576" s="177" t="str">
        <f t="shared" si="77"/>
        <v/>
      </c>
      <c r="H576" s="50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164" t="s">
        <v>332</v>
      </c>
      <c r="B577" s="182" t="s">
        <v>333</v>
      </c>
      <c r="C577" s="183" t="s">
        <v>283</v>
      </c>
      <c r="D577" s="184" t="str">
        <f>IFERROR(VLOOKUP(A571,REKAPAN!$A$1:$M$2737,12, FALSE))</f>
        <v/>
      </c>
      <c r="E577" s="171"/>
      <c r="F577" s="176" t="s">
        <v>351</v>
      </c>
      <c r="G577" s="177" t="str">
        <f t="shared" si="77"/>
        <v/>
      </c>
      <c r="H577" s="50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173" t="s">
        <v>266</v>
      </c>
      <c r="B578" s="179" t="str">
        <f>IFERROR(VLOOKUP(A571,REKAPAN!$A$1:$O$2737,15, FALSE))</f>
        <v/>
      </c>
      <c r="C578" s="185" t="s">
        <v>300</v>
      </c>
      <c r="D578" s="186" t="str">
        <f>IFERROR(VLOOKUP(A571,REKAPAN!$A$1:$M$2737,13, FALSE))</f>
        <v/>
      </c>
      <c r="E578" s="171"/>
      <c r="F578" s="176" t="s">
        <v>372</v>
      </c>
      <c r="G578" s="177" t="str">
        <f t="shared" si="77"/>
        <v/>
      </c>
      <c r="H578" s="50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173" t="s">
        <v>383</v>
      </c>
      <c r="B579" s="179" t="str">
        <f>IFERROR(VLOOKUP(A571,REKAPAN!$A$1:$M$2737,6, FALSE))</f>
        <v/>
      </c>
      <c r="C579" s="185" t="s">
        <v>325</v>
      </c>
      <c r="D579" s="187" t="str">
        <f>IFERROR(VLOOKUP(A571,REKAPAN!$A$1:$M$2737,11, FALSE))</f>
        <v/>
      </c>
      <c r="E579" s="171"/>
      <c r="F579" s="176" t="s">
        <v>394</v>
      </c>
      <c r="G579" s="188" t="str">
        <f>IFERROR(VLOOKUP(A571,REKAPAN!$A$1:$O$2737,14, FALSE))</f>
        <v/>
      </c>
      <c r="H579" s="50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173" t="s">
        <v>404</v>
      </c>
      <c r="B580" s="189" t="str">
        <f>IFERROR(VLOOKUP(A571,REKAPAN!$A$1:$M$2737,5, FALSE))</f>
        <v/>
      </c>
      <c r="C580" s="185" t="s">
        <v>351</v>
      </c>
      <c r="D580" s="187" t="str">
        <f>IFERROR(VLOOKUP(A571,REKAPAN!$A$1:$M$2737,9, FALSE))</f>
        <v/>
      </c>
      <c r="E580" s="171"/>
      <c r="F580" s="176" t="s">
        <v>383</v>
      </c>
      <c r="G580" s="190" t="str">
        <f t="shared" ref="G580:G581" si="78">B579</f>
        <v/>
      </c>
      <c r="H580" s="50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191"/>
      <c r="C581" s="185" t="s">
        <v>372</v>
      </c>
      <c r="D581" s="192" t="str">
        <f>IFERROR(VLOOKUP(A571,REKAPAN!$A$1:$M$2737,10, FALSE))</f>
        <v/>
      </c>
      <c r="E581" s="171"/>
      <c r="F581" s="176" t="s">
        <v>404</v>
      </c>
      <c r="G581" s="193" t="str">
        <f t="shared" si="78"/>
        <v/>
      </c>
      <c r="H581" s="50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191"/>
      <c r="C582" s="185" t="s">
        <v>394</v>
      </c>
      <c r="D582" s="194"/>
      <c r="E582" s="171"/>
      <c r="F582" s="176"/>
      <c r="H582" s="50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191"/>
      <c r="C583" s="180"/>
      <c r="D583" s="50"/>
      <c r="E583" s="171"/>
      <c r="F583" s="191"/>
      <c r="H583" s="50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176" t="s">
        <v>460</v>
      </c>
      <c r="B584" s="195" t="s">
        <v>462</v>
      </c>
      <c r="C584" s="180"/>
      <c r="D584" s="181"/>
      <c r="E584" s="171"/>
      <c r="F584" s="196" t="s">
        <v>464</v>
      </c>
      <c r="G584" s="197" t="s">
        <v>469</v>
      </c>
      <c r="H584" s="198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199" t="str">
        <f>IFERROR(VLOOKUP(A571,REKAPAN!$A$2:$R$2737,16, FALSE))</f>
        <v/>
      </c>
      <c r="B585" s="200"/>
      <c r="C585" s="201"/>
      <c r="D585" s="202"/>
      <c r="E585" s="203"/>
      <c r="F585" s="204"/>
      <c r="G585" s="78"/>
      <c r="H585" s="79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162" t="s">
        <v>4012</v>
      </c>
      <c r="B586" s="27"/>
      <c r="C586" s="27"/>
      <c r="D586" s="28"/>
      <c r="E586" s="163"/>
      <c r="F586" s="164" t="str">
        <f>A586</f>
        <v>(13)16</v>
      </c>
      <c r="G586" s="165" t="s">
        <v>238</v>
      </c>
      <c r="H586" s="166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167" t="s">
        <v>239</v>
      </c>
      <c r="B587" s="168" t="str">
        <f>IFERROR(VLOOKUP(A586,REKAPAN!$A$1:$M$2737,2, FALSE))</f>
        <v/>
      </c>
      <c r="C587" s="169"/>
      <c r="D587" s="170"/>
      <c r="E587" s="171"/>
      <c r="F587" s="164" t="s">
        <v>266</v>
      </c>
      <c r="G587" s="172" t="str">
        <f>B593</f>
        <v/>
      </c>
      <c r="H587" s="28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173" t="s">
        <v>269</v>
      </c>
      <c r="B588" s="174" t="str">
        <f>IFERROR(VLOOKUP(A586,REKAPAN!$A$1:$M$2737,3, FALSE))</f>
        <v/>
      </c>
      <c r="D588" s="175"/>
      <c r="E588" s="171"/>
      <c r="F588" s="176" t="s">
        <v>270</v>
      </c>
      <c r="G588" s="177" t="str">
        <f>B587</f>
        <v/>
      </c>
      <c r="H588" s="50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173"/>
      <c r="D589" s="175"/>
      <c r="E589" s="171"/>
      <c r="F589" s="176" t="s">
        <v>283</v>
      </c>
      <c r="G589" s="178" t="str">
        <f t="shared" ref="G589:G593" si="79">D592</f>
        <v/>
      </c>
      <c r="H589" s="50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173"/>
      <c r="D590" s="175"/>
      <c r="E590" s="171"/>
      <c r="F590" s="176" t="s">
        <v>300</v>
      </c>
      <c r="G590" s="178" t="str">
        <f t="shared" si="79"/>
        <v/>
      </c>
      <c r="H590" s="50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173" t="s">
        <v>306</v>
      </c>
      <c r="B591" s="179" t="str">
        <f>IFERROR(VLOOKUP(A586,REKAPAN!$A$1:$M$2737,4, FALSE))</f>
        <v/>
      </c>
      <c r="C591" s="180"/>
      <c r="D591" s="181"/>
      <c r="E591" s="171"/>
      <c r="F591" s="176" t="s">
        <v>325</v>
      </c>
      <c r="G591" s="177" t="str">
        <f t="shared" si="79"/>
        <v/>
      </c>
      <c r="H591" s="50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164" t="s">
        <v>332</v>
      </c>
      <c r="B592" s="182" t="s">
        <v>333</v>
      </c>
      <c r="C592" s="183" t="s">
        <v>283</v>
      </c>
      <c r="D592" s="184" t="str">
        <f>IFERROR(VLOOKUP(A586,REKAPAN!$A$1:$M$2737,12, FALSE))</f>
        <v/>
      </c>
      <c r="E592" s="171"/>
      <c r="F592" s="176" t="s">
        <v>351</v>
      </c>
      <c r="G592" s="177" t="str">
        <f t="shared" si="79"/>
        <v/>
      </c>
      <c r="H592" s="50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173" t="s">
        <v>266</v>
      </c>
      <c r="B593" s="179" t="str">
        <f>IFERROR(VLOOKUP(A586,REKAPAN!$A$1:$O$2737,15, FALSE))</f>
        <v/>
      </c>
      <c r="C593" s="185" t="s">
        <v>300</v>
      </c>
      <c r="D593" s="186" t="str">
        <f>IFERROR(VLOOKUP(A586,REKAPAN!$A$1:$M$2737,13, FALSE))</f>
        <v/>
      </c>
      <c r="E593" s="171"/>
      <c r="F593" s="176" t="s">
        <v>372</v>
      </c>
      <c r="G593" s="177" t="str">
        <f t="shared" si="79"/>
        <v/>
      </c>
      <c r="H593" s="50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173" t="s">
        <v>383</v>
      </c>
      <c r="B594" s="179" t="str">
        <f>IFERROR(VLOOKUP(A586,REKAPAN!$A$1:$M$2737,6, FALSE))</f>
        <v/>
      </c>
      <c r="C594" s="185" t="s">
        <v>325</v>
      </c>
      <c r="D594" s="187" t="str">
        <f>IFERROR(VLOOKUP(A586,REKAPAN!$A$1:$M$2737,11, FALSE))</f>
        <v/>
      </c>
      <c r="E594" s="171"/>
      <c r="F594" s="176" t="s">
        <v>394</v>
      </c>
      <c r="G594" s="188" t="str">
        <f>IFERROR(VLOOKUP(A586,REKAPAN!$A$1:$O$2737,14, FALSE))</f>
        <v/>
      </c>
      <c r="H594" s="50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173" t="s">
        <v>404</v>
      </c>
      <c r="B595" s="189" t="str">
        <f>IFERROR(VLOOKUP(A586,REKAPAN!$A$1:$M$2737,5, FALSE))</f>
        <v/>
      </c>
      <c r="C595" s="185" t="s">
        <v>351</v>
      </c>
      <c r="D595" s="187" t="str">
        <f>IFERROR(VLOOKUP(A586,REKAPAN!$A$1:$M$2737,9, FALSE))</f>
        <v/>
      </c>
      <c r="E595" s="171"/>
      <c r="F595" s="176" t="s">
        <v>383</v>
      </c>
      <c r="G595" s="190" t="str">
        <f t="shared" ref="G595:G596" si="80">B594</f>
        <v/>
      </c>
      <c r="H595" s="50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191"/>
      <c r="C596" s="185" t="s">
        <v>372</v>
      </c>
      <c r="D596" s="192" t="str">
        <f>IFERROR(VLOOKUP(A586,REKAPAN!$A$1:$M$2737,10, FALSE))</f>
        <v/>
      </c>
      <c r="E596" s="171"/>
      <c r="F596" s="176" t="s">
        <v>404</v>
      </c>
      <c r="G596" s="193" t="str">
        <f t="shared" si="80"/>
        <v/>
      </c>
      <c r="H596" s="50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191"/>
      <c r="C597" s="185" t="s">
        <v>394</v>
      </c>
      <c r="D597" s="194"/>
      <c r="E597" s="171"/>
      <c r="F597" s="176"/>
      <c r="H597" s="50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191"/>
      <c r="C598" s="180"/>
      <c r="D598" s="50"/>
      <c r="E598" s="171"/>
      <c r="F598" s="191"/>
      <c r="H598" s="50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176" t="s">
        <v>460</v>
      </c>
      <c r="B599" s="195" t="s">
        <v>462</v>
      </c>
      <c r="C599" s="180"/>
      <c r="D599" s="181"/>
      <c r="E599" s="171"/>
      <c r="F599" s="196" t="s">
        <v>464</v>
      </c>
      <c r="G599" s="197" t="s">
        <v>469</v>
      </c>
      <c r="H599" s="198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199" t="str">
        <f>IFERROR(VLOOKUP(A586,REKAPAN!$A$2:$R$2737,16, FALSE))</f>
        <v/>
      </c>
      <c r="B600" s="200"/>
      <c r="C600" s="201"/>
      <c r="D600" s="202"/>
      <c r="E600" s="203"/>
      <c r="F600" s="204"/>
      <c r="G600" s="78"/>
      <c r="H600" s="79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162" t="s">
        <v>4014</v>
      </c>
      <c r="B601" s="27"/>
      <c r="C601" s="27"/>
      <c r="D601" s="28"/>
      <c r="E601" s="163"/>
      <c r="F601" s="164" t="str">
        <f>A601</f>
        <v>(13)17</v>
      </c>
      <c r="G601" s="165" t="s">
        <v>238</v>
      </c>
      <c r="H601" s="166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167" t="s">
        <v>239</v>
      </c>
      <c r="B602" s="168" t="str">
        <f>IFERROR(VLOOKUP(A601,REKAPAN!$A$1:$M$2737,2, FALSE))</f>
        <v/>
      </c>
      <c r="C602" s="169"/>
      <c r="D602" s="170"/>
      <c r="E602" s="171"/>
      <c r="F602" s="164" t="s">
        <v>266</v>
      </c>
      <c r="G602" s="172" t="str">
        <f>B608</f>
        <v/>
      </c>
      <c r="H602" s="28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173" t="s">
        <v>269</v>
      </c>
      <c r="B603" s="174" t="str">
        <f>IFERROR(VLOOKUP(A601,REKAPAN!$A$1:$M$2737,3, FALSE))</f>
        <v/>
      </c>
      <c r="D603" s="175"/>
      <c r="E603" s="171"/>
      <c r="F603" s="176" t="s">
        <v>270</v>
      </c>
      <c r="G603" s="177" t="str">
        <f>B602</f>
        <v/>
      </c>
      <c r="H603" s="50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173"/>
      <c r="D604" s="175"/>
      <c r="E604" s="171"/>
      <c r="F604" s="176" t="s">
        <v>283</v>
      </c>
      <c r="G604" s="178" t="str">
        <f t="shared" ref="G604:G608" si="81">D607</f>
        <v/>
      </c>
      <c r="H604" s="50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35.25" customHeight="1">
      <c r="A605" s="173"/>
      <c r="D605" s="175"/>
      <c r="E605" s="171"/>
      <c r="F605" s="176" t="s">
        <v>300</v>
      </c>
      <c r="G605" s="178" t="str">
        <f t="shared" si="81"/>
        <v/>
      </c>
      <c r="H605" s="50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173" t="s">
        <v>306</v>
      </c>
      <c r="B606" s="179" t="str">
        <f>IFERROR(VLOOKUP(A601,REKAPAN!$A$1:$M$2737,4, FALSE))</f>
        <v/>
      </c>
      <c r="C606" s="180"/>
      <c r="D606" s="181"/>
      <c r="E606" s="171"/>
      <c r="F606" s="176" t="s">
        <v>325</v>
      </c>
      <c r="G606" s="177" t="str">
        <f t="shared" si="81"/>
        <v/>
      </c>
      <c r="H606" s="50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164" t="s">
        <v>332</v>
      </c>
      <c r="B607" s="182" t="s">
        <v>333</v>
      </c>
      <c r="C607" s="183" t="s">
        <v>283</v>
      </c>
      <c r="D607" s="184" t="str">
        <f>IFERROR(VLOOKUP(A601,REKAPAN!$A$1:$M$2737,12, FALSE))</f>
        <v/>
      </c>
      <c r="E607" s="171"/>
      <c r="F607" s="176" t="s">
        <v>351</v>
      </c>
      <c r="G607" s="177" t="str">
        <f t="shared" si="81"/>
        <v/>
      </c>
      <c r="H607" s="50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173" t="s">
        <v>266</v>
      </c>
      <c r="B608" s="179" t="str">
        <f>IFERROR(VLOOKUP(A601,REKAPAN!$A$1:$O$2737,15, FALSE))</f>
        <v/>
      </c>
      <c r="C608" s="185" t="s">
        <v>300</v>
      </c>
      <c r="D608" s="186" t="str">
        <f>IFERROR(VLOOKUP(A601,REKAPAN!$A$1:$M$2737,13, FALSE))</f>
        <v/>
      </c>
      <c r="E608" s="171"/>
      <c r="F608" s="176" t="s">
        <v>372</v>
      </c>
      <c r="G608" s="177" t="str">
        <f t="shared" si="81"/>
        <v/>
      </c>
      <c r="H608" s="50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173" t="s">
        <v>383</v>
      </c>
      <c r="B609" s="179" t="str">
        <f>IFERROR(VLOOKUP(A601,REKAPAN!$A$1:$M$2737,6, FALSE))</f>
        <v/>
      </c>
      <c r="C609" s="185" t="s">
        <v>325</v>
      </c>
      <c r="D609" s="187" t="str">
        <f>IFERROR(VLOOKUP(A601,REKAPAN!$A$1:$M$2737,11, FALSE))</f>
        <v/>
      </c>
      <c r="E609" s="171"/>
      <c r="F609" s="176" t="s">
        <v>394</v>
      </c>
      <c r="G609" s="188" t="str">
        <f>IFERROR(VLOOKUP(A601,REKAPAN!$A$1:$O$2737,14, FALSE))</f>
        <v/>
      </c>
      <c r="H609" s="50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173" t="s">
        <v>404</v>
      </c>
      <c r="B610" s="189" t="str">
        <f>IFERROR(VLOOKUP(A601,REKAPAN!$A$1:$M$2737,5, FALSE))</f>
        <v/>
      </c>
      <c r="C610" s="185" t="s">
        <v>351</v>
      </c>
      <c r="D610" s="187" t="str">
        <f>IFERROR(VLOOKUP(A601,REKAPAN!$A$1:$M$2737,9, FALSE))</f>
        <v/>
      </c>
      <c r="E610" s="171"/>
      <c r="F610" s="176" t="s">
        <v>383</v>
      </c>
      <c r="G610" s="190" t="str">
        <f t="shared" ref="G610:G611" si="82">B609</f>
        <v/>
      </c>
      <c r="H610" s="50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191"/>
      <c r="C611" s="185" t="s">
        <v>372</v>
      </c>
      <c r="D611" s="192" t="str">
        <f>IFERROR(VLOOKUP(A601,REKAPAN!$A$1:$M$2737,10, FALSE))</f>
        <v/>
      </c>
      <c r="E611" s="171"/>
      <c r="F611" s="176" t="s">
        <v>404</v>
      </c>
      <c r="G611" s="193" t="str">
        <f t="shared" si="82"/>
        <v/>
      </c>
      <c r="H611" s="50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191"/>
      <c r="C612" s="185" t="s">
        <v>394</v>
      </c>
      <c r="D612" s="194"/>
      <c r="E612" s="171"/>
      <c r="F612" s="176"/>
      <c r="H612" s="50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191"/>
      <c r="C613" s="180"/>
      <c r="D613" s="50"/>
      <c r="E613" s="171"/>
      <c r="F613" s="191"/>
      <c r="H613" s="50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176" t="s">
        <v>460</v>
      </c>
      <c r="B614" s="195" t="s">
        <v>462</v>
      </c>
      <c r="C614" s="180"/>
      <c r="D614" s="181"/>
      <c r="E614" s="171"/>
      <c r="F614" s="196" t="s">
        <v>464</v>
      </c>
      <c r="G614" s="197" t="s">
        <v>469</v>
      </c>
      <c r="H614" s="198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199" t="str">
        <f>IFERROR(VLOOKUP(A601,REKAPAN!$A$2:$R$2737,16, FALSE))</f>
        <v/>
      </c>
      <c r="B615" s="200"/>
      <c r="C615" s="201"/>
      <c r="D615" s="202"/>
      <c r="E615" s="203"/>
      <c r="F615" s="204"/>
      <c r="G615" s="78"/>
      <c r="H615" s="79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162" t="s">
        <v>4015</v>
      </c>
      <c r="B616" s="27"/>
      <c r="C616" s="27"/>
      <c r="D616" s="28"/>
      <c r="E616" s="163"/>
      <c r="F616" s="164" t="str">
        <f>A616</f>
        <v>(13)18</v>
      </c>
      <c r="G616" s="165" t="s">
        <v>238</v>
      </c>
      <c r="H616" s="166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167" t="s">
        <v>239</v>
      </c>
      <c r="B617" s="168" t="str">
        <f>IFERROR(VLOOKUP(A616,REKAPAN!$A$1:$M$2737,2, FALSE))</f>
        <v/>
      </c>
      <c r="C617" s="169"/>
      <c r="D617" s="170"/>
      <c r="E617" s="171"/>
      <c r="F617" s="164" t="s">
        <v>266</v>
      </c>
      <c r="G617" s="172" t="str">
        <f>B623</f>
        <v/>
      </c>
      <c r="H617" s="28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173" t="s">
        <v>269</v>
      </c>
      <c r="B618" s="174" t="str">
        <f>IFERROR(VLOOKUP(A616,REKAPAN!$A$1:$M$2737,3, FALSE))</f>
        <v/>
      </c>
      <c r="D618" s="175"/>
      <c r="E618" s="171"/>
      <c r="F618" s="176" t="s">
        <v>270</v>
      </c>
      <c r="G618" s="177" t="str">
        <f>B617</f>
        <v/>
      </c>
      <c r="H618" s="50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173"/>
      <c r="D619" s="175"/>
      <c r="E619" s="171"/>
      <c r="F619" s="176" t="s">
        <v>283</v>
      </c>
      <c r="G619" s="178" t="str">
        <f t="shared" ref="G619:G623" si="83">D622</f>
        <v/>
      </c>
      <c r="H619" s="50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173"/>
      <c r="D620" s="175"/>
      <c r="E620" s="171"/>
      <c r="F620" s="176" t="s">
        <v>300</v>
      </c>
      <c r="G620" s="178" t="str">
        <f t="shared" si="83"/>
        <v/>
      </c>
      <c r="H620" s="50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173" t="s">
        <v>306</v>
      </c>
      <c r="B621" s="179" t="str">
        <f>IFERROR(VLOOKUP(A616,REKAPAN!$A$1:$M$2737,4, FALSE))</f>
        <v/>
      </c>
      <c r="C621" s="180"/>
      <c r="D621" s="181"/>
      <c r="E621" s="171"/>
      <c r="F621" s="176" t="s">
        <v>325</v>
      </c>
      <c r="G621" s="177" t="str">
        <f t="shared" si="83"/>
        <v/>
      </c>
      <c r="H621" s="50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164" t="s">
        <v>332</v>
      </c>
      <c r="B622" s="182" t="s">
        <v>333</v>
      </c>
      <c r="C622" s="183" t="s">
        <v>283</v>
      </c>
      <c r="D622" s="184" t="str">
        <f>IFERROR(VLOOKUP(A616,REKAPAN!$A$1:$M$2737,12, FALSE))</f>
        <v/>
      </c>
      <c r="E622" s="171"/>
      <c r="F622" s="176" t="s">
        <v>351</v>
      </c>
      <c r="G622" s="177" t="str">
        <f t="shared" si="83"/>
        <v/>
      </c>
      <c r="H622" s="50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173" t="s">
        <v>266</v>
      </c>
      <c r="B623" s="179" t="str">
        <f>IFERROR(VLOOKUP(A616,REKAPAN!$A$1:$O$2737,15, FALSE))</f>
        <v/>
      </c>
      <c r="C623" s="185" t="s">
        <v>300</v>
      </c>
      <c r="D623" s="186" t="str">
        <f>IFERROR(VLOOKUP(A616,REKAPAN!$A$1:$M$2737,13, FALSE))</f>
        <v/>
      </c>
      <c r="E623" s="171"/>
      <c r="F623" s="176" t="s">
        <v>372</v>
      </c>
      <c r="G623" s="177" t="str">
        <f t="shared" si="83"/>
        <v/>
      </c>
      <c r="H623" s="50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173" t="s">
        <v>383</v>
      </c>
      <c r="B624" s="179" t="str">
        <f>IFERROR(VLOOKUP(A616,REKAPAN!$A$1:$M$2737,6, FALSE))</f>
        <v/>
      </c>
      <c r="C624" s="185" t="s">
        <v>325</v>
      </c>
      <c r="D624" s="187" t="str">
        <f>IFERROR(VLOOKUP(A616,REKAPAN!$A$1:$M$2737,11, FALSE))</f>
        <v/>
      </c>
      <c r="E624" s="171"/>
      <c r="F624" s="176" t="s">
        <v>394</v>
      </c>
      <c r="G624" s="188" t="str">
        <f>IFERROR(VLOOKUP(A616,REKAPAN!$A$1:$O$2737,14, FALSE))</f>
        <v/>
      </c>
      <c r="H624" s="50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173" t="s">
        <v>404</v>
      </c>
      <c r="B625" s="189" t="str">
        <f>IFERROR(VLOOKUP(A616,REKAPAN!$A$1:$M$2737,5, FALSE))</f>
        <v/>
      </c>
      <c r="C625" s="185" t="s">
        <v>351</v>
      </c>
      <c r="D625" s="187" t="str">
        <f>IFERROR(VLOOKUP(A616,REKAPAN!$A$1:$M$2737,9, FALSE))</f>
        <v/>
      </c>
      <c r="E625" s="171"/>
      <c r="F625" s="176" t="s">
        <v>383</v>
      </c>
      <c r="G625" s="190" t="str">
        <f t="shared" ref="G625:G626" si="84">B624</f>
        <v/>
      </c>
      <c r="H625" s="50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191"/>
      <c r="C626" s="185" t="s">
        <v>372</v>
      </c>
      <c r="D626" s="192" t="str">
        <f>IFERROR(VLOOKUP(A616,REKAPAN!$A$1:$M$2737,10, FALSE))</f>
        <v/>
      </c>
      <c r="E626" s="171"/>
      <c r="F626" s="176" t="s">
        <v>404</v>
      </c>
      <c r="G626" s="193" t="str">
        <f t="shared" si="84"/>
        <v/>
      </c>
      <c r="H626" s="50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191"/>
      <c r="C627" s="185" t="s">
        <v>394</v>
      </c>
      <c r="D627" s="194"/>
      <c r="E627" s="171"/>
      <c r="F627" s="176"/>
      <c r="H627" s="50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191"/>
      <c r="C628" s="180"/>
      <c r="D628" s="50"/>
      <c r="E628" s="171"/>
      <c r="F628" s="191"/>
      <c r="H628" s="50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176" t="s">
        <v>460</v>
      </c>
      <c r="B629" s="195" t="s">
        <v>462</v>
      </c>
      <c r="C629" s="180"/>
      <c r="D629" s="181"/>
      <c r="E629" s="171"/>
      <c r="F629" s="196" t="s">
        <v>464</v>
      </c>
      <c r="G629" s="197" t="s">
        <v>469</v>
      </c>
      <c r="H629" s="198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199" t="str">
        <f>IFERROR(VLOOKUP(A616,REKAPAN!$A$2:$R$2737,16, FALSE))</f>
        <v/>
      </c>
      <c r="B630" s="200"/>
      <c r="C630" s="201"/>
      <c r="D630" s="202"/>
      <c r="E630" s="203"/>
      <c r="F630" s="204"/>
      <c r="G630" s="78"/>
      <c r="H630" s="79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162" t="s">
        <v>4016</v>
      </c>
      <c r="B631" s="27"/>
      <c r="C631" s="27"/>
      <c r="D631" s="28"/>
      <c r="E631" s="163"/>
      <c r="F631" s="164" t="str">
        <f>A631</f>
        <v>(13)19</v>
      </c>
      <c r="G631" s="165" t="s">
        <v>238</v>
      </c>
      <c r="H631" s="166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167" t="s">
        <v>239</v>
      </c>
      <c r="B632" s="168" t="str">
        <f>IFERROR(VLOOKUP(A631,REKAPAN!$A$1:$M$2737,2, FALSE))</f>
        <v/>
      </c>
      <c r="C632" s="169"/>
      <c r="D632" s="170"/>
      <c r="E632" s="171"/>
      <c r="F632" s="164" t="s">
        <v>266</v>
      </c>
      <c r="G632" s="172" t="str">
        <f>B638</f>
        <v/>
      </c>
      <c r="H632" s="28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173" t="s">
        <v>269</v>
      </c>
      <c r="B633" s="174" t="str">
        <f>IFERROR(VLOOKUP(A631,REKAPAN!$A$1:$M$2737,3, FALSE))</f>
        <v/>
      </c>
      <c r="D633" s="175"/>
      <c r="E633" s="171"/>
      <c r="F633" s="176" t="s">
        <v>270</v>
      </c>
      <c r="G633" s="177" t="str">
        <f>B632</f>
        <v/>
      </c>
      <c r="H633" s="50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173"/>
      <c r="D634" s="175"/>
      <c r="E634" s="171"/>
      <c r="F634" s="176" t="s">
        <v>283</v>
      </c>
      <c r="G634" s="178" t="str">
        <f t="shared" ref="G634:G638" si="85">D637</f>
        <v/>
      </c>
      <c r="H634" s="50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173"/>
      <c r="D635" s="175"/>
      <c r="E635" s="171"/>
      <c r="F635" s="176" t="s">
        <v>300</v>
      </c>
      <c r="G635" s="178" t="str">
        <f t="shared" si="85"/>
        <v/>
      </c>
      <c r="H635" s="50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173" t="s">
        <v>306</v>
      </c>
      <c r="B636" s="179" t="str">
        <f>IFERROR(VLOOKUP(A631,REKAPAN!$A$1:$M$2737,4, FALSE))</f>
        <v/>
      </c>
      <c r="C636" s="180"/>
      <c r="D636" s="181"/>
      <c r="E636" s="171"/>
      <c r="F636" s="176" t="s">
        <v>325</v>
      </c>
      <c r="G636" s="177" t="str">
        <f t="shared" si="85"/>
        <v/>
      </c>
      <c r="H636" s="50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164" t="s">
        <v>332</v>
      </c>
      <c r="B637" s="182" t="s">
        <v>333</v>
      </c>
      <c r="C637" s="183" t="s">
        <v>283</v>
      </c>
      <c r="D637" s="184" t="str">
        <f>IFERROR(VLOOKUP(A631,REKAPAN!$A$1:$M$2737,12, FALSE))</f>
        <v/>
      </c>
      <c r="E637" s="171"/>
      <c r="F637" s="176" t="s">
        <v>351</v>
      </c>
      <c r="G637" s="177" t="str">
        <f t="shared" si="85"/>
        <v/>
      </c>
      <c r="H637" s="50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173" t="s">
        <v>266</v>
      </c>
      <c r="B638" s="179" t="str">
        <f>IFERROR(VLOOKUP(A631,REKAPAN!$A$1:$O$2737,15, FALSE))</f>
        <v/>
      </c>
      <c r="C638" s="185" t="s">
        <v>300</v>
      </c>
      <c r="D638" s="186" t="str">
        <f>IFERROR(VLOOKUP(A631,REKAPAN!$A$1:$M$2737,13, FALSE))</f>
        <v/>
      </c>
      <c r="E638" s="171"/>
      <c r="F638" s="176" t="s">
        <v>372</v>
      </c>
      <c r="G638" s="177" t="str">
        <f t="shared" si="85"/>
        <v/>
      </c>
      <c r="H638" s="50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173" t="s">
        <v>383</v>
      </c>
      <c r="B639" s="179" t="str">
        <f>IFERROR(VLOOKUP(A631,REKAPAN!$A$1:$M$2737,6, FALSE))</f>
        <v/>
      </c>
      <c r="C639" s="185" t="s">
        <v>325</v>
      </c>
      <c r="D639" s="187" t="str">
        <f>IFERROR(VLOOKUP(A631,REKAPAN!$A$1:$M$2737,11, FALSE))</f>
        <v/>
      </c>
      <c r="E639" s="171"/>
      <c r="F639" s="176" t="s">
        <v>394</v>
      </c>
      <c r="G639" s="188" t="str">
        <f>IFERROR(VLOOKUP(A631,REKAPAN!$A$1:$O$2737,14, FALSE))</f>
        <v/>
      </c>
      <c r="H639" s="50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173" t="s">
        <v>404</v>
      </c>
      <c r="B640" s="189" t="str">
        <f>IFERROR(VLOOKUP(A631,REKAPAN!$A$1:$M$2737,5, FALSE))</f>
        <v/>
      </c>
      <c r="C640" s="185" t="s">
        <v>351</v>
      </c>
      <c r="D640" s="187" t="str">
        <f>IFERROR(VLOOKUP(A631,REKAPAN!$A$1:$M$2737,9, FALSE))</f>
        <v/>
      </c>
      <c r="E640" s="171"/>
      <c r="F640" s="176" t="s">
        <v>383</v>
      </c>
      <c r="G640" s="190" t="str">
        <f t="shared" ref="G640:G641" si="86">B639</f>
        <v/>
      </c>
      <c r="H640" s="50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191"/>
      <c r="C641" s="185" t="s">
        <v>372</v>
      </c>
      <c r="D641" s="192" t="str">
        <f>IFERROR(VLOOKUP(A631,REKAPAN!$A$1:$M$2737,10, FALSE))</f>
        <v/>
      </c>
      <c r="E641" s="171"/>
      <c r="F641" s="176" t="s">
        <v>404</v>
      </c>
      <c r="G641" s="193" t="str">
        <f t="shared" si="86"/>
        <v/>
      </c>
      <c r="H641" s="50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191"/>
      <c r="C642" s="185" t="s">
        <v>394</v>
      </c>
      <c r="D642" s="194"/>
      <c r="E642" s="171"/>
      <c r="F642" s="176"/>
      <c r="H642" s="50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38.25" customHeight="1">
      <c r="A643" s="191"/>
      <c r="C643" s="180"/>
      <c r="D643" s="50"/>
      <c r="E643" s="171"/>
      <c r="F643" s="191"/>
      <c r="H643" s="50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176" t="s">
        <v>460</v>
      </c>
      <c r="B644" s="195" t="s">
        <v>462</v>
      </c>
      <c r="C644" s="180"/>
      <c r="D644" s="181"/>
      <c r="E644" s="171"/>
      <c r="F644" s="196" t="s">
        <v>464</v>
      </c>
      <c r="G644" s="197" t="s">
        <v>469</v>
      </c>
      <c r="H644" s="198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199" t="str">
        <f>IFERROR(VLOOKUP(A631,REKAPAN!$A$2:$R$2737,16, FALSE))</f>
        <v/>
      </c>
      <c r="B645" s="200"/>
      <c r="C645" s="201"/>
      <c r="D645" s="202"/>
      <c r="E645" s="203"/>
      <c r="F645" s="204"/>
      <c r="G645" s="78"/>
      <c r="H645" s="79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162" t="s">
        <v>4017</v>
      </c>
      <c r="B646" s="27"/>
      <c r="C646" s="27"/>
      <c r="D646" s="28"/>
      <c r="E646" s="163"/>
      <c r="F646" s="164" t="str">
        <f>A646</f>
        <v>(13)20</v>
      </c>
      <c r="G646" s="165" t="s">
        <v>238</v>
      </c>
      <c r="H646" s="166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167" t="s">
        <v>239</v>
      </c>
      <c r="B647" s="168" t="str">
        <f>IFERROR(VLOOKUP(A646,REKAPAN!$A$1:$M$2737,2, FALSE))</f>
        <v/>
      </c>
      <c r="C647" s="169"/>
      <c r="D647" s="170"/>
      <c r="E647" s="171"/>
      <c r="F647" s="164" t="s">
        <v>266</v>
      </c>
      <c r="G647" s="172" t="str">
        <f>B653</f>
        <v/>
      </c>
      <c r="H647" s="28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173" t="s">
        <v>269</v>
      </c>
      <c r="B648" s="174" t="str">
        <f>IFERROR(VLOOKUP(A646,REKAPAN!$A$1:$M$2737,3, FALSE))</f>
        <v/>
      </c>
      <c r="D648" s="175"/>
      <c r="E648" s="171"/>
      <c r="F648" s="176" t="s">
        <v>270</v>
      </c>
      <c r="G648" s="177" t="str">
        <f>B647</f>
        <v/>
      </c>
      <c r="H648" s="50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173"/>
      <c r="D649" s="175"/>
      <c r="E649" s="171"/>
      <c r="F649" s="176" t="s">
        <v>283</v>
      </c>
      <c r="G649" s="178" t="str">
        <f t="shared" ref="G649:G653" si="87">D652</f>
        <v/>
      </c>
      <c r="H649" s="50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173"/>
      <c r="D650" s="175"/>
      <c r="E650" s="171"/>
      <c r="F650" s="176" t="s">
        <v>300</v>
      </c>
      <c r="G650" s="178" t="str">
        <f t="shared" si="87"/>
        <v/>
      </c>
      <c r="H650" s="50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173" t="s">
        <v>306</v>
      </c>
      <c r="B651" s="179" t="str">
        <f>IFERROR(VLOOKUP(A646,REKAPAN!$A$1:$M$2737,4, FALSE))</f>
        <v/>
      </c>
      <c r="C651" s="180"/>
      <c r="D651" s="181"/>
      <c r="E651" s="171"/>
      <c r="F651" s="176" t="s">
        <v>325</v>
      </c>
      <c r="G651" s="177" t="str">
        <f t="shared" si="87"/>
        <v/>
      </c>
      <c r="H651" s="50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164" t="s">
        <v>332</v>
      </c>
      <c r="B652" s="182" t="s">
        <v>333</v>
      </c>
      <c r="C652" s="183" t="s">
        <v>283</v>
      </c>
      <c r="D652" s="184" t="str">
        <f>IFERROR(VLOOKUP(A646,REKAPAN!$A$1:$M$2737,12, FALSE))</f>
        <v/>
      </c>
      <c r="E652" s="171"/>
      <c r="F652" s="176" t="s">
        <v>351</v>
      </c>
      <c r="G652" s="177" t="str">
        <f t="shared" si="87"/>
        <v/>
      </c>
      <c r="H652" s="50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173" t="s">
        <v>266</v>
      </c>
      <c r="B653" s="179" t="str">
        <f>IFERROR(VLOOKUP(A646,REKAPAN!$A$1:$O$2737,15, FALSE))</f>
        <v/>
      </c>
      <c r="C653" s="185" t="s">
        <v>300</v>
      </c>
      <c r="D653" s="186" t="str">
        <f>IFERROR(VLOOKUP(A646,REKAPAN!$A$1:$M$2737,13, FALSE))</f>
        <v/>
      </c>
      <c r="E653" s="171"/>
      <c r="F653" s="176" t="s">
        <v>372</v>
      </c>
      <c r="G653" s="177" t="str">
        <f t="shared" si="87"/>
        <v/>
      </c>
      <c r="H653" s="50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173" t="s">
        <v>383</v>
      </c>
      <c r="B654" s="179" t="str">
        <f>IFERROR(VLOOKUP(A646,REKAPAN!$A$1:$M$2737,6, FALSE))</f>
        <v/>
      </c>
      <c r="C654" s="185" t="s">
        <v>325</v>
      </c>
      <c r="D654" s="187" t="str">
        <f>IFERROR(VLOOKUP(A646,REKAPAN!$A$1:$M$2737,11, FALSE))</f>
        <v/>
      </c>
      <c r="E654" s="171"/>
      <c r="F654" s="176" t="s">
        <v>394</v>
      </c>
      <c r="G654" s="188" t="str">
        <f>IFERROR(VLOOKUP(A646,REKAPAN!$A$1:$O$2737,14, FALSE))</f>
        <v/>
      </c>
      <c r="H654" s="50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173" t="s">
        <v>404</v>
      </c>
      <c r="B655" s="189" t="str">
        <f>IFERROR(VLOOKUP(A646,REKAPAN!$A$1:$M$2737,5, FALSE))</f>
        <v/>
      </c>
      <c r="C655" s="185" t="s">
        <v>351</v>
      </c>
      <c r="D655" s="187" t="str">
        <f>IFERROR(VLOOKUP(A646,REKAPAN!$A$1:$M$2737,9, FALSE))</f>
        <v/>
      </c>
      <c r="E655" s="171"/>
      <c r="F655" s="176" t="s">
        <v>383</v>
      </c>
      <c r="G655" s="190" t="str">
        <f t="shared" ref="G655:G656" si="88">B654</f>
        <v/>
      </c>
      <c r="H655" s="50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191"/>
      <c r="C656" s="185" t="s">
        <v>372</v>
      </c>
      <c r="D656" s="192" t="str">
        <f>IFERROR(VLOOKUP(A646,REKAPAN!$A$1:$M$2737,10, FALSE))</f>
        <v/>
      </c>
      <c r="E656" s="171"/>
      <c r="F656" s="176" t="s">
        <v>404</v>
      </c>
      <c r="G656" s="193" t="str">
        <f t="shared" si="88"/>
        <v/>
      </c>
      <c r="H656" s="50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191"/>
      <c r="C657" s="185" t="s">
        <v>394</v>
      </c>
      <c r="D657" s="194"/>
      <c r="E657" s="171"/>
      <c r="F657" s="176"/>
      <c r="H657" s="50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20.25" customHeight="1">
      <c r="A658" s="191"/>
      <c r="C658" s="180"/>
      <c r="D658" s="50"/>
      <c r="E658" s="171"/>
      <c r="F658" s="191"/>
      <c r="H658" s="50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176" t="s">
        <v>460</v>
      </c>
      <c r="B659" s="195" t="s">
        <v>462</v>
      </c>
      <c r="C659" s="180"/>
      <c r="D659" s="181"/>
      <c r="E659" s="171"/>
      <c r="F659" s="196" t="s">
        <v>464</v>
      </c>
      <c r="G659" s="197" t="s">
        <v>469</v>
      </c>
      <c r="H659" s="198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199" t="str">
        <f>IFERROR(VLOOKUP(A646,REKAPAN!$A$2:$R$2737,16, FALSE))</f>
        <v/>
      </c>
      <c r="B660" s="200"/>
      <c r="C660" s="201"/>
      <c r="D660" s="202"/>
      <c r="E660" s="203"/>
      <c r="F660" s="204"/>
      <c r="G660" s="78"/>
      <c r="H660" s="79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162" t="s">
        <v>4018</v>
      </c>
      <c r="B661" s="27"/>
      <c r="C661" s="27"/>
      <c r="D661" s="28"/>
      <c r="E661" s="163"/>
      <c r="F661" s="164" t="str">
        <f>A661</f>
        <v>(13)21</v>
      </c>
      <c r="G661" s="165" t="s">
        <v>238</v>
      </c>
      <c r="H661" s="166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167" t="s">
        <v>239</v>
      </c>
      <c r="B662" s="168" t="str">
        <f>IFERROR(VLOOKUP(A661,REKAPAN!$A$1:$M$2737,2, FALSE))</f>
        <v/>
      </c>
      <c r="C662" s="169"/>
      <c r="D662" s="170"/>
      <c r="E662" s="171"/>
      <c r="F662" s="164" t="s">
        <v>266</v>
      </c>
      <c r="G662" s="172" t="str">
        <f>B668</f>
        <v/>
      </c>
      <c r="H662" s="28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173" t="s">
        <v>269</v>
      </c>
      <c r="B663" s="174" t="str">
        <f>IFERROR(VLOOKUP(A661,REKAPAN!$A$1:$M$2737,3, FALSE))</f>
        <v/>
      </c>
      <c r="D663" s="175"/>
      <c r="E663" s="171"/>
      <c r="F663" s="176" t="s">
        <v>270</v>
      </c>
      <c r="G663" s="177" t="str">
        <f>B662</f>
        <v/>
      </c>
      <c r="H663" s="50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173"/>
      <c r="D664" s="175"/>
      <c r="E664" s="171"/>
      <c r="F664" s="176" t="s">
        <v>283</v>
      </c>
      <c r="G664" s="178" t="str">
        <f t="shared" ref="G664:G668" si="89">D667</f>
        <v/>
      </c>
      <c r="H664" s="50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173"/>
      <c r="D665" s="175"/>
      <c r="E665" s="171"/>
      <c r="F665" s="176" t="s">
        <v>300</v>
      </c>
      <c r="G665" s="178" t="str">
        <f t="shared" si="89"/>
        <v/>
      </c>
      <c r="H665" s="50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173" t="s">
        <v>306</v>
      </c>
      <c r="B666" s="179" t="str">
        <f>IFERROR(VLOOKUP(A661,REKAPAN!$A$1:$M$2737,4, FALSE))</f>
        <v/>
      </c>
      <c r="C666" s="180"/>
      <c r="D666" s="181"/>
      <c r="E666" s="171"/>
      <c r="F666" s="176" t="s">
        <v>325</v>
      </c>
      <c r="G666" s="177" t="str">
        <f t="shared" si="89"/>
        <v/>
      </c>
      <c r="H666" s="50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164" t="s">
        <v>332</v>
      </c>
      <c r="B667" s="182" t="s">
        <v>333</v>
      </c>
      <c r="C667" s="183" t="s">
        <v>283</v>
      </c>
      <c r="D667" s="184" t="str">
        <f>IFERROR(VLOOKUP(A661,REKAPAN!$A$1:$M$2737,12, FALSE))</f>
        <v/>
      </c>
      <c r="E667" s="171"/>
      <c r="F667" s="176" t="s">
        <v>351</v>
      </c>
      <c r="G667" s="177" t="str">
        <f t="shared" si="89"/>
        <v/>
      </c>
      <c r="H667" s="50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173" t="s">
        <v>266</v>
      </c>
      <c r="B668" s="179" t="str">
        <f>IFERROR(VLOOKUP(A661,REKAPAN!$A$1:$O$2737,15, FALSE))</f>
        <v/>
      </c>
      <c r="C668" s="185" t="s">
        <v>300</v>
      </c>
      <c r="D668" s="186" t="str">
        <f>IFERROR(VLOOKUP(A661,REKAPAN!$A$1:$M$2737,13, FALSE))</f>
        <v/>
      </c>
      <c r="E668" s="171"/>
      <c r="F668" s="176" t="s">
        <v>372</v>
      </c>
      <c r="G668" s="177" t="str">
        <f t="shared" si="89"/>
        <v/>
      </c>
      <c r="H668" s="50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173" t="s">
        <v>383</v>
      </c>
      <c r="B669" s="179" t="str">
        <f>IFERROR(VLOOKUP(A661,REKAPAN!$A$1:$M$2737,6, FALSE))</f>
        <v/>
      </c>
      <c r="C669" s="185" t="s">
        <v>325</v>
      </c>
      <c r="D669" s="187" t="str">
        <f>IFERROR(VLOOKUP(A661,REKAPAN!$A$1:$M$2737,11, FALSE))</f>
        <v/>
      </c>
      <c r="E669" s="171"/>
      <c r="F669" s="176" t="s">
        <v>394</v>
      </c>
      <c r="G669" s="188" t="str">
        <f>IFERROR(VLOOKUP(A661,REKAPAN!$A$1:$O$2737,14, FALSE))</f>
        <v/>
      </c>
      <c r="H669" s="50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173" t="s">
        <v>404</v>
      </c>
      <c r="B670" s="189" t="str">
        <f>IFERROR(VLOOKUP(A661,REKAPAN!$A$1:$M$2737,5, FALSE))</f>
        <v/>
      </c>
      <c r="C670" s="185" t="s">
        <v>351</v>
      </c>
      <c r="D670" s="187" t="str">
        <f>IFERROR(VLOOKUP(A661,REKAPAN!$A$1:$M$2737,9, FALSE))</f>
        <v/>
      </c>
      <c r="E670" s="171"/>
      <c r="F670" s="176" t="s">
        <v>383</v>
      </c>
      <c r="G670" s="190" t="str">
        <f t="shared" ref="G670:G671" si="90">B669</f>
        <v/>
      </c>
      <c r="H670" s="50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191"/>
      <c r="C671" s="185" t="s">
        <v>372</v>
      </c>
      <c r="D671" s="192" t="str">
        <f>IFERROR(VLOOKUP(A661,REKAPAN!$A$1:$M$2737,10, FALSE))</f>
        <v/>
      </c>
      <c r="E671" s="171"/>
      <c r="F671" s="176" t="s">
        <v>404</v>
      </c>
      <c r="G671" s="193" t="str">
        <f t="shared" si="90"/>
        <v/>
      </c>
      <c r="H671" s="50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191"/>
      <c r="C672" s="185" t="s">
        <v>394</v>
      </c>
      <c r="D672" s="194"/>
      <c r="E672" s="171"/>
      <c r="F672" s="176"/>
      <c r="H672" s="50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36.0" customHeight="1">
      <c r="A673" s="191"/>
      <c r="C673" s="180"/>
      <c r="D673" s="50"/>
      <c r="E673" s="171"/>
      <c r="F673" s="191"/>
      <c r="H673" s="50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176" t="s">
        <v>460</v>
      </c>
      <c r="B674" s="195" t="s">
        <v>462</v>
      </c>
      <c r="C674" s="180"/>
      <c r="D674" s="181"/>
      <c r="E674" s="171"/>
      <c r="F674" s="196" t="s">
        <v>464</v>
      </c>
      <c r="G674" s="197" t="s">
        <v>469</v>
      </c>
      <c r="H674" s="198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199" t="str">
        <f>IFERROR(VLOOKUP(A661,REKAPAN!$A$2:$R$2737,16, FALSE))</f>
        <v/>
      </c>
      <c r="B675" s="200"/>
      <c r="C675" s="201"/>
      <c r="D675" s="202"/>
      <c r="E675" s="203"/>
      <c r="F675" s="204"/>
      <c r="G675" s="78"/>
      <c r="H675" s="79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162" t="s">
        <v>4019</v>
      </c>
      <c r="B676" s="27"/>
      <c r="C676" s="27"/>
      <c r="D676" s="28"/>
      <c r="E676" s="163"/>
      <c r="F676" s="164" t="str">
        <f>A676</f>
        <v>(13)22</v>
      </c>
      <c r="G676" s="165" t="s">
        <v>238</v>
      </c>
      <c r="H676" s="166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167" t="s">
        <v>239</v>
      </c>
      <c r="B677" s="168" t="str">
        <f>IFERROR(VLOOKUP(A676,REKAPAN!$A$1:$M$2737,2, FALSE))</f>
        <v/>
      </c>
      <c r="C677" s="169"/>
      <c r="D677" s="170"/>
      <c r="E677" s="171"/>
      <c r="F677" s="164" t="s">
        <v>266</v>
      </c>
      <c r="G677" s="172" t="str">
        <f>B683</f>
        <v/>
      </c>
      <c r="H677" s="28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173" t="s">
        <v>269</v>
      </c>
      <c r="B678" s="174" t="str">
        <f>IFERROR(VLOOKUP(A676,REKAPAN!$A$1:$M$2737,3, FALSE))</f>
        <v/>
      </c>
      <c r="D678" s="175"/>
      <c r="E678" s="171"/>
      <c r="F678" s="176" t="s">
        <v>270</v>
      </c>
      <c r="G678" s="177" t="str">
        <f>B677</f>
        <v/>
      </c>
      <c r="H678" s="50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173"/>
      <c r="D679" s="175"/>
      <c r="E679" s="171"/>
      <c r="F679" s="176" t="s">
        <v>283</v>
      </c>
      <c r="G679" s="178" t="str">
        <f t="shared" ref="G679:G683" si="91">D682</f>
        <v/>
      </c>
      <c r="H679" s="50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173"/>
      <c r="D680" s="175"/>
      <c r="E680" s="171"/>
      <c r="F680" s="176" t="s">
        <v>300</v>
      </c>
      <c r="G680" s="178" t="str">
        <f t="shared" si="91"/>
        <v/>
      </c>
      <c r="H680" s="50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173" t="s">
        <v>306</v>
      </c>
      <c r="B681" s="179" t="str">
        <f>IFERROR(VLOOKUP(A676,REKAPAN!$A$1:$M$2737,4, FALSE))</f>
        <v/>
      </c>
      <c r="C681" s="180"/>
      <c r="D681" s="181"/>
      <c r="E681" s="171"/>
      <c r="F681" s="176" t="s">
        <v>325</v>
      </c>
      <c r="G681" s="177" t="str">
        <f t="shared" si="91"/>
        <v/>
      </c>
      <c r="H681" s="50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164" t="s">
        <v>332</v>
      </c>
      <c r="B682" s="182" t="s">
        <v>333</v>
      </c>
      <c r="C682" s="183" t="s">
        <v>283</v>
      </c>
      <c r="D682" s="184" t="str">
        <f>IFERROR(VLOOKUP(A676,REKAPAN!$A$1:$M$2737,12, FALSE))</f>
        <v/>
      </c>
      <c r="E682" s="171"/>
      <c r="F682" s="176" t="s">
        <v>351</v>
      </c>
      <c r="G682" s="177" t="str">
        <f t="shared" si="91"/>
        <v/>
      </c>
      <c r="H682" s="50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173" t="s">
        <v>266</v>
      </c>
      <c r="B683" s="179" t="str">
        <f>IFERROR(VLOOKUP(A676,REKAPAN!$A$1:$O$2737,15, FALSE))</f>
        <v/>
      </c>
      <c r="C683" s="185" t="s">
        <v>300</v>
      </c>
      <c r="D683" s="186" t="str">
        <f>IFERROR(VLOOKUP(A676,REKAPAN!$A$1:$M$2737,13, FALSE))</f>
        <v/>
      </c>
      <c r="E683" s="171"/>
      <c r="F683" s="176" t="s">
        <v>372</v>
      </c>
      <c r="G683" s="177" t="str">
        <f t="shared" si="91"/>
        <v/>
      </c>
      <c r="H683" s="50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173" t="s">
        <v>383</v>
      </c>
      <c r="B684" s="179" t="str">
        <f>IFERROR(VLOOKUP(A676,REKAPAN!$A$1:$M$2737,6, FALSE))</f>
        <v/>
      </c>
      <c r="C684" s="185" t="s">
        <v>325</v>
      </c>
      <c r="D684" s="187" t="str">
        <f>IFERROR(VLOOKUP(A676,REKAPAN!$A$1:$M$2737,11, FALSE))</f>
        <v/>
      </c>
      <c r="E684" s="171"/>
      <c r="F684" s="176" t="s">
        <v>394</v>
      </c>
      <c r="G684" s="188" t="str">
        <f>IFERROR(VLOOKUP(A676,REKAPAN!$A$1:$O$2737,14, FALSE))</f>
        <v/>
      </c>
      <c r="H684" s="50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173" t="s">
        <v>404</v>
      </c>
      <c r="B685" s="189" t="str">
        <f>IFERROR(VLOOKUP(A676,REKAPAN!$A$1:$M$2737,5, FALSE))</f>
        <v/>
      </c>
      <c r="C685" s="185" t="s">
        <v>351</v>
      </c>
      <c r="D685" s="187" t="str">
        <f>IFERROR(VLOOKUP(A676,REKAPAN!$A$1:$M$2737,9, FALSE))</f>
        <v/>
      </c>
      <c r="E685" s="171"/>
      <c r="F685" s="176" t="s">
        <v>383</v>
      </c>
      <c r="G685" s="190" t="str">
        <f t="shared" ref="G685:G686" si="92">B684</f>
        <v/>
      </c>
      <c r="H685" s="50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191"/>
      <c r="C686" s="185" t="s">
        <v>372</v>
      </c>
      <c r="D686" s="192" t="str">
        <f>IFERROR(VLOOKUP(A676,REKAPAN!$A$1:$M$2737,10, FALSE))</f>
        <v/>
      </c>
      <c r="E686" s="171"/>
      <c r="F686" s="176" t="s">
        <v>404</v>
      </c>
      <c r="G686" s="193" t="str">
        <f t="shared" si="92"/>
        <v/>
      </c>
      <c r="H686" s="50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191"/>
      <c r="C687" s="185" t="s">
        <v>394</v>
      </c>
      <c r="D687" s="194"/>
      <c r="E687" s="171"/>
      <c r="F687" s="176"/>
      <c r="H687" s="50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191"/>
      <c r="C688" s="180"/>
      <c r="D688" s="50"/>
      <c r="E688" s="171"/>
      <c r="F688" s="191"/>
      <c r="H688" s="50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176" t="s">
        <v>460</v>
      </c>
      <c r="B689" s="195" t="s">
        <v>462</v>
      </c>
      <c r="C689" s="180"/>
      <c r="D689" s="181"/>
      <c r="E689" s="171"/>
      <c r="F689" s="196" t="s">
        <v>464</v>
      </c>
      <c r="G689" s="197" t="s">
        <v>469</v>
      </c>
      <c r="H689" s="198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199" t="str">
        <f>IFERROR(VLOOKUP(A676,REKAPAN!$A$2:$R$2737,16, FALSE))</f>
        <v/>
      </c>
      <c r="B690" s="200"/>
      <c r="C690" s="201"/>
      <c r="D690" s="202"/>
      <c r="E690" s="203"/>
      <c r="F690" s="204"/>
      <c r="G690" s="78"/>
      <c r="H690" s="79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162" t="s">
        <v>4020</v>
      </c>
      <c r="B691" s="27"/>
      <c r="C691" s="27"/>
      <c r="D691" s="28"/>
      <c r="E691" s="163"/>
      <c r="F691" s="164" t="str">
        <f>A691</f>
        <v>(13)23</v>
      </c>
      <c r="G691" s="165" t="s">
        <v>238</v>
      </c>
      <c r="H691" s="166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167" t="s">
        <v>239</v>
      </c>
      <c r="B692" s="168" t="str">
        <f>IFERROR(VLOOKUP(A691,REKAPAN!$A$1:$M$2737,2, FALSE))</f>
        <v/>
      </c>
      <c r="C692" s="169"/>
      <c r="D692" s="170"/>
      <c r="E692" s="171"/>
      <c r="F692" s="164" t="s">
        <v>266</v>
      </c>
      <c r="G692" s="172" t="str">
        <f>B698</f>
        <v/>
      </c>
      <c r="H692" s="28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173" t="s">
        <v>269</v>
      </c>
      <c r="B693" s="174" t="str">
        <f>IFERROR(VLOOKUP(A691,REKAPAN!$A$1:$M$2737,3, FALSE))</f>
        <v/>
      </c>
      <c r="D693" s="175"/>
      <c r="E693" s="171"/>
      <c r="F693" s="176" t="s">
        <v>270</v>
      </c>
      <c r="G693" s="177" t="str">
        <f>B692</f>
        <v/>
      </c>
      <c r="H693" s="50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173"/>
      <c r="D694" s="175"/>
      <c r="E694" s="171"/>
      <c r="F694" s="176" t="s">
        <v>283</v>
      </c>
      <c r="G694" s="178" t="str">
        <f t="shared" ref="G694:G698" si="93">D697</f>
        <v/>
      </c>
      <c r="H694" s="50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173"/>
      <c r="D695" s="175"/>
      <c r="E695" s="171"/>
      <c r="F695" s="176" t="s">
        <v>300</v>
      </c>
      <c r="G695" s="178" t="str">
        <f t="shared" si="93"/>
        <v/>
      </c>
      <c r="H695" s="50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173" t="s">
        <v>306</v>
      </c>
      <c r="B696" s="179" t="str">
        <f>IFERROR(VLOOKUP(A691,REKAPAN!$A$1:$M$2737,4, FALSE))</f>
        <v/>
      </c>
      <c r="C696" s="180"/>
      <c r="D696" s="181"/>
      <c r="E696" s="171"/>
      <c r="F696" s="176" t="s">
        <v>325</v>
      </c>
      <c r="G696" s="177" t="str">
        <f t="shared" si="93"/>
        <v/>
      </c>
      <c r="H696" s="50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164" t="s">
        <v>332</v>
      </c>
      <c r="B697" s="182" t="s">
        <v>333</v>
      </c>
      <c r="C697" s="183" t="s">
        <v>283</v>
      </c>
      <c r="D697" s="184" t="str">
        <f>IFERROR(VLOOKUP(A691,REKAPAN!$A$1:$M$2737,12, FALSE))</f>
        <v/>
      </c>
      <c r="E697" s="171"/>
      <c r="F697" s="176" t="s">
        <v>351</v>
      </c>
      <c r="G697" s="177" t="str">
        <f t="shared" si="93"/>
        <v/>
      </c>
      <c r="H697" s="50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173" t="s">
        <v>266</v>
      </c>
      <c r="B698" s="179" t="str">
        <f>IFERROR(VLOOKUP(A691,REKAPAN!$A$1:$O$2737,15, FALSE))</f>
        <v/>
      </c>
      <c r="C698" s="185" t="s">
        <v>300</v>
      </c>
      <c r="D698" s="186" t="str">
        <f>IFERROR(VLOOKUP(A691,REKAPAN!$A$1:$M$2737,13, FALSE))</f>
        <v/>
      </c>
      <c r="E698" s="171"/>
      <c r="F698" s="176" t="s">
        <v>372</v>
      </c>
      <c r="G698" s="177" t="str">
        <f t="shared" si="93"/>
        <v/>
      </c>
      <c r="H698" s="50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173" t="s">
        <v>383</v>
      </c>
      <c r="B699" s="179" t="str">
        <f>IFERROR(VLOOKUP(A691,REKAPAN!$A$1:$M$2737,6, FALSE))</f>
        <v/>
      </c>
      <c r="C699" s="185" t="s">
        <v>325</v>
      </c>
      <c r="D699" s="187" t="str">
        <f>IFERROR(VLOOKUP(A691,REKAPAN!$A$1:$M$2737,11, FALSE))</f>
        <v/>
      </c>
      <c r="E699" s="171"/>
      <c r="F699" s="176" t="s">
        <v>394</v>
      </c>
      <c r="G699" s="188" t="str">
        <f>IFERROR(VLOOKUP(A691,REKAPAN!$A$1:$O$2737,14, FALSE))</f>
        <v/>
      </c>
      <c r="H699" s="50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173" t="s">
        <v>404</v>
      </c>
      <c r="B700" s="189" t="str">
        <f>IFERROR(VLOOKUP(A691,REKAPAN!$A$1:$M$2737,5, FALSE))</f>
        <v/>
      </c>
      <c r="C700" s="185" t="s">
        <v>351</v>
      </c>
      <c r="D700" s="187" t="str">
        <f>IFERROR(VLOOKUP(A691,REKAPAN!$A$1:$M$2737,9, FALSE))</f>
        <v/>
      </c>
      <c r="E700" s="171"/>
      <c r="F700" s="176" t="s">
        <v>383</v>
      </c>
      <c r="G700" s="190" t="str">
        <f t="shared" ref="G700:G701" si="94">B699</f>
        <v/>
      </c>
      <c r="H700" s="50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191"/>
      <c r="C701" s="185" t="s">
        <v>372</v>
      </c>
      <c r="D701" s="192" t="str">
        <f>IFERROR(VLOOKUP(A691,REKAPAN!$A$1:$M$2737,10, FALSE))</f>
        <v/>
      </c>
      <c r="E701" s="171"/>
      <c r="F701" s="176" t="s">
        <v>404</v>
      </c>
      <c r="G701" s="193" t="str">
        <f t="shared" si="94"/>
        <v/>
      </c>
      <c r="H701" s="50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191"/>
      <c r="C702" s="185" t="s">
        <v>394</v>
      </c>
      <c r="D702" s="194"/>
      <c r="E702" s="171"/>
      <c r="F702" s="176"/>
      <c r="H702" s="50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191"/>
      <c r="C703" s="180"/>
      <c r="D703" s="50"/>
      <c r="E703" s="171"/>
      <c r="F703" s="191"/>
      <c r="H703" s="50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176" t="s">
        <v>460</v>
      </c>
      <c r="B704" s="195" t="s">
        <v>462</v>
      </c>
      <c r="C704" s="180"/>
      <c r="D704" s="181"/>
      <c r="E704" s="171"/>
      <c r="F704" s="196" t="s">
        <v>464</v>
      </c>
      <c r="G704" s="197" t="s">
        <v>469</v>
      </c>
      <c r="H704" s="198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199" t="str">
        <f>IFERROR(VLOOKUP(A691,REKAPAN!$A$2:$R$2737,16, FALSE))</f>
        <v/>
      </c>
      <c r="B705" s="200"/>
      <c r="C705" s="201"/>
      <c r="D705" s="202"/>
      <c r="E705" s="203"/>
      <c r="F705" s="204"/>
      <c r="G705" s="78"/>
      <c r="H705" s="79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162" t="s">
        <v>4021</v>
      </c>
      <c r="B706" s="27"/>
      <c r="C706" s="27"/>
      <c r="D706" s="28"/>
      <c r="E706" s="163"/>
      <c r="F706" s="164" t="str">
        <f>A706</f>
        <v>(13)24</v>
      </c>
      <c r="G706" s="165" t="s">
        <v>238</v>
      </c>
      <c r="H706" s="166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167" t="s">
        <v>239</v>
      </c>
      <c r="B707" s="168" t="str">
        <f>IFERROR(VLOOKUP(A706,REKAPAN!$A$1:$M$2737,2, FALSE))</f>
        <v/>
      </c>
      <c r="C707" s="169"/>
      <c r="D707" s="170"/>
      <c r="E707" s="171"/>
      <c r="F707" s="164" t="s">
        <v>266</v>
      </c>
      <c r="G707" s="172" t="str">
        <f>B713</f>
        <v/>
      </c>
      <c r="H707" s="28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173" t="s">
        <v>269</v>
      </c>
      <c r="B708" s="174" t="str">
        <f>IFERROR(VLOOKUP(A706,REKAPAN!$A$1:$M$2737,3, FALSE))</f>
        <v/>
      </c>
      <c r="D708" s="175"/>
      <c r="E708" s="171"/>
      <c r="F708" s="176" t="s">
        <v>270</v>
      </c>
      <c r="G708" s="177" t="str">
        <f>B707</f>
        <v/>
      </c>
      <c r="H708" s="50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173"/>
      <c r="D709" s="175"/>
      <c r="E709" s="171"/>
      <c r="F709" s="176" t="s">
        <v>283</v>
      </c>
      <c r="G709" s="178" t="str">
        <f t="shared" ref="G709:G713" si="95">D712</f>
        <v/>
      </c>
      <c r="H709" s="50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173"/>
      <c r="D710" s="175"/>
      <c r="E710" s="171"/>
      <c r="F710" s="176" t="s">
        <v>300</v>
      </c>
      <c r="G710" s="178" t="str">
        <f t="shared" si="95"/>
        <v/>
      </c>
      <c r="H710" s="50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173" t="s">
        <v>306</v>
      </c>
      <c r="B711" s="179" t="str">
        <f>IFERROR(VLOOKUP(A706,REKAPAN!$A$1:$M$2737,4, FALSE))</f>
        <v/>
      </c>
      <c r="C711" s="180"/>
      <c r="D711" s="181"/>
      <c r="E711" s="171"/>
      <c r="F711" s="176" t="s">
        <v>325</v>
      </c>
      <c r="G711" s="177" t="str">
        <f t="shared" si="95"/>
        <v/>
      </c>
      <c r="H711" s="50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164" t="s">
        <v>332</v>
      </c>
      <c r="B712" s="182" t="s">
        <v>333</v>
      </c>
      <c r="C712" s="183" t="s">
        <v>283</v>
      </c>
      <c r="D712" s="184" t="str">
        <f>IFERROR(VLOOKUP(A706,REKAPAN!$A$1:$M$2737,12, FALSE))</f>
        <v/>
      </c>
      <c r="E712" s="171"/>
      <c r="F712" s="176" t="s">
        <v>351</v>
      </c>
      <c r="G712" s="177" t="str">
        <f t="shared" si="95"/>
        <v/>
      </c>
      <c r="H712" s="50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173" t="s">
        <v>266</v>
      </c>
      <c r="B713" s="179" t="str">
        <f>IFERROR(VLOOKUP(A706,REKAPAN!$A$1:$O$2737,15, FALSE))</f>
        <v/>
      </c>
      <c r="C713" s="185" t="s">
        <v>300</v>
      </c>
      <c r="D713" s="186" t="str">
        <f>IFERROR(VLOOKUP(A706,REKAPAN!$A$1:$M$2737,13, FALSE))</f>
        <v/>
      </c>
      <c r="E713" s="171"/>
      <c r="F713" s="176" t="s">
        <v>372</v>
      </c>
      <c r="G713" s="177" t="str">
        <f t="shared" si="95"/>
        <v/>
      </c>
      <c r="H713" s="50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173" t="s">
        <v>383</v>
      </c>
      <c r="B714" s="179" t="str">
        <f>IFERROR(VLOOKUP(A706,REKAPAN!$A$1:$M$2737,6, FALSE))</f>
        <v/>
      </c>
      <c r="C714" s="185" t="s">
        <v>325</v>
      </c>
      <c r="D714" s="187" t="str">
        <f>IFERROR(VLOOKUP(A706,REKAPAN!$A$1:$M$2737,11, FALSE))</f>
        <v/>
      </c>
      <c r="E714" s="171"/>
      <c r="F714" s="176" t="s">
        <v>394</v>
      </c>
      <c r="G714" s="188" t="str">
        <f>IFERROR(VLOOKUP(A706,REKAPAN!$A$1:$O$2737,14, FALSE))</f>
        <v/>
      </c>
      <c r="H714" s="50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173" t="s">
        <v>404</v>
      </c>
      <c r="B715" s="189" t="str">
        <f>IFERROR(VLOOKUP(A706,REKAPAN!$A$1:$M$2737,5, FALSE))</f>
        <v/>
      </c>
      <c r="C715" s="185" t="s">
        <v>351</v>
      </c>
      <c r="D715" s="187" t="str">
        <f>IFERROR(VLOOKUP(A706,REKAPAN!$A$1:$M$2737,9, FALSE))</f>
        <v/>
      </c>
      <c r="E715" s="171"/>
      <c r="F715" s="176" t="s">
        <v>383</v>
      </c>
      <c r="G715" s="190" t="str">
        <f t="shared" ref="G715:G716" si="96">B714</f>
        <v/>
      </c>
      <c r="H715" s="50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191"/>
      <c r="C716" s="185" t="s">
        <v>372</v>
      </c>
      <c r="D716" s="192" t="str">
        <f>IFERROR(VLOOKUP(A706,REKAPAN!$A$1:$M$2737,10, FALSE))</f>
        <v/>
      </c>
      <c r="E716" s="171"/>
      <c r="F716" s="176" t="s">
        <v>404</v>
      </c>
      <c r="G716" s="193" t="str">
        <f t="shared" si="96"/>
        <v/>
      </c>
      <c r="H716" s="50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191"/>
      <c r="C717" s="185" t="s">
        <v>394</v>
      </c>
      <c r="D717" s="194"/>
      <c r="E717" s="171"/>
      <c r="F717" s="176"/>
      <c r="H717" s="50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191"/>
      <c r="C718" s="180"/>
      <c r="D718" s="50"/>
      <c r="E718" s="171"/>
      <c r="F718" s="191"/>
      <c r="H718" s="50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176" t="s">
        <v>460</v>
      </c>
      <c r="B719" s="195" t="s">
        <v>462</v>
      </c>
      <c r="C719" s="180"/>
      <c r="D719" s="181"/>
      <c r="E719" s="171"/>
      <c r="F719" s="196" t="s">
        <v>464</v>
      </c>
      <c r="G719" s="197" t="s">
        <v>469</v>
      </c>
      <c r="H719" s="198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199" t="str">
        <f>IFERROR(VLOOKUP(A706,REKAPAN!$A$2:$R$2737,16, FALSE))</f>
        <v/>
      </c>
      <c r="B720" s="200"/>
      <c r="C720" s="201"/>
      <c r="D720" s="202"/>
      <c r="E720" s="203"/>
      <c r="F720" s="204"/>
      <c r="G720" s="78"/>
      <c r="H720" s="79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162" t="s">
        <v>4022</v>
      </c>
      <c r="B721" s="27"/>
      <c r="C721" s="27"/>
      <c r="D721" s="28"/>
      <c r="E721" s="163"/>
      <c r="F721" s="164" t="str">
        <f>A721</f>
        <v>(13)25</v>
      </c>
      <c r="G721" s="165" t="s">
        <v>238</v>
      </c>
      <c r="H721" s="166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167" t="s">
        <v>239</v>
      </c>
      <c r="B722" s="168" t="str">
        <f>IFERROR(VLOOKUP(A721,REKAPAN!$A$1:$M$2737,2, FALSE))</f>
        <v/>
      </c>
      <c r="C722" s="169"/>
      <c r="D722" s="170"/>
      <c r="E722" s="171"/>
      <c r="F722" s="164" t="s">
        <v>266</v>
      </c>
      <c r="G722" s="172" t="str">
        <f>B728</f>
        <v/>
      </c>
      <c r="H722" s="28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173" t="s">
        <v>269</v>
      </c>
      <c r="B723" s="174" t="str">
        <f>IFERROR(VLOOKUP(A721,REKAPAN!$A$1:$M$2737,3, FALSE))</f>
        <v/>
      </c>
      <c r="D723" s="175"/>
      <c r="E723" s="171"/>
      <c r="F723" s="176" t="s">
        <v>270</v>
      </c>
      <c r="G723" s="177" t="str">
        <f>B722</f>
        <v/>
      </c>
      <c r="H723" s="50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173"/>
      <c r="D724" s="175"/>
      <c r="E724" s="171"/>
      <c r="F724" s="176" t="s">
        <v>283</v>
      </c>
      <c r="G724" s="178" t="str">
        <f t="shared" ref="G724:G728" si="97">D727</f>
        <v/>
      </c>
      <c r="H724" s="50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173"/>
      <c r="D725" s="175"/>
      <c r="E725" s="171"/>
      <c r="F725" s="176" t="s">
        <v>300</v>
      </c>
      <c r="G725" s="178" t="str">
        <f t="shared" si="97"/>
        <v/>
      </c>
      <c r="H725" s="50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173" t="s">
        <v>306</v>
      </c>
      <c r="B726" s="179" t="str">
        <f>IFERROR(VLOOKUP(A721,REKAPAN!$A$1:$M$2737,4, FALSE))</f>
        <v/>
      </c>
      <c r="C726" s="180"/>
      <c r="D726" s="181"/>
      <c r="E726" s="171"/>
      <c r="F726" s="176" t="s">
        <v>325</v>
      </c>
      <c r="G726" s="177" t="str">
        <f t="shared" si="97"/>
        <v/>
      </c>
      <c r="H726" s="50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164" t="s">
        <v>332</v>
      </c>
      <c r="B727" s="182" t="s">
        <v>333</v>
      </c>
      <c r="C727" s="183" t="s">
        <v>283</v>
      </c>
      <c r="D727" s="184" t="str">
        <f>IFERROR(VLOOKUP(A721,REKAPAN!$A$1:$M$2737,12, FALSE))</f>
        <v/>
      </c>
      <c r="E727" s="171"/>
      <c r="F727" s="176" t="s">
        <v>351</v>
      </c>
      <c r="G727" s="177" t="str">
        <f t="shared" si="97"/>
        <v/>
      </c>
      <c r="H727" s="50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173" t="s">
        <v>266</v>
      </c>
      <c r="B728" s="179" t="str">
        <f>IFERROR(VLOOKUP(A721,REKAPAN!$A$1:$O$2737,15, FALSE))</f>
        <v/>
      </c>
      <c r="C728" s="185" t="s">
        <v>300</v>
      </c>
      <c r="D728" s="186" t="str">
        <f>IFERROR(VLOOKUP(A721,REKAPAN!$A$1:$M$2737,13, FALSE))</f>
        <v/>
      </c>
      <c r="E728" s="171"/>
      <c r="F728" s="176" t="s">
        <v>372</v>
      </c>
      <c r="G728" s="177" t="str">
        <f t="shared" si="97"/>
        <v/>
      </c>
      <c r="H728" s="50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173" t="s">
        <v>383</v>
      </c>
      <c r="B729" s="179" t="str">
        <f>IFERROR(VLOOKUP(A721,REKAPAN!$A$1:$M$2737,6, FALSE))</f>
        <v/>
      </c>
      <c r="C729" s="185" t="s">
        <v>325</v>
      </c>
      <c r="D729" s="187" t="str">
        <f>IFERROR(VLOOKUP(A721,REKAPAN!$A$1:$M$2737,11, FALSE))</f>
        <v/>
      </c>
      <c r="E729" s="171"/>
      <c r="F729" s="176" t="s">
        <v>394</v>
      </c>
      <c r="G729" s="188" t="str">
        <f>IFERROR(VLOOKUP(A721,REKAPAN!$A$1:$O$2737,14, FALSE))</f>
        <v/>
      </c>
      <c r="H729" s="50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173" t="s">
        <v>404</v>
      </c>
      <c r="B730" s="189" t="str">
        <f>IFERROR(VLOOKUP(A721,REKAPAN!$A$1:$M$2737,5, FALSE))</f>
        <v/>
      </c>
      <c r="C730" s="185" t="s">
        <v>351</v>
      </c>
      <c r="D730" s="187" t="str">
        <f>IFERROR(VLOOKUP(A721,REKAPAN!$A$1:$M$2737,9, FALSE))</f>
        <v/>
      </c>
      <c r="E730" s="171"/>
      <c r="F730" s="176" t="s">
        <v>383</v>
      </c>
      <c r="G730" s="190" t="str">
        <f t="shared" ref="G730:G731" si="98">B729</f>
        <v/>
      </c>
      <c r="H730" s="50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191"/>
      <c r="C731" s="185" t="s">
        <v>372</v>
      </c>
      <c r="D731" s="192" t="str">
        <f>IFERROR(VLOOKUP(A721,REKAPAN!$A$1:$M$2737,10, FALSE))</f>
        <v/>
      </c>
      <c r="E731" s="171"/>
      <c r="F731" s="176" t="s">
        <v>404</v>
      </c>
      <c r="G731" s="193" t="str">
        <f t="shared" si="98"/>
        <v/>
      </c>
      <c r="H731" s="50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191"/>
      <c r="C732" s="185" t="s">
        <v>394</v>
      </c>
      <c r="D732" s="194"/>
      <c r="E732" s="171"/>
      <c r="F732" s="176"/>
      <c r="H732" s="50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20.25" customHeight="1">
      <c r="A733" s="191"/>
      <c r="C733" s="180"/>
      <c r="D733" s="50"/>
      <c r="E733" s="171"/>
      <c r="F733" s="191"/>
      <c r="H733" s="50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176" t="s">
        <v>460</v>
      </c>
      <c r="B734" s="195" t="s">
        <v>462</v>
      </c>
      <c r="C734" s="180"/>
      <c r="D734" s="181"/>
      <c r="E734" s="171"/>
      <c r="F734" s="196" t="s">
        <v>464</v>
      </c>
      <c r="G734" s="197" t="s">
        <v>469</v>
      </c>
      <c r="H734" s="198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199" t="str">
        <f>IFERROR(VLOOKUP(A721,REKAPAN!$A$2:$R$2737,16, FALSE))</f>
        <v/>
      </c>
      <c r="B735" s="200"/>
      <c r="C735" s="201"/>
      <c r="D735" s="202"/>
      <c r="E735" s="203"/>
      <c r="F735" s="204"/>
      <c r="G735" s="78"/>
      <c r="H735" s="79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162" t="s">
        <v>4023</v>
      </c>
      <c r="B736" s="27"/>
      <c r="C736" s="27"/>
      <c r="D736" s="28"/>
      <c r="E736" s="163"/>
      <c r="F736" s="164" t="str">
        <f>A736</f>
        <v>(13)26</v>
      </c>
      <c r="G736" s="165" t="s">
        <v>238</v>
      </c>
      <c r="H736" s="166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167" t="s">
        <v>239</v>
      </c>
      <c r="B737" s="168" t="str">
        <f>IFERROR(VLOOKUP(A736,REKAPAN!$A$1:$M$2737,2, FALSE))</f>
        <v/>
      </c>
      <c r="C737" s="169"/>
      <c r="D737" s="170"/>
      <c r="E737" s="171"/>
      <c r="F737" s="164" t="s">
        <v>266</v>
      </c>
      <c r="G737" s="172" t="str">
        <f>B743</f>
        <v/>
      </c>
      <c r="H737" s="28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173" t="s">
        <v>269</v>
      </c>
      <c r="B738" s="174" t="str">
        <f>IFERROR(VLOOKUP(A736,REKAPAN!$A$1:$M$2737,3, FALSE))</f>
        <v/>
      </c>
      <c r="D738" s="175"/>
      <c r="E738" s="171"/>
      <c r="F738" s="176" t="s">
        <v>270</v>
      </c>
      <c r="G738" s="177" t="str">
        <f>B737</f>
        <v/>
      </c>
      <c r="H738" s="50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173"/>
      <c r="D739" s="175"/>
      <c r="E739" s="171"/>
      <c r="F739" s="176" t="s">
        <v>283</v>
      </c>
      <c r="G739" s="178" t="str">
        <f t="shared" ref="G739:G743" si="99">D742</f>
        <v/>
      </c>
      <c r="H739" s="50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173"/>
      <c r="D740" s="175"/>
      <c r="E740" s="171"/>
      <c r="F740" s="176" t="s">
        <v>300</v>
      </c>
      <c r="G740" s="178" t="str">
        <f t="shared" si="99"/>
        <v/>
      </c>
      <c r="H740" s="50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173" t="s">
        <v>306</v>
      </c>
      <c r="B741" s="179" t="str">
        <f>IFERROR(VLOOKUP(A736,REKAPAN!$A$1:$M$2737,4, FALSE))</f>
        <v/>
      </c>
      <c r="C741" s="180"/>
      <c r="D741" s="181"/>
      <c r="E741" s="171"/>
      <c r="F741" s="176" t="s">
        <v>325</v>
      </c>
      <c r="G741" s="177" t="str">
        <f t="shared" si="99"/>
        <v/>
      </c>
      <c r="H741" s="50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164" t="s">
        <v>332</v>
      </c>
      <c r="B742" s="182" t="s">
        <v>333</v>
      </c>
      <c r="C742" s="183" t="s">
        <v>283</v>
      </c>
      <c r="D742" s="184" t="str">
        <f>IFERROR(VLOOKUP(A736,REKAPAN!$A$1:$M$2737,12, FALSE))</f>
        <v/>
      </c>
      <c r="E742" s="171"/>
      <c r="F742" s="176" t="s">
        <v>351</v>
      </c>
      <c r="G742" s="177" t="str">
        <f t="shared" si="99"/>
        <v/>
      </c>
      <c r="H742" s="50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173" t="s">
        <v>266</v>
      </c>
      <c r="B743" s="179" t="str">
        <f>IFERROR(VLOOKUP(A736,REKAPAN!$A$1:$O$2737,15, FALSE))</f>
        <v/>
      </c>
      <c r="C743" s="185" t="s">
        <v>300</v>
      </c>
      <c r="D743" s="186" t="str">
        <f>IFERROR(VLOOKUP(A736,REKAPAN!$A$1:$M$2737,13, FALSE))</f>
        <v/>
      </c>
      <c r="E743" s="171"/>
      <c r="F743" s="176" t="s">
        <v>372</v>
      </c>
      <c r="G743" s="177" t="str">
        <f t="shared" si="99"/>
        <v/>
      </c>
      <c r="H743" s="50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173" t="s">
        <v>383</v>
      </c>
      <c r="B744" s="179" t="str">
        <f>IFERROR(VLOOKUP(A736,REKAPAN!$A$1:$M$2737,6, FALSE))</f>
        <v/>
      </c>
      <c r="C744" s="185" t="s">
        <v>325</v>
      </c>
      <c r="D744" s="187" t="str">
        <f>IFERROR(VLOOKUP(A736,REKAPAN!$A$1:$M$2737,11, FALSE))</f>
        <v/>
      </c>
      <c r="E744" s="171"/>
      <c r="F744" s="176" t="s">
        <v>394</v>
      </c>
      <c r="G744" s="188" t="str">
        <f>IFERROR(VLOOKUP(A736,REKAPAN!$A$1:$O$2737,14, FALSE))</f>
        <v/>
      </c>
      <c r="H744" s="50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173" t="s">
        <v>404</v>
      </c>
      <c r="B745" s="189" t="str">
        <f>IFERROR(VLOOKUP(A736,REKAPAN!$A$1:$M$2737,5, FALSE))</f>
        <v/>
      </c>
      <c r="C745" s="185" t="s">
        <v>351</v>
      </c>
      <c r="D745" s="187" t="str">
        <f>IFERROR(VLOOKUP(A736,REKAPAN!$A$1:$M$2737,9, FALSE))</f>
        <v/>
      </c>
      <c r="E745" s="171"/>
      <c r="F745" s="176" t="s">
        <v>383</v>
      </c>
      <c r="G745" s="190" t="str">
        <f t="shared" ref="G745:G746" si="100">B744</f>
        <v/>
      </c>
      <c r="H745" s="50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191"/>
      <c r="C746" s="185" t="s">
        <v>372</v>
      </c>
      <c r="D746" s="192" t="str">
        <f>IFERROR(VLOOKUP(A736,REKAPAN!$A$1:$M$2737,10, FALSE))</f>
        <v/>
      </c>
      <c r="E746" s="171"/>
      <c r="F746" s="176" t="s">
        <v>404</v>
      </c>
      <c r="G746" s="193" t="str">
        <f t="shared" si="100"/>
        <v/>
      </c>
      <c r="H746" s="50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191"/>
      <c r="C747" s="185" t="s">
        <v>394</v>
      </c>
      <c r="D747" s="194"/>
      <c r="E747" s="171"/>
      <c r="F747" s="176"/>
      <c r="H747" s="50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191"/>
      <c r="C748" s="180"/>
      <c r="D748" s="50"/>
      <c r="E748" s="171"/>
      <c r="F748" s="191"/>
      <c r="H748" s="50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176" t="s">
        <v>460</v>
      </c>
      <c r="B749" s="195" t="s">
        <v>462</v>
      </c>
      <c r="C749" s="180"/>
      <c r="D749" s="181"/>
      <c r="E749" s="171"/>
      <c r="F749" s="196" t="s">
        <v>464</v>
      </c>
      <c r="G749" s="197" t="s">
        <v>469</v>
      </c>
      <c r="H749" s="198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199" t="str">
        <f>IFERROR(VLOOKUP(A736,REKAPAN!$A$2:$R$2737,16, FALSE))</f>
        <v/>
      </c>
      <c r="B750" s="200"/>
      <c r="C750" s="201"/>
      <c r="D750" s="202"/>
      <c r="E750" s="203"/>
      <c r="F750" s="204"/>
      <c r="G750" s="78"/>
      <c r="H750" s="79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162" t="s">
        <v>4024</v>
      </c>
      <c r="B751" s="27"/>
      <c r="C751" s="27"/>
      <c r="D751" s="28"/>
      <c r="E751" s="163"/>
      <c r="F751" s="164" t="str">
        <f>A751</f>
        <v>(13)27</v>
      </c>
      <c r="G751" s="165" t="s">
        <v>238</v>
      </c>
      <c r="H751" s="166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167" t="s">
        <v>239</v>
      </c>
      <c r="B752" s="168" t="str">
        <f>IFERROR(VLOOKUP(A751,REKAPAN!$A$1:$M$2737,2, FALSE))</f>
        <v/>
      </c>
      <c r="C752" s="169"/>
      <c r="D752" s="170"/>
      <c r="E752" s="171"/>
      <c r="F752" s="164" t="s">
        <v>266</v>
      </c>
      <c r="G752" s="172" t="str">
        <f>B758</f>
        <v/>
      </c>
      <c r="H752" s="28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173" t="s">
        <v>269</v>
      </c>
      <c r="B753" s="174" t="str">
        <f>IFERROR(VLOOKUP(A751,REKAPAN!$A$1:$M$2737,3, FALSE))</f>
        <v/>
      </c>
      <c r="D753" s="175"/>
      <c r="E753" s="171"/>
      <c r="F753" s="176" t="s">
        <v>270</v>
      </c>
      <c r="G753" s="177" t="str">
        <f>B752</f>
        <v/>
      </c>
      <c r="H753" s="50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173"/>
      <c r="D754" s="175"/>
      <c r="E754" s="171"/>
      <c r="F754" s="176" t="s">
        <v>283</v>
      </c>
      <c r="G754" s="178" t="str">
        <f t="shared" ref="G754:G758" si="101">D757</f>
        <v/>
      </c>
      <c r="H754" s="50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173"/>
      <c r="D755" s="175"/>
      <c r="E755" s="171"/>
      <c r="F755" s="176" t="s">
        <v>300</v>
      </c>
      <c r="G755" s="178" t="str">
        <f t="shared" si="101"/>
        <v/>
      </c>
      <c r="H755" s="50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173" t="s">
        <v>306</v>
      </c>
      <c r="B756" s="179" t="str">
        <f>IFERROR(VLOOKUP(A751,REKAPAN!$A$1:$M$2737,4, FALSE))</f>
        <v/>
      </c>
      <c r="C756" s="180"/>
      <c r="D756" s="181"/>
      <c r="E756" s="171"/>
      <c r="F756" s="176" t="s">
        <v>325</v>
      </c>
      <c r="G756" s="177" t="str">
        <f t="shared" si="101"/>
        <v/>
      </c>
      <c r="H756" s="50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164" t="s">
        <v>332</v>
      </c>
      <c r="B757" s="182" t="s">
        <v>333</v>
      </c>
      <c r="C757" s="183" t="s">
        <v>283</v>
      </c>
      <c r="D757" s="184" t="str">
        <f>IFERROR(VLOOKUP(A751,REKAPAN!$A$1:$M$2737,12, FALSE))</f>
        <v/>
      </c>
      <c r="E757" s="171"/>
      <c r="F757" s="176" t="s">
        <v>351</v>
      </c>
      <c r="G757" s="177" t="str">
        <f t="shared" si="101"/>
        <v/>
      </c>
      <c r="H757" s="50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173" t="s">
        <v>266</v>
      </c>
      <c r="B758" s="179" t="str">
        <f>IFERROR(VLOOKUP(A751,REKAPAN!$A$1:$O$2737,15, FALSE))</f>
        <v/>
      </c>
      <c r="C758" s="185" t="s">
        <v>300</v>
      </c>
      <c r="D758" s="186" t="str">
        <f>IFERROR(VLOOKUP(A751,REKAPAN!$A$1:$M$2737,13, FALSE))</f>
        <v/>
      </c>
      <c r="E758" s="171"/>
      <c r="F758" s="176" t="s">
        <v>372</v>
      </c>
      <c r="G758" s="177" t="str">
        <f t="shared" si="101"/>
        <v/>
      </c>
      <c r="H758" s="50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173" t="s">
        <v>383</v>
      </c>
      <c r="B759" s="179" t="str">
        <f>IFERROR(VLOOKUP(A751,REKAPAN!$A$1:$M$2737,6, FALSE))</f>
        <v/>
      </c>
      <c r="C759" s="185" t="s">
        <v>325</v>
      </c>
      <c r="D759" s="187" t="str">
        <f>IFERROR(VLOOKUP(A751,REKAPAN!$A$1:$M$2737,11, FALSE))</f>
        <v/>
      </c>
      <c r="E759" s="171"/>
      <c r="F759" s="176" t="s">
        <v>394</v>
      </c>
      <c r="G759" s="188" t="str">
        <f>IFERROR(VLOOKUP(A751,REKAPAN!$A$1:$O$2737,14, FALSE))</f>
        <v/>
      </c>
      <c r="H759" s="50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173" t="s">
        <v>404</v>
      </c>
      <c r="B760" s="189" t="str">
        <f>IFERROR(VLOOKUP(A751,REKAPAN!$A$1:$M$2737,5, FALSE))</f>
        <v/>
      </c>
      <c r="C760" s="185" t="s">
        <v>351</v>
      </c>
      <c r="D760" s="187" t="str">
        <f>IFERROR(VLOOKUP(A751,REKAPAN!$A$1:$M$2737,9, FALSE))</f>
        <v/>
      </c>
      <c r="E760" s="171"/>
      <c r="F760" s="176" t="s">
        <v>383</v>
      </c>
      <c r="G760" s="190" t="str">
        <f t="shared" ref="G760:G761" si="102">B759</f>
        <v/>
      </c>
      <c r="H760" s="50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191"/>
      <c r="C761" s="185" t="s">
        <v>372</v>
      </c>
      <c r="D761" s="192" t="str">
        <f>IFERROR(VLOOKUP(A751,REKAPAN!$A$1:$M$2737,10, FALSE))</f>
        <v/>
      </c>
      <c r="E761" s="171"/>
      <c r="F761" s="176" t="s">
        <v>404</v>
      </c>
      <c r="G761" s="193" t="str">
        <f t="shared" si="102"/>
        <v/>
      </c>
      <c r="H761" s="50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191"/>
      <c r="C762" s="185" t="s">
        <v>394</v>
      </c>
      <c r="D762" s="194"/>
      <c r="E762" s="171"/>
      <c r="F762" s="176"/>
      <c r="H762" s="50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191"/>
      <c r="C763" s="180"/>
      <c r="D763" s="50"/>
      <c r="E763" s="171"/>
      <c r="F763" s="191"/>
      <c r="H763" s="50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176" t="s">
        <v>460</v>
      </c>
      <c r="B764" s="195" t="s">
        <v>462</v>
      </c>
      <c r="C764" s="180"/>
      <c r="D764" s="181"/>
      <c r="E764" s="171"/>
      <c r="F764" s="196" t="s">
        <v>464</v>
      </c>
      <c r="G764" s="197" t="s">
        <v>469</v>
      </c>
      <c r="H764" s="198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199" t="str">
        <f>IFERROR(VLOOKUP(A751,REKAPAN!$A$2:$R$2737,16, FALSE))</f>
        <v/>
      </c>
      <c r="B765" s="200"/>
      <c r="C765" s="201"/>
      <c r="D765" s="202"/>
      <c r="E765" s="203"/>
      <c r="F765" s="204"/>
      <c r="G765" s="78"/>
      <c r="H765" s="79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162" t="s">
        <v>4025</v>
      </c>
      <c r="B766" s="27"/>
      <c r="C766" s="27"/>
      <c r="D766" s="28"/>
      <c r="E766" s="163"/>
      <c r="F766" s="164" t="str">
        <f>A766</f>
        <v>(13)28</v>
      </c>
      <c r="G766" s="165" t="s">
        <v>238</v>
      </c>
      <c r="H766" s="166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167" t="s">
        <v>239</v>
      </c>
      <c r="B767" s="168" t="str">
        <f>IFERROR(VLOOKUP(A766,REKAPAN!$A$1:$M$2737,2, FALSE))</f>
        <v/>
      </c>
      <c r="C767" s="169"/>
      <c r="D767" s="170"/>
      <c r="E767" s="171"/>
      <c r="F767" s="164" t="s">
        <v>266</v>
      </c>
      <c r="G767" s="172" t="str">
        <f>B773</f>
        <v/>
      </c>
      <c r="H767" s="28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173" t="s">
        <v>269</v>
      </c>
      <c r="B768" s="174" t="str">
        <f>IFERROR(VLOOKUP(A766,REKAPAN!$A$1:$M$2737,3, FALSE))</f>
        <v/>
      </c>
      <c r="D768" s="175"/>
      <c r="E768" s="171"/>
      <c r="F768" s="176" t="s">
        <v>270</v>
      </c>
      <c r="G768" s="177" t="str">
        <f>B767</f>
        <v/>
      </c>
      <c r="H768" s="50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173"/>
      <c r="D769" s="175"/>
      <c r="E769" s="171"/>
      <c r="F769" s="176" t="s">
        <v>283</v>
      </c>
      <c r="G769" s="178" t="str">
        <f t="shared" ref="G769:G773" si="103">D772</f>
        <v/>
      </c>
      <c r="H769" s="50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173"/>
      <c r="D770" s="175"/>
      <c r="E770" s="171"/>
      <c r="F770" s="176" t="s">
        <v>300</v>
      </c>
      <c r="G770" s="178" t="str">
        <f t="shared" si="103"/>
        <v/>
      </c>
      <c r="H770" s="50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173" t="s">
        <v>306</v>
      </c>
      <c r="B771" s="179" t="str">
        <f>IFERROR(VLOOKUP(A766,REKAPAN!$A$1:$M$2737,4, FALSE))</f>
        <v/>
      </c>
      <c r="C771" s="180"/>
      <c r="D771" s="181"/>
      <c r="E771" s="171"/>
      <c r="F771" s="176" t="s">
        <v>325</v>
      </c>
      <c r="G771" s="177" t="str">
        <f t="shared" si="103"/>
        <v/>
      </c>
      <c r="H771" s="50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164" t="s">
        <v>332</v>
      </c>
      <c r="B772" s="182" t="s">
        <v>333</v>
      </c>
      <c r="C772" s="183" t="s">
        <v>283</v>
      </c>
      <c r="D772" s="184" t="str">
        <f>IFERROR(VLOOKUP(A766,REKAPAN!$A$1:$M$2737,12, FALSE))</f>
        <v/>
      </c>
      <c r="E772" s="171"/>
      <c r="F772" s="176" t="s">
        <v>351</v>
      </c>
      <c r="G772" s="177" t="str">
        <f t="shared" si="103"/>
        <v/>
      </c>
      <c r="H772" s="50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173" t="s">
        <v>266</v>
      </c>
      <c r="B773" s="179" t="str">
        <f>IFERROR(VLOOKUP(A766,REKAPAN!$A$1:$O$2737,15, FALSE))</f>
        <v/>
      </c>
      <c r="C773" s="185" t="s">
        <v>300</v>
      </c>
      <c r="D773" s="186" t="str">
        <f>IFERROR(VLOOKUP(A766,REKAPAN!$A$1:$M$2737,13, FALSE))</f>
        <v/>
      </c>
      <c r="E773" s="171"/>
      <c r="F773" s="176" t="s">
        <v>372</v>
      </c>
      <c r="G773" s="177" t="str">
        <f t="shared" si="103"/>
        <v/>
      </c>
      <c r="H773" s="50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173" t="s">
        <v>383</v>
      </c>
      <c r="B774" s="179" t="str">
        <f>IFERROR(VLOOKUP(A766,REKAPAN!$A$1:$M$2737,6, FALSE))</f>
        <v/>
      </c>
      <c r="C774" s="185" t="s">
        <v>325</v>
      </c>
      <c r="D774" s="187" t="str">
        <f>IFERROR(VLOOKUP(A766,REKAPAN!$A$1:$M$2737,11, FALSE))</f>
        <v/>
      </c>
      <c r="E774" s="171"/>
      <c r="F774" s="176" t="s">
        <v>394</v>
      </c>
      <c r="G774" s="188" t="str">
        <f>IFERROR(VLOOKUP(A766,REKAPAN!$A$1:$O$2737,14, FALSE))</f>
        <v/>
      </c>
      <c r="H774" s="50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173" t="s">
        <v>404</v>
      </c>
      <c r="B775" s="189" t="str">
        <f>IFERROR(VLOOKUP(A766,REKAPAN!$A$1:$M$2737,5, FALSE))</f>
        <v/>
      </c>
      <c r="C775" s="185" t="s">
        <v>351</v>
      </c>
      <c r="D775" s="187" t="str">
        <f>IFERROR(VLOOKUP(A766,REKAPAN!$A$1:$M$2737,9, FALSE))</f>
        <v/>
      </c>
      <c r="E775" s="171"/>
      <c r="F775" s="176" t="s">
        <v>383</v>
      </c>
      <c r="G775" s="190" t="str">
        <f t="shared" ref="G775:G776" si="104">B774</f>
        <v/>
      </c>
      <c r="H775" s="50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191"/>
      <c r="C776" s="185" t="s">
        <v>372</v>
      </c>
      <c r="D776" s="192" t="str">
        <f>IFERROR(VLOOKUP(A766,REKAPAN!$A$1:$M$2737,10, FALSE))</f>
        <v/>
      </c>
      <c r="E776" s="171"/>
      <c r="F776" s="176" t="s">
        <v>404</v>
      </c>
      <c r="G776" s="193" t="str">
        <f t="shared" si="104"/>
        <v/>
      </c>
      <c r="H776" s="50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191"/>
      <c r="C777" s="185" t="s">
        <v>394</v>
      </c>
      <c r="D777" s="194"/>
      <c r="E777" s="171"/>
      <c r="F777" s="176"/>
      <c r="H777" s="50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191"/>
      <c r="C778" s="180"/>
      <c r="D778" s="50"/>
      <c r="E778" s="171"/>
      <c r="F778" s="191"/>
      <c r="H778" s="50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176" t="s">
        <v>460</v>
      </c>
      <c r="B779" s="195" t="s">
        <v>462</v>
      </c>
      <c r="C779" s="180"/>
      <c r="D779" s="181"/>
      <c r="E779" s="171"/>
      <c r="F779" s="196" t="s">
        <v>464</v>
      </c>
      <c r="G779" s="197" t="s">
        <v>469</v>
      </c>
      <c r="H779" s="198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199" t="str">
        <f>IFERROR(VLOOKUP(A766,REKAPAN!$A$2:$R$2737,16, FALSE))</f>
        <v/>
      </c>
      <c r="B780" s="200"/>
      <c r="C780" s="201"/>
      <c r="D780" s="202"/>
      <c r="E780" s="203"/>
      <c r="F780" s="204"/>
      <c r="G780" s="78"/>
      <c r="H780" s="79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162" t="s">
        <v>4026</v>
      </c>
      <c r="B781" s="27"/>
      <c r="C781" s="27"/>
      <c r="D781" s="28"/>
      <c r="E781" s="163"/>
      <c r="F781" s="164" t="str">
        <f>A781</f>
        <v>(13)29</v>
      </c>
      <c r="G781" s="165" t="s">
        <v>238</v>
      </c>
      <c r="H781" s="166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167" t="s">
        <v>239</v>
      </c>
      <c r="B782" s="168" t="str">
        <f>IFERROR(VLOOKUP(A781,REKAPAN!$A$1:$M$2737,2, FALSE))</f>
        <v/>
      </c>
      <c r="C782" s="169"/>
      <c r="D782" s="170"/>
      <c r="E782" s="171"/>
      <c r="F782" s="164" t="s">
        <v>266</v>
      </c>
      <c r="G782" s="172" t="str">
        <f>B788</f>
        <v/>
      </c>
      <c r="H782" s="28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173" t="s">
        <v>269</v>
      </c>
      <c r="B783" s="174" t="str">
        <f>IFERROR(VLOOKUP(A781,REKAPAN!$A$1:$M$2737,3, FALSE))</f>
        <v/>
      </c>
      <c r="D783" s="175"/>
      <c r="E783" s="171"/>
      <c r="F783" s="176" t="s">
        <v>270</v>
      </c>
      <c r="G783" s="177" t="str">
        <f>B782</f>
        <v/>
      </c>
      <c r="H783" s="50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173"/>
      <c r="D784" s="175"/>
      <c r="E784" s="171"/>
      <c r="F784" s="176" t="s">
        <v>283</v>
      </c>
      <c r="G784" s="178" t="str">
        <f t="shared" ref="G784:G788" si="105">D787</f>
        <v/>
      </c>
      <c r="H784" s="50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173"/>
      <c r="D785" s="175"/>
      <c r="E785" s="171"/>
      <c r="F785" s="176" t="s">
        <v>300</v>
      </c>
      <c r="G785" s="178" t="str">
        <f t="shared" si="105"/>
        <v/>
      </c>
      <c r="H785" s="50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173" t="s">
        <v>306</v>
      </c>
      <c r="B786" s="179" t="str">
        <f>IFERROR(VLOOKUP(A781,REKAPAN!$A$1:$M$2737,4, FALSE))</f>
        <v/>
      </c>
      <c r="C786" s="180"/>
      <c r="D786" s="181"/>
      <c r="E786" s="171"/>
      <c r="F786" s="176" t="s">
        <v>325</v>
      </c>
      <c r="G786" s="177" t="str">
        <f t="shared" si="105"/>
        <v/>
      </c>
      <c r="H786" s="50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164" t="s">
        <v>332</v>
      </c>
      <c r="B787" s="182" t="s">
        <v>333</v>
      </c>
      <c r="C787" s="183" t="s">
        <v>283</v>
      </c>
      <c r="D787" s="184" t="str">
        <f>IFERROR(VLOOKUP(A781,REKAPAN!$A$1:$M$2737,12, FALSE))</f>
        <v/>
      </c>
      <c r="E787" s="171"/>
      <c r="F787" s="176" t="s">
        <v>351</v>
      </c>
      <c r="G787" s="177" t="str">
        <f t="shared" si="105"/>
        <v/>
      </c>
      <c r="H787" s="50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173" t="s">
        <v>266</v>
      </c>
      <c r="B788" s="179" t="str">
        <f>IFERROR(VLOOKUP(A781,REKAPAN!$A$1:$O$2737,15, FALSE))</f>
        <v/>
      </c>
      <c r="C788" s="185" t="s">
        <v>300</v>
      </c>
      <c r="D788" s="186" t="str">
        <f>IFERROR(VLOOKUP(A781,REKAPAN!$A$1:$M$2737,13, FALSE))</f>
        <v/>
      </c>
      <c r="E788" s="171"/>
      <c r="F788" s="176" t="s">
        <v>372</v>
      </c>
      <c r="G788" s="177" t="str">
        <f t="shared" si="105"/>
        <v/>
      </c>
      <c r="H788" s="50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173" t="s">
        <v>383</v>
      </c>
      <c r="B789" s="179" t="str">
        <f>IFERROR(VLOOKUP(A781,REKAPAN!$A$1:$M$2737,6, FALSE))</f>
        <v/>
      </c>
      <c r="C789" s="185" t="s">
        <v>325</v>
      </c>
      <c r="D789" s="187" t="str">
        <f>IFERROR(VLOOKUP(A781,REKAPAN!$A$1:$M$2737,11, FALSE))</f>
        <v/>
      </c>
      <c r="E789" s="171"/>
      <c r="F789" s="176" t="s">
        <v>394</v>
      </c>
      <c r="G789" s="188" t="str">
        <f>IFERROR(VLOOKUP(A781,REKAPAN!$A$1:$O$2737,14, FALSE))</f>
        <v/>
      </c>
      <c r="H789" s="50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173" t="s">
        <v>404</v>
      </c>
      <c r="B790" s="189" t="str">
        <f>IFERROR(VLOOKUP(A781,REKAPAN!$A$1:$M$2737,5, FALSE))</f>
        <v/>
      </c>
      <c r="C790" s="185" t="s">
        <v>351</v>
      </c>
      <c r="D790" s="187" t="str">
        <f>IFERROR(VLOOKUP(A781,REKAPAN!$A$1:$M$2737,9, FALSE))</f>
        <v/>
      </c>
      <c r="E790" s="171"/>
      <c r="F790" s="176" t="s">
        <v>383</v>
      </c>
      <c r="G790" s="190" t="str">
        <f t="shared" ref="G790:G791" si="106">B789</f>
        <v/>
      </c>
      <c r="H790" s="50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191"/>
      <c r="C791" s="185" t="s">
        <v>372</v>
      </c>
      <c r="D791" s="192" t="str">
        <f>IFERROR(VLOOKUP(A781,REKAPAN!$A$1:$M$2737,10, FALSE))</f>
        <v/>
      </c>
      <c r="E791" s="171"/>
      <c r="F791" s="176" t="s">
        <v>404</v>
      </c>
      <c r="G791" s="193" t="str">
        <f t="shared" si="106"/>
        <v/>
      </c>
      <c r="H791" s="50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191"/>
      <c r="C792" s="185" t="s">
        <v>394</v>
      </c>
      <c r="D792" s="194"/>
      <c r="E792" s="171"/>
      <c r="F792" s="176"/>
      <c r="H792" s="50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191"/>
      <c r="C793" s="180"/>
      <c r="D793" s="50"/>
      <c r="E793" s="171"/>
      <c r="F793" s="191"/>
      <c r="H793" s="50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176" t="s">
        <v>460</v>
      </c>
      <c r="B794" s="195" t="s">
        <v>462</v>
      </c>
      <c r="C794" s="180"/>
      <c r="D794" s="181"/>
      <c r="E794" s="171"/>
      <c r="F794" s="196" t="s">
        <v>464</v>
      </c>
      <c r="G794" s="197" t="s">
        <v>469</v>
      </c>
      <c r="H794" s="198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199" t="str">
        <f>IFERROR(VLOOKUP(A781,REKAPAN!$A$2:$R$2737,16, FALSE))</f>
        <v/>
      </c>
      <c r="B795" s="200"/>
      <c r="C795" s="201"/>
      <c r="D795" s="202"/>
      <c r="E795" s="203"/>
      <c r="F795" s="204"/>
      <c r="G795" s="78"/>
      <c r="H795" s="79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162" t="s">
        <v>4027</v>
      </c>
      <c r="B796" s="27"/>
      <c r="C796" s="27"/>
      <c r="D796" s="28"/>
      <c r="E796" s="163"/>
      <c r="F796" s="164" t="str">
        <f>A796</f>
        <v>(13)30</v>
      </c>
      <c r="G796" s="165" t="s">
        <v>238</v>
      </c>
      <c r="H796" s="166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167" t="s">
        <v>239</v>
      </c>
      <c r="B797" s="168" t="str">
        <f>IFERROR(VLOOKUP(A796,REKAPAN!$A$1:$M$2737,2, FALSE))</f>
        <v/>
      </c>
      <c r="C797" s="169"/>
      <c r="D797" s="170"/>
      <c r="E797" s="171"/>
      <c r="F797" s="164" t="s">
        <v>266</v>
      </c>
      <c r="G797" s="172" t="str">
        <f>B803</f>
        <v/>
      </c>
      <c r="H797" s="28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173" t="s">
        <v>269</v>
      </c>
      <c r="B798" s="174" t="str">
        <f>IFERROR(VLOOKUP(A796,REKAPAN!$A$1:$M$2737,3, FALSE))</f>
        <v/>
      </c>
      <c r="D798" s="175"/>
      <c r="E798" s="171"/>
      <c r="F798" s="176" t="s">
        <v>270</v>
      </c>
      <c r="G798" s="177" t="str">
        <f>B797</f>
        <v/>
      </c>
      <c r="H798" s="50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173"/>
      <c r="D799" s="175"/>
      <c r="E799" s="171"/>
      <c r="F799" s="176" t="s">
        <v>283</v>
      </c>
      <c r="G799" s="178" t="str">
        <f t="shared" ref="G799:G803" si="107">D802</f>
        <v/>
      </c>
      <c r="H799" s="50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173"/>
      <c r="D800" s="175"/>
      <c r="E800" s="171"/>
      <c r="F800" s="176" t="s">
        <v>300</v>
      </c>
      <c r="G800" s="178" t="str">
        <f t="shared" si="107"/>
        <v/>
      </c>
      <c r="H800" s="50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173" t="s">
        <v>306</v>
      </c>
      <c r="B801" s="179" t="str">
        <f>IFERROR(VLOOKUP(A796,REKAPAN!$A$1:$M$2737,4, FALSE))</f>
        <v/>
      </c>
      <c r="C801" s="180"/>
      <c r="D801" s="181"/>
      <c r="E801" s="171"/>
      <c r="F801" s="176" t="s">
        <v>325</v>
      </c>
      <c r="G801" s="177" t="str">
        <f t="shared" si="107"/>
        <v/>
      </c>
      <c r="H801" s="50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164" t="s">
        <v>332</v>
      </c>
      <c r="B802" s="182" t="s">
        <v>333</v>
      </c>
      <c r="C802" s="183" t="s">
        <v>283</v>
      </c>
      <c r="D802" s="184" t="str">
        <f>IFERROR(VLOOKUP(A796,REKAPAN!$A$1:$M$2737,12, FALSE))</f>
        <v/>
      </c>
      <c r="E802" s="171"/>
      <c r="F802" s="176" t="s">
        <v>351</v>
      </c>
      <c r="G802" s="177" t="str">
        <f t="shared" si="107"/>
        <v/>
      </c>
      <c r="H802" s="50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173" t="s">
        <v>266</v>
      </c>
      <c r="B803" s="179" t="str">
        <f>IFERROR(VLOOKUP(A796,REKAPAN!$A$1:$O$2737,15, FALSE))</f>
        <v/>
      </c>
      <c r="C803" s="185" t="s">
        <v>300</v>
      </c>
      <c r="D803" s="186" t="str">
        <f>IFERROR(VLOOKUP(A796,REKAPAN!$A$1:$M$2737,13, FALSE))</f>
        <v/>
      </c>
      <c r="E803" s="171"/>
      <c r="F803" s="176" t="s">
        <v>372</v>
      </c>
      <c r="G803" s="177" t="str">
        <f t="shared" si="107"/>
        <v/>
      </c>
      <c r="H803" s="50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173" t="s">
        <v>383</v>
      </c>
      <c r="B804" s="179" t="str">
        <f>IFERROR(VLOOKUP(A796,REKAPAN!$A$1:$M$2737,6, FALSE))</f>
        <v/>
      </c>
      <c r="C804" s="185" t="s">
        <v>325</v>
      </c>
      <c r="D804" s="187" t="str">
        <f>IFERROR(VLOOKUP(A796,REKAPAN!$A$1:$M$2737,11, FALSE))</f>
        <v/>
      </c>
      <c r="E804" s="171"/>
      <c r="F804" s="176" t="s">
        <v>394</v>
      </c>
      <c r="G804" s="188" t="str">
        <f>IFERROR(VLOOKUP(A796,REKAPAN!$A$1:$O$2737,14, FALSE))</f>
        <v/>
      </c>
      <c r="H804" s="50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173" t="s">
        <v>404</v>
      </c>
      <c r="B805" s="189" t="str">
        <f>IFERROR(VLOOKUP(A796,REKAPAN!$A$1:$M$2737,5, FALSE))</f>
        <v/>
      </c>
      <c r="C805" s="185" t="s">
        <v>351</v>
      </c>
      <c r="D805" s="187" t="str">
        <f>IFERROR(VLOOKUP(A796,REKAPAN!$A$1:$M$2737,9, FALSE))</f>
        <v/>
      </c>
      <c r="E805" s="171"/>
      <c r="F805" s="176" t="s">
        <v>383</v>
      </c>
      <c r="G805" s="190" t="str">
        <f t="shared" ref="G805:G806" si="108">B804</f>
        <v/>
      </c>
      <c r="H805" s="50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191"/>
      <c r="C806" s="185" t="s">
        <v>372</v>
      </c>
      <c r="D806" s="192" t="str">
        <f>IFERROR(VLOOKUP(A796,REKAPAN!$A$1:$M$2737,10, FALSE))</f>
        <v/>
      </c>
      <c r="E806" s="171"/>
      <c r="F806" s="176" t="s">
        <v>404</v>
      </c>
      <c r="G806" s="193" t="str">
        <f t="shared" si="108"/>
        <v/>
      </c>
      <c r="H806" s="50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191"/>
      <c r="C807" s="185" t="s">
        <v>394</v>
      </c>
      <c r="D807" s="194"/>
      <c r="E807" s="171"/>
      <c r="F807" s="176"/>
      <c r="H807" s="50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191"/>
      <c r="C808" s="180"/>
      <c r="D808" s="50"/>
      <c r="E808" s="171"/>
      <c r="F808" s="191"/>
      <c r="H808" s="50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176" t="s">
        <v>460</v>
      </c>
      <c r="B809" s="195" t="s">
        <v>462</v>
      </c>
      <c r="C809" s="180"/>
      <c r="D809" s="181"/>
      <c r="E809" s="171"/>
      <c r="F809" s="196" t="s">
        <v>464</v>
      </c>
      <c r="G809" s="197" t="s">
        <v>469</v>
      </c>
      <c r="H809" s="198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199" t="str">
        <f>IFERROR(VLOOKUP(A796,REKAPAN!$A$2:$R$2737,16, FALSE))</f>
        <v/>
      </c>
      <c r="B810" s="200"/>
      <c r="C810" s="201"/>
      <c r="D810" s="202"/>
      <c r="E810" s="203"/>
      <c r="F810" s="204"/>
      <c r="G810" s="78"/>
      <c r="H810" s="79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162" t="s">
        <v>4028</v>
      </c>
      <c r="B811" s="27"/>
      <c r="C811" s="27"/>
      <c r="D811" s="28"/>
      <c r="E811" s="163"/>
      <c r="F811" s="164" t="str">
        <f>A811</f>
        <v>(13)31</v>
      </c>
      <c r="G811" s="165" t="s">
        <v>238</v>
      </c>
      <c r="H811" s="166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167" t="s">
        <v>239</v>
      </c>
      <c r="B812" s="168" t="str">
        <f>IFERROR(VLOOKUP(A811,REKAPAN!$A$1:$M$2737,2, FALSE))</f>
        <v/>
      </c>
      <c r="C812" s="169"/>
      <c r="D812" s="170"/>
      <c r="E812" s="171"/>
      <c r="F812" s="164" t="s">
        <v>266</v>
      </c>
      <c r="G812" s="172" t="str">
        <f>B818</f>
        <v/>
      </c>
      <c r="H812" s="28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173" t="s">
        <v>269</v>
      </c>
      <c r="B813" s="174" t="str">
        <f>IFERROR(VLOOKUP(A811,REKAPAN!$A$1:$M$2737,3, FALSE))</f>
        <v/>
      </c>
      <c r="D813" s="175"/>
      <c r="E813" s="171"/>
      <c r="F813" s="176" t="s">
        <v>270</v>
      </c>
      <c r="G813" s="177" t="str">
        <f>B812</f>
        <v/>
      </c>
      <c r="H813" s="50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173"/>
      <c r="D814" s="175"/>
      <c r="E814" s="171"/>
      <c r="F814" s="176" t="s">
        <v>283</v>
      </c>
      <c r="G814" s="178" t="str">
        <f t="shared" ref="G814:G818" si="109">D817</f>
        <v/>
      </c>
      <c r="H814" s="50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173"/>
      <c r="D815" s="175"/>
      <c r="E815" s="171"/>
      <c r="F815" s="176" t="s">
        <v>300</v>
      </c>
      <c r="G815" s="178" t="str">
        <f t="shared" si="109"/>
        <v/>
      </c>
      <c r="H815" s="50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173" t="s">
        <v>306</v>
      </c>
      <c r="B816" s="179" t="str">
        <f>IFERROR(VLOOKUP(A811,REKAPAN!$A$1:$M$2737,4, FALSE))</f>
        <v/>
      </c>
      <c r="C816" s="180"/>
      <c r="D816" s="181"/>
      <c r="E816" s="171"/>
      <c r="F816" s="176" t="s">
        <v>325</v>
      </c>
      <c r="G816" s="177" t="str">
        <f t="shared" si="109"/>
        <v/>
      </c>
      <c r="H816" s="50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164" t="s">
        <v>332</v>
      </c>
      <c r="B817" s="182" t="s">
        <v>333</v>
      </c>
      <c r="C817" s="183" t="s">
        <v>283</v>
      </c>
      <c r="D817" s="184" t="str">
        <f>IFERROR(VLOOKUP(A811,REKAPAN!$A$1:$M$2737,12, FALSE))</f>
        <v/>
      </c>
      <c r="E817" s="171"/>
      <c r="F817" s="176" t="s">
        <v>351</v>
      </c>
      <c r="G817" s="177" t="str">
        <f t="shared" si="109"/>
        <v/>
      </c>
      <c r="H817" s="50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173" t="s">
        <v>266</v>
      </c>
      <c r="B818" s="179" t="str">
        <f>IFERROR(VLOOKUP(A811,REKAPAN!$A$1:$O$2737,15, FALSE))</f>
        <v/>
      </c>
      <c r="C818" s="185" t="s">
        <v>300</v>
      </c>
      <c r="D818" s="186" t="str">
        <f>IFERROR(VLOOKUP(A811,REKAPAN!$A$1:$M$2737,13, FALSE))</f>
        <v/>
      </c>
      <c r="E818" s="171"/>
      <c r="F818" s="176" t="s">
        <v>372</v>
      </c>
      <c r="G818" s="177" t="str">
        <f t="shared" si="109"/>
        <v/>
      </c>
      <c r="H818" s="50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173" t="s">
        <v>383</v>
      </c>
      <c r="B819" s="179" t="str">
        <f>IFERROR(VLOOKUP(A811,REKAPAN!$A$1:$M$2737,6, FALSE))</f>
        <v/>
      </c>
      <c r="C819" s="185" t="s">
        <v>325</v>
      </c>
      <c r="D819" s="187" t="str">
        <f>IFERROR(VLOOKUP(A811,REKAPAN!$A$1:$M$2737,11, FALSE))</f>
        <v/>
      </c>
      <c r="E819" s="171"/>
      <c r="F819" s="176" t="s">
        <v>394</v>
      </c>
      <c r="G819" s="188" t="str">
        <f>IFERROR(VLOOKUP(A811,REKAPAN!$A$1:$O$2737,14, FALSE))</f>
        <v/>
      </c>
      <c r="H819" s="50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173" t="s">
        <v>404</v>
      </c>
      <c r="B820" s="189" t="str">
        <f>IFERROR(VLOOKUP(A811,REKAPAN!$A$1:$M$2737,5, FALSE))</f>
        <v/>
      </c>
      <c r="C820" s="185" t="s">
        <v>351</v>
      </c>
      <c r="D820" s="187" t="str">
        <f>IFERROR(VLOOKUP(A811,REKAPAN!$A$1:$M$2737,9, FALSE))</f>
        <v/>
      </c>
      <c r="E820" s="171"/>
      <c r="F820" s="176" t="s">
        <v>383</v>
      </c>
      <c r="G820" s="190" t="str">
        <f t="shared" ref="G820:G821" si="110">B819</f>
        <v/>
      </c>
      <c r="H820" s="50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191"/>
      <c r="C821" s="185" t="s">
        <v>372</v>
      </c>
      <c r="D821" s="192" t="str">
        <f>IFERROR(VLOOKUP(A811,REKAPAN!$A$1:$M$2737,10, FALSE))</f>
        <v/>
      </c>
      <c r="E821" s="171"/>
      <c r="F821" s="176" t="s">
        <v>404</v>
      </c>
      <c r="G821" s="193" t="str">
        <f t="shared" si="110"/>
        <v/>
      </c>
      <c r="H821" s="50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191"/>
      <c r="C822" s="185" t="s">
        <v>394</v>
      </c>
      <c r="D822" s="194"/>
      <c r="E822" s="171"/>
      <c r="F822" s="176"/>
      <c r="H822" s="50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191"/>
      <c r="C823" s="180"/>
      <c r="D823" s="50"/>
      <c r="E823" s="171"/>
      <c r="F823" s="191"/>
      <c r="H823" s="50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176" t="s">
        <v>460</v>
      </c>
      <c r="B824" s="195" t="s">
        <v>462</v>
      </c>
      <c r="C824" s="180"/>
      <c r="D824" s="181"/>
      <c r="E824" s="171"/>
      <c r="F824" s="196" t="s">
        <v>464</v>
      </c>
      <c r="G824" s="197" t="s">
        <v>469</v>
      </c>
      <c r="H824" s="198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199" t="str">
        <f>IFERROR(VLOOKUP(A811,REKAPAN!$A$2:$R$2737,16, FALSE))</f>
        <v/>
      </c>
      <c r="B825" s="200"/>
      <c r="C825" s="201"/>
      <c r="D825" s="202"/>
      <c r="E825" s="203"/>
      <c r="F825" s="204"/>
      <c r="G825" s="78"/>
      <c r="H825" s="79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162" t="s">
        <v>4029</v>
      </c>
      <c r="B826" s="27"/>
      <c r="C826" s="27"/>
      <c r="D826" s="28"/>
      <c r="E826" s="163"/>
      <c r="F826" s="164" t="str">
        <f>A826</f>
        <v>(13)32</v>
      </c>
      <c r="G826" s="165" t="s">
        <v>238</v>
      </c>
      <c r="H826" s="166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167" t="s">
        <v>239</v>
      </c>
      <c r="B827" s="168" t="str">
        <f>IFERROR(VLOOKUP(A826,REKAPAN!$A$1:$M$2737,2, FALSE))</f>
        <v/>
      </c>
      <c r="C827" s="169"/>
      <c r="D827" s="170"/>
      <c r="E827" s="171"/>
      <c r="F827" s="164" t="s">
        <v>266</v>
      </c>
      <c r="G827" s="172" t="str">
        <f>B833</f>
        <v/>
      </c>
      <c r="H827" s="28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173" t="s">
        <v>269</v>
      </c>
      <c r="B828" s="174" t="str">
        <f>IFERROR(VLOOKUP(A826,REKAPAN!$A$1:$M$2737,3, FALSE))</f>
        <v/>
      </c>
      <c r="D828" s="175"/>
      <c r="E828" s="171"/>
      <c r="F828" s="176" t="s">
        <v>270</v>
      </c>
      <c r="G828" s="177" t="str">
        <f>B827</f>
        <v/>
      </c>
      <c r="H828" s="50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173"/>
      <c r="D829" s="175"/>
      <c r="E829" s="171"/>
      <c r="F829" s="176" t="s">
        <v>283</v>
      </c>
      <c r="G829" s="178" t="str">
        <f t="shared" ref="G829:G833" si="111">D832</f>
        <v/>
      </c>
      <c r="H829" s="50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173"/>
      <c r="D830" s="175"/>
      <c r="E830" s="171"/>
      <c r="F830" s="176" t="s">
        <v>300</v>
      </c>
      <c r="G830" s="178" t="str">
        <f t="shared" si="111"/>
        <v/>
      </c>
      <c r="H830" s="50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173" t="s">
        <v>306</v>
      </c>
      <c r="B831" s="179" t="str">
        <f>IFERROR(VLOOKUP(A826,REKAPAN!$A$1:$M$2737,4, FALSE))</f>
        <v/>
      </c>
      <c r="C831" s="180"/>
      <c r="D831" s="181"/>
      <c r="E831" s="171"/>
      <c r="F831" s="176" t="s">
        <v>325</v>
      </c>
      <c r="G831" s="177" t="str">
        <f t="shared" si="111"/>
        <v/>
      </c>
      <c r="H831" s="50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164" t="s">
        <v>332</v>
      </c>
      <c r="B832" s="182" t="s">
        <v>333</v>
      </c>
      <c r="C832" s="183" t="s">
        <v>283</v>
      </c>
      <c r="D832" s="184" t="str">
        <f>IFERROR(VLOOKUP(A826,REKAPAN!$A$1:$M$2737,12, FALSE))</f>
        <v/>
      </c>
      <c r="E832" s="171"/>
      <c r="F832" s="176" t="s">
        <v>351</v>
      </c>
      <c r="G832" s="177" t="str">
        <f t="shared" si="111"/>
        <v/>
      </c>
      <c r="H832" s="50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173" t="s">
        <v>266</v>
      </c>
      <c r="B833" s="179" t="str">
        <f>IFERROR(VLOOKUP(A826,REKAPAN!$A$1:$O$2737,15, FALSE))</f>
        <v/>
      </c>
      <c r="C833" s="185" t="s">
        <v>300</v>
      </c>
      <c r="D833" s="186" t="str">
        <f>IFERROR(VLOOKUP(A826,REKAPAN!$A$1:$M$2737,13, FALSE))</f>
        <v/>
      </c>
      <c r="E833" s="171"/>
      <c r="F833" s="176" t="s">
        <v>372</v>
      </c>
      <c r="G833" s="177" t="str">
        <f t="shared" si="111"/>
        <v/>
      </c>
      <c r="H833" s="50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173" t="s">
        <v>383</v>
      </c>
      <c r="B834" s="179" t="str">
        <f>IFERROR(VLOOKUP(A826,REKAPAN!$A$1:$M$2737,6, FALSE))</f>
        <v/>
      </c>
      <c r="C834" s="185" t="s">
        <v>325</v>
      </c>
      <c r="D834" s="187" t="str">
        <f>IFERROR(VLOOKUP(A826,REKAPAN!$A$1:$M$2737,11, FALSE))</f>
        <v/>
      </c>
      <c r="E834" s="171"/>
      <c r="F834" s="176" t="s">
        <v>394</v>
      </c>
      <c r="G834" s="188" t="str">
        <f>IFERROR(VLOOKUP(A826,REKAPAN!$A$1:$O$2737,14, FALSE))</f>
        <v/>
      </c>
      <c r="H834" s="50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173" t="s">
        <v>404</v>
      </c>
      <c r="B835" s="189" t="str">
        <f>IFERROR(VLOOKUP(A826,REKAPAN!$A$1:$M$2737,5, FALSE))</f>
        <v/>
      </c>
      <c r="C835" s="185" t="s">
        <v>351</v>
      </c>
      <c r="D835" s="187" t="str">
        <f>IFERROR(VLOOKUP(A826,REKAPAN!$A$1:$M$2737,9, FALSE))</f>
        <v/>
      </c>
      <c r="E835" s="171"/>
      <c r="F835" s="176" t="s">
        <v>383</v>
      </c>
      <c r="G835" s="190" t="str">
        <f t="shared" ref="G835:G836" si="112">B834</f>
        <v/>
      </c>
      <c r="H835" s="50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191"/>
      <c r="C836" s="185" t="s">
        <v>372</v>
      </c>
      <c r="D836" s="192" t="str">
        <f>IFERROR(VLOOKUP(A826,REKAPAN!$A$1:$M$2737,10, FALSE))</f>
        <v/>
      </c>
      <c r="E836" s="171"/>
      <c r="F836" s="176" t="s">
        <v>404</v>
      </c>
      <c r="G836" s="193" t="str">
        <f t="shared" si="112"/>
        <v/>
      </c>
      <c r="H836" s="50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191"/>
      <c r="C837" s="185" t="s">
        <v>394</v>
      </c>
      <c r="D837" s="194"/>
      <c r="E837" s="171"/>
      <c r="F837" s="176"/>
      <c r="H837" s="50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191"/>
      <c r="C838" s="180"/>
      <c r="D838" s="50"/>
      <c r="E838" s="171"/>
      <c r="F838" s="191"/>
      <c r="H838" s="50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176" t="s">
        <v>460</v>
      </c>
      <c r="B839" s="195" t="s">
        <v>462</v>
      </c>
      <c r="C839" s="180"/>
      <c r="D839" s="181"/>
      <c r="E839" s="171"/>
      <c r="F839" s="196" t="s">
        <v>464</v>
      </c>
      <c r="G839" s="197" t="s">
        <v>469</v>
      </c>
      <c r="H839" s="198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199" t="str">
        <f>IFERROR(VLOOKUP(A826,REKAPAN!$A$2:$R$2737,16, FALSE))</f>
        <v/>
      </c>
      <c r="B840" s="200"/>
      <c r="C840" s="201"/>
      <c r="D840" s="202"/>
      <c r="E840" s="203"/>
      <c r="F840" s="204"/>
      <c r="G840" s="78"/>
      <c r="H840" s="79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162" t="s">
        <v>4030</v>
      </c>
      <c r="B841" s="27"/>
      <c r="C841" s="27"/>
      <c r="D841" s="28"/>
      <c r="E841" s="163"/>
      <c r="F841" s="164" t="str">
        <f>A841</f>
        <v>(13)33</v>
      </c>
      <c r="G841" s="165" t="s">
        <v>238</v>
      </c>
      <c r="H841" s="166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167" t="s">
        <v>239</v>
      </c>
      <c r="B842" s="168" t="str">
        <f>IFERROR(VLOOKUP(A841,REKAPAN!$A$1:$M$2737,2, FALSE))</f>
        <v/>
      </c>
      <c r="C842" s="169"/>
      <c r="D842" s="170"/>
      <c r="E842" s="171"/>
      <c r="F842" s="164" t="s">
        <v>266</v>
      </c>
      <c r="G842" s="172" t="str">
        <f>B848</f>
        <v/>
      </c>
      <c r="H842" s="28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173" t="s">
        <v>269</v>
      </c>
      <c r="B843" s="174" t="str">
        <f>IFERROR(VLOOKUP(A841,REKAPAN!$A$1:$M$2737,3, FALSE))</f>
        <v/>
      </c>
      <c r="D843" s="175"/>
      <c r="E843" s="171"/>
      <c r="F843" s="176" t="s">
        <v>270</v>
      </c>
      <c r="G843" s="177" t="str">
        <f>B842</f>
        <v/>
      </c>
      <c r="H843" s="50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173"/>
      <c r="D844" s="175"/>
      <c r="E844" s="171"/>
      <c r="F844" s="176" t="s">
        <v>283</v>
      </c>
      <c r="G844" s="178" t="str">
        <f t="shared" ref="G844:G848" si="113">D847</f>
        <v/>
      </c>
      <c r="H844" s="50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173"/>
      <c r="D845" s="175"/>
      <c r="E845" s="171"/>
      <c r="F845" s="176" t="s">
        <v>300</v>
      </c>
      <c r="G845" s="178" t="str">
        <f t="shared" si="113"/>
        <v/>
      </c>
      <c r="H845" s="50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173" t="s">
        <v>306</v>
      </c>
      <c r="B846" s="179" t="str">
        <f>IFERROR(VLOOKUP(A841,REKAPAN!$A$1:$M$2737,4, FALSE))</f>
        <v/>
      </c>
      <c r="C846" s="180"/>
      <c r="D846" s="181"/>
      <c r="E846" s="171"/>
      <c r="F846" s="176" t="s">
        <v>325</v>
      </c>
      <c r="G846" s="177" t="str">
        <f t="shared" si="113"/>
        <v/>
      </c>
      <c r="H846" s="50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164" t="s">
        <v>332</v>
      </c>
      <c r="B847" s="182" t="s">
        <v>333</v>
      </c>
      <c r="C847" s="183" t="s">
        <v>283</v>
      </c>
      <c r="D847" s="184" t="str">
        <f>IFERROR(VLOOKUP(A841,REKAPAN!$A$1:$M$2737,12, FALSE))</f>
        <v/>
      </c>
      <c r="E847" s="171"/>
      <c r="F847" s="176" t="s">
        <v>351</v>
      </c>
      <c r="G847" s="177" t="str">
        <f t="shared" si="113"/>
        <v/>
      </c>
      <c r="H847" s="50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173" t="s">
        <v>266</v>
      </c>
      <c r="B848" s="179" t="str">
        <f>IFERROR(VLOOKUP(A841,REKAPAN!$A$1:$O$2737,15, FALSE))</f>
        <v/>
      </c>
      <c r="C848" s="185" t="s">
        <v>300</v>
      </c>
      <c r="D848" s="186" t="str">
        <f>IFERROR(VLOOKUP(A841,REKAPAN!$A$1:$M$2737,13, FALSE))</f>
        <v/>
      </c>
      <c r="E848" s="171"/>
      <c r="F848" s="176" t="s">
        <v>372</v>
      </c>
      <c r="G848" s="177" t="str">
        <f t="shared" si="113"/>
        <v/>
      </c>
      <c r="H848" s="50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173" t="s">
        <v>383</v>
      </c>
      <c r="B849" s="179" t="str">
        <f>IFERROR(VLOOKUP(A841,REKAPAN!$A$1:$M$2737,6, FALSE))</f>
        <v/>
      </c>
      <c r="C849" s="185" t="s">
        <v>325</v>
      </c>
      <c r="D849" s="187" t="str">
        <f>IFERROR(VLOOKUP(A841,REKAPAN!$A$1:$M$2737,11, FALSE))</f>
        <v/>
      </c>
      <c r="E849" s="171"/>
      <c r="F849" s="176" t="s">
        <v>394</v>
      </c>
      <c r="G849" s="188" t="str">
        <f>IFERROR(VLOOKUP(A841,REKAPAN!$A$1:$O$2737,14, FALSE))</f>
        <v/>
      </c>
      <c r="H849" s="50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173" t="s">
        <v>404</v>
      </c>
      <c r="B850" s="189" t="str">
        <f>IFERROR(VLOOKUP(A841,REKAPAN!$A$1:$M$2737,5, FALSE))</f>
        <v/>
      </c>
      <c r="C850" s="185" t="s">
        <v>351</v>
      </c>
      <c r="D850" s="187" t="str">
        <f>IFERROR(VLOOKUP(A841,REKAPAN!$A$1:$M$2737,9, FALSE))</f>
        <v/>
      </c>
      <c r="E850" s="171"/>
      <c r="F850" s="176" t="s">
        <v>383</v>
      </c>
      <c r="G850" s="190" t="str">
        <f t="shared" ref="G850:G851" si="114">B849</f>
        <v/>
      </c>
      <c r="H850" s="50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191"/>
      <c r="C851" s="185" t="s">
        <v>372</v>
      </c>
      <c r="D851" s="192" t="str">
        <f>IFERROR(VLOOKUP(A841,REKAPAN!$A$1:$M$2737,10, FALSE))</f>
        <v/>
      </c>
      <c r="E851" s="171"/>
      <c r="F851" s="176" t="s">
        <v>404</v>
      </c>
      <c r="G851" s="193" t="str">
        <f t="shared" si="114"/>
        <v/>
      </c>
      <c r="H851" s="50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191"/>
      <c r="C852" s="185" t="s">
        <v>394</v>
      </c>
      <c r="D852" s="194"/>
      <c r="E852" s="171"/>
      <c r="F852" s="176"/>
      <c r="H852" s="50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191"/>
      <c r="C853" s="180"/>
      <c r="D853" s="50"/>
      <c r="E853" s="171"/>
      <c r="F853" s="191"/>
      <c r="H853" s="50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176" t="s">
        <v>460</v>
      </c>
      <c r="B854" s="195" t="s">
        <v>462</v>
      </c>
      <c r="C854" s="180"/>
      <c r="D854" s="181"/>
      <c r="E854" s="171"/>
      <c r="F854" s="196" t="s">
        <v>464</v>
      </c>
      <c r="G854" s="197" t="s">
        <v>469</v>
      </c>
      <c r="H854" s="198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199" t="str">
        <f>IFERROR(VLOOKUP(A841,REKAPAN!$A$2:$R$2737,16, FALSE))</f>
        <v/>
      </c>
      <c r="B855" s="200"/>
      <c r="C855" s="201"/>
      <c r="D855" s="202"/>
      <c r="E855" s="203"/>
      <c r="F855" s="204"/>
      <c r="G855" s="78"/>
      <c r="H855" s="79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162" t="s">
        <v>4031</v>
      </c>
      <c r="B856" s="27"/>
      <c r="C856" s="27"/>
      <c r="D856" s="28"/>
      <c r="E856" s="163"/>
      <c r="F856" s="164" t="str">
        <f>A856</f>
        <v>(13)34</v>
      </c>
      <c r="G856" s="165" t="s">
        <v>238</v>
      </c>
      <c r="H856" s="166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167" t="s">
        <v>239</v>
      </c>
      <c r="B857" s="168" t="str">
        <f>IFERROR(VLOOKUP(A856,REKAPAN!$A$1:$M$2737,2, FALSE))</f>
        <v/>
      </c>
      <c r="C857" s="169"/>
      <c r="D857" s="170"/>
      <c r="E857" s="171"/>
      <c r="F857" s="164" t="s">
        <v>266</v>
      </c>
      <c r="G857" s="172" t="str">
        <f>B863</f>
        <v/>
      </c>
      <c r="H857" s="28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173" t="s">
        <v>269</v>
      </c>
      <c r="B858" s="174" t="str">
        <f>IFERROR(VLOOKUP(A856,REKAPAN!$A$1:$M$2737,3, FALSE))</f>
        <v/>
      </c>
      <c r="D858" s="175"/>
      <c r="E858" s="171"/>
      <c r="F858" s="176" t="s">
        <v>270</v>
      </c>
      <c r="G858" s="177" t="str">
        <f>B857</f>
        <v/>
      </c>
      <c r="H858" s="50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173"/>
      <c r="D859" s="175"/>
      <c r="E859" s="171"/>
      <c r="F859" s="176" t="s">
        <v>283</v>
      </c>
      <c r="G859" s="178" t="str">
        <f t="shared" ref="G859:G863" si="115">D862</f>
        <v/>
      </c>
      <c r="H859" s="50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173"/>
      <c r="D860" s="175"/>
      <c r="E860" s="171"/>
      <c r="F860" s="176" t="s">
        <v>300</v>
      </c>
      <c r="G860" s="178" t="str">
        <f t="shared" si="115"/>
        <v/>
      </c>
      <c r="H860" s="50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173" t="s">
        <v>306</v>
      </c>
      <c r="B861" s="179" t="str">
        <f>IFERROR(VLOOKUP(A856,REKAPAN!$A$1:$M$2737,4, FALSE))</f>
        <v/>
      </c>
      <c r="C861" s="180"/>
      <c r="D861" s="181"/>
      <c r="E861" s="171"/>
      <c r="F861" s="176" t="s">
        <v>325</v>
      </c>
      <c r="G861" s="177" t="str">
        <f t="shared" si="115"/>
        <v/>
      </c>
      <c r="H861" s="50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164" t="s">
        <v>332</v>
      </c>
      <c r="B862" s="182" t="s">
        <v>333</v>
      </c>
      <c r="C862" s="183" t="s">
        <v>283</v>
      </c>
      <c r="D862" s="184" t="str">
        <f>IFERROR(VLOOKUP(A856,REKAPAN!$A$1:$M$2737,12, FALSE))</f>
        <v/>
      </c>
      <c r="E862" s="171"/>
      <c r="F862" s="176" t="s">
        <v>351</v>
      </c>
      <c r="G862" s="177" t="str">
        <f t="shared" si="115"/>
        <v/>
      </c>
      <c r="H862" s="50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173" t="s">
        <v>266</v>
      </c>
      <c r="B863" s="179" t="str">
        <f>IFERROR(VLOOKUP(A856,REKAPAN!$A$1:$O$2737,15, FALSE))</f>
        <v/>
      </c>
      <c r="C863" s="185" t="s">
        <v>300</v>
      </c>
      <c r="D863" s="186" t="str">
        <f>IFERROR(VLOOKUP(A856,REKAPAN!$A$1:$M$2737,13, FALSE))</f>
        <v/>
      </c>
      <c r="E863" s="171"/>
      <c r="F863" s="176" t="s">
        <v>372</v>
      </c>
      <c r="G863" s="177" t="str">
        <f t="shared" si="115"/>
        <v/>
      </c>
      <c r="H863" s="50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173" t="s">
        <v>383</v>
      </c>
      <c r="B864" s="179" t="str">
        <f>IFERROR(VLOOKUP(A856,REKAPAN!$A$1:$M$2737,6, FALSE))</f>
        <v/>
      </c>
      <c r="C864" s="185" t="s">
        <v>325</v>
      </c>
      <c r="D864" s="187" t="str">
        <f>IFERROR(VLOOKUP(A856,REKAPAN!$A$1:$M$2737,11, FALSE))</f>
        <v/>
      </c>
      <c r="E864" s="171"/>
      <c r="F864" s="176" t="s">
        <v>394</v>
      </c>
      <c r="G864" s="188" t="str">
        <f>IFERROR(VLOOKUP(A856,REKAPAN!$A$1:$O$2737,14, FALSE))</f>
        <v/>
      </c>
      <c r="H864" s="50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173" t="s">
        <v>404</v>
      </c>
      <c r="B865" s="189" t="str">
        <f>IFERROR(VLOOKUP(A856,REKAPAN!$A$1:$M$2737,5, FALSE))</f>
        <v/>
      </c>
      <c r="C865" s="185" t="s">
        <v>351</v>
      </c>
      <c r="D865" s="187" t="str">
        <f>IFERROR(VLOOKUP(A856,REKAPAN!$A$1:$M$2737,9, FALSE))</f>
        <v/>
      </c>
      <c r="E865" s="171"/>
      <c r="F865" s="176" t="s">
        <v>383</v>
      </c>
      <c r="G865" s="190" t="str">
        <f t="shared" ref="G865:G866" si="116">B864</f>
        <v/>
      </c>
      <c r="H865" s="50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191"/>
      <c r="C866" s="185" t="s">
        <v>372</v>
      </c>
      <c r="D866" s="192" t="str">
        <f>IFERROR(VLOOKUP(A856,REKAPAN!$A$1:$M$2737,10, FALSE))</f>
        <v/>
      </c>
      <c r="E866" s="171"/>
      <c r="F866" s="176" t="s">
        <v>404</v>
      </c>
      <c r="G866" s="193" t="str">
        <f t="shared" si="116"/>
        <v/>
      </c>
      <c r="H866" s="50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191"/>
      <c r="C867" s="185" t="s">
        <v>394</v>
      </c>
      <c r="D867" s="194"/>
      <c r="E867" s="171"/>
      <c r="F867" s="176"/>
      <c r="H867" s="50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191"/>
      <c r="C868" s="180"/>
      <c r="D868" s="50"/>
      <c r="E868" s="171"/>
      <c r="F868" s="191"/>
      <c r="H868" s="50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176" t="s">
        <v>460</v>
      </c>
      <c r="B869" s="195" t="s">
        <v>462</v>
      </c>
      <c r="C869" s="180"/>
      <c r="D869" s="181"/>
      <c r="E869" s="171"/>
      <c r="F869" s="196" t="s">
        <v>464</v>
      </c>
      <c r="G869" s="197" t="s">
        <v>469</v>
      </c>
      <c r="H869" s="198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199" t="str">
        <f>IFERROR(VLOOKUP(A856,REKAPAN!$A$2:$R$2737,16, FALSE))</f>
        <v/>
      </c>
      <c r="B870" s="200"/>
      <c r="C870" s="201"/>
      <c r="D870" s="202"/>
      <c r="E870" s="203"/>
      <c r="F870" s="204"/>
      <c r="G870" s="78"/>
      <c r="H870" s="79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162" t="s">
        <v>4032</v>
      </c>
      <c r="B871" s="27"/>
      <c r="C871" s="27"/>
      <c r="D871" s="28"/>
      <c r="E871" s="163"/>
      <c r="F871" s="164" t="str">
        <f>A871</f>
        <v>(13)35</v>
      </c>
      <c r="G871" s="165" t="s">
        <v>238</v>
      </c>
      <c r="H871" s="166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167" t="s">
        <v>239</v>
      </c>
      <c r="B872" s="168" t="str">
        <f>IFERROR(VLOOKUP(A871,REKAPAN!$A$1:$M$2737,2, FALSE))</f>
        <v/>
      </c>
      <c r="C872" s="169"/>
      <c r="D872" s="170"/>
      <c r="E872" s="171"/>
      <c r="F872" s="164" t="s">
        <v>266</v>
      </c>
      <c r="G872" s="172" t="str">
        <f>B878</f>
        <v/>
      </c>
      <c r="H872" s="28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173" t="s">
        <v>269</v>
      </c>
      <c r="B873" s="174" t="str">
        <f>IFERROR(VLOOKUP(A871,REKAPAN!$A$1:$M$2737,3, FALSE))</f>
        <v/>
      </c>
      <c r="D873" s="175"/>
      <c r="E873" s="171"/>
      <c r="F873" s="176" t="s">
        <v>270</v>
      </c>
      <c r="G873" s="177" t="str">
        <f>B872</f>
        <v/>
      </c>
      <c r="H873" s="50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173"/>
      <c r="D874" s="175"/>
      <c r="E874" s="171"/>
      <c r="F874" s="176" t="s">
        <v>283</v>
      </c>
      <c r="G874" s="178" t="str">
        <f t="shared" ref="G874:G878" si="117">D877</f>
        <v/>
      </c>
      <c r="H874" s="50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173"/>
      <c r="D875" s="175"/>
      <c r="E875" s="171"/>
      <c r="F875" s="176" t="s">
        <v>300</v>
      </c>
      <c r="G875" s="178" t="str">
        <f t="shared" si="117"/>
        <v/>
      </c>
      <c r="H875" s="50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173" t="s">
        <v>306</v>
      </c>
      <c r="B876" s="179" t="str">
        <f>IFERROR(VLOOKUP(A871,REKAPAN!$A$1:$M$2737,4, FALSE))</f>
        <v/>
      </c>
      <c r="C876" s="180"/>
      <c r="D876" s="181"/>
      <c r="E876" s="171"/>
      <c r="F876" s="176" t="s">
        <v>325</v>
      </c>
      <c r="G876" s="177" t="str">
        <f t="shared" si="117"/>
        <v/>
      </c>
      <c r="H876" s="50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164" t="s">
        <v>332</v>
      </c>
      <c r="B877" s="182" t="s">
        <v>333</v>
      </c>
      <c r="C877" s="183" t="s">
        <v>283</v>
      </c>
      <c r="D877" s="184" t="str">
        <f>IFERROR(VLOOKUP(A871,REKAPAN!$A$1:$M$2737,12, FALSE))</f>
        <v/>
      </c>
      <c r="E877" s="171"/>
      <c r="F877" s="176" t="s">
        <v>351</v>
      </c>
      <c r="G877" s="177" t="str">
        <f t="shared" si="117"/>
        <v/>
      </c>
      <c r="H877" s="50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173" t="s">
        <v>266</v>
      </c>
      <c r="B878" s="179" t="str">
        <f>IFERROR(VLOOKUP(A871,REKAPAN!$A$1:$O$2737,15, FALSE))</f>
        <v/>
      </c>
      <c r="C878" s="185" t="s">
        <v>300</v>
      </c>
      <c r="D878" s="186" t="str">
        <f>IFERROR(VLOOKUP(A871,REKAPAN!$A$1:$M$2737,13, FALSE))</f>
        <v/>
      </c>
      <c r="E878" s="171"/>
      <c r="F878" s="176" t="s">
        <v>372</v>
      </c>
      <c r="G878" s="177" t="str">
        <f t="shared" si="117"/>
        <v/>
      </c>
      <c r="H878" s="50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173" t="s">
        <v>383</v>
      </c>
      <c r="B879" s="179" t="str">
        <f>IFERROR(VLOOKUP(A871,REKAPAN!$A$1:$M$2737,6, FALSE))</f>
        <v/>
      </c>
      <c r="C879" s="185" t="s">
        <v>325</v>
      </c>
      <c r="D879" s="187" t="str">
        <f>IFERROR(VLOOKUP(A871,REKAPAN!$A$1:$M$2737,11, FALSE))</f>
        <v/>
      </c>
      <c r="E879" s="171"/>
      <c r="F879" s="176" t="s">
        <v>394</v>
      </c>
      <c r="G879" s="188" t="str">
        <f>IFERROR(VLOOKUP(A871,REKAPAN!$A$1:$O$2737,14, FALSE))</f>
        <v/>
      </c>
      <c r="H879" s="50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173" t="s">
        <v>404</v>
      </c>
      <c r="B880" s="189" t="str">
        <f>IFERROR(VLOOKUP(A871,REKAPAN!$A$1:$M$2737,5, FALSE))</f>
        <v/>
      </c>
      <c r="C880" s="185" t="s">
        <v>351</v>
      </c>
      <c r="D880" s="187" t="str">
        <f>IFERROR(VLOOKUP(A871,REKAPAN!$A$1:$M$2737,9, FALSE))</f>
        <v/>
      </c>
      <c r="E880" s="171"/>
      <c r="F880" s="176" t="s">
        <v>383</v>
      </c>
      <c r="G880" s="190" t="str">
        <f t="shared" ref="G880:G881" si="118">B879</f>
        <v/>
      </c>
      <c r="H880" s="50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191"/>
      <c r="C881" s="185" t="s">
        <v>372</v>
      </c>
      <c r="D881" s="192" t="str">
        <f>IFERROR(VLOOKUP(A871,REKAPAN!$A$1:$M$2737,10, FALSE))</f>
        <v/>
      </c>
      <c r="E881" s="171"/>
      <c r="F881" s="176" t="s">
        <v>404</v>
      </c>
      <c r="G881" s="193" t="str">
        <f t="shared" si="118"/>
        <v/>
      </c>
      <c r="H881" s="50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191"/>
      <c r="C882" s="185" t="s">
        <v>394</v>
      </c>
      <c r="D882" s="194"/>
      <c r="E882" s="171"/>
      <c r="F882" s="176"/>
      <c r="H882" s="50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191"/>
      <c r="C883" s="180"/>
      <c r="D883" s="50"/>
      <c r="E883" s="171"/>
      <c r="F883" s="191"/>
      <c r="H883" s="50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176" t="s">
        <v>460</v>
      </c>
      <c r="B884" s="195" t="s">
        <v>462</v>
      </c>
      <c r="C884" s="180"/>
      <c r="D884" s="181"/>
      <c r="E884" s="171"/>
      <c r="F884" s="196" t="s">
        <v>464</v>
      </c>
      <c r="G884" s="197" t="s">
        <v>469</v>
      </c>
      <c r="H884" s="198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199" t="str">
        <f>IFERROR(VLOOKUP(A871,REKAPAN!$A$2:$R$2737,16, FALSE))</f>
        <v/>
      </c>
      <c r="B885" s="200"/>
      <c r="C885" s="201"/>
      <c r="D885" s="202"/>
      <c r="E885" s="203"/>
      <c r="F885" s="204"/>
      <c r="G885" s="78"/>
      <c r="H885" s="79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162" t="s">
        <v>4033</v>
      </c>
      <c r="B886" s="27"/>
      <c r="C886" s="27"/>
      <c r="D886" s="28"/>
      <c r="E886" s="163"/>
      <c r="F886" s="164" t="str">
        <f>A886</f>
        <v>(13)36</v>
      </c>
      <c r="G886" s="165" t="s">
        <v>238</v>
      </c>
      <c r="H886" s="166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167" t="s">
        <v>239</v>
      </c>
      <c r="B887" s="168" t="str">
        <f>IFERROR(VLOOKUP(A886,REKAPAN!$A$1:$M$2737,2, FALSE))</f>
        <v/>
      </c>
      <c r="C887" s="169"/>
      <c r="D887" s="170"/>
      <c r="E887" s="171"/>
      <c r="F887" s="164" t="s">
        <v>266</v>
      </c>
      <c r="G887" s="172" t="str">
        <f>B893</f>
        <v/>
      </c>
      <c r="H887" s="28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173" t="s">
        <v>269</v>
      </c>
      <c r="B888" s="174" t="str">
        <f>IFERROR(VLOOKUP(A886,REKAPAN!$A$1:$M$2737,3, FALSE))</f>
        <v/>
      </c>
      <c r="D888" s="175"/>
      <c r="E888" s="171"/>
      <c r="F888" s="176" t="s">
        <v>270</v>
      </c>
      <c r="G888" s="177" t="str">
        <f>B887</f>
        <v/>
      </c>
      <c r="H888" s="50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173"/>
      <c r="D889" s="175"/>
      <c r="E889" s="171"/>
      <c r="F889" s="176" t="s">
        <v>283</v>
      </c>
      <c r="G889" s="178" t="str">
        <f t="shared" ref="G889:G893" si="119">D892</f>
        <v/>
      </c>
      <c r="H889" s="50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173"/>
      <c r="D890" s="175"/>
      <c r="E890" s="171"/>
      <c r="F890" s="176" t="s">
        <v>300</v>
      </c>
      <c r="G890" s="178" t="str">
        <f t="shared" si="119"/>
        <v/>
      </c>
      <c r="H890" s="50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173" t="s">
        <v>306</v>
      </c>
      <c r="B891" s="179" t="str">
        <f>IFERROR(VLOOKUP(A886,REKAPAN!$A$1:$M$2737,4, FALSE))</f>
        <v/>
      </c>
      <c r="C891" s="180"/>
      <c r="D891" s="181"/>
      <c r="E891" s="171"/>
      <c r="F891" s="176" t="s">
        <v>325</v>
      </c>
      <c r="G891" s="177" t="str">
        <f t="shared" si="119"/>
        <v/>
      </c>
      <c r="H891" s="50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164" t="s">
        <v>332</v>
      </c>
      <c r="B892" s="182" t="s">
        <v>333</v>
      </c>
      <c r="C892" s="183" t="s">
        <v>283</v>
      </c>
      <c r="D892" s="184" t="str">
        <f>IFERROR(VLOOKUP(A886,REKAPAN!$A$1:$M$2737,12, FALSE))</f>
        <v/>
      </c>
      <c r="E892" s="171"/>
      <c r="F892" s="176" t="s">
        <v>351</v>
      </c>
      <c r="G892" s="177" t="str">
        <f t="shared" si="119"/>
        <v/>
      </c>
      <c r="H892" s="50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173" t="s">
        <v>266</v>
      </c>
      <c r="B893" s="179" t="str">
        <f>IFERROR(VLOOKUP(A886,REKAPAN!$A$1:$O$2737,15, FALSE))</f>
        <v/>
      </c>
      <c r="C893" s="185" t="s">
        <v>300</v>
      </c>
      <c r="D893" s="186" t="str">
        <f>IFERROR(VLOOKUP(A886,REKAPAN!$A$1:$M$2737,13, FALSE))</f>
        <v/>
      </c>
      <c r="E893" s="171"/>
      <c r="F893" s="176" t="s">
        <v>372</v>
      </c>
      <c r="G893" s="177" t="str">
        <f t="shared" si="119"/>
        <v/>
      </c>
      <c r="H893" s="50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173" t="s">
        <v>383</v>
      </c>
      <c r="B894" s="179" t="str">
        <f>IFERROR(VLOOKUP(A886,REKAPAN!$A$1:$M$2737,6, FALSE))</f>
        <v/>
      </c>
      <c r="C894" s="185" t="s">
        <v>325</v>
      </c>
      <c r="D894" s="187" t="str">
        <f>IFERROR(VLOOKUP(A886,REKAPAN!$A$1:$M$2737,11, FALSE))</f>
        <v/>
      </c>
      <c r="E894" s="171"/>
      <c r="F894" s="176" t="s">
        <v>394</v>
      </c>
      <c r="G894" s="188" t="str">
        <f>IFERROR(VLOOKUP(A886,REKAPAN!$A$1:$O$2737,14, FALSE))</f>
        <v/>
      </c>
      <c r="H894" s="50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173" t="s">
        <v>404</v>
      </c>
      <c r="B895" s="189" t="str">
        <f>IFERROR(VLOOKUP(A886,REKAPAN!$A$1:$M$2737,5, FALSE))</f>
        <v/>
      </c>
      <c r="C895" s="185" t="s">
        <v>351</v>
      </c>
      <c r="D895" s="187" t="str">
        <f>IFERROR(VLOOKUP(A886,REKAPAN!$A$1:$M$2737,9, FALSE))</f>
        <v/>
      </c>
      <c r="E895" s="171"/>
      <c r="F895" s="176" t="s">
        <v>383</v>
      </c>
      <c r="G895" s="190" t="str">
        <f t="shared" ref="G895:G896" si="120">B894</f>
        <v/>
      </c>
      <c r="H895" s="50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191"/>
      <c r="C896" s="185" t="s">
        <v>372</v>
      </c>
      <c r="D896" s="192" t="str">
        <f>IFERROR(VLOOKUP(A886,REKAPAN!$A$1:$M$2737,10, FALSE))</f>
        <v/>
      </c>
      <c r="E896" s="171"/>
      <c r="F896" s="176" t="s">
        <v>404</v>
      </c>
      <c r="G896" s="193" t="str">
        <f t="shared" si="120"/>
        <v/>
      </c>
      <c r="H896" s="50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191"/>
      <c r="C897" s="185" t="s">
        <v>394</v>
      </c>
      <c r="D897" s="194"/>
      <c r="E897" s="171"/>
      <c r="F897" s="176"/>
      <c r="H897" s="50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191"/>
      <c r="C898" s="180"/>
      <c r="D898" s="50"/>
      <c r="E898" s="171"/>
      <c r="F898" s="191"/>
      <c r="H898" s="50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176" t="s">
        <v>460</v>
      </c>
      <c r="B899" s="195" t="s">
        <v>462</v>
      </c>
      <c r="C899" s="180"/>
      <c r="D899" s="181"/>
      <c r="E899" s="171"/>
      <c r="F899" s="196" t="s">
        <v>464</v>
      </c>
      <c r="G899" s="197" t="s">
        <v>469</v>
      </c>
      <c r="H899" s="198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199" t="str">
        <f>IFERROR(VLOOKUP(A886,REKAPAN!$A$2:$R$2737,16, FALSE))</f>
        <v/>
      </c>
      <c r="B900" s="200"/>
      <c r="C900" s="201"/>
      <c r="D900" s="202"/>
      <c r="E900" s="203"/>
      <c r="F900" s="204"/>
      <c r="G900" s="78"/>
      <c r="H900" s="79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162" t="s">
        <v>4034</v>
      </c>
      <c r="B901" s="27"/>
      <c r="C901" s="27"/>
      <c r="D901" s="28"/>
      <c r="E901" s="163"/>
      <c r="F901" s="164" t="str">
        <f>A901</f>
        <v>(13)37</v>
      </c>
      <c r="G901" s="165" t="s">
        <v>238</v>
      </c>
      <c r="H901" s="166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167" t="s">
        <v>239</v>
      </c>
      <c r="B902" s="168" t="str">
        <f>IFERROR(VLOOKUP(A901,REKAPAN!$A$1:$M$2737,2, FALSE))</f>
        <v/>
      </c>
      <c r="C902" s="169"/>
      <c r="D902" s="170"/>
      <c r="E902" s="171"/>
      <c r="F902" s="164" t="s">
        <v>266</v>
      </c>
      <c r="G902" s="172" t="str">
        <f>B908</f>
        <v/>
      </c>
      <c r="H902" s="28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173" t="s">
        <v>269</v>
      </c>
      <c r="B903" s="174" t="str">
        <f>IFERROR(VLOOKUP(A901,REKAPAN!$A$1:$M$2737,3, FALSE))</f>
        <v/>
      </c>
      <c r="D903" s="175"/>
      <c r="E903" s="171"/>
      <c r="F903" s="176" t="s">
        <v>270</v>
      </c>
      <c r="G903" s="177" t="str">
        <f>B902</f>
        <v/>
      </c>
      <c r="H903" s="50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173"/>
      <c r="D904" s="175"/>
      <c r="E904" s="171"/>
      <c r="F904" s="176" t="s">
        <v>283</v>
      </c>
      <c r="G904" s="178" t="str">
        <f t="shared" ref="G904:G908" si="121">D907</f>
        <v/>
      </c>
      <c r="H904" s="50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173"/>
      <c r="D905" s="175"/>
      <c r="E905" s="171"/>
      <c r="F905" s="176" t="s">
        <v>300</v>
      </c>
      <c r="G905" s="178" t="str">
        <f t="shared" si="121"/>
        <v/>
      </c>
      <c r="H905" s="50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173" t="s">
        <v>306</v>
      </c>
      <c r="B906" s="179" t="str">
        <f>IFERROR(VLOOKUP(A901,REKAPAN!$A$1:$M$2737,4, FALSE))</f>
        <v/>
      </c>
      <c r="C906" s="180"/>
      <c r="D906" s="181"/>
      <c r="E906" s="171"/>
      <c r="F906" s="176" t="s">
        <v>325</v>
      </c>
      <c r="G906" s="177" t="str">
        <f t="shared" si="121"/>
        <v/>
      </c>
      <c r="H906" s="50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164" t="s">
        <v>332</v>
      </c>
      <c r="B907" s="182" t="s">
        <v>333</v>
      </c>
      <c r="C907" s="183" t="s">
        <v>283</v>
      </c>
      <c r="D907" s="184" t="str">
        <f>IFERROR(VLOOKUP(A901,REKAPAN!$A$1:$M$2737,12, FALSE))</f>
        <v/>
      </c>
      <c r="E907" s="171"/>
      <c r="F907" s="176" t="s">
        <v>351</v>
      </c>
      <c r="G907" s="177" t="str">
        <f t="shared" si="121"/>
        <v/>
      </c>
      <c r="H907" s="50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173" t="s">
        <v>266</v>
      </c>
      <c r="B908" s="179" t="str">
        <f>IFERROR(VLOOKUP(A901,REKAPAN!$A$1:$O$2737,15, FALSE))</f>
        <v/>
      </c>
      <c r="C908" s="185" t="s">
        <v>300</v>
      </c>
      <c r="D908" s="186" t="str">
        <f>IFERROR(VLOOKUP(A901,REKAPAN!$A$1:$M$2737,13, FALSE))</f>
        <v/>
      </c>
      <c r="E908" s="171"/>
      <c r="F908" s="176" t="s">
        <v>372</v>
      </c>
      <c r="G908" s="177" t="str">
        <f t="shared" si="121"/>
        <v/>
      </c>
      <c r="H908" s="50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173" t="s">
        <v>383</v>
      </c>
      <c r="B909" s="179" t="str">
        <f>IFERROR(VLOOKUP(A901,REKAPAN!$A$1:$M$2737,6, FALSE))</f>
        <v/>
      </c>
      <c r="C909" s="185" t="s">
        <v>325</v>
      </c>
      <c r="D909" s="187" t="str">
        <f>IFERROR(VLOOKUP(A901,REKAPAN!$A$1:$M$2737,11, FALSE))</f>
        <v/>
      </c>
      <c r="E909" s="171"/>
      <c r="F909" s="176" t="s">
        <v>394</v>
      </c>
      <c r="G909" s="188" t="str">
        <f>IFERROR(VLOOKUP(A901,REKAPAN!$A$1:$O$2737,14, FALSE))</f>
        <v/>
      </c>
      <c r="H909" s="50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173" t="s">
        <v>404</v>
      </c>
      <c r="B910" s="189" t="str">
        <f>IFERROR(VLOOKUP(A901,REKAPAN!$A$1:$M$2737,5, FALSE))</f>
        <v/>
      </c>
      <c r="C910" s="185" t="s">
        <v>351</v>
      </c>
      <c r="D910" s="187" t="str">
        <f>IFERROR(VLOOKUP(A901,REKAPAN!$A$1:$M$2737,9, FALSE))</f>
        <v/>
      </c>
      <c r="E910" s="171"/>
      <c r="F910" s="176" t="s">
        <v>383</v>
      </c>
      <c r="G910" s="190" t="str">
        <f t="shared" ref="G910:G911" si="122">B909</f>
        <v/>
      </c>
      <c r="H910" s="50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191"/>
      <c r="C911" s="185" t="s">
        <v>372</v>
      </c>
      <c r="D911" s="192" t="str">
        <f>IFERROR(VLOOKUP(A901,REKAPAN!$A$1:$M$2737,10, FALSE))</f>
        <v/>
      </c>
      <c r="E911" s="171"/>
      <c r="F911" s="176" t="s">
        <v>404</v>
      </c>
      <c r="G911" s="193" t="str">
        <f t="shared" si="122"/>
        <v/>
      </c>
      <c r="H911" s="50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191"/>
      <c r="C912" s="185" t="s">
        <v>394</v>
      </c>
      <c r="D912" s="194"/>
      <c r="E912" s="171"/>
      <c r="F912" s="176"/>
      <c r="H912" s="50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191"/>
      <c r="C913" s="180"/>
      <c r="D913" s="50"/>
      <c r="E913" s="171"/>
      <c r="F913" s="191"/>
      <c r="H913" s="50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176" t="s">
        <v>460</v>
      </c>
      <c r="B914" s="195" t="s">
        <v>462</v>
      </c>
      <c r="C914" s="180"/>
      <c r="D914" s="181"/>
      <c r="E914" s="171"/>
      <c r="F914" s="196" t="s">
        <v>464</v>
      </c>
      <c r="G914" s="197" t="s">
        <v>469</v>
      </c>
      <c r="H914" s="198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199" t="str">
        <f>IFERROR(VLOOKUP(A901,REKAPAN!$A$2:$R$2737,16, FALSE))</f>
        <v/>
      </c>
      <c r="B915" s="200"/>
      <c r="C915" s="201"/>
      <c r="D915" s="202"/>
      <c r="E915" s="203"/>
      <c r="F915" s="204"/>
      <c r="G915" s="78"/>
      <c r="H915" s="79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162" t="s">
        <v>4035</v>
      </c>
      <c r="B916" s="27"/>
      <c r="C916" s="27"/>
      <c r="D916" s="28"/>
      <c r="E916" s="163"/>
      <c r="F916" s="164" t="str">
        <f>A916</f>
        <v>(13)38</v>
      </c>
      <c r="G916" s="165" t="s">
        <v>238</v>
      </c>
      <c r="H916" s="166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167" t="s">
        <v>239</v>
      </c>
      <c r="B917" s="168" t="str">
        <f>IFERROR(VLOOKUP(A916,REKAPAN!$A$1:$M$2737,2, FALSE))</f>
        <v/>
      </c>
      <c r="C917" s="169"/>
      <c r="D917" s="170"/>
      <c r="E917" s="171"/>
      <c r="F917" s="164" t="s">
        <v>266</v>
      </c>
      <c r="G917" s="172" t="str">
        <f>B923</f>
        <v/>
      </c>
      <c r="H917" s="28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173" t="s">
        <v>269</v>
      </c>
      <c r="B918" s="174" t="str">
        <f>IFERROR(VLOOKUP(A916,REKAPAN!$A$1:$M$2737,3, FALSE))</f>
        <v/>
      </c>
      <c r="D918" s="175"/>
      <c r="E918" s="171"/>
      <c r="F918" s="176" t="s">
        <v>270</v>
      </c>
      <c r="G918" s="177" t="str">
        <f>B917</f>
        <v/>
      </c>
      <c r="H918" s="50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173"/>
      <c r="D919" s="175"/>
      <c r="E919" s="171"/>
      <c r="F919" s="176" t="s">
        <v>283</v>
      </c>
      <c r="G919" s="178" t="str">
        <f t="shared" ref="G919:G923" si="123">D922</f>
        <v/>
      </c>
      <c r="H919" s="50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173"/>
      <c r="D920" s="175"/>
      <c r="E920" s="171"/>
      <c r="F920" s="176" t="s">
        <v>300</v>
      </c>
      <c r="G920" s="178" t="str">
        <f t="shared" si="123"/>
        <v/>
      </c>
      <c r="H920" s="50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173" t="s">
        <v>306</v>
      </c>
      <c r="B921" s="179" t="str">
        <f>IFERROR(VLOOKUP(A916,REKAPAN!$A$1:$M$2737,4, FALSE))</f>
        <v/>
      </c>
      <c r="C921" s="180"/>
      <c r="D921" s="181"/>
      <c r="E921" s="171"/>
      <c r="F921" s="176" t="s">
        <v>325</v>
      </c>
      <c r="G921" s="177" t="str">
        <f t="shared" si="123"/>
        <v/>
      </c>
      <c r="H921" s="50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164" t="s">
        <v>332</v>
      </c>
      <c r="B922" s="182" t="s">
        <v>333</v>
      </c>
      <c r="C922" s="183" t="s">
        <v>283</v>
      </c>
      <c r="D922" s="184" t="str">
        <f>IFERROR(VLOOKUP(A916,REKAPAN!$A$1:$M$2737,12, FALSE))</f>
        <v/>
      </c>
      <c r="E922" s="171"/>
      <c r="F922" s="176" t="s">
        <v>351</v>
      </c>
      <c r="G922" s="177" t="str">
        <f t="shared" si="123"/>
        <v/>
      </c>
      <c r="H922" s="50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173" t="s">
        <v>266</v>
      </c>
      <c r="B923" s="179" t="str">
        <f>IFERROR(VLOOKUP(A916,REKAPAN!$A$1:$O$2737,15, FALSE))</f>
        <v/>
      </c>
      <c r="C923" s="185" t="s">
        <v>300</v>
      </c>
      <c r="D923" s="186" t="str">
        <f>IFERROR(VLOOKUP(A916,REKAPAN!$A$1:$M$2737,13, FALSE))</f>
        <v/>
      </c>
      <c r="E923" s="171"/>
      <c r="F923" s="176" t="s">
        <v>372</v>
      </c>
      <c r="G923" s="177" t="str">
        <f t="shared" si="123"/>
        <v/>
      </c>
      <c r="H923" s="50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173" t="s">
        <v>383</v>
      </c>
      <c r="B924" s="179" t="str">
        <f>IFERROR(VLOOKUP(A916,REKAPAN!$A$1:$M$2737,6, FALSE))</f>
        <v/>
      </c>
      <c r="C924" s="185" t="s">
        <v>325</v>
      </c>
      <c r="D924" s="187" t="str">
        <f>IFERROR(VLOOKUP(A916,REKAPAN!$A$1:$M$2737,11, FALSE))</f>
        <v/>
      </c>
      <c r="E924" s="171"/>
      <c r="F924" s="176" t="s">
        <v>394</v>
      </c>
      <c r="G924" s="188" t="str">
        <f>IFERROR(VLOOKUP(A916,REKAPAN!$A$1:$O$2737,14, FALSE))</f>
        <v/>
      </c>
      <c r="H924" s="50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173" t="s">
        <v>404</v>
      </c>
      <c r="B925" s="189" t="str">
        <f>IFERROR(VLOOKUP(A916,REKAPAN!$A$1:$M$2737,5, FALSE))</f>
        <v/>
      </c>
      <c r="C925" s="185" t="s">
        <v>351</v>
      </c>
      <c r="D925" s="187" t="str">
        <f>IFERROR(VLOOKUP(A916,REKAPAN!$A$1:$M$2737,9, FALSE))</f>
        <v/>
      </c>
      <c r="E925" s="171"/>
      <c r="F925" s="176" t="s">
        <v>383</v>
      </c>
      <c r="G925" s="190" t="str">
        <f t="shared" ref="G925:G926" si="124">B924</f>
        <v/>
      </c>
      <c r="H925" s="50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191"/>
      <c r="C926" s="185" t="s">
        <v>372</v>
      </c>
      <c r="D926" s="192" t="str">
        <f>IFERROR(VLOOKUP(A916,REKAPAN!$A$1:$M$2737,10, FALSE))</f>
        <v/>
      </c>
      <c r="E926" s="171"/>
      <c r="F926" s="176" t="s">
        <v>404</v>
      </c>
      <c r="G926" s="193" t="str">
        <f t="shared" si="124"/>
        <v/>
      </c>
      <c r="H926" s="50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191"/>
      <c r="C927" s="185" t="s">
        <v>394</v>
      </c>
      <c r="D927" s="194"/>
      <c r="E927" s="171"/>
      <c r="F927" s="176"/>
      <c r="H927" s="50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191"/>
      <c r="C928" s="180"/>
      <c r="D928" s="50"/>
      <c r="E928" s="171"/>
      <c r="F928" s="191"/>
      <c r="H928" s="50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176" t="s">
        <v>460</v>
      </c>
      <c r="B929" s="195" t="s">
        <v>462</v>
      </c>
      <c r="C929" s="180"/>
      <c r="D929" s="181"/>
      <c r="E929" s="171"/>
      <c r="F929" s="196" t="s">
        <v>464</v>
      </c>
      <c r="G929" s="197" t="s">
        <v>469</v>
      </c>
      <c r="H929" s="198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199" t="str">
        <f>IFERROR(VLOOKUP(A916,REKAPAN!$A$2:$R$2737,16, FALSE))</f>
        <v/>
      </c>
      <c r="B930" s="200"/>
      <c r="C930" s="201"/>
      <c r="D930" s="202"/>
      <c r="E930" s="203"/>
      <c r="F930" s="204"/>
      <c r="G930" s="78"/>
      <c r="H930" s="79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162" t="s">
        <v>4036</v>
      </c>
      <c r="B931" s="27"/>
      <c r="C931" s="27"/>
      <c r="D931" s="28"/>
      <c r="E931" s="163"/>
      <c r="F931" s="164" t="str">
        <f>A931</f>
        <v>(13)39</v>
      </c>
      <c r="G931" s="165" t="s">
        <v>238</v>
      </c>
      <c r="H931" s="166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167" t="s">
        <v>239</v>
      </c>
      <c r="B932" s="168" t="str">
        <f>IFERROR(VLOOKUP(A931,REKAPAN!$A$1:$M$2737,2, FALSE))</f>
        <v/>
      </c>
      <c r="C932" s="169"/>
      <c r="D932" s="170"/>
      <c r="E932" s="171"/>
      <c r="F932" s="164" t="s">
        <v>266</v>
      </c>
      <c r="G932" s="172" t="str">
        <f>B938</f>
        <v/>
      </c>
      <c r="H932" s="28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173" t="s">
        <v>269</v>
      </c>
      <c r="B933" s="174" t="str">
        <f>IFERROR(VLOOKUP(A931,REKAPAN!$A$1:$M$2737,3, FALSE))</f>
        <v/>
      </c>
      <c r="D933" s="175"/>
      <c r="E933" s="171"/>
      <c r="F933" s="176" t="s">
        <v>270</v>
      </c>
      <c r="G933" s="177" t="str">
        <f>B932</f>
        <v/>
      </c>
      <c r="H933" s="50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173"/>
      <c r="D934" s="175"/>
      <c r="E934" s="171"/>
      <c r="F934" s="176" t="s">
        <v>283</v>
      </c>
      <c r="G934" s="178" t="str">
        <f t="shared" ref="G934:G938" si="125">D937</f>
        <v/>
      </c>
      <c r="H934" s="50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173"/>
      <c r="D935" s="175"/>
      <c r="E935" s="171"/>
      <c r="F935" s="176" t="s">
        <v>300</v>
      </c>
      <c r="G935" s="178" t="str">
        <f t="shared" si="125"/>
        <v/>
      </c>
      <c r="H935" s="50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173" t="s">
        <v>306</v>
      </c>
      <c r="B936" s="179" t="str">
        <f>IFERROR(VLOOKUP(A931,REKAPAN!$A$1:$M$2737,4, FALSE))</f>
        <v/>
      </c>
      <c r="C936" s="180"/>
      <c r="D936" s="181"/>
      <c r="E936" s="171"/>
      <c r="F936" s="176" t="s">
        <v>325</v>
      </c>
      <c r="G936" s="177" t="str">
        <f t="shared" si="125"/>
        <v/>
      </c>
      <c r="H936" s="50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164" t="s">
        <v>332</v>
      </c>
      <c r="B937" s="182" t="s">
        <v>333</v>
      </c>
      <c r="C937" s="183" t="s">
        <v>283</v>
      </c>
      <c r="D937" s="184" t="str">
        <f>IFERROR(VLOOKUP(A931,REKAPAN!$A$1:$M$2737,12, FALSE))</f>
        <v/>
      </c>
      <c r="E937" s="171"/>
      <c r="F937" s="176" t="s">
        <v>351</v>
      </c>
      <c r="G937" s="177" t="str">
        <f t="shared" si="125"/>
        <v/>
      </c>
      <c r="H937" s="50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173" t="s">
        <v>266</v>
      </c>
      <c r="B938" s="179" t="str">
        <f>IFERROR(VLOOKUP(A931,REKAPAN!$A$1:$O$2737,15, FALSE))</f>
        <v/>
      </c>
      <c r="C938" s="185" t="s">
        <v>300</v>
      </c>
      <c r="D938" s="186" t="str">
        <f>IFERROR(VLOOKUP(A931,REKAPAN!$A$1:$M$2737,13, FALSE))</f>
        <v/>
      </c>
      <c r="E938" s="171"/>
      <c r="F938" s="176" t="s">
        <v>372</v>
      </c>
      <c r="G938" s="177" t="str">
        <f t="shared" si="125"/>
        <v/>
      </c>
      <c r="H938" s="50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173" t="s">
        <v>383</v>
      </c>
      <c r="B939" s="179" t="str">
        <f>IFERROR(VLOOKUP(A931,REKAPAN!$A$1:$M$2737,6, FALSE))</f>
        <v/>
      </c>
      <c r="C939" s="185" t="s">
        <v>325</v>
      </c>
      <c r="D939" s="187" t="str">
        <f>IFERROR(VLOOKUP(A931,REKAPAN!$A$1:$M$2737,11, FALSE))</f>
        <v/>
      </c>
      <c r="E939" s="171"/>
      <c r="F939" s="176" t="s">
        <v>394</v>
      </c>
      <c r="G939" s="188" t="str">
        <f>IFERROR(VLOOKUP(A931,REKAPAN!$A$1:$O$2737,14, FALSE))</f>
        <v/>
      </c>
      <c r="H939" s="50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173" t="s">
        <v>404</v>
      </c>
      <c r="B940" s="189" t="str">
        <f>IFERROR(VLOOKUP(A931,REKAPAN!$A$1:$M$2737,5, FALSE))</f>
        <v/>
      </c>
      <c r="C940" s="185" t="s">
        <v>351</v>
      </c>
      <c r="D940" s="187" t="str">
        <f>IFERROR(VLOOKUP(A931,REKAPAN!$A$1:$M$2737,9, FALSE))</f>
        <v/>
      </c>
      <c r="E940" s="171"/>
      <c r="F940" s="176" t="s">
        <v>383</v>
      </c>
      <c r="G940" s="190" t="str">
        <f t="shared" ref="G940:G941" si="126">B939</f>
        <v/>
      </c>
      <c r="H940" s="50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191"/>
      <c r="C941" s="185" t="s">
        <v>372</v>
      </c>
      <c r="D941" s="192" t="str">
        <f>IFERROR(VLOOKUP(A931,REKAPAN!$A$1:$M$2737,10, FALSE))</f>
        <v/>
      </c>
      <c r="E941" s="171"/>
      <c r="F941" s="176" t="s">
        <v>404</v>
      </c>
      <c r="G941" s="193" t="str">
        <f t="shared" si="126"/>
        <v/>
      </c>
      <c r="H941" s="50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191"/>
      <c r="C942" s="185" t="s">
        <v>394</v>
      </c>
      <c r="D942" s="194"/>
      <c r="E942" s="171"/>
      <c r="F942" s="176"/>
      <c r="H942" s="50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191"/>
      <c r="C943" s="180"/>
      <c r="D943" s="50"/>
      <c r="E943" s="171"/>
      <c r="F943" s="191"/>
      <c r="H943" s="50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176" t="s">
        <v>460</v>
      </c>
      <c r="B944" s="195" t="s">
        <v>462</v>
      </c>
      <c r="C944" s="180"/>
      <c r="D944" s="181"/>
      <c r="E944" s="171"/>
      <c r="F944" s="196" t="s">
        <v>464</v>
      </c>
      <c r="G944" s="197" t="s">
        <v>469</v>
      </c>
      <c r="H944" s="198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199" t="str">
        <f>IFERROR(VLOOKUP(A931,REKAPAN!$A$2:$R$2737,16, FALSE))</f>
        <v/>
      </c>
      <c r="B945" s="200"/>
      <c r="C945" s="201"/>
      <c r="D945" s="202"/>
      <c r="E945" s="203"/>
      <c r="F945" s="204"/>
      <c r="G945" s="78"/>
      <c r="H945" s="79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162" t="s">
        <v>4037</v>
      </c>
      <c r="B946" s="27"/>
      <c r="C946" s="27"/>
      <c r="D946" s="28"/>
      <c r="E946" s="163"/>
      <c r="F946" s="164" t="str">
        <f>A946</f>
        <v>(13)40</v>
      </c>
      <c r="G946" s="165" t="s">
        <v>238</v>
      </c>
      <c r="H946" s="166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167" t="s">
        <v>239</v>
      </c>
      <c r="B947" s="168" t="str">
        <f>IFERROR(VLOOKUP(A946,REKAPAN!$A$1:$M$2737,2, FALSE))</f>
        <v/>
      </c>
      <c r="C947" s="169"/>
      <c r="D947" s="170"/>
      <c r="E947" s="171"/>
      <c r="F947" s="164" t="s">
        <v>266</v>
      </c>
      <c r="G947" s="172" t="str">
        <f>B953</f>
        <v/>
      </c>
      <c r="H947" s="28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173" t="s">
        <v>269</v>
      </c>
      <c r="B948" s="174" t="str">
        <f>IFERROR(VLOOKUP(A946,REKAPAN!$A$1:$M$2737,3, FALSE))</f>
        <v/>
      </c>
      <c r="D948" s="175"/>
      <c r="E948" s="171"/>
      <c r="F948" s="176" t="s">
        <v>270</v>
      </c>
      <c r="G948" s="177" t="str">
        <f>B947</f>
        <v/>
      </c>
      <c r="H948" s="50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173"/>
      <c r="D949" s="175"/>
      <c r="E949" s="171"/>
      <c r="F949" s="176" t="s">
        <v>283</v>
      </c>
      <c r="G949" s="178" t="str">
        <f t="shared" ref="G949:G953" si="127">D952</f>
        <v/>
      </c>
      <c r="H949" s="50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173"/>
      <c r="D950" s="175"/>
      <c r="E950" s="171"/>
      <c r="F950" s="176" t="s">
        <v>300</v>
      </c>
      <c r="G950" s="178" t="str">
        <f t="shared" si="127"/>
        <v/>
      </c>
      <c r="H950" s="50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173" t="s">
        <v>306</v>
      </c>
      <c r="B951" s="179" t="str">
        <f>IFERROR(VLOOKUP(A946,REKAPAN!$A$1:$M$2737,4, FALSE))</f>
        <v/>
      </c>
      <c r="C951" s="180"/>
      <c r="D951" s="181"/>
      <c r="E951" s="171"/>
      <c r="F951" s="176" t="s">
        <v>325</v>
      </c>
      <c r="G951" s="177" t="str">
        <f t="shared" si="127"/>
        <v/>
      </c>
      <c r="H951" s="50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164" t="s">
        <v>332</v>
      </c>
      <c r="B952" s="182" t="s">
        <v>333</v>
      </c>
      <c r="C952" s="183" t="s">
        <v>283</v>
      </c>
      <c r="D952" s="184" t="str">
        <f>IFERROR(VLOOKUP(A946,REKAPAN!$A$1:$M$2737,12, FALSE))</f>
        <v/>
      </c>
      <c r="E952" s="171"/>
      <c r="F952" s="176" t="s">
        <v>351</v>
      </c>
      <c r="G952" s="177" t="str">
        <f t="shared" si="127"/>
        <v/>
      </c>
      <c r="H952" s="50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173" t="s">
        <v>266</v>
      </c>
      <c r="B953" s="179" t="str">
        <f>IFERROR(VLOOKUP(A946,REKAPAN!$A$1:$O$2737,15, FALSE))</f>
        <v/>
      </c>
      <c r="C953" s="185" t="s">
        <v>300</v>
      </c>
      <c r="D953" s="186" t="str">
        <f>IFERROR(VLOOKUP(A946,REKAPAN!$A$1:$M$2737,13, FALSE))</f>
        <v/>
      </c>
      <c r="E953" s="171"/>
      <c r="F953" s="176" t="s">
        <v>372</v>
      </c>
      <c r="G953" s="177" t="str">
        <f t="shared" si="127"/>
        <v/>
      </c>
      <c r="H953" s="50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173" t="s">
        <v>383</v>
      </c>
      <c r="B954" s="179" t="str">
        <f>IFERROR(VLOOKUP(A946,REKAPAN!$A$1:$M$2737,6, FALSE))</f>
        <v/>
      </c>
      <c r="C954" s="185" t="s">
        <v>325</v>
      </c>
      <c r="D954" s="187" t="str">
        <f>IFERROR(VLOOKUP(A946,REKAPAN!$A$1:$M$2737,11, FALSE))</f>
        <v/>
      </c>
      <c r="E954" s="171"/>
      <c r="F954" s="176" t="s">
        <v>394</v>
      </c>
      <c r="G954" s="188" t="str">
        <f>IFERROR(VLOOKUP(A946,REKAPAN!$A$1:$O$2737,14, FALSE))</f>
        <v/>
      </c>
      <c r="H954" s="50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173" t="s">
        <v>404</v>
      </c>
      <c r="B955" s="189" t="str">
        <f>IFERROR(VLOOKUP(A946,REKAPAN!$A$1:$M$2737,5, FALSE))</f>
        <v/>
      </c>
      <c r="C955" s="185" t="s">
        <v>351</v>
      </c>
      <c r="D955" s="187" t="str">
        <f>IFERROR(VLOOKUP(A946,REKAPAN!$A$1:$M$2737,9, FALSE))</f>
        <v/>
      </c>
      <c r="E955" s="171"/>
      <c r="F955" s="176" t="s">
        <v>383</v>
      </c>
      <c r="G955" s="190" t="str">
        <f t="shared" ref="G955:G956" si="128">B954</f>
        <v/>
      </c>
      <c r="H955" s="50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191"/>
      <c r="C956" s="185" t="s">
        <v>372</v>
      </c>
      <c r="D956" s="192" t="str">
        <f>IFERROR(VLOOKUP(A946,REKAPAN!$A$1:$M$2737,10, FALSE))</f>
        <v/>
      </c>
      <c r="E956" s="171"/>
      <c r="F956" s="176" t="s">
        <v>404</v>
      </c>
      <c r="G956" s="193" t="str">
        <f t="shared" si="128"/>
        <v/>
      </c>
      <c r="H956" s="50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191"/>
      <c r="C957" s="185" t="s">
        <v>394</v>
      </c>
      <c r="D957" s="194"/>
      <c r="E957" s="171"/>
      <c r="F957" s="176"/>
      <c r="H957" s="50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191"/>
      <c r="C958" s="180"/>
      <c r="D958" s="50"/>
      <c r="E958" s="171"/>
      <c r="F958" s="191"/>
      <c r="H958" s="50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176" t="s">
        <v>460</v>
      </c>
      <c r="B959" s="195" t="s">
        <v>462</v>
      </c>
      <c r="C959" s="180"/>
      <c r="D959" s="181"/>
      <c r="E959" s="171"/>
      <c r="F959" s="196" t="s">
        <v>464</v>
      </c>
      <c r="G959" s="197" t="s">
        <v>469</v>
      </c>
      <c r="H959" s="198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199" t="str">
        <f>IFERROR(VLOOKUP(A946,REKAPAN!$A$2:$R$2737,16, FALSE))</f>
        <v/>
      </c>
      <c r="B960" s="200"/>
      <c r="C960" s="201"/>
      <c r="D960" s="202"/>
      <c r="E960" s="203"/>
      <c r="F960" s="204"/>
      <c r="G960" s="78"/>
      <c r="H960" s="79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162" t="s">
        <v>4038</v>
      </c>
      <c r="B961" s="27"/>
      <c r="C961" s="27"/>
      <c r="D961" s="28"/>
      <c r="E961" s="163"/>
      <c r="F961" s="164" t="str">
        <f>A961</f>
        <v>(13)41</v>
      </c>
      <c r="G961" s="165" t="s">
        <v>238</v>
      </c>
      <c r="H961" s="166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167" t="s">
        <v>239</v>
      </c>
      <c r="B962" s="168" t="str">
        <f>IFERROR(VLOOKUP(A961,REKAPAN!$A$1:$M$2737,2, FALSE))</f>
        <v/>
      </c>
      <c r="C962" s="169"/>
      <c r="D962" s="170"/>
      <c r="E962" s="171"/>
      <c r="F962" s="164" t="s">
        <v>266</v>
      </c>
      <c r="G962" s="172" t="str">
        <f>B968</f>
        <v/>
      </c>
      <c r="H962" s="28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173" t="s">
        <v>269</v>
      </c>
      <c r="B963" s="174" t="str">
        <f>IFERROR(VLOOKUP(A961,REKAPAN!$A$1:$M$2737,3, FALSE))</f>
        <v/>
      </c>
      <c r="D963" s="175"/>
      <c r="E963" s="171"/>
      <c r="F963" s="176" t="s">
        <v>270</v>
      </c>
      <c r="G963" s="177" t="str">
        <f>B962</f>
        <v/>
      </c>
      <c r="H963" s="50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173"/>
      <c r="D964" s="175"/>
      <c r="E964" s="171"/>
      <c r="F964" s="176" t="s">
        <v>283</v>
      </c>
      <c r="G964" s="178" t="str">
        <f t="shared" ref="G964:G968" si="129">D967</f>
        <v/>
      </c>
      <c r="H964" s="50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173"/>
      <c r="D965" s="175"/>
      <c r="E965" s="171"/>
      <c r="F965" s="176" t="s">
        <v>300</v>
      </c>
      <c r="G965" s="178" t="str">
        <f t="shared" si="129"/>
        <v/>
      </c>
      <c r="H965" s="50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173" t="s">
        <v>306</v>
      </c>
      <c r="B966" s="179" t="str">
        <f>IFERROR(VLOOKUP(A961,REKAPAN!$A$1:$M$2737,4, FALSE))</f>
        <v/>
      </c>
      <c r="C966" s="180"/>
      <c r="D966" s="181"/>
      <c r="E966" s="171"/>
      <c r="F966" s="176" t="s">
        <v>325</v>
      </c>
      <c r="G966" s="177" t="str">
        <f t="shared" si="129"/>
        <v/>
      </c>
      <c r="H966" s="50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164" t="s">
        <v>332</v>
      </c>
      <c r="B967" s="182" t="s">
        <v>333</v>
      </c>
      <c r="C967" s="183" t="s">
        <v>283</v>
      </c>
      <c r="D967" s="184" t="str">
        <f>IFERROR(VLOOKUP(A961,REKAPAN!$A$1:$M$2737,12, FALSE))</f>
        <v/>
      </c>
      <c r="E967" s="171"/>
      <c r="F967" s="176" t="s">
        <v>351</v>
      </c>
      <c r="G967" s="177" t="str">
        <f t="shared" si="129"/>
        <v/>
      </c>
      <c r="H967" s="50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173" t="s">
        <v>266</v>
      </c>
      <c r="B968" s="179" t="str">
        <f>IFERROR(VLOOKUP(A961,REKAPAN!$A$1:$O$2737,15, FALSE))</f>
        <v/>
      </c>
      <c r="C968" s="185" t="s">
        <v>300</v>
      </c>
      <c r="D968" s="186" t="str">
        <f>IFERROR(VLOOKUP(A961,REKAPAN!$A$1:$M$2737,13, FALSE))</f>
        <v/>
      </c>
      <c r="E968" s="171"/>
      <c r="F968" s="176" t="s">
        <v>372</v>
      </c>
      <c r="G968" s="177" t="str">
        <f t="shared" si="129"/>
        <v/>
      </c>
      <c r="H968" s="50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173" t="s">
        <v>383</v>
      </c>
      <c r="B969" s="179" t="str">
        <f>IFERROR(VLOOKUP(A961,REKAPAN!$A$1:$M$2737,6, FALSE))</f>
        <v/>
      </c>
      <c r="C969" s="185" t="s">
        <v>325</v>
      </c>
      <c r="D969" s="187" t="str">
        <f>IFERROR(VLOOKUP(A961,REKAPAN!$A$1:$M$2737,11, FALSE))</f>
        <v/>
      </c>
      <c r="E969" s="171"/>
      <c r="F969" s="176" t="s">
        <v>394</v>
      </c>
      <c r="G969" s="188" t="str">
        <f>IFERROR(VLOOKUP(A961,REKAPAN!$A$1:$O$2737,14, FALSE))</f>
        <v/>
      </c>
      <c r="H969" s="50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173" t="s">
        <v>404</v>
      </c>
      <c r="B970" s="189" t="str">
        <f>IFERROR(VLOOKUP(A961,REKAPAN!$A$1:$M$2737,5, FALSE))</f>
        <v/>
      </c>
      <c r="C970" s="185" t="s">
        <v>351</v>
      </c>
      <c r="D970" s="187" t="str">
        <f>IFERROR(VLOOKUP(A961,REKAPAN!$A$1:$M$2737,9, FALSE))</f>
        <v/>
      </c>
      <c r="E970" s="171"/>
      <c r="F970" s="176" t="s">
        <v>383</v>
      </c>
      <c r="G970" s="190" t="str">
        <f t="shared" ref="G970:G971" si="130">B969</f>
        <v/>
      </c>
      <c r="H970" s="50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191"/>
      <c r="C971" s="185" t="s">
        <v>372</v>
      </c>
      <c r="D971" s="192" t="str">
        <f>IFERROR(VLOOKUP(A961,REKAPAN!$A$1:$M$2737,10, FALSE))</f>
        <v/>
      </c>
      <c r="E971" s="171"/>
      <c r="F971" s="176" t="s">
        <v>404</v>
      </c>
      <c r="G971" s="193" t="str">
        <f t="shared" si="130"/>
        <v/>
      </c>
      <c r="H971" s="50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191"/>
      <c r="C972" s="185" t="s">
        <v>394</v>
      </c>
      <c r="D972" s="194"/>
      <c r="E972" s="171"/>
      <c r="F972" s="176"/>
      <c r="H972" s="50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191"/>
      <c r="C973" s="180"/>
      <c r="D973" s="50"/>
      <c r="E973" s="171"/>
      <c r="F973" s="191"/>
      <c r="H973" s="50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176" t="s">
        <v>460</v>
      </c>
      <c r="B974" s="195" t="s">
        <v>462</v>
      </c>
      <c r="C974" s="180"/>
      <c r="D974" s="181"/>
      <c r="E974" s="171"/>
      <c r="F974" s="196" t="s">
        <v>464</v>
      </c>
      <c r="G974" s="197" t="s">
        <v>469</v>
      </c>
      <c r="H974" s="198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199" t="str">
        <f>IFERROR(VLOOKUP(A961,REKAPAN!$A$2:$R$2737,16, FALSE))</f>
        <v/>
      </c>
      <c r="B975" s="200"/>
      <c r="C975" s="201"/>
      <c r="D975" s="202"/>
      <c r="E975" s="203"/>
      <c r="F975" s="204"/>
      <c r="G975" s="78"/>
      <c r="H975" s="79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162" t="s">
        <v>4039</v>
      </c>
      <c r="B976" s="27"/>
      <c r="C976" s="27"/>
      <c r="D976" s="28"/>
      <c r="E976" s="163"/>
      <c r="F976" s="164" t="str">
        <f>A976</f>
        <v>(13)42</v>
      </c>
      <c r="G976" s="165" t="s">
        <v>238</v>
      </c>
      <c r="H976" s="166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167" t="s">
        <v>239</v>
      </c>
      <c r="B977" s="168" t="str">
        <f>IFERROR(VLOOKUP(A976,REKAPAN!$A$1:$M$2737,2, FALSE))</f>
        <v/>
      </c>
      <c r="C977" s="169"/>
      <c r="D977" s="170"/>
      <c r="E977" s="171"/>
      <c r="F977" s="164" t="s">
        <v>266</v>
      </c>
      <c r="G977" s="172" t="str">
        <f>B983</f>
        <v/>
      </c>
      <c r="H977" s="28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173" t="s">
        <v>269</v>
      </c>
      <c r="B978" s="174" t="str">
        <f>IFERROR(VLOOKUP(A976,REKAPAN!$A$1:$M$2737,3, FALSE))</f>
        <v/>
      </c>
      <c r="D978" s="175"/>
      <c r="E978" s="171"/>
      <c r="F978" s="176" t="s">
        <v>270</v>
      </c>
      <c r="G978" s="177" t="str">
        <f>B977</f>
        <v/>
      </c>
      <c r="H978" s="50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173"/>
      <c r="D979" s="175"/>
      <c r="E979" s="171"/>
      <c r="F979" s="176" t="s">
        <v>283</v>
      </c>
      <c r="G979" s="178" t="str">
        <f t="shared" ref="G979:G983" si="131">D982</f>
        <v/>
      </c>
      <c r="H979" s="50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173"/>
      <c r="D980" s="175"/>
      <c r="E980" s="171"/>
      <c r="F980" s="176" t="s">
        <v>300</v>
      </c>
      <c r="G980" s="178" t="str">
        <f t="shared" si="131"/>
        <v/>
      </c>
      <c r="H980" s="50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173" t="s">
        <v>306</v>
      </c>
      <c r="B981" s="179" t="str">
        <f>IFERROR(VLOOKUP(A976,REKAPAN!$A$1:$M$2737,4, FALSE))</f>
        <v/>
      </c>
      <c r="C981" s="180"/>
      <c r="D981" s="181"/>
      <c r="E981" s="171"/>
      <c r="F981" s="176" t="s">
        <v>325</v>
      </c>
      <c r="G981" s="177" t="str">
        <f t="shared" si="131"/>
        <v/>
      </c>
      <c r="H981" s="50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164" t="s">
        <v>332</v>
      </c>
      <c r="B982" s="182" t="s">
        <v>333</v>
      </c>
      <c r="C982" s="183" t="s">
        <v>283</v>
      </c>
      <c r="D982" s="184" t="str">
        <f>IFERROR(VLOOKUP(A976,REKAPAN!$A$1:$M$2737,12, FALSE))</f>
        <v/>
      </c>
      <c r="E982" s="171"/>
      <c r="F982" s="176" t="s">
        <v>351</v>
      </c>
      <c r="G982" s="177" t="str">
        <f t="shared" si="131"/>
        <v/>
      </c>
      <c r="H982" s="50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173" t="s">
        <v>266</v>
      </c>
      <c r="B983" s="179" t="str">
        <f>IFERROR(VLOOKUP(A976,REKAPAN!$A$1:$O$2737,15, FALSE))</f>
        <v/>
      </c>
      <c r="C983" s="185" t="s">
        <v>300</v>
      </c>
      <c r="D983" s="186" t="str">
        <f>IFERROR(VLOOKUP(A976,REKAPAN!$A$1:$M$2737,13, FALSE))</f>
        <v/>
      </c>
      <c r="E983" s="171"/>
      <c r="F983" s="176" t="s">
        <v>372</v>
      </c>
      <c r="G983" s="177" t="str">
        <f t="shared" si="131"/>
        <v/>
      </c>
      <c r="H983" s="50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173" t="s">
        <v>383</v>
      </c>
      <c r="B984" s="179" t="str">
        <f>IFERROR(VLOOKUP(A976,REKAPAN!$A$1:$M$2737,6, FALSE))</f>
        <v/>
      </c>
      <c r="C984" s="185" t="s">
        <v>325</v>
      </c>
      <c r="D984" s="187" t="str">
        <f>IFERROR(VLOOKUP(A976,REKAPAN!$A$1:$M$2737,11, FALSE))</f>
        <v/>
      </c>
      <c r="E984" s="171"/>
      <c r="F984" s="176" t="s">
        <v>394</v>
      </c>
      <c r="G984" s="188" t="str">
        <f>IFERROR(VLOOKUP(A976,REKAPAN!$A$1:$O$2737,14, FALSE))</f>
        <v/>
      </c>
      <c r="H984" s="50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173" t="s">
        <v>404</v>
      </c>
      <c r="B985" s="189" t="str">
        <f>IFERROR(VLOOKUP(A976,REKAPAN!$A$1:$M$2737,5, FALSE))</f>
        <v/>
      </c>
      <c r="C985" s="185" t="s">
        <v>351</v>
      </c>
      <c r="D985" s="187" t="str">
        <f>IFERROR(VLOOKUP(A976,REKAPAN!$A$1:$M$2737,9, FALSE))</f>
        <v/>
      </c>
      <c r="E985" s="171"/>
      <c r="F985" s="176" t="s">
        <v>383</v>
      </c>
      <c r="G985" s="190" t="str">
        <f t="shared" ref="G985:G986" si="132">B984</f>
        <v/>
      </c>
      <c r="H985" s="50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191"/>
      <c r="C986" s="185" t="s">
        <v>372</v>
      </c>
      <c r="D986" s="192" t="str">
        <f>IFERROR(VLOOKUP(A976,REKAPAN!$A$1:$M$2737,10, FALSE))</f>
        <v/>
      </c>
      <c r="E986" s="171"/>
      <c r="F986" s="176" t="s">
        <v>404</v>
      </c>
      <c r="G986" s="193" t="str">
        <f t="shared" si="132"/>
        <v/>
      </c>
      <c r="H986" s="50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191"/>
      <c r="C987" s="185" t="s">
        <v>394</v>
      </c>
      <c r="D987" s="194"/>
      <c r="E987" s="171"/>
      <c r="F987" s="176"/>
      <c r="H987" s="50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191"/>
      <c r="C988" s="180"/>
      <c r="D988" s="50"/>
      <c r="E988" s="171"/>
      <c r="F988" s="191"/>
      <c r="H988" s="50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176" t="s">
        <v>460</v>
      </c>
      <c r="B989" s="195" t="s">
        <v>462</v>
      </c>
      <c r="C989" s="180"/>
      <c r="D989" s="181"/>
      <c r="E989" s="171"/>
      <c r="F989" s="196" t="s">
        <v>464</v>
      </c>
      <c r="G989" s="197" t="s">
        <v>469</v>
      </c>
      <c r="H989" s="198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199" t="str">
        <f>IFERROR(VLOOKUP(A976,REKAPAN!$A$2:$R$2737,16, FALSE))</f>
        <v/>
      </c>
      <c r="B990" s="200"/>
      <c r="C990" s="201"/>
      <c r="D990" s="202"/>
      <c r="E990" s="203"/>
      <c r="F990" s="204"/>
      <c r="G990" s="78"/>
      <c r="H990" s="79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162" t="s">
        <v>4040</v>
      </c>
      <c r="B991" s="27"/>
      <c r="C991" s="27"/>
      <c r="D991" s="28"/>
      <c r="E991" s="163"/>
      <c r="F991" s="164" t="str">
        <f>A991</f>
        <v>(13)43</v>
      </c>
      <c r="G991" s="165" t="s">
        <v>238</v>
      </c>
      <c r="H991" s="166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167" t="s">
        <v>239</v>
      </c>
      <c r="B992" s="168" t="str">
        <f>IFERROR(VLOOKUP(A991,REKAPAN!$A$1:$M$2737,2, FALSE))</f>
        <v/>
      </c>
      <c r="C992" s="169"/>
      <c r="D992" s="170"/>
      <c r="E992" s="171"/>
      <c r="F992" s="164" t="s">
        <v>266</v>
      </c>
      <c r="G992" s="172" t="str">
        <f>B998</f>
        <v/>
      </c>
      <c r="H992" s="28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173" t="s">
        <v>269</v>
      </c>
      <c r="B993" s="174" t="str">
        <f>IFERROR(VLOOKUP(A991,REKAPAN!$A$1:$M$2737,3, FALSE))</f>
        <v/>
      </c>
      <c r="D993" s="175"/>
      <c r="E993" s="171"/>
      <c r="F993" s="176" t="s">
        <v>270</v>
      </c>
      <c r="G993" s="177" t="str">
        <f>B992</f>
        <v/>
      </c>
      <c r="H993" s="50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173"/>
      <c r="D994" s="175"/>
      <c r="E994" s="171"/>
      <c r="F994" s="176" t="s">
        <v>283</v>
      </c>
      <c r="G994" s="178" t="str">
        <f t="shared" ref="G994:G998" si="133">D997</f>
        <v/>
      </c>
      <c r="H994" s="50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5.75" customHeight="1">
      <c r="A995" s="173"/>
      <c r="D995" s="175"/>
      <c r="E995" s="171"/>
      <c r="F995" s="176" t="s">
        <v>300</v>
      </c>
      <c r="G995" s="178" t="str">
        <f t="shared" si="133"/>
        <v/>
      </c>
      <c r="H995" s="50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173" t="s">
        <v>306</v>
      </c>
      <c r="B996" s="179" t="str">
        <f>IFERROR(VLOOKUP(A991,REKAPAN!$A$1:$M$2737,4, FALSE))</f>
        <v/>
      </c>
      <c r="C996" s="180"/>
      <c r="D996" s="181"/>
      <c r="E996" s="171"/>
      <c r="F996" s="176" t="s">
        <v>325</v>
      </c>
      <c r="G996" s="177" t="str">
        <f t="shared" si="133"/>
        <v/>
      </c>
      <c r="H996" s="50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164" t="s">
        <v>332</v>
      </c>
      <c r="B997" s="182" t="s">
        <v>333</v>
      </c>
      <c r="C997" s="183" t="s">
        <v>283</v>
      </c>
      <c r="D997" s="184" t="str">
        <f>IFERROR(VLOOKUP(A991,REKAPAN!$A$1:$M$2737,12, FALSE))</f>
        <v/>
      </c>
      <c r="E997" s="171"/>
      <c r="F997" s="176" t="s">
        <v>351</v>
      </c>
      <c r="G997" s="177" t="str">
        <f t="shared" si="133"/>
        <v/>
      </c>
      <c r="H997" s="50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173" t="s">
        <v>266</v>
      </c>
      <c r="B998" s="179" t="str">
        <f>IFERROR(VLOOKUP(A991,REKAPAN!$A$1:$O$2737,15, FALSE))</f>
        <v/>
      </c>
      <c r="C998" s="185" t="s">
        <v>300</v>
      </c>
      <c r="D998" s="186" t="str">
        <f>IFERROR(VLOOKUP(A991,REKAPAN!$A$1:$M$2737,13, FALSE))</f>
        <v/>
      </c>
      <c r="E998" s="171"/>
      <c r="F998" s="176" t="s">
        <v>372</v>
      </c>
      <c r="G998" s="177" t="str">
        <f t="shared" si="133"/>
        <v/>
      </c>
      <c r="H998" s="50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173" t="s">
        <v>383</v>
      </c>
      <c r="B999" s="179" t="str">
        <f>IFERROR(VLOOKUP(A991,REKAPAN!$A$1:$M$2737,6, FALSE))</f>
        <v/>
      </c>
      <c r="C999" s="185" t="s">
        <v>325</v>
      </c>
      <c r="D999" s="187" t="str">
        <f>IFERROR(VLOOKUP(A991,REKAPAN!$A$1:$M$2737,11, FALSE))</f>
        <v/>
      </c>
      <c r="E999" s="171"/>
      <c r="F999" s="176" t="s">
        <v>394</v>
      </c>
      <c r="G999" s="188" t="str">
        <f>IFERROR(VLOOKUP(A991,REKAPAN!$A$1:$O$2737,14, FALSE))</f>
        <v/>
      </c>
      <c r="H999" s="50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173" t="s">
        <v>404</v>
      </c>
      <c r="B1000" s="189" t="str">
        <f>IFERROR(VLOOKUP(A991,REKAPAN!$A$1:$M$2737,5, FALSE))</f>
        <v/>
      </c>
      <c r="C1000" s="185" t="s">
        <v>351</v>
      </c>
      <c r="D1000" s="187" t="str">
        <f>IFERROR(VLOOKUP(A991,REKAPAN!$A$1:$M$2737,9, FALSE))</f>
        <v/>
      </c>
      <c r="E1000" s="171"/>
      <c r="F1000" s="176" t="s">
        <v>383</v>
      </c>
      <c r="G1000" s="190" t="str">
        <f t="shared" ref="G1000:G1001" si="134">B999</f>
        <v/>
      </c>
      <c r="H1000" s="50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  <row r="1001" ht="15.75" customHeight="1">
      <c r="A1001" s="191"/>
      <c r="C1001" s="185" t="s">
        <v>372</v>
      </c>
      <c r="D1001" s="192" t="str">
        <f>IFERROR(VLOOKUP(A991,REKAPAN!$A$1:$M$2737,10, FALSE))</f>
        <v/>
      </c>
      <c r="E1001" s="171"/>
      <c r="F1001" s="176" t="s">
        <v>404</v>
      </c>
      <c r="G1001" s="193" t="str">
        <f t="shared" si="134"/>
        <v/>
      </c>
      <c r="H1001" s="50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</row>
    <row r="1002" ht="15.75" customHeight="1">
      <c r="A1002" s="191"/>
      <c r="C1002" s="185" t="s">
        <v>394</v>
      </c>
      <c r="D1002" s="194"/>
      <c r="E1002" s="171"/>
      <c r="F1002" s="176"/>
      <c r="H1002" s="50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</row>
    <row r="1003" ht="15.75" customHeight="1">
      <c r="A1003" s="191"/>
      <c r="C1003" s="180"/>
      <c r="D1003" s="50"/>
      <c r="E1003" s="171"/>
      <c r="F1003" s="191"/>
      <c r="H1003" s="50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</row>
    <row r="1004" ht="15.75" customHeight="1">
      <c r="A1004" s="176" t="s">
        <v>460</v>
      </c>
      <c r="B1004" s="195" t="s">
        <v>462</v>
      </c>
      <c r="C1004" s="180"/>
      <c r="D1004" s="181"/>
      <c r="E1004" s="171"/>
      <c r="F1004" s="196" t="s">
        <v>464</v>
      </c>
      <c r="G1004" s="197" t="s">
        <v>469</v>
      </c>
      <c r="H1004" s="198"/>
      <c r="I1004" s="33"/>
      <c r="J1004" s="33"/>
      <c r="K1004" s="33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</row>
    <row r="1005" ht="15.75" customHeight="1">
      <c r="A1005" s="199" t="str">
        <f>IFERROR(VLOOKUP(A991,REKAPAN!$A$2:$R$2737,16, FALSE))</f>
        <v/>
      </c>
      <c r="B1005" s="200"/>
      <c r="C1005" s="201"/>
      <c r="D1005" s="202"/>
      <c r="E1005" s="203"/>
      <c r="F1005" s="204"/>
      <c r="G1005" s="78"/>
      <c r="H1005" s="79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</row>
    <row r="1006" ht="15.75" customHeight="1">
      <c r="A1006" s="162" t="s">
        <v>4041</v>
      </c>
      <c r="B1006" s="27"/>
      <c r="C1006" s="27"/>
      <c r="D1006" s="28"/>
      <c r="E1006" s="163"/>
      <c r="F1006" s="164" t="str">
        <f>A1006</f>
        <v>(13)44</v>
      </c>
      <c r="G1006" s="165" t="s">
        <v>238</v>
      </c>
      <c r="H1006" s="166"/>
      <c r="I1006" s="33"/>
      <c r="J1006" s="33"/>
      <c r="K1006" s="33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</row>
    <row r="1007" ht="15.75" customHeight="1">
      <c r="A1007" s="167" t="s">
        <v>239</v>
      </c>
      <c r="B1007" s="168" t="str">
        <f>IFERROR(VLOOKUP(A1006,REKAPAN!$A$1:$M$2737,2, FALSE))</f>
        <v/>
      </c>
      <c r="C1007" s="169"/>
      <c r="D1007" s="170"/>
      <c r="E1007" s="171"/>
      <c r="F1007" s="164" t="s">
        <v>266</v>
      </c>
      <c r="G1007" s="172" t="str">
        <f>B1013</f>
        <v/>
      </c>
      <c r="H1007" s="28"/>
      <c r="I1007" s="33"/>
      <c r="J1007" s="33"/>
      <c r="K1007" s="33"/>
      <c r="L1007" s="33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</row>
    <row r="1008" ht="15.75" customHeight="1">
      <c r="A1008" s="173" t="s">
        <v>269</v>
      </c>
      <c r="B1008" s="174" t="str">
        <f>IFERROR(VLOOKUP(A1006,REKAPAN!$A$1:$M$2737,3, FALSE))</f>
        <v/>
      </c>
      <c r="D1008" s="175"/>
      <c r="E1008" s="171"/>
      <c r="F1008" s="176" t="s">
        <v>270</v>
      </c>
      <c r="G1008" s="177" t="str">
        <f>B1007</f>
        <v/>
      </c>
      <c r="H1008" s="50"/>
      <c r="I1008" s="33"/>
      <c r="J1008" s="33"/>
      <c r="K1008" s="33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</row>
    <row r="1009" ht="15.75" customHeight="1">
      <c r="A1009" s="173"/>
      <c r="D1009" s="175"/>
      <c r="E1009" s="171"/>
      <c r="F1009" s="176" t="s">
        <v>283</v>
      </c>
      <c r="G1009" s="178" t="str">
        <f t="shared" ref="G1009:G1013" si="135">D1012</f>
        <v/>
      </c>
      <c r="H1009" s="50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</row>
    <row r="1010" ht="15.75" customHeight="1">
      <c r="A1010" s="173"/>
      <c r="D1010" s="175"/>
      <c r="E1010" s="171"/>
      <c r="F1010" s="176" t="s">
        <v>300</v>
      </c>
      <c r="G1010" s="178" t="str">
        <f t="shared" si="135"/>
        <v/>
      </c>
      <c r="H1010" s="50"/>
      <c r="I1010" s="33"/>
      <c r="J1010" s="33"/>
      <c r="K1010" s="33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</row>
    <row r="1011" ht="15.75" customHeight="1">
      <c r="A1011" s="173" t="s">
        <v>306</v>
      </c>
      <c r="B1011" s="179" t="str">
        <f>IFERROR(VLOOKUP(A1006,REKAPAN!$A$1:$M$2737,4, FALSE))</f>
        <v/>
      </c>
      <c r="C1011" s="180"/>
      <c r="D1011" s="181"/>
      <c r="E1011" s="171"/>
      <c r="F1011" s="176" t="s">
        <v>325</v>
      </c>
      <c r="G1011" s="177" t="str">
        <f t="shared" si="135"/>
        <v/>
      </c>
      <c r="H1011" s="50"/>
      <c r="I1011" s="33"/>
      <c r="J1011" s="33"/>
      <c r="K1011" s="33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</row>
    <row r="1012" ht="15.75" customHeight="1">
      <c r="A1012" s="164" t="s">
        <v>332</v>
      </c>
      <c r="B1012" s="182" t="s">
        <v>333</v>
      </c>
      <c r="C1012" s="183" t="s">
        <v>283</v>
      </c>
      <c r="D1012" s="184" t="str">
        <f>IFERROR(VLOOKUP(A1006,REKAPAN!$A$1:$M$2737,12, FALSE))</f>
        <v/>
      </c>
      <c r="E1012" s="171"/>
      <c r="F1012" s="176" t="s">
        <v>351</v>
      </c>
      <c r="G1012" s="177" t="str">
        <f t="shared" si="135"/>
        <v/>
      </c>
      <c r="H1012" s="50"/>
      <c r="I1012" s="33"/>
      <c r="J1012" s="33"/>
      <c r="K1012" s="33"/>
      <c r="L1012" s="33"/>
      <c r="M1012" s="33"/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</row>
    <row r="1013" ht="15.75" customHeight="1">
      <c r="A1013" s="173" t="s">
        <v>266</v>
      </c>
      <c r="B1013" s="179" t="str">
        <f>IFERROR(VLOOKUP(A1006,REKAPAN!$A$1:$O$2737,15, FALSE))</f>
        <v/>
      </c>
      <c r="C1013" s="185" t="s">
        <v>300</v>
      </c>
      <c r="D1013" s="186" t="str">
        <f>IFERROR(VLOOKUP(A1006,REKAPAN!$A$1:$M$2737,13, FALSE))</f>
        <v/>
      </c>
      <c r="E1013" s="171"/>
      <c r="F1013" s="176" t="s">
        <v>372</v>
      </c>
      <c r="G1013" s="177" t="str">
        <f t="shared" si="135"/>
        <v/>
      </c>
      <c r="H1013" s="50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</row>
    <row r="1014" ht="15.75" customHeight="1">
      <c r="A1014" s="173" t="s">
        <v>383</v>
      </c>
      <c r="B1014" s="179" t="str">
        <f>IFERROR(VLOOKUP(A1006,REKAPAN!$A$1:$M$2737,6, FALSE))</f>
        <v/>
      </c>
      <c r="C1014" s="185" t="s">
        <v>325</v>
      </c>
      <c r="D1014" s="187" t="str">
        <f>IFERROR(VLOOKUP(A1006,REKAPAN!$A$1:$M$2737,11, FALSE))</f>
        <v/>
      </c>
      <c r="E1014" s="171"/>
      <c r="F1014" s="176" t="s">
        <v>394</v>
      </c>
      <c r="G1014" s="188" t="str">
        <f>IFERROR(VLOOKUP(A1006,REKAPAN!$A$1:$O$2737,14, FALSE))</f>
        <v/>
      </c>
      <c r="H1014" s="50"/>
      <c r="I1014" s="33"/>
      <c r="J1014" s="33"/>
      <c r="K1014" s="33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</row>
    <row r="1015" ht="15.75" customHeight="1">
      <c r="A1015" s="173" t="s">
        <v>404</v>
      </c>
      <c r="B1015" s="189" t="str">
        <f>IFERROR(VLOOKUP(A1006,REKAPAN!$A$1:$M$2737,5, FALSE))</f>
        <v/>
      </c>
      <c r="C1015" s="185" t="s">
        <v>351</v>
      </c>
      <c r="D1015" s="187" t="str">
        <f>IFERROR(VLOOKUP(A1006,REKAPAN!$A$1:$M$2737,9, FALSE))</f>
        <v/>
      </c>
      <c r="E1015" s="171"/>
      <c r="F1015" s="176" t="s">
        <v>383</v>
      </c>
      <c r="G1015" s="190" t="str">
        <f t="shared" ref="G1015:G1016" si="136">B1014</f>
        <v/>
      </c>
      <c r="H1015" s="50"/>
      <c r="I1015" s="33"/>
      <c r="J1015" s="33"/>
      <c r="K1015" s="33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</row>
    <row r="1016" ht="15.75" customHeight="1">
      <c r="A1016" s="191"/>
      <c r="C1016" s="185" t="s">
        <v>372</v>
      </c>
      <c r="D1016" s="192" t="str">
        <f>IFERROR(VLOOKUP(A1006,REKAPAN!$A$1:$M$2737,10, FALSE))</f>
        <v/>
      </c>
      <c r="E1016" s="171"/>
      <c r="F1016" s="176" t="s">
        <v>404</v>
      </c>
      <c r="G1016" s="193" t="str">
        <f t="shared" si="136"/>
        <v/>
      </c>
      <c r="H1016" s="50"/>
      <c r="I1016" s="33"/>
      <c r="J1016" s="33"/>
      <c r="K1016" s="33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</row>
    <row r="1017" ht="15.75" customHeight="1">
      <c r="A1017" s="191"/>
      <c r="C1017" s="185" t="s">
        <v>394</v>
      </c>
      <c r="D1017" s="194"/>
      <c r="E1017" s="171"/>
      <c r="F1017" s="176"/>
      <c r="H1017" s="50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</row>
    <row r="1018" ht="15.75" customHeight="1">
      <c r="A1018" s="191"/>
      <c r="C1018" s="180"/>
      <c r="D1018" s="50"/>
      <c r="E1018" s="171"/>
      <c r="F1018" s="191"/>
      <c r="H1018" s="50"/>
      <c r="I1018" s="33"/>
      <c r="J1018" s="33"/>
      <c r="K1018" s="33"/>
      <c r="L1018" s="33"/>
      <c r="M1018" s="33"/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</row>
    <row r="1019" ht="15.75" customHeight="1">
      <c r="A1019" s="176" t="s">
        <v>460</v>
      </c>
      <c r="B1019" s="195" t="s">
        <v>462</v>
      </c>
      <c r="C1019" s="180"/>
      <c r="D1019" s="181"/>
      <c r="E1019" s="171"/>
      <c r="F1019" s="196" t="s">
        <v>464</v>
      </c>
      <c r="G1019" s="197" t="s">
        <v>469</v>
      </c>
      <c r="H1019" s="198"/>
      <c r="I1019" s="33"/>
      <c r="J1019" s="33"/>
      <c r="K1019" s="33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</row>
    <row r="1020" ht="15.75" customHeight="1">
      <c r="A1020" s="199" t="str">
        <f>IFERROR(VLOOKUP(A1006,REKAPAN!$A$2:$R$2737,16, FALSE))</f>
        <v/>
      </c>
      <c r="B1020" s="200"/>
      <c r="C1020" s="201"/>
      <c r="D1020" s="202"/>
      <c r="E1020" s="203"/>
      <c r="F1020" s="204"/>
      <c r="G1020" s="78"/>
      <c r="H1020" s="79"/>
      <c r="I1020" s="33"/>
      <c r="J1020" s="33"/>
      <c r="K1020" s="33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</row>
    <row r="1021" ht="15.75" customHeight="1">
      <c r="A1021" s="162" t="s">
        <v>4042</v>
      </c>
      <c r="B1021" s="27"/>
      <c r="C1021" s="27"/>
      <c r="D1021" s="28"/>
      <c r="E1021" s="163"/>
      <c r="F1021" s="164" t="str">
        <f>A1021</f>
        <v>(13)45</v>
      </c>
      <c r="G1021" s="165" t="s">
        <v>238</v>
      </c>
      <c r="H1021" s="166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</row>
    <row r="1022" ht="15.75" customHeight="1">
      <c r="A1022" s="167" t="s">
        <v>239</v>
      </c>
      <c r="B1022" s="168" t="str">
        <f>IFERROR(VLOOKUP(A1021,REKAPAN!$A$1:$M$2737,2, FALSE))</f>
        <v/>
      </c>
      <c r="C1022" s="169"/>
      <c r="D1022" s="170"/>
      <c r="E1022" s="171"/>
      <c r="F1022" s="164" t="s">
        <v>266</v>
      </c>
      <c r="G1022" s="172" t="str">
        <f>B1028</f>
        <v/>
      </c>
      <c r="H1022" s="28"/>
      <c r="I1022" s="33"/>
      <c r="J1022" s="33"/>
      <c r="K1022" s="33"/>
      <c r="L1022" s="33"/>
      <c r="M1022" s="33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</row>
    <row r="1023" ht="15.75" customHeight="1">
      <c r="A1023" s="173" t="s">
        <v>269</v>
      </c>
      <c r="B1023" s="174" t="str">
        <f>IFERROR(VLOOKUP(A1021,REKAPAN!$A$1:$M$2737,3, FALSE))</f>
        <v/>
      </c>
      <c r="D1023" s="175"/>
      <c r="E1023" s="171"/>
      <c r="F1023" s="176" t="s">
        <v>270</v>
      </c>
      <c r="G1023" s="177" t="str">
        <f>B1022</f>
        <v/>
      </c>
      <c r="H1023" s="50"/>
      <c r="I1023" s="33"/>
      <c r="J1023" s="33"/>
      <c r="K1023" s="33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</row>
    <row r="1024" ht="15.75" customHeight="1">
      <c r="A1024" s="173"/>
      <c r="D1024" s="175"/>
      <c r="E1024" s="171"/>
      <c r="F1024" s="176" t="s">
        <v>283</v>
      </c>
      <c r="G1024" s="178" t="str">
        <f t="shared" ref="G1024:G1028" si="137">D1027</f>
        <v/>
      </c>
      <c r="H1024" s="50"/>
      <c r="I1024" s="33"/>
      <c r="J1024" s="33"/>
      <c r="K1024" s="33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</row>
    <row r="1025" ht="15.75" customHeight="1">
      <c r="A1025" s="173"/>
      <c r="D1025" s="175"/>
      <c r="E1025" s="171"/>
      <c r="F1025" s="176" t="s">
        <v>300</v>
      </c>
      <c r="G1025" s="178" t="str">
        <f t="shared" si="137"/>
        <v/>
      </c>
      <c r="H1025" s="50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</row>
    <row r="1026" ht="15.75" customHeight="1">
      <c r="A1026" s="173" t="s">
        <v>306</v>
      </c>
      <c r="B1026" s="179" t="str">
        <f>IFERROR(VLOOKUP(A1021,REKAPAN!$A$1:$M$2737,4, FALSE))</f>
        <v/>
      </c>
      <c r="C1026" s="180"/>
      <c r="D1026" s="181"/>
      <c r="E1026" s="171"/>
      <c r="F1026" s="176" t="s">
        <v>325</v>
      </c>
      <c r="G1026" s="177" t="str">
        <f t="shared" si="137"/>
        <v/>
      </c>
      <c r="H1026" s="50"/>
      <c r="I1026" s="33"/>
      <c r="J1026" s="33"/>
      <c r="K1026" s="33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</row>
    <row r="1027" ht="15.75" customHeight="1">
      <c r="A1027" s="164" t="s">
        <v>332</v>
      </c>
      <c r="B1027" s="182" t="s">
        <v>333</v>
      </c>
      <c r="C1027" s="183" t="s">
        <v>283</v>
      </c>
      <c r="D1027" s="184" t="str">
        <f>IFERROR(VLOOKUP(A1021,REKAPAN!$A$1:$M$2737,12, FALSE))</f>
        <v/>
      </c>
      <c r="E1027" s="171"/>
      <c r="F1027" s="176" t="s">
        <v>351</v>
      </c>
      <c r="G1027" s="177" t="str">
        <f t="shared" si="137"/>
        <v/>
      </c>
      <c r="H1027" s="50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</row>
    <row r="1028" ht="15.75" customHeight="1">
      <c r="A1028" s="173" t="s">
        <v>266</v>
      </c>
      <c r="B1028" s="179" t="str">
        <f>IFERROR(VLOOKUP(A1021,REKAPAN!$A$1:$O$2737,15, FALSE))</f>
        <v/>
      </c>
      <c r="C1028" s="185" t="s">
        <v>300</v>
      </c>
      <c r="D1028" s="186" t="str">
        <f>IFERROR(VLOOKUP(A1021,REKAPAN!$A$1:$M$2737,13, FALSE))</f>
        <v/>
      </c>
      <c r="E1028" s="171"/>
      <c r="F1028" s="176" t="s">
        <v>372</v>
      </c>
      <c r="G1028" s="177" t="str">
        <f t="shared" si="137"/>
        <v/>
      </c>
      <c r="H1028" s="50"/>
      <c r="I1028" s="33"/>
      <c r="J1028" s="33"/>
      <c r="K1028" s="33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</row>
    <row r="1029" ht="15.75" customHeight="1">
      <c r="A1029" s="173" t="s">
        <v>383</v>
      </c>
      <c r="B1029" s="179" t="str">
        <f>IFERROR(VLOOKUP(A1021,REKAPAN!$A$1:$M$2737,6, FALSE))</f>
        <v/>
      </c>
      <c r="C1029" s="185" t="s">
        <v>325</v>
      </c>
      <c r="D1029" s="187" t="str">
        <f>IFERROR(VLOOKUP(A1021,REKAPAN!$A$1:$M$2737,11, FALSE))</f>
        <v/>
      </c>
      <c r="E1029" s="171"/>
      <c r="F1029" s="176" t="s">
        <v>394</v>
      </c>
      <c r="G1029" s="188" t="str">
        <f>IFERROR(VLOOKUP(A1021,REKAPAN!$A$1:$O$2737,14, FALSE))</f>
        <v/>
      </c>
      <c r="H1029" s="50"/>
      <c r="I1029" s="33"/>
      <c r="J1029" s="33"/>
      <c r="K1029" s="33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</row>
    <row r="1030" ht="15.75" customHeight="1">
      <c r="A1030" s="173" t="s">
        <v>404</v>
      </c>
      <c r="B1030" s="189" t="str">
        <f>IFERROR(VLOOKUP(A1021,REKAPAN!$A$1:$M$2737,5, FALSE))</f>
        <v/>
      </c>
      <c r="C1030" s="185" t="s">
        <v>351</v>
      </c>
      <c r="D1030" s="187" t="str">
        <f>IFERROR(VLOOKUP(A1021,REKAPAN!$A$1:$M$2737,9, FALSE))</f>
        <v/>
      </c>
      <c r="E1030" s="171"/>
      <c r="F1030" s="176" t="s">
        <v>383</v>
      </c>
      <c r="G1030" s="190" t="str">
        <f t="shared" ref="G1030:G1031" si="138">B1029</f>
        <v/>
      </c>
      <c r="H1030" s="50"/>
      <c r="I1030" s="33"/>
      <c r="J1030" s="33"/>
      <c r="K1030" s="33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</row>
    <row r="1031" ht="15.75" customHeight="1">
      <c r="A1031" s="191"/>
      <c r="C1031" s="185" t="s">
        <v>372</v>
      </c>
      <c r="D1031" s="192" t="str">
        <f>IFERROR(VLOOKUP(A1021,REKAPAN!$A$1:$M$2737,10, FALSE))</f>
        <v/>
      </c>
      <c r="E1031" s="171"/>
      <c r="F1031" s="176" t="s">
        <v>404</v>
      </c>
      <c r="G1031" s="193" t="str">
        <f t="shared" si="138"/>
        <v/>
      </c>
      <c r="H1031" s="50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</row>
    <row r="1032" ht="15.75" customHeight="1">
      <c r="A1032" s="191"/>
      <c r="C1032" s="185" t="s">
        <v>394</v>
      </c>
      <c r="D1032" s="194"/>
      <c r="E1032" s="171"/>
      <c r="F1032" s="176"/>
      <c r="H1032" s="50"/>
      <c r="I1032" s="33"/>
      <c r="J1032" s="33"/>
      <c r="K1032" s="33"/>
      <c r="L1032" s="33"/>
      <c r="M1032" s="33"/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</row>
    <row r="1033" ht="15.75" customHeight="1">
      <c r="A1033" s="191"/>
      <c r="C1033" s="180"/>
      <c r="D1033" s="50"/>
      <c r="E1033" s="171"/>
      <c r="F1033" s="191"/>
      <c r="H1033" s="50"/>
      <c r="I1033" s="33"/>
      <c r="J1033" s="33"/>
      <c r="K1033" s="33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</row>
    <row r="1034" ht="15.75" customHeight="1">
      <c r="A1034" s="176" t="s">
        <v>460</v>
      </c>
      <c r="B1034" s="195" t="s">
        <v>462</v>
      </c>
      <c r="C1034" s="180"/>
      <c r="D1034" s="181"/>
      <c r="E1034" s="171"/>
      <c r="F1034" s="196" t="s">
        <v>464</v>
      </c>
      <c r="G1034" s="197" t="s">
        <v>469</v>
      </c>
      <c r="H1034" s="198"/>
      <c r="I1034" s="33"/>
      <c r="J1034" s="33"/>
      <c r="K1034" s="33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</row>
    <row r="1035" ht="15.75" customHeight="1">
      <c r="A1035" s="199" t="str">
        <f>IFERROR(VLOOKUP(A1021,REKAPAN!$A$2:$R$2737,16, FALSE))</f>
        <v/>
      </c>
      <c r="B1035" s="200"/>
      <c r="C1035" s="201"/>
      <c r="D1035" s="202"/>
      <c r="E1035" s="203"/>
      <c r="F1035" s="204"/>
      <c r="G1035" s="78"/>
      <c r="H1035" s="79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</row>
    <row r="1036" ht="15.75" customHeight="1">
      <c r="A1036" s="162" t="s">
        <v>4043</v>
      </c>
      <c r="B1036" s="27"/>
      <c r="C1036" s="27"/>
      <c r="D1036" s="28"/>
      <c r="E1036" s="163"/>
      <c r="F1036" s="164" t="str">
        <f>A1036</f>
        <v>(13)46</v>
      </c>
      <c r="G1036" s="165" t="s">
        <v>238</v>
      </c>
      <c r="H1036" s="166"/>
      <c r="I1036" s="33"/>
      <c r="J1036" s="33"/>
      <c r="K1036" s="33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</row>
    <row r="1037" ht="15.75" customHeight="1">
      <c r="A1037" s="167" t="s">
        <v>239</v>
      </c>
      <c r="B1037" s="168" t="str">
        <f>IFERROR(VLOOKUP(A1036,REKAPAN!$A$1:$M$2737,2, FALSE))</f>
        <v/>
      </c>
      <c r="C1037" s="169"/>
      <c r="D1037" s="170"/>
      <c r="E1037" s="171"/>
      <c r="F1037" s="164" t="s">
        <v>266</v>
      </c>
      <c r="G1037" s="172" t="str">
        <f>B1043</f>
        <v/>
      </c>
      <c r="H1037" s="28"/>
      <c r="I1037" s="33"/>
      <c r="J1037" s="33"/>
      <c r="K1037" s="33"/>
      <c r="L1037" s="33"/>
      <c r="M1037" s="33"/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</row>
    <row r="1038" ht="15.75" customHeight="1">
      <c r="A1038" s="173" t="s">
        <v>269</v>
      </c>
      <c r="B1038" s="174" t="str">
        <f>IFERROR(VLOOKUP(A1036,REKAPAN!$A$1:$M$2737,3, FALSE))</f>
        <v/>
      </c>
      <c r="D1038" s="175"/>
      <c r="E1038" s="171"/>
      <c r="F1038" s="176" t="s">
        <v>270</v>
      </c>
      <c r="G1038" s="177" t="str">
        <f>B1037</f>
        <v/>
      </c>
      <c r="H1038" s="50"/>
      <c r="I1038" s="33"/>
      <c r="J1038" s="33"/>
      <c r="K1038" s="33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</row>
    <row r="1039" ht="15.75" customHeight="1">
      <c r="A1039" s="173"/>
      <c r="D1039" s="175"/>
      <c r="E1039" s="171"/>
      <c r="F1039" s="176" t="s">
        <v>283</v>
      </c>
      <c r="G1039" s="178" t="str">
        <f t="shared" ref="G1039:G1043" si="139">D1042</f>
        <v/>
      </c>
      <c r="H1039" s="50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</row>
    <row r="1040" ht="15.75" customHeight="1">
      <c r="A1040" s="173"/>
      <c r="D1040" s="175"/>
      <c r="E1040" s="171"/>
      <c r="F1040" s="176" t="s">
        <v>300</v>
      </c>
      <c r="G1040" s="178" t="str">
        <f t="shared" si="139"/>
        <v/>
      </c>
      <c r="H1040" s="50"/>
      <c r="I1040" s="33"/>
      <c r="J1040" s="33"/>
      <c r="K1040" s="33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</row>
    <row r="1041" ht="15.75" customHeight="1">
      <c r="A1041" s="173" t="s">
        <v>306</v>
      </c>
      <c r="B1041" s="179" t="str">
        <f>IFERROR(VLOOKUP(A1036,REKAPAN!$A$1:$M$2737,4, FALSE))</f>
        <v/>
      </c>
      <c r="C1041" s="180"/>
      <c r="D1041" s="181"/>
      <c r="E1041" s="171"/>
      <c r="F1041" s="176" t="s">
        <v>325</v>
      </c>
      <c r="G1041" s="177" t="str">
        <f t="shared" si="139"/>
        <v/>
      </c>
      <c r="H1041" s="50"/>
      <c r="I1041" s="33"/>
      <c r="J1041" s="33"/>
      <c r="K1041" s="33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</row>
    <row r="1042" ht="15.75" customHeight="1">
      <c r="A1042" s="164" t="s">
        <v>332</v>
      </c>
      <c r="B1042" s="182" t="s">
        <v>333</v>
      </c>
      <c r="C1042" s="183" t="s">
        <v>283</v>
      </c>
      <c r="D1042" s="184" t="str">
        <f>IFERROR(VLOOKUP(A1036,REKAPAN!$A$1:$M$2737,12, FALSE))</f>
        <v/>
      </c>
      <c r="E1042" s="171"/>
      <c r="F1042" s="176" t="s">
        <v>351</v>
      </c>
      <c r="G1042" s="177" t="str">
        <f t="shared" si="139"/>
        <v/>
      </c>
      <c r="H1042" s="50"/>
      <c r="I1042" s="33"/>
      <c r="J1042" s="33"/>
      <c r="K1042" s="33"/>
      <c r="L1042" s="33"/>
      <c r="M1042" s="33"/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</row>
    <row r="1043" ht="15.75" customHeight="1">
      <c r="A1043" s="173" t="s">
        <v>266</v>
      </c>
      <c r="B1043" s="179" t="str">
        <f>IFERROR(VLOOKUP(A1036,REKAPAN!$A$1:$O$2737,15, FALSE))</f>
        <v/>
      </c>
      <c r="C1043" s="185" t="s">
        <v>300</v>
      </c>
      <c r="D1043" s="186" t="str">
        <f>IFERROR(VLOOKUP(A1036,REKAPAN!$A$1:$M$2737,13, FALSE))</f>
        <v/>
      </c>
      <c r="E1043" s="171"/>
      <c r="F1043" s="176" t="s">
        <v>372</v>
      </c>
      <c r="G1043" s="177" t="str">
        <f t="shared" si="139"/>
        <v/>
      </c>
      <c r="H1043" s="50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</row>
    <row r="1044" ht="15.75" customHeight="1">
      <c r="A1044" s="173" t="s">
        <v>383</v>
      </c>
      <c r="B1044" s="179" t="str">
        <f>IFERROR(VLOOKUP(A1036,REKAPAN!$A$1:$M$2737,6, FALSE))</f>
        <v/>
      </c>
      <c r="C1044" s="185" t="s">
        <v>325</v>
      </c>
      <c r="D1044" s="187" t="str">
        <f>IFERROR(VLOOKUP(A1036,REKAPAN!$A$1:$M$2737,11, FALSE))</f>
        <v/>
      </c>
      <c r="E1044" s="171"/>
      <c r="F1044" s="176" t="s">
        <v>394</v>
      </c>
      <c r="G1044" s="188" t="str">
        <f>IFERROR(VLOOKUP(A1036,REKAPAN!$A$1:$O$2737,14, FALSE))</f>
        <v/>
      </c>
      <c r="H1044" s="50"/>
      <c r="I1044" s="33"/>
      <c r="J1044" s="33"/>
      <c r="K1044" s="33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</row>
    <row r="1045" ht="15.75" customHeight="1">
      <c r="A1045" s="173" t="s">
        <v>404</v>
      </c>
      <c r="B1045" s="189" t="str">
        <f>IFERROR(VLOOKUP(A1036,REKAPAN!$A$1:$M$2737,5, FALSE))</f>
        <v/>
      </c>
      <c r="C1045" s="185" t="s">
        <v>351</v>
      </c>
      <c r="D1045" s="187" t="str">
        <f>IFERROR(VLOOKUP(A1036,REKAPAN!$A$1:$M$2737,9, FALSE))</f>
        <v/>
      </c>
      <c r="E1045" s="171"/>
      <c r="F1045" s="176" t="s">
        <v>383</v>
      </c>
      <c r="G1045" s="190" t="str">
        <f t="shared" ref="G1045:G1046" si="140">B1044</f>
        <v/>
      </c>
      <c r="H1045" s="50"/>
      <c r="I1045" s="33"/>
      <c r="J1045" s="33"/>
      <c r="K1045" s="33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</row>
    <row r="1046" ht="15.75" customHeight="1">
      <c r="A1046" s="191"/>
      <c r="C1046" s="185" t="s">
        <v>372</v>
      </c>
      <c r="D1046" s="192" t="str">
        <f>IFERROR(VLOOKUP(A1036,REKAPAN!$A$1:$M$2737,10, FALSE))</f>
        <v/>
      </c>
      <c r="E1046" s="171"/>
      <c r="F1046" s="176" t="s">
        <v>404</v>
      </c>
      <c r="G1046" s="193" t="str">
        <f t="shared" si="140"/>
        <v/>
      </c>
      <c r="H1046" s="50"/>
      <c r="I1046" s="33"/>
      <c r="J1046" s="33"/>
      <c r="K1046" s="33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</row>
    <row r="1047" ht="15.75" customHeight="1">
      <c r="A1047" s="191"/>
      <c r="C1047" s="185" t="s">
        <v>394</v>
      </c>
      <c r="D1047" s="194"/>
      <c r="E1047" s="171"/>
      <c r="F1047" s="176"/>
      <c r="H1047" s="50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</row>
    <row r="1048" ht="15.75" customHeight="1">
      <c r="A1048" s="191"/>
      <c r="C1048" s="180"/>
      <c r="D1048" s="50"/>
      <c r="E1048" s="171"/>
      <c r="F1048" s="191"/>
      <c r="H1048" s="50"/>
      <c r="I1048" s="33"/>
      <c r="J1048" s="33"/>
      <c r="K1048" s="33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</row>
    <row r="1049" ht="15.75" customHeight="1">
      <c r="A1049" s="176" t="s">
        <v>460</v>
      </c>
      <c r="B1049" s="195" t="s">
        <v>462</v>
      </c>
      <c r="C1049" s="180"/>
      <c r="D1049" s="181"/>
      <c r="E1049" s="171"/>
      <c r="F1049" s="196" t="s">
        <v>464</v>
      </c>
      <c r="G1049" s="197" t="s">
        <v>469</v>
      </c>
      <c r="H1049" s="198"/>
      <c r="I1049" s="33"/>
      <c r="J1049" s="33"/>
      <c r="K1049" s="33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</row>
    <row r="1050" ht="15.75" customHeight="1">
      <c r="A1050" s="199" t="str">
        <f>IFERROR(VLOOKUP(A1036,REKAPAN!$A$2:$R$2737,16, FALSE))</f>
        <v/>
      </c>
      <c r="B1050" s="200"/>
      <c r="C1050" s="201"/>
      <c r="D1050" s="202"/>
      <c r="E1050" s="203"/>
      <c r="F1050" s="204"/>
      <c r="G1050" s="78"/>
      <c r="H1050" s="79"/>
      <c r="I1050" s="33"/>
      <c r="J1050" s="33"/>
      <c r="K1050" s="33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</row>
    <row r="1051" ht="15.75" customHeight="1">
      <c r="A1051" s="162" t="s">
        <v>4044</v>
      </c>
      <c r="B1051" s="27"/>
      <c r="C1051" s="27"/>
      <c r="D1051" s="28"/>
      <c r="E1051" s="163"/>
      <c r="F1051" s="164" t="str">
        <f>A1051</f>
        <v>(13)47</v>
      </c>
      <c r="G1051" s="165" t="s">
        <v>238</v>
      </c>
      <c r="H1051" s="166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</row>
    <row r="1052" ht="15.75" customHeight="1">
      <c r="A1052" s="167" t="s">
        <v>239</v>
      </c>
      <c r="B1052" s="168" t="str">
        <f>IFERROR(VLOOKUP(A1051,REKAPAN!$A$1:$M$2737,2, FALSE))</f>
        <v/>
      </c>
      <c r="C1052" s="169"/>
      <c r="D1052" s="170"/>
      <c r="E1052" s="171"/>
      <c r="F1052" s="164" t="s">
        <v>266</v>
      </c>
      <c r="G1052" s="172" t="str">
        <f>B1058</f>
        <v/>
      </c>
      <c r="H1052" s="28"/>
      <c r="I1052" s="33"/>
      <c r="J1052" s="33"/>
      <c r="K1052" s="33"/>
      <c r="L1052" s="33"/>
      <c r="M1052" s="33"/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</row>
    <row r="1053" ht="15.75" customHeight="1">
      <c r="A1053" s="173" t="s">
        <v>269</v>
      </c>
      <c r="B1053" s="174" t="str">
        <f>IFERROR(VLOOKUP(A1051,REKAPAN!$A$1:$M$2737,3, FALSE))</f>
        <v/>
      </c>
      <c r="D1053" s="175"/>
      <c r="E1053" s="171"/>
      <c r="F1053" s="176" t="s">
        <v>270</v>
      </c>
      <c r="G1053" s="177" t="str">
        <f>B1052</f>
        <v/>
      </c>
      <c r="H1053" s="50"/>
      <c r="I1053" s="33"/>
      <c r="J1053" s="33"/>
      <c r="K1053" s="33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</row>
    <row r="1054" ht="15.75" customHeight="1">
      <c r="A1054" s="173"/>
      <c r="D1054" s="175"/>
      <c r="E1054" s="171"/>
      <c r="F1054" s="176" t="s">
        <v>283</v>
      </c>
      <c r="G1054" s="178" t="str">
        <f t="shared" ref="G1054:G1058" si="141">D1057</f>
        <v/>
      </c>
      <c r="H1054" s="50"/>
      <c r="I1054" s="33"/>
      <c r="J1054" s="33"/>
      <c r="K1054" s="33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</row>
    <row r="1055" ht="15.75" customHeight="1">
      <c r="A1055" s="173"/>
      <c r="D1055" s="175"/>
      <c r="E1055" s="171"/>
      <c r="F1055" s="176" t="s">
        <v>300</v>
      </c>
      <c r="G1055" s="178" t="str">
        <f t="shared" si="141"/>
        <v/>
      </c>
      <c r="H1055" s="50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</row>
    <row r="1056" ht="15.75" customHeight="1">
      <c r="A1056" s="173" t="s">
        <v>306</v>
      </c>
      <c r="B1056" s="179" t="str">
        <f>IFERROR(VLOOKUP(A1051,REKAPAN!$A$1:$M$2737,4, FALSE))</f>
        <v/>
      </c>
      <c r="C1056" s="180"/>
      <c r="D1056" s="181"/>
      <c r="E1056" s="171"/>
      <c r="F1056" s="176" t="s">
        <v>325</v>
      </c>
      <c r="G1056" s="177" t="str">
        <f t="shared" si="141"/>
        <v/>
      </c>
      <c r="H1056" s="50"/>
      <c r="I1056" s="33"/>
      <c r="J1056" s="33"/>
      <c r="K1056" s="33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</row>
    <row r="1057" ht="15.75" customHeight="1">
      <c r="A1057" s="164" t="s">
        <v>332</v>
      </c>
      <c r="B1057" s="182" t="s">
        <v>333</v>
      </c>
      <c r="C1057" s="183" t="s">
        <v>283</v>
      </c>
      <c r="D1057" s="184" t="str">
        <f>IFERROR(VLOOKUP(A1051,REKAPAN!$A$1:$M$2737,12, FALSE))</f>
        <v/>
      </c>
      <c r="E1057" s="171"/>
      <c r="F1057" s="176" t="s">
        <v>351</v>
      </c>
      <c r="G1057" s="177" t="str">
        <f t="shared" si="141"/>
        <v/>
      </c>
      <c r="H1057" s="50"/>
      <c r="I1057" s="33"/>
      <c r="J1057" s="33"/>
      <c r="K1057" s="33"/>
      <c r="L1057" s="33"/>
      <c r="M1057" s="33"/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</row>
    <row r="1058" ht="15.75" customHeight="1">
      <c r="A1058" s="173" t="s">
        <v>266</v>
      </c>
      <c r="B1058" s="179" t="str">
        <f>IFERROR(VLOOKUP(A1051,REKAPAN!$A$1:$O$2737,15, FALSE))</f>
        <v/>
      </c>
      <c r="C1058" s="185" t="s">
        <v>300</v>
      </c>
      <c r="D1058" s="186" t="str">
        <f>IFERROR(VLOOKUP(A1051,REKAPAN!$A$1:$M$2737,13, FALSE))</f>
        <v/>
      </c>
      <c r="E1058" s="171"/>
      <c r="F1058" s="176" t="s">
        <v>372</v>
      </c>
      <c r="G1058" s="177" t="str">
        <f t="shared" si="141"/>
        <v/>
      </c>
      <c r="H1058" s="50"/>
      <c r="I1058" s="33"/>
      <c r="J1058" s="33"/>
      <c r="K1058" s="33"/>
      <c r="L1058" s="33"/>
      <c r="M1058" s="33"/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</row>
    <row r="1059" ht="15.75" customHeight="1">
      <c r="A1059" s="173" t="s">
        <v>383</v>
      </c>
      <c r="B1059" s="179" t="str">
        <f>IFERROR(VLOOKUP(A1051,REKAPAN!$A$1:$M$2737,6, FALSE))</f>
        <v/>
      </c>
      <c r="C1059" s="185" t="s">
        <v>325</v>
      </c>
      <c r="D1059" s="187" t="str">
        <f>IFERROR(VLOOKUP(A1051,REKAPAN!$A$1:$M$2737,11, FALSE))</f>
        <v/>
      </c>
      <c r="E1059" s="171"/>
      <c r="F1059" s="176" t="s">
        <v>394</v>
      </c>
      <c r="G1059" s="188" t="str">
        <f>IFERROR(VLOOKUP(A1051,REKAPAN!$A$1:$O$2737,14, FALSE))</f>
        <v/>
      </c>
      <c r="H1059" s="50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</row>
    <row r="1060" ht="15.75" customHeight="1">
      <c r="A1060" s="173" t="s">
        <v>404</v>
      </c>
      <c r="B1060" s="189" t="str">
        <f>IFERROR(VLOOKUP(A1051,REKAPAN!$A$1:$M$2737,5, FALSE))</f>
        <v/>
      </c>
      <c r="C1060" s="185" t="s">
        <v>351</v>
      </c>
      <c r="D1060" s="187" t="str">
        <f>IFERROR(VLOOKUP(A1051,REKAPAN!$A$1:$M$2737,9, FALSE))</f>
        <v/>
      </c>
      <c r="E1060" s="171"/>
      <c r="F1060" s="176" t="s">
        <v>383</v>
      </c>
      <c r="G1060" s="190" t="str">
        <f t="shared" ref="G1060:G1061" si="142">B1059</f>
        <v/>
      </c>
      <c r="H1060" s="50"/>
      <c r="I1060" s="33"/>
      <c r="J1060" s="33"/>
      <c r="K1060" s="33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</row>
    <row r="1061" ht="15.75" customHeight="1">
      <c r="A1061" s="191"/>
      <c r="C1061" s="185" t="s">
        <v>372</v>
      </c>
      <c r="D1061" s="192" t="str">
        <f>IFERROR(VLOOKUP(A1051,REKAPAN!$A$1:$M$2737,10, FALSE))</f>
        <v/>
      </c>
      <c r="E1061" s="171"/>
      <c r="F1061" s="176" t="s">
        <v>404</v>
      </c>
      <c r="G1061" s="193" t="str">
        <f t="shared" si="142"/>
        <v/>
      </c>
      <c r="H1061" s="50"/>
      <c r="I1061" s="33"/>
      <c r="J1061" s="33"/>
      <c r="K1061" s="33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</row>
    <row r="1062" ht="15.75" customHeight="1">
      <c r="A1062" s="191"/>
      <c r="C1062" s="185" t="s">
        <v>394</v>
      </c>
      <c r="D1062" s="194"/>
      <c r="E1062" s="171"/>
      <c r="F1062" s="176"/>
      <c r="H1062" s="50"/>
      <c r="I1062" s="33"/>
      <c r="J1062" s="33"/>
      <c r="K1062" s="33"/>
      <c r="L1062" s="33"/>
      <c r="M1062" s="33"/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</row>
    <row r="1063" ht="15.75" customHeight="1">
      <c r="A1063" s="191"/>
      <c r="C1063" s="180"/>
      <c r="D1063" s="50"/>
      <c r="E1063" s="171"/>
      <c r="F1063" s="191"/>
      <c r="H1063" s="50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</row>
    <row r="1064" ht="15.75" customHeight="1">
      <c r="A1064" s="176" t="s">
        <v>460</v>
      </c>
      <c r="B1064" s="195" t="s">
        <v>462</v>
      </c>
      <c r="C1064" s="180"/>
      <c r="D1064" s="181"/>
      <c r="E1064" s="171"/>
      <c r="F1064" s="196" t="s">
        <v>464</v>
      </c>
      <c r="G1064" s="197" t="s">
        <v>469</v>
      </c>
      <c r="H1064" s="198"/>
      <c r="I1064" s="33"/>
      <c r="J1064" s="33"/>
      <c r="K1064" s="33"/>
      <c r="L1064" s="33"/>
      <c r="M1064" s="33"/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</row>
    <row r="1065" ht="15.75" customHeight="1">
      <c r="A1065" s="199" t="str">
        <f>IFERROR(VLOOKUP(A1051,REKAPAN!$A$2:$R$2737,16, FALSE))</f>
        <v/>
      </c>
      <c r="B1065" s="200"/>
      <c r="C1065" s="201"/>
      <c r="D1065" s="202"/>
      <c r="E1065" s="203"/>
      <c r="F1065" s="204"/>
      <c r="G1065" s="78"/>
      <c r="H1065" s="79"/>
      <c r="I1065" s="33"/>
      <c r="J1065" s="33"/>
      <c r="K1065" s="33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</row>
    <row r="1066" ht="15.75" customHeight="1">
      <c r="A1066" s="162" t="s">
        <v>4045</v>
      </c>
      <c r="B1066" s="27"/>
      <c r="C1066" s="27"/>
      <c r="D1066" s="28"/>
      <c r="E1066" s="163"/>
      <c r="F1066" s="164" t="str">
        <f>A1066</f>
        <v>(11)19</v>
      </c>
      <c r="G1066" s="165" t="s">
        <v>238</v>
      </c>
      <c r="H1066" s="166"/>
      <c r="I1066" s="33"/>
      <c r="J1066" s="33"/>
      <c r="K1066" s="33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</row>
    <row r="1067" ht="15.75" customHeight="1">
      <c r="A1067" s="167" t="s">
        <v>239</v>
      </c>
      <c r="B1067" s="168" t="str">
        <f>IFERROR(VLOOKUP(A1066,REKAPAN!$A$1:$M$2737,2, FALSE))</f>
        <v/>
      </c>
      <c r="C1067" s="169"/>
      <c r="D1067" s="170"/>
      <c r="E1067" s="171"/>
      <c r="F1067" s="164" t="s">
        <v>266</v>
      </c>
      <c r="G1067" s="172" t="str">
        <f>B1073</f>
        <v/>
      </c>
      <c r="H1067" s="28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</row>
    <row r="1068" ht="15.75" customHeight="1">
      <c r="A1068" s="173" t="s">
        <v>269</v>
      </c>
      <c r="B1068" s="174" t="str">
        <f>IFERROR(VLOOKUP(A1066,REKAPAN!$A$1:$M$2737,3, FALSE))</f>
        <v/>
      </c>
      <c r="D1068" s="175"/>
      <c r="E1068" s="171"/>
      <c r="F1068" s="176" t="s">
        <v>270</v>
      </c>
      <c r="G1068" s="177" t="str">
        <f>B1067</f>
        <v/>
      </c>
      <c r="H1068" s="50"/>
      <c r="I1068" s="33"/>
      <c r="J1068" s="33"/>
      <c r="K1068" s="33"/>
      <c r="L1068" s="33"/>
      <c r="M1068" s="33"/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</row>
    <row r="1069" ht="15.75" customHeight="1">
      <c r="A1069" s="173"/>
      <c r="D1069" s="175"/>
      <c r="E1069" s="171"/>
      <c r="F1069" s="176" t="s">
        <v>283</v>
      </c>
      <c r="G1069" s="178" t="str">
        <f t="shared" ref="G1069:G1073" si="143">D1072</f>
        <v/>
      </c>
      <c r="H1069" s="50"/>
      <c r="I1069" s="33"/>
      <c r="J1069" s="33"/>
      <c r="K1069" s="33"/>
      <c r="L1069" s="33"/>
      <c r="M1069" s="33"/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</row>
    <row r="1070" ht="15.75" customHeight="1">
      <c r="A1070" s="173"/>
      <c r="D1070" s="175"/>
      <c r="E1070" s="171"/>
      <c r="F1070" s="176" t="s">
        <v>300</v>
      </c>
      <c r="G1070" s="178" t="str">
        <f t="shared" si="143"/>
        <v/>
      </c>
      <c r="H1070" s="50"/>
      <c r="I1070" s="33"/>
      <c r="J1070" s="33"/>
      <c r="K1070" s="33"/>
      <c r="L1070" s="33"/>
      <c r="M1070" s="33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</row>
    <row r="1071" ht="15.75" customHeight="1">
      <c r="A1071" s="173" t="s">
        <v>306</v>
      </c>
      <c r="B1071" s="179" t="str">
        <f>IFERROR(VLOOKUP(A1066,REKAPAN!$A$1:$M$2737,4, FALSE))</f>
        <v/>
      </c>
      <c r="C1071" s="180"/>
      <c r="D1071" s="181"/>
      <c r="E1071" s="171"/>
      <c r="F1071" s="176" t="s">
        <v>325</v>
      </c>
      <c r="G1071" s="177" t="str">
        <f t="shared" si="143"/>
        <v/>
      </c>
      <c r="H1071" s="50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</row>
    <row r="1072" ht="15.75" customHeight="1">
      <c r="A1072" s="164" t="s">
        <v>332</v>
      </c>
      <c r="B1072" s="182" t="s">
        <v>333</v>
      </c>
      <c r="C1072" s="183" t="s">
        <v>283</v>
      </c>
      <c r="D1072" s="184" t="str">
        <f>IFERROR(VLOOKUP(A1066,REKAPAN!$A$1:$M$2737,12, FALSE))</f>
        <v/>
      </c>
      <c r="E1072" s="171"/>
      <c r="F1072" s="176" t="s">
        <v>351</v>
      </c>
      <c r="G1072" s="177" t="str">
        <f t="shared" si="143"/>
        <v/>
      </c>
      <c r="H1072" s="50"/>
      <c r="I1072" s="33"/>
      <c r="J1072" s="33"/>
      <c r="K1072" s="33"/>
      <c r="L1072" s="33"/>
      <c r="M1072" s="33"/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</row>
    <row r="1073" ht="15.75" customHeight="1">
      <c r="A1073" s="173" t="s">
        <v>266</v>
      </c>
      <c r="B1073" s="179" t="str">
        <f>IFERROR(VLOOKUP(A1066,REKAPAN!$A$1:$O$2737,15, FALSE))</f>
        <v/>
      </c>
      <c r="C1073" s="185" t="s">
        <v>300</v>
      </c>
      <c r="D1073" s="186" t="str">
        <f>IFERROR(VLOOKUP(A1066,REKAPAN!$A$1:$M$2737,13, FALSE))</f>
        <v/>
      </c>
      <c r="E1073" s="171"/>
      <c r="F1073" s="176" t="s">
        <v>372</v>
      </c>
      <c r="G1073" s="177" t="str">
        <f t="shared" si="143"/>
        <v/>
      </c>
      <c r="H1073" s="50"/>
      <c r="I1073" s="33"/>
      <c r="J1073" s="33"/>
      <c r="K1073" s="33"/>
      <c r="L1073" s="33"/>
      <c r="M1073" s="33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</row>
    <row r="1074" ht="15.75" customHeight="1">
      <c r="A1074" s="173" t="s">
        <v>383</v>
      </c>
      <c r="B1074" s="179" t="str">
        <f>IFERROR(VLOOKUP(A1066,REKAPAN!$A$1:$M$2737,6, FALSE))</f>
        <v/>
      </c>
      <c r="C1074" s="185" t="s">
        <v>325</v>
      </c>
      <c r="D1074" s="187" t="str">
        <f>IFERROR(VLOOKUP(A1066,REKAPAN!$A$1:$M$2737,11, FALSE))</f>
        <v/>
      </c>
      <c r="E1074" s="171"/>
      <c r="F1074" s="176" t="s">
        <v>394</v>
      </c>
      <c r="G1074" s="188" t="str">
        <f>IFERROR(VLOOKUP(A1066,REKAPAN!$A$1:$O$2737,14, FALSE))</f>
        <v/>
      </c>
      <c r="H1074" s="50"/>
      <c r="I1074" s="33"/>
      <c r="J1074" s="33"/>
      <c r="K1074" s="33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</row>
    <row r="1075" ht="15.75" customHeight="1">
      <c r="A1075" s="173" t="s">
        <v>404</v>
      </c>
      <c r="B1075" s="189" t="str">
        <f>IFERROR(VLOOKUP(A1066,REKAPAN!$A$1:$M$2737,5, FALSE))</f>
        <v/>
      </c>
      <c r="C1075" s="185" t="s">
        <v>351</v>
      </c>
      <c r="D1075" s="187" t="str">
        <f>IFERROR(VLOOKUP(A1066,REKAPAN!$A$1:$M$2737,9, FALSE))</f>
        <v/>
      </c>
      <c r="E1075" s="171"/>
      <c r="F1075" s="176" t="s">
        <v>383</v>
      </c>
      <c r="G1075" s="190" t="str">
        <f t="shared" ref="G1075:G1076" si="144">B1074</f>
        <v/>
      </c>
      <c r="H1075" s="50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</row>
    <row r="1076" ht="15.75" customHeight="1">
      <c r="A1076" s="191"/>
      <c r="C1076" s="185" t="s">
        <v>372</v>
      </c>
      <c r="D1076" s="192" t="str">
        <f>IFERROR(VLOOKUP(A1066,REKAPAN!$A$1:$M$2737,10, FALSE))</f>
        <v/>
      </c>
      <c r="E1076" s="171"/>
      <c r="F1076" s="176" t="s">
        <v>404</v>
      </c>
      <c r="G1076" s="193" t="str">
        <f t="shared" si="144"/>
        <v/>
      </c>
      <c r="H1076" s="50"/>
      <c r="I1076" s="33"/>
      <c r="J1076" s="33"/>
      <c r="K1076" s="33"/>
      <c r="L1076" s="33"/>
      <c r="M1076" s="33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</row>
    <row r="1077" ht="15.75" customHeight="1">
      <c r="A1077" s="191"/>
      <c r="C1077" s="185" t="s">
        <v>394</v>
      </c>
      <c r="D1077" s="194"/>
      <c r="E1077" s="171"/>
      <c r="F1077" s="176"/>
      <c r="H1077" s="50"/>
      <c r="I1077" s="33"/>
      <c r="J1077" s="33"/>
      <c r="K1077" s="33"/>
      <c r="L1077" s="33"/>
      <c r="M1077" s="33"/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</row>
    <row r="1078" ht="15.75" customHeight="1">
      <c r="A1078" s="191"/>
      <c r="C1078" s="180"/>
      <c r="D1078" s="50"/>
      <c r="E1078" s="171"/>
      <c r="F1078" s="191"/>
      <c r="H1078" s="50"/>
      <c r="I1078" s="33"/>
      <c r="J1078" s="33"/>
      <c r="K1078" s="33"/>
      <c r="L1078" s="33"/>
      <c r="M1078" s="33"/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</row>
    <row r="1079" ht="15.75" customHeight="1">
      <c r="A1079" s="176" t="s">
        <v>460</v>
      </c>
      <c r="B1079" s="195" t="s">
        <v>462</v>
      </c>
      <c r="C1079" s="180"/>
      <c r="D1079" s="181"/>
      <c r="E1079" s="171"/>
      <c r="F1079" s="196" t="s">
        <v>464</v>
      </c>
      <c r="G1079" s="197" t="s">
        <v>469</v>
      </c>
      <c r="H1079" s="198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</row>
    <row r="1080" ht="15.75" customHeight="1">
      <c r="A1080" s="199" t="str">
        <f>IFERROR(VLOOKUP(A1066,REKAPAN!$A$2:$R$2737,16, FALSE))</f>
        <v/>
      </c>
      <c r="B1080" s="200"/>
      <c r="C1080" s="201"/>
      <c r="D1080" s="202"/>
      <c r="E1080" s="203"/>
      <c r="F1080" s="204"/>
      <c r="G1080" s="78"/>
      <c r="H1080" s="79"/>
      <c r="I1080" s="33"/>
      <c r="J1080" s="33"/>
      <c r="K1080" s="33"/>
      <c r="L1080" s="33"/>
      <c r="M1080" s="33"/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</row>
    <row r="1081" ht="15.75" customHeight="1">
      <c r="A1081" s="162" t="s">
        <v>4046</v>
      </c>
      <c r="B1081" s="27"/>
      <c r="C1081" s="27"/>
      <c r="D1081" s="28"/>
      <c r="E1081" s="163"/>
      <c r="F1081" s="164" t="str">
        <f>A1081</f>
        <v>(11)20</v>
      </c>
      <c r="G1081" s="165" t="s">
        <v>238</v>
      </c>
      <c r="H1081" s="166"/>
      <c r="I1081" s="33"/>
      <c r="J1081" s="33"/>
      <c r="K1081" s="33"/>
      <c r="L1081" s="33"/>
      <c r="M1081" s="33"/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</row>
    <row r="1082" ht="15.75" customHeight="1">
      <c r="A1082" s="167" t="s">
        <v>239</v>
      </c>
      <c r="B1082" s="168" t="str">
        <f>IFERROR(VLOOKUP(A1081,REKAPAN!$A$1:$M$2737,2, FALSE))</f>
        <v/>
      </c>
      <c r="C1082" s="169"/>
      <c r="D1082" s="170"/>
      <c r="E1082" s="171"/>
      <c r="F1082" s="164" t="s">
        <v>266</v>
      </c>
      <c r="G1082" s="172" t="str">
        <f>B1088</f>
        <v/>
      </c>
      <c r="H1082" s="28"/>
      <c r="I1082" s="33"/>
      <c r="J1082" s="33"/>
      <c r="K1082" s="33"/>
      <c r="L1082" s="33"/>
      <c r="M1082" s="33"/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</row>
    <row r="1083" ht="15.75" customHeight="1">
      <c r="A1083" s="173" t="s">
        <v>269</v>
      </c>
      <c r="B1083" s="174" t="str">
        <f>IFERROR(VLOOKUP(A1081,REKAPAN!$A$1:$M$2737,3, FALSE))</f>
        <v/>
      </c>
      <c r="D1083" s="175"/>
      <c r="E1083" s="171"/>
      <c r="F1083" s="176" t="s">
        <v>270</v>
      </c>
      <c r="G1083" s="177" t="str">
        <f>B1082</f>
        <v/>
      </c>
      <c r="H1083" s="50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</row>
    <row r="1084" ht="15.75" customHeight="1">
      <c r="A1084" s="173"/>
      <c r="D1084" s="175"/>
      <c r="E1084" s="171"/>
      <c r="F1084" s="176" t="s">
        <v>283</v>
      </c>
      <c r="G1084" s="178" t="str">
        <f t="shared" ref="G1084:G1088" si="145">D1087</f>
        <v/>
      </c>
      <c r="H1084" s="50"/>
      <c r="I1084" s="33"/>
      <c r="J1084" s="33"/>
      <c r="K1084" s="33"/>
      <c r="L1084" s="33"/>
      <c r="M1084" s="33"/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</row>
    <row r="1085" ht="15.75" customHeight="1">
      <c r="A1085" s="173"/>
      <c r="D1085" s="175"/>
      <c r="E1085" s="171"/>
      <c r="F1085" s="176" t="s">
        <v>300</v>
      </c>
      <c r="G1085" s="178" t="str">
        <f t="shared" si="145"/>
        <v/>
      </c>
      <c r="H1085" s="50"/>
      <c r="I1085" s="33"/>
      <c r="J1085" s="33"/>
      <c r="K1085" s="33"/>
      <c r="L1085" s="33"/>
      <c r="M1085" s="33"/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</row>
    <row r="1086" ht="15.75" customHeight="1">
      <c r="A1086" s="173" t="s">
        <v>306</v>
      </c>
      <c r="B1086" s="179" t="str">
        <f>IFERROR(VLOOKUP(A1081,REKAPAN!$A$1:$M$2737,4, FALSE))</f>
        <v/>
      </c>
      <c r="C1086" s="180"/>
      <c r="D1086" s="181"/>
      <c r="E1086" s="171"/>
      <c r="F1086" s="176" t="s">
        <v>325</v>
      </c>
      <c r="G1086" s="177" t="str">
        <f t="shared" si="145"/>
        <v/>
      </c>
      <c r="H1086" s="50"/>
      <c r="I1086" s="33"/>
      <c r="J1086" s="33"/>
      <c r="K1086" s="33"/>
      <c r="L1086" s="33"/>
      <c r="M1086" s="33"/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</row>
    <row r="1087" ht="15.75" customHeight="1">
      <c r="A1087" s="164" t="s">
        <v>332</v>
      </c>
      <c r="B1087" s="182" t="s">
        <v>333</v>
      </c>
      <c r="C1087" s="183" t="s">
        <v>283</v>
      </c>
      <c r="D1087" s="184" t="str">
        <f>IFERROR(VLOOKUP(A1081,REKAPAN!$A$1:$M$2737,12, FALSE))</f>
        <v/>
      </c>
      <c r="E1087" s="171"/>
      <c r="F1087" s="176" t="s">
        <v>351</v>
      </c>
      <c r="G1087" s="177" t="str">
        <f t="shared" si="145"/>
        <v/>
      </c>
      <c r="H1087" s="50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</row>
    <row r="1088" ht="15.75" customHeight="1">
      <c r="A1088" s="173" t="s">
        <v>266</v>
      </c>
      <c r="B1088" s="179" t="str">
        <f>IFERROR(VLOOKUP(A1081,REKAPAN!$A$1:$O$2737,15, FALSE))</f>
        <v/>
      </c>
      <c r="C1088" s="185" t="s">
        <v>300</v>
      </c>
      <c r="D1088" s="186" t="str">
        <f>IFERROR(VLOOKUP(A1081,REKAPAN!$A$1:$M$2737,13, FALSE))</f>
        <v/>
      </c>
      <c r="E1088" s="171"/>
      <c r="F1088" s="176" t="s">
        <v>372</v>
      </c>
      <c r="G1088" s="177" t="str">
        <f t="shared" si="145"/>
        <v/>
      </c>
      <c r="H1088" s="50"/>
      <c r="I1088" s="33"/>
      <c r="J1088" s="33"/>
      <c r="K1088" s="33"/>
      <c r="L1088" s="33"/>
      <c r="M1088" s="33"/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</row>
    <row r="1089" ht="15.75" customHeight="1">
      <c r="A1089" s="173" t="s">
        <v>383</v>
      </c>
      <c r="B1089" s="179" t="str">
        <f>IFERROR(VLOOKUP(A1081,REKAPAN!$A$1:$M$2737,6, FALSE))</f>
        <v/>
      </c>
      <c r="C1089" s="185" t="s">
        <v>325</v>
      </c>
      <c r="D1089" s="187" t="str">
        <f>IFERROR(VLOOKUP(A1081,REKAPAN!$A$1:$M$2737,11, FALSE))</f>
        <v/>
      </c>
      <c r="E1089" s="171"/>
      <c r="F1089" s="176" t="s">
        <v>394</v>
      </c>
      <c r="G1089" s="188" t="str">
        <f>IFERROR(VLOOKUP(A1081,REKAPAN!$A$1:$O$2737,14, FALSE))</f>
        <v/>
      </c>
      <c r="H1089" s="50"/>
      <c r="I1089" s="33"/>
      <c r="J1089" s="33"/>
      <c r="K1089" s="33"/>
      <c r="L1089" s="33"/>
      <c r="M1089" s="33"/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</row>
    <row r="1090" ht="15.75" customHeight="1">
      <c r="A1090" s="173" t="s">
        <v>404</v>
      </c>
      <c r="B1090" s="189" t="str">
        <f>IFERROR(VLOOKUP(A1081,REKAPAN!$A$1:$M$2737,5, FALSE))</f>
        <v/>
      </c>
      <c r="C1090" s="185" t="s">
        <v>351</v>
      </c>
      <c r="D1090" s="187" t="str">
        <f>IFERROR(VLOOKUP(A1081,REKAPAN!$A$1:$M$2737,9, FALSE))</f>
        <v/>
      </c>
      <c r="E1090" s="171"/>
      <c r="F1090" s="176" t="s">
        <v>383</v>
      </c>
      <c r="G1090" s="190" t="str">
        <f t="shared" ref="G1090:G1091" si="146">B1089</f>
        <v/>
      </c>
      <c r="H1090" s="50"/>
      <c r="I1090" s="33"/>
      <c r="J1090" s="33"/>
      <c r="K1090" s="33"/>
      <c r="L1090" s="33"/>
      <c r="M1090" s="33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</row>
    <row r="1091" ht="15.75" customHeight="1">
      <c r="A1091" s="191"/>
      <c r="C1091" s="185" t="s">
        <v>372</v>
      </c>
      <c r="D1091" s="192" t="str">
        <f>IFERROR(VLOOKUP(A1081,REKAPAN!$A$1:$M$2737,10, FALSE))</f>
        <v/>
      </c>
      <c r="E1091" s="171"/>
      <c r="F1091" s="176" t="s">
        <v>404</v>
      </c>
      <c r="G1091" s="193" t="str">
        <f t="shared" si="146"/>
        <v/>
      </c>
      <c r="H1091" s="50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</row>
    <row r="1092" ht="15.75" customHeight="1">
      <c r="A1092" s="191"/>
      <c r="C1092" s="185" t="s">
        <v>394</v>
      </c>
      <c r="D1092" s="194"/>
      <c r="E1092" s="171"/>
      <c r="F1092" s="176"/>
      <c r="H1092" s="50"/>
      <c r="I1092" s="33"/>
      <c r="J1092" s="33"/>
      <c r="K1092" s="33"/>
      <c r="L1092" s="33"/>
      <c r="M1092" s="33"/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</row>
    <row r="1093" ht="15.75" customHeight="1">
      <c r="A1093" s="191"/>
      <c r="C1093" s="180"/>
      <c r="D1093" s="50"/>
      <c r="E1093" s="171"/>
      <c r="F1093" s="191"/>
      <c r="H1093" s="50"/>
      <c r="I1093" s="33"/>
      <c r="J1093" s="33"/>
      <c r="K1093" s="33"/>
      <c r="L1093" s="33"/>
      <c r="M1093" s="33"/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</row>
    <row r="1094" ht="15.75" customHeight="1">
      <c r="A1094" s="176" t="s">
        <v>460</v>
      </c>
      <c r="B1094" s="195" t="s">
        <v>462</v>
      </c>
      <c r="C1094" s="180"/>
      <c r="D1094" s="181"/>
      <c r="E1094" s="171"/>
      <c r="F1094" s="196" t="s">
        <v>464</v>
      </c>
      <c r="G1094" s="197" t="s">
        <v>469</v>
      </c>
      <c r="H1094" s="198"/>
      <c r="I1094" s="33"/>
      <c r="J1094" s="33"/>
      <c r="K1094" s="33"/>
      <c r="L1094" s="33"/>
      <c r="M1094" s="33"/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</row>
    <row r="1095" ht="15.75" customHeight="1">
      <c r="A1095" s="199" t="str">
        <f>IFERROR(VLOOKUP(A1081,REKAPAN!$A$2:$R$2737,16, FALSE))</f>
        <v/>
      </c>
      <c r="B1095" s="200"/>
      <c r="C1095" s="201"/>
      <c r="D1095" s="202"/>
      <c r="E1095" s="203"/>
      <c r="F1095" s="204"/>
      <c r="G1095" s="78"/>
      <c r="H1095" s="79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</row>
    <row r="1096" ht="15.75" customHeight="1">
      <c r="A1096" s="162" t="s">
        <v>4047</v>
      </c>
      <c r="B1096" s="27"/>
      <c r="C1096" s="27"/>
      <c r="D1096" s="28"/>
      <c r="E1096" s="163"/>
      <c r="F1096" s="164" t="str">
        <f>A1096</f>
        <v>(11)21</v>
      </c>
      <c r="G1096" s="165" t="s">
        <v>238</v>
      </c>
      <c r="H1096" s="166"/>
      <c r="I1096" s="33"/>
      <c r="J1096" s="33"/>
      <c r="K1096" s="33"/>
      <c r="L1096" s="33"/>
      <c r="M1096" s="33"/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</row>
    <row r="1097" ht="15.75" customHeight="1">
      <c r="A1097" s="167" t="s">
        <v>239</v>
      </c>
      <c r="B1097" s="168" t="str">
        <f>IFERROR(VLOOKUP(A1096,REKAPAN!$A$1:$M$2737,2, FALSE))</f>
        <v/>
      </c>
      <c r="C1097" s="169"/>
      <c r="D1097" s="170"/>
      <c r="E1097" s="171"/>
      <c r="F1097" s="164" t="s">
        <v>266</v>
      </c>
      <c r="G1097" s="172" t="str">
        <f>B1103</f>
        <v/>
      </c>
      <c r="H1097" s="28"/>
      <c r="I1097" s="33"/>
      <c r="J1097" s="33"/>
      <c r="K1097" s="33"/>
      <c r="L1097" s="33"/>
      <c r="M1097" s="33"/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</row>
    <row r="1098" ht="15.75" customHeight="1">
      <c r="A1098" s="173" t="s">
        <v>269</v>
      </c>
      <c r="B1098" s="174" t="str">
        <f>IFERROR(VLOOKUP(A1096,REKAPAN!$A$1:$M$2737,3, FALSE))</f>
        <v/>
      </c>
      <c r="D1098" s="175"/>
      <c r="E1098" s="171"/>
      <c r="F1098" s="176" t="s">
        <v>270</v>
      </c>
      <c r="G1098" s="177" t="str">
        <f>B1097</f>
        <v/>
      </c>
      <c r="H1098" s="50"/>
      <c r="I1098" s="33"/>
      <c r="J1098" s="33"/>
      <c r="K1098" s="33"/>
      <c r="L1098" s="33"/>
      <c r="M1098" s="33"/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</row>
    <row r="1099" ht="15.75" customHeight="1">
      <c r="A1099" s="173"/>
      <c r="D1099" s="175"/>
      <c r="E1099" s="171"/>
      <c r="F1099" s="176" t="s">
        <v>283</v>
      </c>
      <c r="G1099" s="178" t="str">
        <f t="shared" ref="G1099:G1103" si="147">D1102</f>
        <v/>
      </c>
      <c r="H1099" s="50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</row>
    <row r="1100" ht="15.75" customHeight="1">
      <c r="A1100" s="173"/>
      <c r="D1100" s="175"/>
      <c r="E1100" s="171"/>
      <c r="F1100" s="176" t="s">
        <v>300</v>
      </c>
      <c r="G1100" s="178" t="str">
        <f t="shared" si="147"/>
        <v/>
      </c>
      <c r="H1100" s="50"/>
      <c r="I1100" s="33"/>
      <c r="J1100" s="33"/>
      <c r="K1100" s="33"/>
      <c r="L1100" s="33"/>
      <c r="M1100" s="33"/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</row>
    <row r="1101" ht="15.75" customHeight="1">
      <c r="A1101" s="173" t="s">
        <v>306</v>
      </c>
      <c r="B1101" s="179" t="str">
        <f>IFERROR(VLOOKUP(A1096,REKAPAN!$A$1:$M$2737,4, FALSE))</f>
        <v/>
      </c>
      <c r="C1101" s="180"/>
      <c r="D1101" s="181"/>
      <c r="E1101" s="171"/>
      <c r="F1101" s="176" t="s">
        <v>325</v>
      </c>
      <c r="G1101" s="177" t="str">
        <f t="shared" si="147"/>
        <v/>
      </c>
      <c r="H1101" s="50"/>
      <c r="I1101" s="33"/>
      <c r="J1101" s="33"/>
      <c r="K1101" s="33"/>
      <c r="L1101" s="33"/>
      <c r="M1101" s="33"/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</row>
    <row r="1102" ht="15.75" customHeight="1">
      <c r="A1102" s="164" t="s">
        <v>332</v>
      </c>
      <c r="B1102" s="182" t="s">
        <v>333</v>
      </c>
      <c r="C1102" s="183" t="s">
        <v>283</v>
      </c>
      <c r="D1102" s="184" t="str">
        <f>IFERROR(VLOOKUP(A1096,REKAPAN!$A$1:$M$2737,12, FALSE))</f>
        <v/>
      </c>
      <c r="E1102" s="171"/>
      <c r="F1102" s="176" t="s">
        <v>351</v>
      </c>
      <c r="G1102" s="177" t="str">
        <f t="shared" si="147"/>
        <v/>
      </c>
      <c r="H1102" s="50"/>
      <c r="I1102" s="33"/>
      <c r="J1102" s="33"/>
      <c r="K1102" s="33"/>
      <c r="L1102" s="33"/>
      <c r="M1102" s="33"/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</row>
    <row r="1103" ht="15.75" customHeight="1">
      <c r="A1103" s="173" t="s">
        <v>266</v>
      </c>
      <c r="B1103" s="179" t="str">
        <f>IFERROR(VLOOKUP(A1096,REKAPAN!$A$1:$O$2737,15, FALSE))</f>
        <v/>
      </c>
      <c r="C1103" s="185" t="s">
        <v>300</v>
      </c>
      <c r="D1103" s="186" t="str">
        <f>IFERROR(VLOOKUP(A1096,REKAPAN!$A$1:$M$2737,13, FALSE))</f>
        <v/>
      </c>
      <c r="E1103" s="171"/>
      <c r="F1103" s="176" t="s">
        <v>372</v>
      </c>
      <c r="G1103" s="177" t="str">
        <f t="shared" si="147"/>
        <v/>
      </c>
      <c r="H1103" s="50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</row>
    <row r="1104" ht="15.75" customHeight="1">
      <c r="A1104" s="173" t="s">
        <v>383</v>
      </c>
      <c r="B1104" s="179" t="str">
        <f>IFERROR(VLOOKUP(A1096,REKAPAN!$A$1:$M$2737,6, FALSE))</f>
        <v/>
      </c>
      <c r="C1104" s="185" t="s">
        <v>325</v>
      </c>
      <c r="D1104" s="187" t="str">
        <f>IFERROR(VLOOKUP(A1096,REKAPAN!$A$1:$M$2737,11, FALSE))</f>
        <v/>
      </c>
      <c r="E1104" s="171"/>
      <c r="F1104" s="176" t="s">
        <v>394</v>
      </c>
      <c r="G1104" s="188" t="str">
        <f>IFERROR(VLOOKUP(A1096,REKAPAN!$A$1:$O$2737,14, FALSE))</f>
        <v/>
      </c>
      <c r="H1104" s="50"/>
      <c r="I1104" s="33"/>
      <c r="J1104" s="33"/>
      <c r="K1104" s="33"/>
      <c r="L1104" s="33"/>
      <c r="M1104" s="33"/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</row>
    <row r="1105" ht="15.75" customHeight="1">
      <c r="A1105" s="173" t="s">
        <v>404</v>
      </c>
      <c r="B1105" s="189" t="str">
        <f>IFERROR(VLOOKUP(A1096,REKAPAN!$A$1:$M$2737,5, FALSE))</f>
        <v/>
      </c>
      <c r="C1105" s="185" t="s">
        <v>351</v>
      </c>
      <c r="D1105" s="187" t="str">
        <f>IFERROR(VLOOKUP(A1096,REKAPAN!$A$1:$M$2737,9, FALSE))</f>
        <v/>
      </c>
      <c r="E1105" s="171"/>
      <c r="F1105" s="176" t="s">
        <v>383</v>
      </c>
      <c r="G1105" s="190" t="str">
        <f t="shared" ref="G1105:G1106" si="148">B1104</f>
        <v/>
      </c>
      <c r="H1105" s="50"/>
      <c r="I1105" s="33"/>
      <c r="J1105" s="33"/>
      <c r="K1105" s="33"/>
      <c r="L1105" s="33"/>
      <c r="M1105" s="33"/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</row>
    <row r="1106" ht="15.75" customHeight="1">
      <c r="A1106" s="191"/>
      <c r="C1106" s="185" t="s">
        <v>372</v>
      </c>
      <c r="D1106" s="192" t="str">
        <f>IFERROR(VLOOKUP(A1096,REKAPAN!$A$1:$M$2737,10, FALSE))</f>
        <v/>
      </c>
      <c r="E1106" s="171"/>
      <c r="F1106" s="176" t="s">
        <v>404</v>
      </c>
      <c r="G1106" s="193" t="str">
        <f t="shared" si="148"/>
        <v/>
      </c>
      <c r="H1106" s="50"/>
      <c r="I1106" s="33"/>
      <c r="J1106" s="33"/>
      <c r="K1106" s="33"/>
      <c r="L1106" s="33"/>
      <c r="M1106" s="33"/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</row>
    <row r="1107" ht="15.75" customHeight="1">
      <c r="A1107" s="191"/>
      <c r="C1107" s="185" t="s">
        <v>394</v>
      </c>
      <c r="D1107" s="194"/>
      <c r="E1107" s="171"/>
      <c r="F1107" s="176"/>
      <c r="H1107" s="50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</row>
    <row r="1108" ht="15.75" customHeight="1">
      <c r="A1108" s="191"/>
      <c r="C1108" s="180"/>
      <c r="D1108" s="50"/>
      <c r="E1108" s="171"/>
      <c r="F1108" s="191"/>
      <c r="H1108" s="50"/>
      <c r="I1108" s="33"/>
      <c r="J1108" s="33"/>
      <c r="K1108" s="33"/>
      <c r="L1108" s="33"/>
      <c r="M1108" s="33"/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</row>
    <row r="1109" ht="15.75" customHeight="1">
      <c r="A1109" s="176" t="s">
        <v>460</v>
      </c>
      <c r="B1109" s="195" t="s">
        <v>462</v>
      </c>
      <c r="C1109" s="180"/>
      <c r="D1109" s="181"/>
      <c r="E1109" s="171"/>
      <c r="F1109" s="196" t="s">
        <v>464</v>
      </c>
      <c r="G1109" s="197" t="s">
        <v>469</v>
      </c>
      <c r="H1109" s="198"/>
      <c r="I1109" s="33"/>
      <c r="J1109" s="33"/>
      <c r="K1109" s="33"/>
      <c r="L1109" s="33"/>
      <c r="M1109" s="33"/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</row>
    <row r="1110" ht="15.75" customHeight="1">
      <c r="A1110" s="199" t="str">
        <f>IFERROR(VLOOKUP(A1096,REKAPAN!$A$2:$R$2737,16, FALSE))</f>
        <v/>
      </c>
      <c r="B1110" s="200"/>
      <c r="C1110" s="201"/>
      <c r="D1110" s="202"/>
      <c r="E1110" s="203"/>
      <c r="F1110" s="204"/>
      <c r="G1110" s="78"/>
      <c r="H1110" s="79"/>
      <c r="I1110" s="33"/>
      <c r="J1110" s="33"/>
      <c r="K1110" s="33"/>
      <c r="L1110" s="33"/>
      <c r="M1110" s="33"/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</row>
    <row r="1111" ht="15.75" customHeight="1">
      <c r="A1111" s="162" t="s">
        <v>4048</v>
      </c>
      <c r="B1111" s="27"/>
      <c r="C1111" s="27"/>
      <c r="D1111" s="28"/>
      <c r="E1111" s="163"/>
      <c r="F1111" s="164" t="str">
        <f>A1111</f>
        <v>(11)22</v>
      </c>
      <c r="G1111" s="165" t="s">
        <v>238</v>
      </c>
      <c r="H1111" s="166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</row>
    <row r="1112" ht="15.75" customHeight="1">
      <c r="A1112" s="167" t="s">
        <v>239</v>
      </c>
      <c r="B1112" s="168" t="str">
        <f>IFERROR(VLOOKUP(A1111,REKAPAN!$A$1:$M$2737,2, FALSE))</f>
        <v/>
      </c>
      <c r="C1112" s="169"/>
      <c r="D1112" s="170"/>
      <c r="E1112" s="171"/>
      <c r="F1112" s="164" t="s">
        <v>266</v>
      </c>
      <c r="G1112" s="172" t="str">
        <f>B1118</f>
        <v/>
      </c>
      <c r="H1112" s="28"/>
      <c r="I1112" s="33"/>
      <c r="J1112" s="33"/>
      <c r="K1112" s="33"/>
      <c r="L1112" s="33"/>
      <c r="M1112" s="33"/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</row>
    <row r="1113" ht="15.75" customHeight="1">
      <c r="A1113" s="173" t="s">
        <v>269</v>
      </c>
      <c r="B1113" s="174" t="str">
        <f>IFERROR(VLOOKUP(A1111,REKAPAN!$A$1:$M$2737,3, FALSE))</f>
        <v/>
      </c>
      <c r="D1113" s="175"/>
      <c r="E1113" s="171"/>
      <c r="F1113" s="176" t="s">
        <v>270</v>
      </c>
      <c r="G1113" s="177" t="str">
        <f>B1112</f>
        <v/>
      </c>
      <c r="H1113" s="50"/>
      <c r="I1113" s="33"/>
      <c r="J1113" s="33"/>
      <c r="K1113" s="33"/>
      <c r="L1113" s="33"/>
      <c r="M1113" s="33"/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</row>
    <row r="1114" ht="15.75" customHeight="1">
      <c r="A1114" s="173"/>
      <c r="D1114" s="175"/>
      <c r="E1114" s="171"/>
      <c r="F1114" s="176" t="s">
        <v>283</v>
      </c>
      <c r="G1114" s="178" t="str">
        <f t="shared" ref="G1114:G1118" si="149">D1117</f>
        <v/>
      </c>
      <c r="H1114" s="50"/>
      <c r="I1114" s="33"/>
      <c r="J1114" s="33"/>
      <c r="K1114" s="33"/>
      <c r="L1114" s="33"/>
      <c r="M1114" s="33"/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</row>
    <row r="1115" ht="15.75" customHeight="1">
      <c r="A1115" s="173"/>
      <c r="D1115" s="175"/>
      <c r="E1115" s="171"/>
      <c r="F1115" s="176" t="s">
        <v>300</v>
      </c>
      <c r="G1115" s="178" t="str">
        <f t="shared" si="149"/>
        <v/>
      </c>
      <c r="H1115" s="50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</row>
    <row r="1116" ht="15.75" customHeight="1">
      <c r="A1116" s="173" t="s">
        <v>306</v>
      </c>
      <c r="B1116" s="179" t="str">
        <f>IFERROR(VLOOKUP(A1111,REKAPAN!$A$1:$M$2737,4, FALSE))</f>
        <v/>
      </c>
      <c r="C1116" s="180"/>
      <c r="D1116" s="181"/>
      <c r="E1116" s="171"/>
      <c r="F1116" s="176" t="s">
        <v>325</v>
      </c>
      <c r="G1116" s="177" t="str">
        <f t="shared" si="149"/>
        <v/>
      </c>
      <c r="H1116" s="50"/>
      <c r="I1116" s="33"/>
      <c r="J1116" s="33"/>
      <c r="K1116" s="33"/>
      <c r="L1116" s="33"/>
      <c r="M1116" s="33"/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</row>
    <row r="1117" ht="15.75" customHeight="1">
      <c r="A1117" s="164" t="s">
        <v>332</v>
      </c>
      <c r="B1117" s="182" t="s">
        <v>333</v>
      </c>
      <c r="C1117" s="183" t="s">
        <v>283</v>
      </c>
      <c r="D1117" s="184" t="str">
        <f>IFERROR(VLOOKUP(A1111,REKAPAN!$A$1:$M$2737,12, FALSE))</f>
        <v/>
      </c>
      <c r="E1117" s="171"/>
      <c r="F1117" s="176" t="s">
        <v>351</v>
      </c>
      <c r="G1117" s="177" t="str">
        <f t="shared" si="149"/>
        <v/>
      </c>
      <c r="H1117" s="50"/>
      <c r="I1117" s="33"/>
      <c r="J1117" s="33"/>
      <c r="K1117" s="33"/>
      <c r="L1117" s="33"/>
      <c r="M1117" s="33"/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</row>
    <row r="1118" ht="15.75" customHeight="1">
      <c r="A1118" s="173" t="s">
        <v>266</v>
      </c>
      <c r="B1118" s="179" t="str">
        <f>IFERROR(VLOOKUP(A1111,REKAPAN!$A$1:$O$2737,15, FALSE))</f>
        <v/>
      </c>
      <c r="C1118" s="185" t="s">
        <v>300</v>
      </c>
      <c r="D1118" s="186" t="str">
        <f>IFERROR(VLOOKUP(A1111,REKAPAN!$A$1:$M$2737,13, FALSE))</f>
        <v/>
      </c>
      <c r="E1118" s="171"/>
      <c r="F1118" s="176" t="s">
        <v>372</v>
      </c>
      <c r="G1118" s="177" t="str">
        <f t="shared" si="149"/>
        <v/>
      </c>
      <c r="H1118" s="50"/>
      <c r="I1118" s="33"/>
      <c r="J1118" s="33"/>
      <c r="K1118" s="33"/>
      <c r="L1118" s="33"/>
      <c r="M1118" s="33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</row>
    <row r="1119" ht="15.75" customHeight="1">
      <c r="A1119" s="173" t="s">
        <v>383</v>
      </c>
      <c r="B1119" s="179" t="str">
        <f>IFERROR(VLOOKUP(A1111,REKAPAN!$A$1:$M$2737,6, FALSE))</f>
        <v/>
      </c>
      <c r="C1119" s="185" t="s">
        <v>325</v>
      </c>
      <c r="D1119" s="187" t="str">
        <f>IFERROR(VLOOKUP(A1111,REKAPAN!$A$1:$M$2737,11, FALSE))</f>
        <v/>
      </c>
      <c r="E1119" s="171"/>
      <c r="F1119" s="176" t="s">
        <v>394</v>
      </c>
      <c r="G1119" s="188" t="str">
        <f>IFERROR(VLOOKUP(A1111,REKAPAN!$A$1:$O$2737,14, FALSE))</f>
        <v/>
      </c>
      <c r="H1119" s="50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</row>
    <row r="1120" ht="15.75" customHeight="1">
      <c r="A1120" s="173" t="s">
        <v>404</v>
      </c>
      <c r="B1120" s="189" t="str">
        <f>IFERROR(VLOOKUP(A1111,REKAPAN!$A$1:$M$2737,5, FALSE))</f>
        <v/>
      </c>
      <c r="C1120" s="185" t="s">
        <v>351</v>
      </c>
      <c r="D1120" s="187" t="str">
        <f>IFERROR(VLOOKUP(A1111,REKAPAN!$A$1:$M$2737,9, FALSE))</f>
        <v/>
      </c>
      <c r="E1120" s="171"/>
      <c r="F1120" s="176" t="s">
        <v>383</v>
      </c>
      <c r="G1120" s="190" t="str">
        <f t="shared" ref="G1120:G1121" si="150">B1119</f>
        <v/>
      </c>
      <c r="H1120" s="50"/>
      <c r="I1120" s="33"/>
      <c r="J1120" s="33"/>
      <c r="K1120" s="33"/>
      <c r="L1120" s="33"/>
      <c r="M1120" s="33"/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</row>
    <row r="1121" ht="15.75" customHeight="1">
      <c r="A1121" s="191"/>
      <c r="C1121" s="185" t="s">
        <v>372</v>
      </c>
      <c r="D1121" s="192" t="str">
        <f>IFERROR(VLOOKUP(A1111,REKAPAN!$A$1:$M$2737,10, FALSE))</f>
        <v/>
      </c>
      <c r="E1121" s="171"/>
      <c r="F1121" s="176" t="s">
        <v>404</v>
      </c>
      <c r="G1121" s="193" t="str">
        <f t="shared" si="150"/>
        <v/>
      </c>
      <c r="H1121" s="50"/>
      <c r="I1121" s="33"/>
      <c r="J1121" s="33"/>
      <c r="K1121" s="33"/>
      <c r="L1121" s="33"/>
      <c r="M1121" s="33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</row>
    <row r="1122" ht="15.75" customHeight="1">
      <c r="A1122" s="191"/>
      <c r="C1122" s="185" t="s">
        <v>394</v>
      </c>
      <c r="D1122" s="194"/>
      <c r="E1122" s="171"/>
      <c r="F1122" s="176"/>
      <c r="H1122" s="50"/>
      <c r="I1122" s="33"/>
      <c r="J1122" s="33"/>
      <c r="K1122" s="33"/>
      <c r="L1122" s="33"/>
      <c r="M1122" s="33"/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</row>
    <row r="1123" ht="15.75" customHeight="1">
      <c r="A1123" s="191"/>
      <c r="C1123" s="180"/>
      <c r="D1123" s="50"/>
      <c r="E1123" s="171"/>
      <c r="F1123" s="191"/>
      <c r="H1123" s="50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</row>
    <row r="1124" ht="15.75" customHeight="1">
      <c r="A1124" s="176" t="s">
        <v>460</v>
      </c>
      <c r="B1124" s="195" t="s">
        <v>462</v>
      </c>
      <c r="C1124" s="180"/>
      <c r="D1124" s="181"/>
      <c r="E1124" s="171"/>
      <c r="F1124" s="196" t="s">
        <v>464</v>
      </c>
      <c r="G1124" s="197" t="s">
        <v>469</v>
      </c>
      <c r="H1124" s="198"/>
      <c r="I1124" s="33"/>
      <c r="J1124" s="33"/>
      <c r="K1124" s="33"/>
      <c r="L1124" s="33"/>
      <c r="M1124" s="33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</row>
    <row r="1125" ht="15.75" customHeight="1">
      <c r="A1125" s="199" t="str">
        <f>IFERROR(VLOOKUP(A1111,REKAPAN!$A$2:$R$2737,16, FALSE))</f>
        <v/>
      </c>
      <c r="B1125" s="200"/>
      <c r="C1125" s="201"/>
      <c r="D1125" s="202"/>
      <c r="E1125" s="203"/>
      <c r="F1125" s="204"/>
      <c r="G1125" s="78"/>
      <c r="H1125" s="79"/>
      <c r="I1125" s="33"/>
      <c r="J1125" s="33"/>
      <c r="K1125" s="33"/>
      <c r="L1125" s="33"/>
      <c r="M1125" s="33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</row>
    <row r="1126" ht="15.75" customHeight="1">
      <c r="A1126" s="162" t="s">
        <v>4049</v>
      </c>
      <c r="B1126" s="27"/>
      <c r="C1126" s="27"/>
      <c r="D1126" s="28"/>
      <c r="E1126" s="163"/>
      <c r="F1126" s="164" t="str">
        <f>A1126</f>
        <v>(11)23</v>
      </c>
      <c r="G1126" s="165" t="s">
        <v>238</v>
      </c>
      <c r="H1126" s="166"/>
      <c r="I1126" s="33"/>
      <c r="J1126" s="33"/>
      <c r="K1126" s="33"/>
      <c r="L1126" s="33"/>
      <c r="M1126" s="33"/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</row>
    <row r="1127" ht="15.75" customHeight="1">
      <c r="A1127" s="167" t="s">
        <v>239</v>
      </c>
      <c r="B1127" s="168" t="str">
        <f>IFERROR(VLOOKUP(A1126,REKAPAN!$A$1:$M$2737,2, FALSE))</f>
        <v/>
      </c>
      <c r="C1127" s="169"/>
      <c r="D1127" s="170"/>
      <c r="E1127" s="171"/>
      <c r="F1127" s="164" t="s">
        <v>266</v>
      </c>
      <c r="G1127" s="172" t="str">
        <f>B1133</f>
        <v/>
      </c>
      <c r="H1127" s="28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</row>
    <row r="1128" ht="15.75" customHeight="1">
      <c r="A1128" s="173" t="s">
        <v>269</v>
      </c>
      <c r="B1128" s="174" t="str">
        <f>IFERROR(VLOOKUP(A1126,REKAPAN!$A$1:$M$2737,3, FALSE))</f>
        <v/>
      </c>
      <c r="D1128" s="175"/>
      <c r="E1128" s="171"/>
      <c r="F1128" s="176" t="s">
        <v>270</v>
      </c>
      <c r="G1128" s="177" t="str">
        <f>B1127</f>
        <v/>
      </c>
      <c r="H1128" s="50"/>
      <c r="I1128" s="33"/>
      <c r="J1128" s="33"/>
      <c r="K1128" s="33"/>
      <c r="L1128" s="33"/>
      <c r="M1128" s="33"/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</row>
    <row r="1129" ht="15.75" customHeight="1">
      <c r="A1129" s="173"/>
      <c r="D1129" s="175"/>
      <c r="E1129" s="171"/>
      <c r="F1129" s="176" t="s">
        <v>283</v>
      </c>
      <c r="G1129" s="178" t="str">
        <f t="shared" ref="G1129:G1133" si="151">D1132</f>
        <v/>
      </c>
      <c r="H1129" s="50"/>
      <c r="I1129" s="33"/>
      <c r="J1129" s="33"/>
      <c r="K1129" s="33"/>
      <c r="L1129" s="33"/>
      <c r="M1129" s="33"/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</row>
    <row r="1130" ht="15.75" customHeight="1">
      <c r="A1130" s="173"/>
      <c r="D1130" s="175"/>
      <c r="E1130" s="171"/>
      <c r="F1130" s="176" t="s">
        <v>300</v>
      </c>
      <c r="G1130" s="178" t="str">
        <f t="shared" si="151"/>
        <v/>
      </c>
      <c r="H1130" s="50"/>
      <c r="I1130" s="33"/>
      <c r="J1130" s="33"/>
      <c r="K1130" s="33"/>
      <c r="L1130" s="33"/>
      <c r="M1130" s="33"/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</row>
    <row r="1131" ht="15.75" customHeight="1">
      <c r="A1131" s="173" t="s">
        <v>306</v>
      </c>
      <c r="B1131" s="179" t="str">
        <f>IFERROR(VLOOKUP(A1126,REKAPAN!$A$1:$M$2737,4, FALSE))</f>
        <v/>
      </c>
      <c r="C1131" s="180"/>
      <c r="D1131" s="181"/>
      <c r="E1131" s="171"/>
      <c r="F1131" s="176" t="s">
        <v>325</v>
      </c>
      <c r="G1131" s="177" t="str">
        <f t="shared" si="151"/>
        <v/>
      </c>
      <c r="H1131" s="50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</row>
    <row r="1132" ht="15.75" customHeight="1">
      <c r="A1132" s="164" t="s">
        <v>332</v>
      </c>
      <c r="B1132" s="182" t="s">
        <v>333</v>
      </c>
      <c r="C1132" s="183" t="s">
        <v>283</v>
      </c>
      <c r="D1132" s="184" t="str">
        <f>IFERROR(VLOOKUP(A1126,REKAPAN!$A$1:$M$2737,12, FALSE))</f>
        <v/>
      </c>
      <c r="E1132" s="171"/>
      <c r="F1132" s="176" t="s">
        <v>351</v>
      </c>
      <c r="G1132" s="177" t="str">
        <f t="shared" si="151"/>
        <v/>
      </c>
      <c r="H1132" s="50"/>
      <c r="I1132" s="33"/>
      <c r="J1132" s="33"/>
      <c r="K1132" s="33"/>
      <c r="L1132" s="33"/>
      <c r="M1132" s="33"/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</row>
    <row r="1133" ht="15.75" customHeight="1">
      <c r="A1133" s="173" t="s">
        <v>266</v>
      </c>
      <c r="B1133" s="179" t="str">
        <f>IFERROR(VLOOKUP(A1126,REKAPAN!$A$1:$O$2737,15, FALSE))</f>
        <v/>
      </c>
      <c r="C1133" s="185" t="s">
        <v>300</v>
      </c>
      <c r="D1133" s="186" t="str">
        <f>IFERROR(VLOOKUP(A1126,REKAPAN!$A$1:$M$2737,13, FALSE))</f>
        <v/>
      </c>
      <c r="E1133" s="171"/>
      <c r="F1133" s="176" t="s">
        <v>372</v>
      </c>
      <c r="G1133" s="177" t="str">
        <f t="shared" si="151"/>
        <v/>
      </c>
      <c r="H1133" s="50"/>
      <c r="I1133" s="33"/>
      <c r="J1133" s="33"/>
      <c r="K1133" s="33"/>
      <c r="L1133" s="33"/>
      <c r="M1133" s="33"/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</row>
    <row r="1134" ht="15.75" customHeight="1">
      <c r="A1134" s="173" t="s">
        <v>383</v>
      </c>
      <c r="B1134" s="179" t="str">
        <f>IFERROR(VLOOKUP(A1126,REKAPAN!$A$1:$M$2737,6, FALSE))</f>
        <v/>
      </c>
      <c r="C1134" s="185" t="s">
        <v>325</v>
      </c>
      <c r="D1134" s="187" t="str">
        <f>IFERROR(VLOOKUP(A1126,REKAPAN!$A$1:$M$2737,11, FALSE))</f>
        <v/>
      </c>
      <c r="E1134" s="171"/>
      <c r="F1134" s="176" t="s">
        <v>394</v>
      </c>
      <c r="G1134" s="188" t="str">
        <f>IFERROR(VLOOKUP(A1126,REKAPAN!$A$1:$O$2737,14, FALSE))</f>
        <v/>
      </c>
      <c r="H1134" s="50"/>
      <c r="I1134" s="33"/>
      <c r="J1134" s="33"/>
      <c r="K1134" s="33"/>
      <c r="L1134" s="33"/>
      <c r="M1134" s="33"/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</row>
    <row r="1135" ht="15.75" customHeight="1">
      <c r="A1135" s="173" t="s">
        <v>404</v>
      </c>
      <c r="B1135" s="189" t="str">
        <f>IFERROR(VLOOKUP(A1126,REKAPAN!$A$1:$M$2737,5, FALSE))</f>
        <v/>
      </c>
      <c r="C1135" s="185" t="s">
        <v>351</v>
      </c>
      <c r="D1135" s="187" t="str">
        <f>IFERROR(VLOOKUP(A1126,REKAPAN!$A$1:$M$2737,9, FALSE))</f>
        <v/>
      </c>
      <c r="E1135" s="171"/>
      <c r="F1135" s="176" t="s">
        <v>383</v>
      </c>
      <c r="G1135" s="190" t="str">
        <f t="shared" ref="G1135:G1136" si="152">B1134</f>
        <v/>
      </c>
      <c r="H1135" s="50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</row>
    <row r="1136" ht="15.75" customHeight="1">
      <c r="A1136" s="191"/>
      <c r="C1136" s="185" t="s">
        <v>372</v>
      </c>
      <c r="D1136" s="192" t="str">
        <f>IFERROR(VLOOKUP(A1126,REKAPAN!$A$1:$M$2737,10, FALSE))</f>
        <v/>
      </c>
      <c r="E1136" s="171"/>
      <c r="F1136" s="176" t="s">
        <v>404</v>
      </c>
      <c r="G1136" s="193" t="str">
        <f t="shared" si="152"/>
        <v/>
      </c>
      <c r="H1136" s="50"/>
      <c r="I1136" s="33"/>
      <c r="J1136" s="33"/>
      <c r="K1136" s="33"/>
      <c r="L1136" s="33"/>
      <c r="M1136" s="33"/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</row>
    <row r="1137" ht="15.75" customHeight="1">
      <c r="A1137" s="191"/>
      <c r="C1137" s="185" t="s">
        <v>394</v>
      </c>
      <c r="D1137" s="194"/>
      <c r="E1137" s="171"/>
      <c r="F1137" s="176"/>
      <c r="H1137" s="50"/>
      <c r="I1137" s="33"/>
      <c r="J1137" s="33"/>
      <c r="K1137" s="33"/>
      <c r="L1137" s="33"/>
      <c r="M1137" s="33"/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</row>
    <row r="1138" ht="15.75" customHeight="1">
      <c r="A1138" s="191"/>
      <c r="C1138" s="180"/>
      <c r="D1138" s="50"/>
      <c r="E1138" s="171"/>
      <c r="F1138" s="191"/>
      <c r="H1138" s="50"/>
      <c r="I1138" s="33"/>
      <c r="J1138" s="33"/>
      <c r="K1138" s="33"/>
      <c r="L1138" s="33"/>
      <c r="M1138" s="33"/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</row>
    <row r="1139" ht="15.75" customHeight="1">
      <c r="A1139" s="176" t="s">
        <v>460</v>
      </c>
      <c r="B1139" s="195" t="s">
        <v>462</v>
      </c>
      <c r="C1139" s="180"/>
      <c r="D1139" s="181"/>
      <c r="E1139" s="171"/>
      <c r="F1139" s="196" t="s">
        <v>464</v>
      </c>
      <c r="G1139" s="197" t="s">
        <v>469</v>
      </c>
      <c r="H1139" s="198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</row>
    <row r="1140" ht="15.75" customHeight="1">
      <c r="A1140" s="199" t="str">
        <f>IFERROR(VLOOKUP(A1126,REKAPAN!$A$2:$R$2737,16, FALSE))</f>
        <v/>
      </c>
      <c r="B1140" s="200"/>
      <c r="C1140" s="201"/>
      <c r="D1140" s="202"/>
      <c r="E1140" s="203"/>
      <c r="F1140" s="204"/>
      <c r="G1140" s="78"/>
      <c r="H1140" s="79"/>
      <c r="I1140" s="33"/>
      <c r="J1140" s="33"/>
      <c r="K1140" s="33"/>
      <c r="L1140" s="33"/>
      <c r="M1140" s="33"/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</row>
    <row r="1141" ht="15.75" customHeight="1">
      <c r="A1141" s="162" t="s">
        <v>4050</v>
      </c>
      <c r="B1141" s="27"/>
      <c r="C1141" s="27"/>
      <c r="D1141" s="28"/>
      <c r="E1141" s="163"/>
      <c r="F1141" s="164" t="str">
        <f>A1141</f>
        <v>(11)24</v>
      </c>
      <c r="G1141" s="165" t="s">
        <v>238</v>
      </c>
      <c r="H1141" s="166"/>
      <c r="I1141" s="33"/>
      <c r="J1141" s="33"/>
      <c r="K1141" s="33"/>
      <c r="L1141" s="33"/>
      <c r="M1141" s="33"/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</row>
    <row r="1142" ht="15.75" customHeight="1">
      <c r="A1142" s="167" t="s">
        <v>239</v>
      </c>
      <c r="B1142" s="168" t="str">
        <f>IFERROR(VLOOKUP(A1141,REKAPAN!$A$1:$M$2737,2, FALSE))</f>
        <v/>
      </c>
      <c r="C1142" s="169"/>
      <c r="D1142" s="170"/>
      <c r="E1142" s="171"/>
      <c r="F1142" s="164" t="s">
        <v>266</v>
      </c>
      <c r="G1142" s="172" t="str">
        <f>B1148</f>
        <v/>
      </c>
      <c r="H1142" s="28"/>
      <c r="I1142" s="33"/>
      <c r="J1142" s="33"/>
      <c r="K1142" s="33"/>
      <c r="L1142" s="33"/>
      <c r="M1142" s="33"/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</row>
    <row r="1143" ht="15.75" customHeight="1">
      <c r="A1143" s="173" t="s">
        <v>269</v>
      </c>
      <c r="B1143" s="174" t="str">
        <f>IFERROR(VLOOKUP(A1141,REKAPAN!$A$1:$M$2737,3, FALSE))</f>
        <v/>
      </c>
      <c r="D1143" s="175"/>
      <c r="E1143" s="171"/>
      <c r="F1143" s="176" t="s">
        <v>270</v>
      </c>
      <c r="G1143" s="177" t="str">
        <f>B1142</f>
        <v/>
      </c>
      <c r="H1143" s="50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</row>
    <row r="1144" ht="15.75" customHeight="1">
      <c r="A1144" s="173"/>
      <c r="D1144" s="175"/>
      <c r="E1144" s="171"/>
      <c r="F1144" s="176" t="s">
        <v>283</v>
      </c>
      <c r="G1144" s="178" t="str">
        <f t="shared" ref="G1144:G1148" si="153">D1147</f>
        <v/>
      </c>
      <c r="H1144" s="50"/>
      <c r="I1144" s="33"/>
      <c r="J1144" s="33"/>
      <c r="K1144" s="33"/>
      <c r="L1144" s="33"/>
      <c r="M1144" s="33"/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</row>
    <row r="1145" ht="15.75" customHeight="1">
      <c r="A1145" s="173"/>
      <c r="D1145" s="175"/>
      <c r="E1145" s="171"/>
      <c r="F1145" s="176" t="s">
        <v>300</v>
      </c>
      <c r="G1145" s="178" t="str">
        <f t="shared" si="153"/>
        <v/>
      </c>
      <c r="H1145" s="50"/>
      <c r="I1145" s="33"/>
      <c r="J1145" s="33"/>
      <c r="K1145" s="33"/>
      <c r="L1145" s="33"/>
      <c r="M1145" s="33"/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</row>
    <row r="1146" ht="15.75" customHeight="1">
      <c r="A1146" s="173" t="s">
        <v>306</v>
      </c>
      <c r="B1146" s="179" t="str">
        <f>IFERROR(VLOOKUP(A1141,REKAPAN!$A$1:$M$2737,4, FALSE))</f>
        <v/>
      </c>
      <c r="C1146" s="180"/>
      <c r="D1146" s="181"/>
      <c r="E1146" s="171"/>
      <c r="F1146" s="176" t="s">
        <v>325</v>
      </c>
      <c r="G1146" s="177" t="str">
        <f t="shared" si="153"/>
        <v/>
      </c>
      <c r="H1146" s="50"/>
      <c r="I1146" s="33"/>
      <c r="J1146" s="33"/>
      <c r="K1146" s="33"/>
      <c r="L1146" s="33"/>
      <c r="M1146" s="33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</row>
    <row r="1147" ht="15.75" customHeight="1">
      <c r="A1147" s="164" t="s">
        <v>332</v>
      </c>
      <c r="B1147" s="182" t="s">
        <v>333</v>
      </c>
      <c r="C1147" s="183" t="s">
        <v>283</v>
      </c>
      <c r="D1147" s="184" t="str">
        <f>IFERROR(VLOOKUP(A1141,REKAPAN!$A$1:$M$2737,12, FALSE))</f>
        <v/>
      </c>
      <c r="E1147" s="171"/>
      <c r="F1147" s="176" t="s">
        <v>351</v>
      </c>
      <c r="G1147" s="177" t="str">
        <f t="shared" si="153"/>
        <v/>
      </c>
      <c r="H1147" s="50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</row>
    <row r="1148" ht="15.75" customHeight="1">
      <c r="A1148" s="173" t="s">
        <v>266</v>
      </c>
      <c r="B1148" s="179" t="str">
        <f>IFERROR(VLOOKUP(A1141,REKAPAN!$A$1:$O$2737,15, FALSE))</f>
        <v/>
      </c>
      <c r="C1148" s="185" t="s">
        <v>300</v>
      </c>
      <c r="D1148" s="186" t="str">
        <f>IFERROR(VLOOKUP(A1141,REKAPAN!$A$1:$M$2737,13, FALSE))</f>
        <v/>
      </c>
      <c r="E1148" s="171"/>
      <c r="F1148" s="176" t="s">
        <v>372</v>
      </c>
      <c r="G1148" s="177" t="str">
        <f t="shared" si="153"/>
        <v/>
      </c>
      <c r="H1148" s="50"/>
      <c r="I1148" s="33"/>
      <c r="J1148" s="33"/>
      <c r="K1148" s="33"/>
      <c r="L1148" s="33"/>
      <c r="M1148" s="33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</row>
    <row r="1149" ht="15.75" customHeight="1">
      <c r="A1149" s="173" t="s">
        <v>383</v>
      </c>
      <c r="B1149" s="179" t="str">
        <f>IFERROR(VLOOKUP(A1141,REKAPAN!$A$1:$M$2737,6, FALSE))</f>
        <v/>
      </c>
      <c r="C1149" s="185" t="s">
        <v>325</v>
      </c>
      <c r="D1149" s="187" t="str">
        <f>IFERROR(VLOOKUP(A1141,REKAPAN!$A$1:$M$2737,11, FALSE))</f>
        <v/>
      </c>
      <c r="E1149" s="171"/>
      <c r="F1149" s="176" t="s">
        <v>394</v>
      </c>
      <c r="G1149" s="188" t="str">
        <f>IFERROR(VLOOKUP(A1141,REKAPAN!$A$1:$O$2737,14, FALSE))</f>
        <v/>
      </c>
      <c r="H1149" s="50"/>
      <c r="I1149" s="33"/>
      <c r="J1149" s="33"/>
      <c r="K1149" s="33"/>
      <c r="L1149" s="33"/>
      <c r="M1149" s="33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</row>
    <row r="1150" ht="15.75" customHeight="1">
      <c r="A1150" s="173" t="s">
        <v>404</v>
      </c>
      <c r="B1150" s="189" t="str">
        <f>IFERROR(VLOOKUP(A1141,REKAPAN!$A$1:$M$2737,5, FALSE))</f>
        <v/>
      </c>
      <c r="C1150" s="185" t="s">
        <v>351</v>
      </c>
      <c r="D1150" s="187" t="str">
        <f>IFERROR(VLOOKUP(A1141,REKAPAN!$A$1:$M$2737,9, FALSE))</f>
        <v/>
      </c>
      <c r="E1150" s="171"/>
      <c r="F1150" s="176" t="s">
        <v>383</v>
      </c>
      <c r="G1150" s="190" t="str">
        <f t="shared" ref="G1150:G1151" si="154">B1149</f>
        <v/>
      </c>
      <c r="H1150" s="50"/>
      <c r="I1150" s="33"/>
      <c r="J1150" s="33"/>
      <c r="K1150" s="33"/>
      <c r="L1150" s="33"/>
      <c r="M1150" s="33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</row>
    <row r="1151" ht="15.75" customHeight="1">
      <c r="A1151" s="191"/>
      <c r="C1151" s="185" t="s">
        <v>372</v>
      </c>
      <c r="D1151" s="192" t="str">
        <f>IFERROR(VLOOKUP(A1141,REKAPAN!$A$1:$M$2737,10, FALSE))</f>
        <v/>
      </c>
      <c r="E1151" s="171"/>
      <c r="F1151" s="176" t="s">
        <v>404</v>
      </c>
      <c r="G1151" s="193" t="str">
        <f t="shared" si="154"/>
        <v/>
      </c>
      <c r="H1151" s="50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</row>
    <row r="1152" ht="15.75" customHeight="1">
      <c r="A1152" s="191"/>
      <c r="C1152" s="185" t="s">
        <v>394</v>
      </c>
      <c r="D1152" s="194"/>
      <c r="E1152" s="171"/>
      <c r="F1152" s="176"/>
      <c r="H1152" s="50"/>
      <c r="I1152" s="33"/>
      <c r="J1152" s="33"/>
      <c r="K1152" s="33"/>
      <c r="L1152" s="33"/>
      <c r="M1152" s="33"/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</row>
    <row r="1153" ht="15.75" customHeight="1">
      <c r="A1153" s="191"/>
      <c r="C1153" s="180"/>
      <c r="D1153" s="50"/>
      <c r="E1153" s="171"/>
      <c r="F1153" s="191"/>
      <c r="H1153" s="50"/>
      <c r="I1153" s="33"/>
      <c r="J1153" s="33"/>
      <c r="K1153" s="33"/>
      <c r="L1153" s="33"/>
      <c r="M1153" s="33"/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</row>
    <row r="1154" ht="15.75" customHeight="1">
      <c r="A1154" s="176" t="s">
        <v>460</v>
      </c>
      <c r="B1154" s="195" t="s">
        <v>462</v>
      </c>
      <c r="C1154" s="180"/>
      <c r="D1154" s="181"/>
      <c r="E1154" s="171"/>
      <c r="F1154" s="196" t="s">
        <v>464</v>
      </c>
      <c r="G1154" s="197" t="s">
        <v>469</v>
      </c>
      <c r="H1154" s="198"/>
      <c r="I1154" s="33"/>
      <c r="J1154" s="33"/>
      <c r="K1154" s="33"/>
      <c r="L1154" s="33"/>
      <c r="M1154" s="33"/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</row>
    <row r="1155" ht="15.75" customHeight="1">
      <c r="A1155" s="199" t="str">
        <f>IFERROR(VLOOKUP(A1141,REKAPAN!$A$2:$R$2737,16, FALSE))</f>
        <v/>
      </c>
      <c r="B1155" s="200"/>
      <c r="C1155" s="201"/>
      <c r="D1155" s="202"/>
      <c r="E1155" s="203"/>
      <c r="F1155" s="204"/>
      <c r="G1155" s="78"/>
      <c r="H1155" s="79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</row>
    <row r="1156" ht="15.75" customHeight="1">
      <c r="A1156" s="162" t="s">
        <v>4051</v>
      </c>
      <c r="B1156" s="27"/>
      <c r="C1156" s="27"/>
      <c r="D1156" s="28"/>
      <c r="E1156" s="163"/>
      <c r="F1156" s="164" t="str">
        <f>A1156</f>
        <v>(11)25</v>
      </c>
      <c r="G1156" s="165" t="s">
        <v>238</v>
      </c>
      <c r="H1156" s="166"/>
      <c r="I1156" s="33"/>
      <c r="J1156" s="33"/>
      <c r="K1156" s="33"/>
      <c r="L1156" s="33"/>
      <c r="M1156" s="33"/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</row>
    <row r="1157" ht="15.75" customHeight="1">
      <c r="A1157" s="167" t="s">
        <v>239</v>
      </c>
      <c r="B1157" s="168" t="str">
        <f>IFERROR(VLOOKUP(A1156,REKAPAN!$A$1:$M$2737,2, FALSE))</f>
        <v/>
      </c>
      <c r="C1157" s="169"/>
      <c r="D1157" s="170"/>
      <c r="E1157" s="171"/>
      <c r="F1157" s="164" t="s">
        <v>266</v>
      </c>
      <c r="G1157" s="172" t="str">
        <f>B1163</f>
        <v/>
      </c>
      <c r="H1157" s="28"/>
      <c r="I1157" s="33"/>
      <c r="J1157" s="33"/>
      <c r="K1157" s="33"/>
      <c r="L1157" s="33"/>
      <c r="M1157" s="33"/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</row>
    <row r="1158" ht="15.75" customHeight="1">
      <c r="A1158" s="173" t="s">
        <v>269</v>
      </c>
      <c r="B1158" s="174" t="str">
        <f>IFERROR(VLOOKUP(A1156,REKAPAN!$A$1:$M$2737,3, FALSE))</f>
        <v/>
      </c>
      <c r="D1158" s="175"/>
      <c r="E1158" s="171"/>
      <c r="F1158" s="176" t="s">
        <v>270</v>
      </c>
      <c r="G1158" s="177" t="str">
        <f>B1157</f>
        <v/>
      </c>
      <c r="H1158" s="50"/>
      <c r="I1158" s="33"/>
      <c r="J1158" s="33"/>
      <c r="K1158" s="33"/>
      <c r="L1158" s="33"/>
      <c r="M1158" s="33"/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</row>
    <row r="1159" ht="15.75" customHeight="1">
      <c r="A1159" s="173"/>
      <c r="D1159" s="175"/>
      <c r="E1159" s="171"/>
      <c r="F1159" s="176" t="s">
        <v>283</v>
      </c>
      <c r="G1159" s="178" t="str">
        <f t="shared" ref="G1159:G1163" si="155">D1162</f>
        <v/>
      </c>
      <c r="H1159" s="50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</row>
    <row r="1160" ht="15.75" customHeight="1">
      <c r="A1160" s="173"/>
      <c r="D1160" s="175"/>
      <c r="E1160" s="171"/>
      <c r="F1160" s="176" t="s">
        <v>300</v>
      </c>
      <c r="G1160" s="178" t="str">
        <f t="shared" si="155"/>
        <v/>
      </c>
      <c r="H1160" s="50"/>
      <c r="I1160" s="33"/>
      <c r="J1160" s="33"/>
      <c r="K1160" s="33"/>
      <c r="L1160" s="33"/>
      <c r="M1160" s="33"/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</row>
    <row r="1161" ht="15.75" customHeight="1">
      <c r="A1161" s="173" t="s">
        <v>306</v>
      </c>
      <c r="B1161" s="179" t="str">
        <f>IFERROR(VLOOKUP(A1156,REKAPAN!$A$1:$M$2737,4, FALSE))</f>
        <v/>
      </c>
      <c r="C1161" s="180"/>
      <c r="D1161" s="181"/>
      <c r="E1161" s="171"/>
      <c r="F1161" s="176" t="s">
        <v>325</v>
      </c>
      <c r="G1161" s="177" t="str">
        <f t="shared" si="155"/>
        <v/>
      </c>
      <c r="H1161" s="50"/>
      <c r="I1161" s="33"/>
      <c r="J1161" s="33"/>
      <c r="K1161" s="33"/>
      <c r="L1161" s="33"/>
      <c r="M1161" s="33"/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</row>
    <row r="1162" ht="15.75" customHeight="1">
      <c r="A1162" s="164" t="s">
        <v>332</v>
      </c>
      <c r="B1162" s="182" t="s">
        <v>333</v>
      </c>
      <c r="C1162" s="183" t="s">
        <v>283</v>
      </c>
      <c r="D1162" s="184" t="str">
        <f>IFERROR(VLOOKUP(A1156,REKAPAN!$A$1:$M$2737,12, FALSE))</f>
        <v/>
      </c>
      <c r="E1162" s="171"/>
      <c r="F1162" s="176" t="s">
        <v>351</v>
      </c>
      <c r="G1162" s="177" t="str">
        <f t="shared" si="155"/>
        <v/>
      </c>
      <c r="H1162" s="50"/>
      <c r="I1162" s="33"/>
      <c r="J1162" s="33"/>
      <c r="K1162" s="33"/>
      <c r="L1162" s="33"/>
      <c r="M1162" s="33"/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</row>
    <row r="1163" ht="15.75" customHeight="1">
      <c r="A1163" s="173" t="s">
        <v>266</v>
      </c>
      <c r="B1163" s="179" t="str">
        <f>IFERROR(VLOOKUP(A1156,REKAPAN!$A$1:$O$2737,15, FALSE))</f>
        <v/>
      </c>
      <c r="C1163" s="185" t="s">
        <v>300</v>
      </c>
      <c r="D1163" s="186" t="str">
        <f>IFERROR(VLOOKUP(A1156,REKAPAN!$A$1:$M$2737,13, FALSE))</f>
        <v/>
      </c>
      <c r="E1163" s="171"/>
      <c r="F1163" s="176" t="s">
        <v>372</v>
      </c>
      <c r="G1163" s="177" t="str">
        <f t="shared" si="155"/>
        <v/>
      </c>
      <c r="H1163" s="50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</row>
    <row r="1164" ht="15.75" customHeight="1">
      <c r="A1164" s="173" t="s">
        <v>383</v>
      </c>
      <c r="B1164" s="179" t="str">
        <f>IFERROR(VLOOKUP(A1156,REKAPAN!$A$1:$M$2737,6, FALSE))</f>
        <v/>
      </c>
      <c r="C1164" s="185" t="s">
        <v>325</v>
      </c>
      <c r="D1164" s="187" t="str">
        <f>IFERROR(VLOOKUP(A1156,REKAPAN!$A$1:$M$2737,11, FALSE))</f>
        <v/>
      </c>
      <c r="E1164" s="171"/>
      <c r="F1164" s="176" t="s">
        <v>394</v>
      </c>
      <c r="G1164" s="188" t="str">
        <f>IFERROR(VLOOKUP(A1156,REKAPAN!$A$1:$O$2737,14, FALSE))</f>
        <v/>
      </c>
      <c r="H1164" s="50"/>
      <c r="I1164" s="33"/>
      <c r="J1164" s="33"/>
      <c r="K1164" s="33"/>
      <c r="L1164" s="33"/>
      <c r="M1164" s="33"/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</row>
    <row r="1165" ht="15.75" customHeight="1">
      <c r="A1165" s="173" t="s">
        <v>404</v>
      </c>
      <c r="B1165" s="189" t="str">
        <f>IFERROR(VLOOKUP(A1156,REKAPAN!$A$1:$M$2737,5, FALSE))</f>
        <v/>
      </c>
      <c r="C1165" s="185" t="s">
        <v>351</v>
      </c>
      <c r="D1165" s="187" t="str">
        <f>IFERROR(VLOOKUP(A1156,REKAPAN!$A$1:$M$2737,9, FALSE))</f>
        <v/>
      </c>
      <c r="E1165" s="171"/>
      <c r="F1165" s="176" t="s">
        <v>383</v>
      </c>
      <c r="G1165" s="190" t="str">
        <f t="shared" ref="G1165:G1166" si="156">B1164</f>
        <v/>
      </c>
      <c r="H1165" s="50"/>
      <c r="I1165" s="33"/>
      <c r="J1165" s="33"/>
      <c r="K1165" s="33"/>
      <c r="L1165" s="33"/>
      <c r="M1165" s="33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</row>
    <row r="1166" ht="15.75" customHeight="1">
      <c r="A1166" s="191"/>
      <c r="C1166" s="185" t="s">
        <v>372</v>
      </c>
      <c r="D1166" s="192" t="str">
        <f>IFERROR(VLOOKUP(A1156,REKAPAN!$A$1:$M$2737,10, FALSE))</f>
        <v/>
      </c>
      <c r="E1166" s="171"/>
      <c r="F1166" s="176" t="s">
        <v>404</v>
      </c>
      <c r="G1166" s="193" t="str">
        <f t="shared" si="156"/>
        <v/>
      </c>
      <c r="H1166" s="50"/>
      <c r="I1166" s="33"/>
      <c r="J1166" s="33"/>
      <c r="K1166" s="33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</row>
    <row r="1167" ht="15.75" customHeight="1">
      <c r="A1167" s="191"/>
      <c r="C1167" s="185" t="s">
        <v>394</v>
      </c>
      <c r="D1167" s="194"/>
      <c r="E1167" s="171"/>
      <c r="F1167" s="176"/>
      <c r="H1167" s="50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</row>
    <row r="1168" ht="15.75" customHeight="1">
      <c r="A1168" s="191"/>
      <c r="C1168" s="180"/>
      <c r="D1168" s="50"/>
      <c r="E1168" s="171"/>
      <c r="F1168" s="191"/>
      <c r="H1168" s="50"/>
      <c r="I1168" s="33"/>
      <c r="J1168" s="33"/>
      <c r="K1168" s="33"/>
      <c r="L1168" s="33"/>
      <c r="M1168" s="33"/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</row>
    <row r="1169" ht="15.75" customHeight="1">
      <c r="A1169" s="176" t="s">
        <v>460</v>
      </c>
      <c r="B1169" s="195" t="s">
        <v>462</v>
      </c>
      <c r="C1169" s="180"/>
      <c r="D1169" s="181"/>
      <c r="E1169" s="171"/>
      <c r="F1169" s="196" t="s">
        <v>464</v>
      </c>
      <c r="G1169" s="197" t="s">
        <v>469</v>
      </c>
      <c r="H1169" s="198"/>
      <c r="I1169" s="33"/>
      <c r="J1169" s="33"/>
      <c r="K1169" s="33"/>
      <c r="L1169" s="33"/>
      <c r="M1169" s="33"/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</row>
    <row r="1170" ht="15.75" customHeight="1">
      <c r="A1170" s="199" t="str">
        <f>IFERROR(VLOOKUP(A1156,REKAPAN!$A$2:$R$2737,16, FALSE))</f>
        <v/>
      </c>
      <c r="B1170" s="200"/>
      <c r="C1170" s="201"/>
      <c r="D1170" s="202"/>
      <c r="E1170" s="203"/>
      <c r="F1170" s="204"/>
      <c r="G1170" s="78"/>
      <c r="H1170" s="79"/>
      <c r="I1170" s="33"/>
      <c r="J1170" s="33"/>
      <c r="K1170" s="33"/>
      <c r="L1170" s="33"/>
      <c r="M1170" s="33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</row>
    <row r="1171" ht="15.75" customHeight="1">
      <c r="A1171" s="162" t="s">
        <v>4052</v>
      </c>
      <c r="B1171" s="27"/>
      <c r="C1171" s="27"/>
      <c r="D1171" s="28"/>
      <c r="E1171" s="163"/>
      <c r="F1171" s="164" t="str">
        <f>A1171</f>
        <v>(11)26</v>
      </c>
      <c r="G1171" s="165" t="s">
        <v>238</v>
      </c>
      <c r="H1171" s="166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</row>
    <row r="1172" ht="15.75" customHeight="1">
      <c r="A1172" s="167" t="s">
        <v>239</v>
      </c>
      <c r="B1172" s="168" t="str">
        <f>IFERROR(VLOOKUP(A1171,REKAPAN!$A$1:$M$2737,2, FALSE))</f>
        <v/>
      </c>
      <c r="C1172" s="169"/>
      <c r="D1172" s="170"/>
      <c r="E1172" s="171"/>
      <c r="F1172" s="164" t="s">
        <v>266</v>
      </c>
      <c r="G1172" s="172" t="str">
        <f>B1178</f>
        <v/>
      </c>
      <c r="H1172" s="28"/>
      <c r="I1172" s="33"/>
      <c r="J1172" s="33"/>
      <c r="K1172" s="33"/>
      <c r="L1172" s="33"/>
      <c r="M1172" s="33"/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</row>
    <row r="1173" ht="15.75" customHeight="1">
      <c r="A1173" s="173" t="s">
        <v>269</v>
      </c>
      <c r="B1173" s="174" t="str">
        <f>IFERROR(VLOOKUP(A1171,REKAPAN!$A$1:$M$2737,3, FALSE))</f>
        <v/>
      </c>
      <c r="D1173" s="175"/>
      <c r="E1173" s="171"/>
      <c r="F1173" s="176" t="s">
        <v>270</v>
      </c>
      <c r="G1173" s="177" t="str">
        <f>B1172</f>
        <v/>
      </c>
      <c r="H1173" s="50"/>
      <c r="I1173" s="33"/>
      <c r="J1173" s="33"/>
      <c r="K1173" s="33"/>
      <c r="L1173" s="33"/>
      <c r="M1173" s="33"/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</row>
    <row r="1174" ht="15.75" customHeight="1">
      <c r="A1174" s="173"/>
      <c r="D1174" s="175"/>
      <c r="E1174" s="171"/>
      <c r="F1174" s="176" t="s">
        <v>283</v>
      </c>
      <c r="G1174" s="178" t="str">
        <f t="shared" ref="G1174:G1178" si="157">D1177</f>
        <v/>
      </c>
      <c r="H1174" s="50"/>
      <c r="I1174" s="33"/>
      <c r="J1174" s="33"/>
      <c r="K1174" s="33"/>
      <c r="L1174" s="33"/>
      <c r="M1174" s="33"/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</row>
    <row r="1175" ht="15.75" customHeight="1">
      <c r="A1175" s="173"/>
      <c r="D1175" s="175"/>
      <c r="E1175" s="171"/>
      <c r="F1175" s="176" t="s">
        <v>300</v>
      </c>
      <c r="G1175" s="178" t="str">
        <f t="shared" si="157"/>
        <v/>
      </c>
      <c r="H1175" s="50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</row>
    <row r="1176" ht="15.75" customHeight="1">
      <c r="A1176" s="173" t="s">
        <v>306</v>
      </c>
      <c r="B1176" s="179" t="str">
        <f>IFERROR(VLOOKUP(A1171,REKAPAN!$A$1:$M$2737,4, FALSE))</f>
        <v/>
      </c>
      <c r="C1176" s="180"/>
      <c r="D1176" s="181"/>
      <c r="E1176" s="171"/>
      <c r="F1176" s="176" t="s">
        <v>325</v>
      </c>
      <c r="G1176" s="177" t="str">
        <f t="shared" si="157"/>
        <v/>
      </c>
      <c r="H1176" s="50"/>
      <c r="I1176" s="33"/>
      <c r="J1176" s="33"/>
      <c r="K1176" s="33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</row>
    <row r="1177" ht="15.75" customHeight="1">
      <c r="A1177" s="164" t="s">
        <v>332</v>
      </c>
      <c r="B1177" s="182" t="s">
        <v>333</v>
      </c>
      <c r="C1177" s="183" t="s">
        <v>283</v>
      </c>
      <c r="D1177" s="184" t="str">
        <f>IFERROR(VLOOKUP(A1171,REKAPAN!$A$1:$M$2737,12, FALSE))</f>
        <v/>
      </c>
      <c r="E1177" s="171"/>
      <c r="F1177" s="176" t="s">
        <v>351</v>
      </c>
      <c r="G1177" s="177" t="str">
        <f t="shared" si="157"/>
        <v/>
      </c>
      <c r="H1177" s="50"/>
      <c r="I1177" s="33"/>
      <c r="J1177" s="33"/>
      <c r="K1177" s="33"/>
      <c r="L1177" s="33"/>
      <c r="M1177" s="33"/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</row>
    <row r="1178" ht="15.75" customHeight="1">
      <c r="A1178" s="173" t="s">
        <v>266</v>
      </c>
      <c r="B1178" s="179" t="str">
        <f>IFERROR(VLOOKUP(A1171,REKAPAN!$A$1:$O$2737,15, FALSE))</f>
        <v/>
      </c>
      <c r="C1178" s="185" t="s">
        <v>300</v>
      </c>
      <c r="D1178" s="186" t="str">
        <f>IFERROR(VLOOKUP(A1171,REKAPAN!$A$1:$M$2737,13, FALSE))</f>
        <v/>
      </c>
      <c r="E1178" s="171"/>
      <c r="F1178" s="176" t="s">
        <v>372</v>
      </c>
      <c r="G1178" s="177" t="str">
        <f t="shared" si="157"/>
        <v/>
      </c>
      <c r="H1178" s="50"/>
      <c r="I1178" s="33"/>
      <c r="J1178" s="33"/>
      <c r="K1178" s="33"/>
      <c r="L1178" s="33"/>
      <c r="M1178" s="33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</row>
    <row r="1179" ht="15.75" customHeight="1">
      <c r="A1179" s="173" t="s">
        <v>383</v>
      </c>
      <c r="B1179" s="179" t="str">
        <f>IFERROR(VLOOKUP(A1171,REKAPAN!$A$1:$M$2737,6, FALSE))</f>
        <v/>
      </c>
      <c r="C1179" s="185" t="s">
        <v>325</v>
      </c>
      <c r="D1179" s="187" t="str">
        <f>IFERROR(VLOOKUP(A1171,REKAPAN!$A$1:$M$2737,11, FALSE))</f>
        <v/>
      </c>
      <c r="E1179" s="171"/>
      <c r="F1179" s="176" t="s">
        <v>394</v>
      </c>
      <c r="G1179" s="188" t="str">
        <f>IFERROR(VLOOKUP(A1171,REKAPAN!$A$1:$O$2737,14, FALSE))</f>
        <v/>
      </c>
      <c r="H1179" s="50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</row>
    <row r="1180" ht="15.75" customHeight="1">
      <c r="A1180" s="173" t="s">
        <v>404</v>
      </c>
      <c r="B1180" s="189" t="str">
        <f>IFERROR(VLOOKUP(A1171,REKAPAN!$A$1:$M$2737,5, FALSE))</f>
        <v/>
      </c>
      <c r="C1180" s="185" t="s">
        <v>351</v>
      </c>
      <c r="D1180" s="187" t="str">
        <f>IFERROR(VLOOKUP(A1171,REKAPAN!$A$1:$M$2737,9, FALSE))</f>
        <v/>
      </c>
      <c r="E1180" s="171"/>
      <c r="F1180" s="176" t="s">
        <v>383</v>
      </c>
      <c r="G1180" s="190" t="str">
        <f t="shared" ref="G1180:G1181" si="158">B1179</f>
        <v/>
      </c>
      <c r="H1180" s="50"/>
      <c r="I1180" s="33"/>
      <c r="J1180" s="33"/>
      <c r="K1180" s="33"/>
      <c r="L1180" s="33"/>
      <c r="M1180" s="33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</row>
    <row r="1181" ht="15.75" customHeight="1">
      <c r="A1181" s="191"/>
      <c r="C1181" s="185" t="s">
        <v>372</v>
      </c>
      <c r="D1181" s="192" t="str">
        <f>IFERROR(VLOOKUP(A1171,REKAPAN!$A$1:$M$2737,10, FALSE))</f>
        <v/>
      </c>
      <c r="E1181" s="171"/>
      <c r="F1181" s="176" t="s">
        <v>404</v>
      </c>
      <c r="G1181" s="193" t="str">
        <f t="shared" si="158"/>
        <v/>
      </c>
      <c r="H1181" s="50"/>
      <c r="I1181" s="33"/>
      <c r="J1181" s="33"/>
      <c r="K1181" s="33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</row>
    <row r="1182" ht="15.75" customHeight="1">
      <c r="A1182" s="191"/>
      <c r="C1182" s="185" t="s">
        <v>394</v>
      </c>
      <c r="D1182" s="194"/>
      <c r="E1182" s="171"/>
      <c r="F1182" s="176"/>
      <c r="H1182" s="50"/>
      <c r="I1182" s="33"/>
      <c r="J1182" s="33"/>
      <c r="K1182" s="33"/>
      <c r="L1182" s="33"/>
      <c r="M1182" s="33"/>
      <c r="N1182" s="33"/>
      <c r="O1182" s="33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</row>
    <row r="1183" ht="15.75" customHeight="1">
      <c r="A1183" s="191"/>
      <c r="C1183" s="180"/>
      <c r="D1183" s="50"/>
      <c r="E1183" s="171"/>
      <c r="F1183" s="191"/>
      <c r="H1183" s="50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</row>
    <row r="1184" ht="15.75" customHeight="1">
      <c r="A1184" s="176" t="s">
        <v>460</v>
      </c>
      <c r="B1184" s="195" t="s">
        <v>462</v>
      </c>
      <c r="C1184" s="180"/>
      <c r="D1184" s="181"/>
      <c r="E1184" s="171"/>
      <c r="F1184" s="196" t="s">
        <v>464</v>
      </c>
      <c r="G1184" s="197" t="s">
        <v>469</v>
      </c>
      <c r="H1184" s="198"/>
      <c r="I1184" s="33"/>
      <c r="J1184" s="33"/>
      <c r="K1184" s="33"/>
      <c r="L1184" s="33"/>
      <c r="M1184" s="33"/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</row>
    <row r="1185" ht="15.75" customHeight="1">
      <c r="A1185" s="199" t="str">
        <f>IFERROR(VLOOKUP(A1171,REKAPAN!$A$2:$R$2737,16, FALSE))</f>
        <v/>
      </c>
      <c r="B1185" s="200"/>
      <c r="C1185" s="201"/>
      <c r="D1185" s="202"/>
      <c r="E1185" s="203"/>
      <c r="F1185" s="204"/>
      <c r="G1185" s="78"/>
      <c r="H1185" s="79"/>
      <c r="I1185" s="33"/>
      <c r="J1185" s="33"/>
      <c r="K1185" s="33"/>
      <c r="L1185" s="33"/>
      <c r="M1185" s="33"/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</row>
    <row r="1186" ht="15.75" customHeight="1">
      <c r="A1186" s="162" t="s">
        <v>4053</v>
      </c>
      <c r="B1186" s="27"/>
      <c r="C1186" s="27"/>
      <c r="D1186" s="28"/>
      <c r="E1186" s="163"/>
      <c r="F1186" s="164" t="str">
        <f>A1186</f>
        <v>(11)27</v>
      </c>
      <c r="G1186" s="165" t="s">
        <v>238</v>
      </c>
      <c r="H1186" s="166"/>
      <c r="I1186" s="33"/>
      <c r="J1186" s="33"/>
      <c r="K1186" s="33"/>
      <c r="L1186" s="33"/>
      <c r="M1186" s="33"/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</row>
    <row r="1187" ht="15.75" customHeight="1">
      <c r="A1187" s="167" t="s">
        <v>239</v>
      </c>
      <c r="B1187" s="168" t="str">
        <f>IFERROR(VLOOKUP(A1186,REKAPAN!$A$1:$M$2737,2, FALSE))</f>
        <v/>
      </c>
      <c r="C1187" s="169"/>
      <c r="D1187" s="170"/>
      <c r="E1187" s="171"/>
      <c r="F1187" s="164" t="s">
        <v>266</v>
      </c>
      <c r="G1187" s="172" t="str">
        <f>B1193</f>
        <v/>
      </c>
      <c r="H1187" s="28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</row>
    <row r="1188" ht="15.75" customHeight="1">
      <c r="A1188" s="173" t="s">
        <v>269</v>
      </c>
      <c r="B1188" s="174" t="str">
        <f>IFERROR(VLOOKUP(A1186,REKAPAN!$A$1:$M$2737,3, FALSE))</f>
        <v/>
      </c>
      <c r="D1188" s="175"/>
      <c r="E1188" s="171"/>
      <c r="F1188" s="176" t="s">
        <v>270</v>
      </c>
      <c r="G1188" s="177" t="str">
        <f>B1187</f>
        <v/>
      </c>
      <c r="H1188" s="50"/>
      <c r="I1188" s="33"/>
      <c r="J1188" s="33"/>
      <c r="K1188" s="33"/>
      <c r="L1188" s="33"/>
      <c r="M1188" s="33"/>
      <c r="N1188" s="33"/>
      <c r="O1188" s="33"/>
      <c r="P1188" s="33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</row>
    <row r="1189" ht="15.75" customHeight="1">
      <c r="A1189" s="173"/>
      <c r="D1189" s="175"/>
      <c r="E1189" s="171"/>
      <c r="F1189" s="176" t="s">
        <v>283</v>
      </c>
      <c r="G1189" s="178" t="str">
        <f t="shared" ref="G1189:G1193" si="159">D1192</f>
        <v/>
      </c>
      <c r="H1189" s="50"/>
      <c r="I1189" s="33"/>
      <c r="J1189" s="33"/>
      <c r="K1189" s="33"/>
      <c r="L1189" s="33"/>
      <c r="M1189" s="33"/>
      <c r="N1189" s="33"/>
      <c r="O1189" s="33"/>
      <c r="P1189" s="33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</row>
    <row r="1190" ht="15.75" customHeight="1">
      <c r="A1190" s="173"/>
      <c r="D1190" s="175"/>
      <c r="E1190" s="171"/>
      <c r="F1190" s="176" t="s">
        <v>300</v>
      </c>
      <c r="G1190" s="178" t="str">
        <f t="shared" si="159"/>
        <v/>
      </c>
      <c r="H1190" s="50"/>
      <c r="I1190" s="33"/>
      <c r="J1190" s="33"/>
      <c r="K1190" s="33"/>
      <c r="L1190" s="33"/>
      <c r="M1190" s="33"/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</row>
    <row r="1191" ht="15.75" customHeight="1">
      <c r="A1191" s="173" t="s">
        <v>306</v>
      </c>
      <c r="B1191" s="179" t="str">
        <f>IFERROR(VLOOKUP(A1186,REKAPAN!$A$1:$M$2737,4, FALSE))</f>
        <v/>
      </c>
      <c r="C1191" s="180"/>
      <c r="D1191" s="181"/>
      <c r="E1191" s="171"/>
      <c r="F1191" s="176" t="s">
        <v>325</v>
      </c>
      <c r="G1191" s="177" t="str">
        <f t="shared" si="159"/>
        <v/>
      </c>
      <c r="H1191" s="50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</row>
    <row r="1192" ht="15.75" customHeight="1">
      <c r="A1192" s="164" t="s">
        <v>332</v>
      </c>
      <c r="B1192" s="182" t="s">
        <v>333</v>
      </c>
      <c r="C1192" s="183" t="s">
        <v>283</v>
      </c>
      <c r="D1192" s="184" t="str">
        <f>IFERROR(VLOOKUP(A1186,REKAPAN!$A$1:$M$2737,12, FALSE))</f>
        <v/>
      </c>
      <c r="E1192" s="171"/>
      <c r="F1192" s="176" t="s">
        <v>351</v>
      </c>
      <c r="G1192" s="177" t="str">
        <f t="shared" si="159"/>
        <v/>
      </c>
      <c r="H1192" s="50"/>
      <c r="I1192" s="33"/>
      <c r="J1192" s="33"/>
      <c r="K1192" s="33"/>
      <c r="L1192" s="33"/>
      <c r="M1192" s="33"/>
      <c r="N1192" s="33"/>
      <c r="O1192" s="33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</row>
    <row r="1193" ht="15.75" customHeight="1">
      <c r="A1193" s="173" t="s">
        <v>266</v>
      </c>
      <c r="B1193" s="179" t="str">
        <f>IFERROR(VLOOKUP(A1186,REKAPAN!$A$1:$O$2737,15, FALSE))</f>
        <v/>
      </c>
      <c r="C1193" s="185" t="s">
        <v>300</v>
      </c>
      <c r="D1193" s="186" t="str">
        <f>IFERROR(VLOOKUP(A1186,REKAPAN!$A$1:$M$2737,13, FALSE))</f>
        <v/>
      </c>
      <c r="E1193" s="171"/>
      <c r="F1193" s="176" t="s">
        <v>372</v>
      </c>
      <c r="G1193" s="177" t="str">
        <f t="shared" si="159"/>
        <v/>
      </c>
      <c r="H1193" s="50"/>
      <c r="I1193" s="33"/>
      <c r="J1193" s="33"/>
      <c r="K1193" s="33"/>
      <c r="L1193" s="33"/>
      <c r="M1193" s="33"/>
      <c r="N1193" s="33"/>
      <c r="O1193" s="33"/>
      <c r="P1193" s="33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</row>
    <row r="1194" ht="15.75" customHeight="1">
      <c r="A1194" s="173" t="s">
        <v>383</v>
      </c>
      <c r="B1194" s="179" t="str">
        <f>IFERROR(VLOOKUP(A1186,REKAPAN!$A$1:$M$2737,6, FALSE))</f>
        <v/>
      </c>
      <c r="C1194" s="185" t="s">
        <v>325</v>
      </c>
      <c r="D1194" s="187" t="str">
        <f>IFERROR(VLOOKUP(A1186,REKAPAN!$A$1:$M$2737,11, FALSE))</f>
        <v/>
      </c>
      <c r="E1194" s="171"/>
      <c r="F1194" s="176" t="s">
        <v>394</v>
      </c>
      <c r="G1194" s="188" t="str">
        <f>IFERROR(VLOOKUP(A1186,REKAPAN!$A$1:$O$2737,14, FALSE))</f>
        <v/>
      </c>
      <c r="H1194" s="50"/>
      <c r="I1194" s="33"/>
      <c r="J1194" s="33"/>
      <c r="K1194" s="33"/>
      <c r="L1194" s="33"/>
      <c r="M1194" s="33"/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</row>
    <row r="1195" ht="15.75" customHeight="1">
      <c r="A1195" s="173" t="s">
        <v>404</v>
      </c>
      <c r="B1195" s="189" t="str">
        <f>IFERROR(VLOOKUP(A1186,REKAPAN!$A$1:$M$2737,5, FALSE))</f>
        <v/>
      </c>
      <c r="C1195" s="185" t="s">
        <v>351</v>
      </c>
      <c r="D1195" s="187" t="str">
        <f>IFERROR(VLOOKUP(A1186,REKAPAN!$A$1:$M$2737,9, FALSE))</f>
        <v/>
      </c>
      <c r="E1195" s="171"/>
      <c r="F1195" s="176" t="s">
        <v>383</v>
      </c>
      <c r="G1195" s="190" t="str">
        <f t="shared" ref="G1195:G1196" si="160">B1194</f>
        <v/>
      </c>
      <c r="H1195" s="50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</row>
    <row r="1196" ht="15.75" customHeight="1">
      <c r="A1196" s="191"/>
      <c r="C1196" s="185" t="s">
        <v>372</v>
      </c>
      <c r="D1196" s="192" t="str">
        <f>IFERROR(VLOOKUP(A1186,REKAPAN!$A$1:$M$2737,10, FALSE))</f>
        <v/>
      </c>
      <c r="E1196" s="171"/>
      <c r="F1196" s="176" t="s">
        <v>404</v>
      </c>
      <c r="G1196" s="193" t="str">
        <f t="shared" si="160"/>
        <v/>
      </c>
      <c r="H1196" s="50"/>
      <c r="I1196" s="33"/>
      <c r="J1196" s="33"/>
      <c r="K1196" s="33"/>
      <c r="L1196" s="33"/>
      <c r="M1196" s="33"/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</row>
    <row r="1197" ht="15.75" customHeight="1">
      <c r="A1197" s="191"/>
      <c r="C1197" s="185" t="s">
        <v>394</v>
      </c>
      <c r="D1197" s="194"/>
      <c r="E1197" s="171"/>
      <c r="F1197" s="176"/>
      <c r="H1197" s="50"/>
      <c r="I1197" s="33"/>
      <c r="J1197" s="33"/>
      <c r="K1197" s="33"/>
      <c r="L1197" s="33"/>
      <c r="M1197" s="33"/>
      <c r="N1197" s="33"/>
      <c r="O1197" s="33"/>
      <c r="P1197" s="33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</row>
    <row r="1198" ht="15.75" customHeight="1">
      <c r="A1198" s="191"/>
      <c r="C1198" s="180"/>
      <c r="D1198" s="50"/>
      <c r="E1198" s="171"/>
      <c r="F1198" s="191"/>
      <c r="H1198" s="50"/>
      <c r="I1198" s="33"/>
      <c r="J1198" s="33"/>
      <c r="K1198" s="33"/>
      <c r="L1198" s="33"/>
      <c r="M1198" s="33"/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</row>
    <row r="1199" ht="15.75" customHeight="1">
      <c r="A1199" s="176" t="s">
        <v>460</v>
      </c>
      <c r="B1199" s="195" t="s">
        <v>462</v>
      </c>
      <c r="C1199" s="180"/>
      <c r="D1199" s="181"/>
      <c r="E1199" s="171"/>
      <c r="F1199" s="196" t="s">
        <v>464</v>
      </c>
      <c r="G1199" s="197" t="s">
        <v>469</v>
      </c>
      <c r="H1199" s="198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</row>
    <row r="1200" ht="15.75" customHeight="1">
      <c r="A1200" s="199" t="str">
        <f>IFERROR(VLOOKUP(A1186,REKAPAN!$A$2:$R$2737,16, FALSE))</f>
        <v/>
      </c>
      <c r="B1200" s="200"/>
      <c r="C1200" s="201"/>
      <c r="D1200" s="202"/>
      <c r="E1200" s="203"/>
      <c r="F1200" s="204"/>
      <c r="G1200" s="78"/>
      <c r="H1200" s="79"/>
      <c r="I1200" s="33"/>
      <c r="J1200" s="33"/>
      <c r="K1200" s="33"/>
      <c r="L1200" s="33"/>
      <c r="M1200" s="33"/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</row>
    <row r="1201" ht="15.75" customHeight="1">
      <c r="A1201" s="162" t="s">
        <v>4054</v>
      </c>
      <c r="B1201" s="27"/>
      <c r="C1201" s="27"/>
      <c r="D1201" s="28"/>
      <c r="E1201" s="163"/>
      <c r="F1201" s="164" t="str">
        <f>A1201</f>
        <v>(11)28</v>
      </c>
      <c r="G1201" s="165" t="s">
        <v>238</v>
      </c>
      <c r="H1201" s="166"/>
      <c r="I1201" s="33"/>
      <c r="J1201" s="33"/>
      <c r="K1201" s="33"/>
      <c r="L1201" s="33"/>
      <c r="M1201" s="33"/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</row>
    <row r="1202" ht="15.75" customHeight="1">
      <c r="A1202" s="167" t="s">
        <v>239</v>
      </c>
      <c r="B1202" s="168" t="str">
        <f>IFERROR(VLOOKUP(A1201,REKAPAN!$A$1:$M$2737,2, FALSE))</f>
        <v/>
      </c>
      <c r="C1202" s="169"/>
      <c r="D1202" s="170"/>
      <c r="E1202" s="171"/>
      <c r="F1202" s="164" t="s">
        <v>266</v>
      </c>
      <c r="G1202" s="172" t="str">
        <f>B1208</f>
        <v/>
      </c>
      <c r="H1202" s="28"/>
      <c r="I1202" s="33"/>
      <c r="J1202" s="33"/>
      <c r="K1202" s="33"/>
      <c r="L1202" s="33"/>
      <c r="M1202" s="33"/>
      <c r="N1202" s="33"/>
      <c r="O1202" s="33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</row>
    <row r="1203" ht="15.75" customHeight="1">
      <c r="A1203" s="173" t="s">
        <v>269</v>
      </c>
      <c r="B1203" s="174" t="str">
        <f>IFERROR(VLOOKUP(A1201,REKAPAN!$A$1:$M$2737,3, FALSE))</f>
        <v/>
      </c>
      <c r="D1203" s="175"/>
      <c r="E1203" s="171"/>
      <c r="F1203" s="176" t="s">
        <v>270</v>
      </c>
      <c r="G1203" s="177" t="str">
        <f>B1202</f>
        <v/>
      </c>
      <c r="H1203" s="50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</row>
    <row r="1204" ht="15.75" customHeight="1">
      <c r="A1204" s="173"/>
      <c r="D1204" s="175"/>
      <c r="E1204" s="171"/>
      <c r="F1204" s="176" t="s">
        <v>283</v>
      </c>
      <c r="G1204" s="178" t="str">
        <f t="shared" ref="G1204:G1208" si="161">D1207</f>
        <v/>
      </c>
      <c r="H1204" s="50"/>
      <c r="I1204" s="33"/>
      <c r="J1204" s="33"/>
      <c r="K1204" s="33"/>
      <c r="L1204" s="33"/>
      <c r="M1204" s="33"/>
      <c r="N1204" s="33"/>
      <c r="O1204" s="33"/>
      <c r="P1204" s="33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</row>
    <row r="1205" ht="15.75" customHeight="1">
      <c r="A1205" s="173"/>
      <c r="D1205" s="175"/>
      <c r="E1205" s="171"/>
      <c r="F1205" s="176" t="s">
        <v>300</v>
      </c>
      <c r="G1205" s="178" t="str">
        <f t="shared" si="161"/>
        <v/>
      </c>
      <c r="H1205" s="50"/>
      <c r="I1205" s="33"/>
      <c r="J1205" s="33"/>
      <c r="K1205" s="33"/>
      <c r="L1205" s="33"/>
      <c r="M1205" s="33"/>
      <c r="N1205" s="33"/>
      <c r="O1205" s="33"/>
      <c r="P1205" s="33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</row>
    <row r="1206" ht="15.75" customHeight="1">
      <c r="A1206" s="173" t="s">
        <v>306</v>
      </c>
      <c r="B1206" s="179" t="str">
        <f>IFERROR(VLOOKUP(A1201,REKAPAN!$A$1:$M$2737,4, FALSE))</f>
        <v/>
      </c>
      <c r="C1206" s="180"/>
      <c r="D1206" s="181"/>
      <c r="E1206" s="171"/>
      <c r="F1206" s="176" t="s">
        <v>325</v>
      </c>
      <c r="G1206" s="177" t="str">
        <f t="shared" si="161"/>
        <v/>
      </c>
      <c r="H1206" s="50"/>
      <c r="I1206" s="33"/>
      <c r="J1206" s="33"/>
      <c r="K1206" s="33"/>
      <c r="L1206" s="33"/>
      <c r="M1206" s="33"/>
      <c r="N1206" s="33"/>
      <c r="O1206" s="33"/>
      <c r="P1206" s="33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</row>
    <row r="1207" ht="15.75" customHeight="1">
      <c r="A1207" s="164" t="s">
        <v>332</v>
      </c>
      <c r="B1207" s="182" t="s">
        <v>333</v>
      </c>
      <c r="C1207" s="183" t="s">
        <v>283</v>
      </c>
      <c r="D1207" s="184" t="str">
        <f>IFERROR(VLOOKUP(A1201,REKAPAN!$A$1:$M$2737,12, FALSE))</f>
        <v/>
      </c>
      <c r="E1207" s="171"/>
      <c r="F1207" s="176" t="s">
        <v>351</v>
      </c>
      <c r="G1207" s="177" t="str">
        <f t="shared" si="161"/>
        <v/>
      </c>
      <c r="H1207" s="50"/>
      <c r="I1207" s="33"/>
      <c r="J1207" s="33"/>
      <c r="K1207" s="33"/>
      <c r="L1207" s="33"/>
      <c r="M1207" s="33"/>
      <c r="N1207" s="33"/>
      <c r="O1207" s="33"/>
      <c r="P1207" s="33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</row>
    <row r="1208" ht="15.75" customHeight="1">
      <c r="A1208" s="173" t="s">
        <v>266</v>
      </c>
      <c r="B1208" s="179" t="str">
        <f>IFERROR(VLOOKUP(A1201,REKAPAN!$A$1:$O$2737,15, FALSE))</f>
        <v/>
      </c>
      <c r="C1208" s="185" t="s">
        <v>300</v>
      </c>
      <c r="D1208" s="186" t="str">
        <f>IFERROR(VLOOKUP(A1201,REKAPAN!$A$1:$M$2737,13, FALSE))</f>
        <v/>
      </c>
      <c r="E1208" s="171"/>
      <c r="F1208" s="176" t="s">
        <v>372</v>
      </c>
      <c r="G1208" s="177" t="str">
        <f t="shared" si="161"/>
        <v/>
      </c>
      <c r="H1208" s="50"/>
      <c r="I1208" s="33"/>
      <c r="J1208" s="33"/>
      <c r="K1208" s="33"/>
      <c r="L1208" s="33"/>
      <c r="M1208" s="33"/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</row>
    <row r="1209" ht="15.75" customHeight="1">
      <c r="A1209" s="173" t="s">
        <v>383</v>
      </c>
      <c r="B1209" s="179" t="str">
        <f>IFERROR(VLOOKUP(A1201,REKAPAN!$A$1:$M$2737,6, FALSE))</f>
        <v/>
      </c>
      <c r="C1209" s="185" t="s">
        <v>325</v>
      </c>
      <c r="D1209" s="187" t="str">
        <f>IFERROR(VLOOKUP(A1201,REKAPAN!$A$1:$M$2737,11, FALSE))</f>
        <v/>
      </c>
      <c r="E1209" s="171"/>
      <c r="F1209" s="176" t="s">
        <v>394</v>
      </c>
      <c r="G1209" s="188" t="str">
        <f>IFERROR(VLOOKUP(A1201,REKAPAN!$A$1:$O$2737,14, FALSE))</f>
        <v/>
      </c>
      <c r="H1209" s="50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</row>
    <row r="1210" ht="15.75" customHeight="1">
      <c r="A1210" s="173" t="s">
        <v>404</v>
      </c>
      <c r="B1210" s="189" t="str">
        <f>IFERROR(VLOOKUP(A1201,REKAPAN!$A$1:$M$2737,5, FALSE))</f>
        <v/>
      </c>
      <c r="C1210" s="185" t="s">
        <v>351</v>
      </c>
      <c r="D1210" s="187" t="str">
        <f>IFERROR(VLOOKUP(A1201,REKAPAN!$A$1:$M$2737,9, FALSE))</f>
        <v/>
      </c>
      <c r="E1210" s="171"/>
      <c r="F1210" s="176" t="s">
        <v>383</v>
      </c>
      <c r="G1210" s="190" t="str">
        <f t="shared" ref="G1210:G1211" si="162">B1209</f>
        <v/>
      </c>
      <c r="H1210" s="50"/>
      <c r="I1210" s="33"/>
      <c r="J1210" s="33"/>
      <c r="K1210" s="33"/>
      <c r="L1210" s="33"/>
      <c r="M1210" s="33"/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</row>
    <row r="1211" ht="15.75" customHeight="1">
      <c r="A1211" s="191"/>
      <c r="C1211" s="185" t="s">
        <v>372</v>
      </c>
      <c r="D1211" s="192" t="str">
        <f>IFERROR(VLOOKUP(A1201,REKAPAN!$A$1:$M$2737,10, FALSE))</f>
        <v/>
      </c>
      <c r="E1211" s="171"/>
      <c r="F1211" s="176" t="s">
        <v>404</v>
      </c>
      <c r="G1211" s="193" t="str">
        <f t="shared" si="162"/>
        <v/>
      </c>
      <c r="H1211" s="50"/>
      <c r="I1211" s="33"/>
      <c r="J1211" s="33"/>
      <c r="K1211" s="33"/>
      <c r="L1211" s="33"/>
      <c r="M1211" s="33"/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</row>
    <row r="1212" ht="15.75" customHeight="1">
      <c r="A1212" s="191"/>
      <c r="C1212" s="185" t="s">
        <v>394</v>
      </c>
      <c r="D1212" s="194"/>
      <c r="E1212" s="171"/>
      <c r="F1212" s="176"/>
      <c r="H1212" s="50"/>
      <c r="I1212" s="33"/>
      <c r="J1212" s="33"/>
      <c r="K1212" s="33"/>
      <c r="L1212" s="33"/>
      <c r="M1212" s="33"/>
      <c r="N1212" s="33"/>
      <c r="O1212" s="33"/>
      <c r="P1212" s="33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</row>
    <row r="1213" ht="15.75" customHeight="1">
      <c r="A1213" s="191"/>
      <c r="C1213" s="180"/>
      <c r="D1213" s="50"/>
      <c r="E1213" s="171"/>
      <c r="F1213" s="191"/>
      <c r="H1213" s="50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</row>
    <row r="1214" ht="15.75" customHeight="1">
      <c r="A1214" s="176" t="s">
        <v>460</v>
      </c>
      <c r="B1214" s="195" t="s">
        <v>462</v>
      </c>
      <c r="C1214" s="180"/>
      <c r="D1214" s="181"/>
      <c r="E1214" s="171"/>
      <c r="F1214" s="196" t="s">
        <v>464</v>
      </c>
      <c r="G1214" s="197" t="s">
        <v>469</v>
      </c>
      <c r="H1214" s="198"/>
      <c r="I1214" s="33"/>
      <c r="J1214" s="33"/>
      <c r="K1214" s="33"/>
      <c r="L1214" s="33"/>
      <c r="M1214" s="33"/>
      <c r="N1214" s="33"/>
      <c r="O1214" s="33"/>
      <c r="P1214" s="33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</row>
    <row r="1215" ht="15.75" customHeight="1">
      <c r="A1215" s="199" t="str">
        <f>IFERROR(VLOOKUP(A1201,REKAPAN!$A$2:$R$2737,16, FALSE))</f>
        <v/>
      </c>
      <c r="B1215" s="200"/>
      <c r="C1215" s="201"/>
      <c r="D1215" s="202"/>
      <c r="E1215" s="203"/>
      <c r="F1215" s="204"/>
      <c r="G1215" s="78"/>
      <c r="H1215" s="79"/>
      <c r="I1215" s="33"/>
      <c r="J1215" s="33"/>
      <c r="K1215" s="33"/>
      <c r="L1215" s="33"/>
      <c r="M1215" s="33"/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</row>
    <row r="1216" ht="15.75" customHeight="1">
      <c r="A1216" s="162" t="s">
        <v>4055</v>
      </c>
      <c r="B1216" s="27"/>
      <c r="C1216" s="27"/>
      <c r="D1216" s="28"/>
      <c r="E1216" s="163"/>
      <c r="F1216" s="164" t="str">
        <f>A1216</f>
        <v>(11)29</v>
      </c>
      <c r="G1216" s="165" t="s">
        <v>238</v>
      </c>
      <c r="H1216" s="166"/>
      <c r="I1216" s="33"/>
      <c r="J1216" s="33"/>
      <c r="K1216" s="33"/>
      <c r="L1216" s="33"/>
      <c r="M1216" s="33"/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</row>
    <row r="1217" ht="15.75" customHeight="1">
      <c r="A1217" s="167" t="s">
        <v>239</v>
      </c>
      <c r="B1217" s="168" t="str">
        <f>IFERROR(VLOOKUP(A1216,REKAPAN!$A$1:$M$2737,2, FALSE))</f>
        <v/>
      </c>
      <c r="C1217" s="169"/>
      <c r="D1217" s="170"/>
      <c r="E1217" s="171"/>
      <c r="F1217" s="164" t="s">
        <v>266</v>
      </c>
      <c r="G1217" s="172" t="str">
        <f>B1223</f>
        <v/>
      </c>
      <c r="H1217" s="28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</row>
    <row r="1218" ht="15.75" customHeight="1">
      <c r="A1218" s="173" t="s">
        <v>269</v>
      </c>
      <c r="B1218" s="174" t="str">
        <f>IFERROR(VLOOKUP(A1216,REKAPAN!$A$1:$M$2737,3, FALSE))</f>
        <v/>
      </c>
      <c r="D1218" s="175"/>
      <c r="E1218" s="171"/>
      <c r="F1218" s="176" t="s">
        <v>270</v>
      </c>
      <c r="G1218" s="177" t="str">
        <f>B1217</f>
        <v/>
      </c>
      <c r="H1218" s="50"/>
      <c r="I1218" s="33"/>
      <c r="J1218" s="33"/>
      <c r="K1218" s="33"/>
      <c r="L1218" s="33"/>
      <c r="M1218" s="33"/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</row>
    <row r="1219" ht="15.75" customHeight="1">
      <c r="A1219" s="173"/>
      <c r="D1219" s="175"/>
      <c r="E1219" s="171"/>
      <c r="F1219" s="176" t="s">
        <v>283</v>
      </c>
      <c r="G1219" s="178" t="str">
        <f t="shared" ref="G1219:G1223" si="163">D1222</f>
        <v/>
      </c>
      <c r="H1219" s="50"/>
      <c r="I1219" s="33"/>
      <c r="J1219" s="33"/>
      <c r="K1219" s="33"/>
      <c r="L1219" s="33"/>
      <c r="M1219" s="33"/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</row>
    <row r="1220" ht="15.75" customHeight="1">
      <c r="A1220" s="173"/>
      <c r="D1220" s="175"/>
      <c r="E1220" s="171"/>
      <c r="F1220" s="176" t="s">
        <v>300</v>
      </c>
      <c r="G1220" s="178" t="str">
        <f t="shared" si="163"/>
        <v/>
      </c>
      <c r="H1220" s="50"/>
      <c r="I1220" s="33"/>
      <c r="J1220" s="33"/>
      <c r="K1220" s="33"/>
      <c r="L1220" s="33"/>
      <c r="M1220" s="33"/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</row>
    <row r="1221" ht="15.75" customHeight="1">
      <c r="A1221" s="173" t="s">
        <v>306</v>
      </c>
      <c r="B1221" s="179" t="str">
        <f>IFERROR(VLOOKUP(A1216,REKAPAN!$A$1:$M$2737,4, FALSE))</f>
        <v/>
      </c>
      <c r="C1221" s="180"/>
      <c r="D1221" s="181"/>
      <c r="E1221" s="171"/>
      <c r="F1221" s="176" t="s">
        <v>325</v>
      </c>
      <c r="G1221" s="177" t="str">
        <f t="shared" si="163"/>
        <v/>
      </c>
      <c r="H1221" s="50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</row>
    <row r="1222" ht="15.75" customHeight="1">
      <c r="A1222" s="164" t="s">
        <v>332</v>
      </c>
      <c r="B1222" s="182" t="s">
        <v>333</v>
      </c>
      <c r="C1222" s="183" t="s">
        <v>283</v>
      </c>
      <c r="D1222" s="184" t="str">
        <f>IFERROR(VLOOKUP(A1216,REKAPAN!$A$1:$M$2737,12, FALSE))</f>
        <v/>
      </c>
      <c r="E1222" s="171"/>
      <c r="F1222" s="176" t="s">
        <v>351</v>
      </c>
      <c r="G1222" s="177" t="str">
        <f t="shared" si="163"/>
        <v/>
      </c>
      <c r="H1222" s="50"/>
      <c r="I1222" s="33"/>
      <c r="J1222" s="33"/>
      <c r="K1222" s="33"/>
      <c r="L1222" s="33"/>
      <c r="M1222" s="33"/>
      <c r="N1222" s="33"/>
      <c r="O1222" s="33"/>
      <c r="P1222" s="33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</row>
    <row r="1223" ht="15.75" customHeight="1">
      <c r="A1223" s="173" t="s">
        <v>266</v>
      </c>
      <c r="B1223" s="179" t="str">
        <f>IFERROR(VLOOKUP(A1216,REKAPAN!$A$1:$O$2737,15, FALSE))</f>
        <v/>
      </c>
      <c r="C1223" s="185" t="s">
        <v>300</v>
      </c>
      <c r="D1223" s="186" t="str">
        <f>IFERROR(VLOOKUP(A1216,REKAPAN!$A$1:$M$2737,13, FALSE))</f>
        <v/>
      </c>
      <c r="E1223" s="171"/>
      <c r="F1223" s="176" t="s">
        <v>372</v>
      </c>
      <c r="G1223" s="177" t="str">
        <f t="shared" si="163"/>
        <v/>
      </c>
      <c r="H1223" s="50"/>
      <c r="I1223" s="33"/>
      <c r="J1223" s="33"/>
      <c r="K1223" s="33"/>
      <c r="L1223" s="33"/>
      <c r="M1223" s="33"/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</row>
    <row r="1224" ht="15.75" customHeight="1">
      <c r="A1224" s="173" t="s">
        <v>383</v>
      </c>
      <c r="B1224" s="179" t="str">
        <f>IFERROR(VLOOKUP(A1216,REKAPAN!$A$1:$M$2737,6, FALSE))</f>
        <v/>
      </c>
      <c r="C1224" s="185" t="s">
        <v>325</v>
      </c>
      <c r="D1224" s="187" t="str">
        <f>IFERROR(VLOOKUP(A1216,REKAPAN!$A$1:$M$2737,11, FALSE))</f>
        <v/>
      </c>
      <c r="E1224" s="171"/>
      <c r="F1224" s="176" t="s">
        <v>394</v>
      </c>
      <c r="G1224" s="188" t="str">
        <f>IFERROR(VLOOKUP(A1216,REKAPAN!$A$1:$O$2737,14, FALSE))</f>
        <v/>
      </c>
      <c r="H1224" s="50"/>
      <c r="I1224" s="33"/>
      <c r="J1224" s="33"/>
      <c r="K1224" s="33"/>
      <c r="L1224" s="33"/>
      <c r="M1224" s="33"/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</row>
    <row r="1225" ht="15.75" customHeight="1">
      <c r="A1225" s="173" t="s">
        <v>404</v>
      </c>
      <c r="B1225" s="189" t="str">
        <f>IFERROR(VLOOKUP(A1216,REKAPAN!$A$1:$M$2737,5, FALSE))</f>
        <v/>
      </c>
      <c r="C1225" s="185" t="s">
        <v>351</v>
      </c>
      <c r="D1225" s="187" t="str">
        <f>IFERROR(VLOOKUP(A1216,REKAPAN!$A$1:$M$2737,9, FALSE))</f>
        <v/>
      </c>
      <c r="E1225" s="171"/>
      <c r="F1225" s="176" t="s">
        <v>383</v>
      </c>
      <c r="G1225" s="190" t="str">
        <f t="shared" ref="G1225:G1226" si="164">B1224</f>
        <v/>
      </c>
      <c r="H1225" s="50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</row>
    <row r="1226" ht="15.75" customHeight="1">
      <c r="A1226" s="191"/>
      <c r="C1226" s="185" t="s">
        <v>372</v>
      </c>
      <c r="D1226" s="192" t="str">
        <f>IFERROR(VLOOKUP(A1216,REKAPAN!$A$1:$M$2737,10, FALSE))</f>
        <v/>
      </c>
      <c r="E1226" s="171"/>
      <c r="F1226" s="176" t="s">
        <v>404</v>
      </c>
      <c r="G1226" s="193" t="str">
        <f t="shared" si="164"/>
        <v/>
      </c>
      <c r="H1226" s="50"/>
      <c r="I1226" s="33"/>
      <c r="J1226" s="33"/>
      <c r="K1226" s="33"/>
      <c r="L1226" s="33"/>
      <c r="M1226" s="33"/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</row>
    <row r="1227" ht="15.75" customHeight="1">
      <c r="A1227" s="191"/>
      <c r="C1227" s="185" t="s">
        <v>394</v>
      </c>
      <c r="D1227" s="194"/>
      <c r="E1227" s="171"/>
      <c r="F1227" s="176"/>
      <c r="H1227" s="50"/>
      <c r="I1227" s="33"/>
      <c r="J1227" s="33"/>
      <c r="K1227" s="33"/>
      <c r="L1227" s="33"/>
      <c r="M1227" s="33"/>
      <c r="N1227" s="33"/>
      <c r="O1227" s="33"/>
      <c r="P1227" s="33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</row>
    <row r="1228" ht="15.75" customHeight="1">
      <c r="A1228" s="191"/>
      <c r="C1228" s="180"/>
      <c r="D1228" s="50"/>
      <c r="E1228" s="171"/>
      <c r="F1228" s="191"/>
      <c r="H1228" s="50"/>
      <c r="I1228" s="33"/>
      <c r="J1228" s="33"/>
      <c r="K1228" s="33"/>
      <c r="L1228" s="33"/>
      <c r="M1228" s="33"/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</row>
    <row r="1229" ht="15.75" customHeight="1">
      <c r="A1229" s="176" t="s">
        <v>460</v>
      </c>
      <c r="B1229" s="195" t="s">
        <v>462</v>
      </c>
      <c r="C1229" s="180"/>
      <c r="D1229" s="181"/>
      <c r="E1229" s="171"/>
      <c r="F1229" s="196" t="s">
        <v>464</v>
      </c>
      <c r="G1229" s="197" t="s">
        <v>469</v>
      </c>
      <c r="H1229" s="198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</row>
    <row r="1230" ht="15.75" customHeight="1">
      <c r="A1230" s="199" t="str">
        <f>IFERROR(VLOOKUP(A1216,REKAPAN!$A$2:$R$2737,16, FALSE))</f>
        <v/>
      </c>
      <c r="B1230" s="200"/>
      <c r="C1230" s="201"/>
      <c r="D1230" s="202"/>
      <c r="E1230" s="203"/>
      <c r="F1230" s="204"/>
      <c r="G1230" s="78"/>
      <c r="H1230" s="79"/>
      <c r="I1230" s="33"/>
      <c r="J1230" s="33"/>
      <c r="K1230" s="33"/>
      <c r="L1230" s="33"/>
      <c r="M1230" s="33"/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</row>
    <row r="1231" ht="15.75" customHeight="1">
      <c r="A1231" s="162" t="s">
        <v>4056</v>
      </c>
      <c r="B1231" s="27"/>
      <c r="C1231" s="27"/>
      <c r="D1231" s="28"/>
      <c r="E1231" s="163"/>
      <c r="F1231" s="164" t="str">
        <f>A1231</f>
        <v>(11)30</v>
      </c>
      <c r="G1231" s="165" t="s">
        <v>238</v>
      </c>
      <c r="H1231" s="166"/>
      <c r="I1231" s="33"/>
      <c r="J1231" s="33"/>
      <c r="K1231" s="33"/>
      <c r="L1231" s="33"/>
      <c r="M1231" s="33"/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</row>
    <row r="1232" ht="15.75" customHeight="1">
      <c r="A1232" s="167" t="s">
        <v>239</v>
      </c>
      <c r="B1232" s="168" t="str">
        <f>IFERROR(VLOOKUP(A1231,REKAPAN!$A$1:$M$2737,2, FALSE))</f>
        <v/>
      </c>
      <c r="C1232" s="169"/>
      <c r="D1232" s="170"/>
      <c r="E1232" s="171"/>
      <c r="F1232" s="164" t="s">
        <v>266</v>
      </c>
      <c r="G1232" s="172" t="str">
        <f>B1238</f>
        <v/>
      </c>
      <c r="H1232" s="28"/>
      <c r="I1232" s="33"/>
      <c r="J1232" s="33"/>
      <c r="K1232" s="33"/>
      <c r="L1232" s="33"/>
      <c r="M1232" s="33"/>
      <c r="N1232" s="33"/>
      <c r="O1232" s="33"/>
      <c r="P1232" s="33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</row>
    <row r="1233" ht="15.75" customHeight="1">
      <c r="A1233" s="173" t="s">
        <v>269</v>
      </c>
      <c r="B1233" s="174" t="str">
        <f>IFERROR(VLOOKUP(A1231,REKAPAN!$A$1:$M$2737,3, FALSE))</f>
        <v/>
      </c>
      <c r="D1233" s="175"/>
      <c r="E1233" s="171"/>
      <c r="F1233" s="176" t="s">
        <v>270</v>
      </c>
      <c r="G1233" s="177" t="str">
        <f>B1232</f>
        <v/>
      </c>
      <c r="H1233" s="50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</row>
    <row r="1234" ht="15.75" customHeight="1">
      <c r="A1234" s="173"/>
      <c r="D1234" s="175"/>
      <c r="E1234" s="171"/>
      <c r="F1234" s="176" t="s">
        <v>283</v>
      </c>
      <c r="G1234" s="178" t="str">
        <f t="shared" ref="G1234:G1238" si="165">D1237</f>
        <v/>
      </c>
      <c r="H1234" s="50"/>
      <c r="I1234" s="33"/>
      <c r="J1234" s="33"/>
      <c r="K1234" s="33"/>
      <c r="L1234" s="33"/>
      <c r="M1234" s="33"/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</row>
    <row r="1235" ht="15.75" customHeight="1">
      <c r="A1235" s="173"/>
      <c r="D1235" s="175"/>
      <c r="E1235" s="171"/>
      <c r="F1235" s="176" t="s">
        <v>300</v>
      </c>
      <c r="G1235" s="178" t="str">
        <f t="shared" si="165"/>
        <v/>
      </c>
      <c r="H1235" s="50"/>
      <c r="I1235" s="33"/>
      <c r="J1235" s="33"/>
      <c r="K1235" s="33"/>
      <c r="L1235" s="33"/>
      <c r="M1235" s="33"/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</row>
    <row r="1236" ht="15.75" customHeight="1">
      <c r="A1236" s="173" t="s">
        <v>306</v>
      </c>
      <c r="B1236" s="179" t="str">
        <f>IFERROR(VLOOKUP(A1231,REKAPAN!$A$1:$M$2737,4, FALSE))</f>
        <v/>
      </c>
      <c r="C1236" s="180"/>
      <c r="D1236" s="181"/>
      <c r="E1236" s="171"/>
      <c r="F1236" s="176" t="s">
        <v>325</v>
      </c>
      <c r="G1236" s="177" t="str">
        <f t="shared" si="165"/>
        <v/>
      </c>
      <c r="H1236" s="50"/>
      <c r="I1236" s="33"/>
      <c r="J1236" s="33"/>
      <c r="K1236" s="33"/>
      <c r="L1236" s="33"/>
      <c r="M1236" s="33"/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</row>
    <row r="1237" ht="15.75" customHeight="1">
      <c r="A1237" s="164" t="s">
        <v>332</v>
      </c>
      <c r="B1237" s="182" t="s">
        <v>333</v>
      </c>
      <c r="C1237" s="183" t="s">
        <v>283</v>
      </c>
      <c r="D1237" s="184" t="str">
        <f>IFERROR(VLOOKUP(A1231,REKAPAN!$A$1:$M$2737,12, FALSE))</f>
        <v/>
      </c>
      <c r="E1237" s="171"/>
      <c r="F1237" s="176" t="s">
        <v>351</v>
      </c>
      <c r="G1237" s="177" t="str">
        <f t="shared" si="165"/>
        <v/>
      </c>
      <c r="H1237" s="50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</row>
    <row r="1238" ht="15.75" customHeight="1">
      <c r="A1238" s="173" t="s">
        <v>266</v>
      </c>
      <c r="B1238" s="179" t="str">
        <f>IFERROR(VLOOKUP(A1231,REKAPAN!$A$1:$O$2737,15, FALSE))</f>
        <v/>
      </c>
      <c r="C1238" s="185" t="s">
        <v>300</v>
      </c>
      <c r="D1238" s="186" t="str">
        <f>IFERROR(VLOOKUP(A1231,REKAPAN!$A$1:$M$2737,13, FALSE))</f>
        <v/>
      </c>
      <c r="E1238" s="171"/>
      <c r="F1238" s="176" t="s">
        <v>372</v>
      </c>
      <c r="G1238" s="177" t="str">
        <f t="shared" si="165"/>
        <v/>
      </c>
      <c r="H1238" s="50"/>
      <c r="I1238" s="33"/>
      <c r="J1238" s="33"/>
      <c r="K1238" s="33"/>
      <c r="L1238" s="33"/>
      <c r="M1238" s="33"/>
      <c r="N1238" s="33"/>
      <c r="O1238" s="33"/>
      <c r="P1238" s="33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</row>
    <row r="1239" ht="15.75" customHeight="1">
      <c r="A1239" s="173" t="s">
        <v>383</v>
      </c>
      <c r="B1239" s="179" t="str">
        <f>IFERROR(VLOOKUP(A1231,REKAPAN!$A$1:$M$2737,6, FALSE))</f>
        <v/>
      </c>
      <c r="C1239" s="185" t="s">
        <v>325</v>
      </c>
      <c r="D1239" s="187" t="str">
        <f>IFERROR(VLOOKUP(A1231,REKAPAN!$A$1:$M$2737,11, FALSE))</f>
        <v/>
      </c>
      <c r="E1239" s="171"/>
      <c r="F1239" s="176" t="s">
        <v>394</v>
      </c>
      <c r="G1239" s="188" t="str">
        <f>IFERROR(VLOOKUP(A1231,REKAPAN!$A$1:$O$2737,14, FALSE))</f>
        <v/>
      </c>
      <c r="H1239" s="50"/>
      <c r="I1239" s="33"/>
      <c r="J1239" s="33"/>
      <c r="K1239" s="33"/>
      <c r="L1239" s="33"/>
      <c r="M1239" s="33"/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</row>
    <row r="1240" ht="15.75" customHeight="1">
      <c r="A1240" s="173" t="s">
        <v>404</v>
      </c>
      <c r="B1240" s="189" t="str">
        <f>IFERROR(VLOOKUP(A1231,REKAPAN!$A$1:$M$2737,5, FALSE))</f>
        <v/>
      </c>
      <c r="C1240" s="185" t="s">
        <v>351</v>
      </c>
      <c r="D1240" s="187" t="str">
        <f>IFERROR(VLOOKUP(A1231,REKAPAN!$A$1:$M$2737,9, FALSE))</f>
        <v/>
      </c>
      <c r="E1240" s="171"/>
      <c r="F1240" s="176" t="s">
        <v>383</v>
      </c>
      <c r="G1240" s="190" t="str">
        <f t="shared" ref="G1240:G1241" si="166">B1239</f>
        <v/>
      </c>
      <c r="H1240" s="50"/>
      <c r="I1240" s="33"/>
      <c r="J1240" s="33"/>
      <c r="K1240" s="33"/>
      <c r="L1240" s="33"/>
      <c r="M1240" s="33"/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</row>
    <row r="1241" ht="15.75" customHeight="1">
      <c r="A1241" s="191"/>
      <c r="C1241" s="185" t="s">
        <v>372</v>
      </c>
      <c r="D1241" s="192" t="str">
        <f>IFERROR(VLOOKUP(A1231,REKAPAN!$A$1:$M$2737,10, FALSE))</f>
        <v/>
      </c>
      <c r="E1241" s="171"/>
      <c r="F1241" s="176" t="s">
        <v>404</v>
      </c>
      <c r="G1241" s="193" t="str">
        <f t="shared" si="166"/>
        <v/>
      </c>
      <c r="H1241" s="50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</row>
    <row r="1242" ht="15.75" customHeight="1">
      <c r="A1242" s="191"/>
      <c r="C1242" s="185" t="s">
        <v>394</v>
      </c>
      <c r="D1242" s="194"/>
      <c r="E1242" s="171"/>
      <c r="F1242" s="176"/>
      <c r="H1242" s="50"/>
      <c r="I1242" s="33"/>
      <c r="J1242" s="33"/>
      <c r="K1242" s="33"/>
      <c r="L1242" s="33"/>
      <c r="M1242" s="33"/>
      <c r="N1242" s="33"/>
      <c r="O1242" s="33"/>
      <c r="P1242" s="33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</row>
    <row r="1243" ht="15.75" customHeight="1">
      <c r="A1243" s="191"/>
      <c r="C1243" s="180"/>
      <c r="D1243" s="50"/>
      <c r="E1243" s="171"/>
      <c r="F1243" s="191"/>
      <c r="H1243" s="50"/>
      <c r="I1243" s="33"/>
      <c r="J1243" s="33"/>
      <c r="K1243" s="33"/>
      <c r="L1243" s="33"/>
      <c r="M1243" s="33"/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</row>
    <row r="1244" ht="15.75" customHeight="1">
      <c r="A1244" s="176" t="s">
        <v>460</v>
      </c>
      <c r="B1244" s="195" t="s">
        <v>462</v>
      </c>
      <c r="C1244" s="180"/>
      <c r="D1244" s="181"/>
      <c r="E1244" s="171"/>
      <c r="F1244" s="196" t="s">
        <v>464</v>
      </c>
      <c r="G1244" s="197" t="s">
        <v>469</v>
      </c>
      <c r="H1244" s="198"/>
      <c r="I1244" s="33"/>
      <c r="J1244" s="33"/>
      <c r="K1244" s="33"/>
      <c r="L1244" s="33"/>
      <c r="M1244" s="33"/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</row>
    <row r="1245" ht="15.75" customHeight="1">
      <c r="A1245" s="199" t="str">
        <f>IFERROR(VLOOKUP(A1231,REKAPAN!$A$2:$R$2737,16, FALSE))</f>
        <v/>
      </c>
      <c r="B1245" s="200"/>
      <c r="C1245" s="201"/>
      <c r="D1245" s="202"/>
      <c r="E1245" s="203"/>
      <c r="F1245" s="204"/>
      <c r="G1245" s="78"/>
      <c r="H1245" s="79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</row>
    <row r="1246" ht="15.75" customHeight="1">
      <c r="A1246" s="162" t="s">
        <v>4057</v>
      </c>
      <c r="B1246" s="27"/>
      <c r="C1246" s="27"/>
      <c r="D1246" s="28"/>
      <c r="E1246" s="163"/>
      <c r="F1246" s="164" t="str">
        <f>A1246</f>
        <v>(11)31</v>
      </c>
      <c r="G1246" s="165" t="s">
        <v>238</v>
      </c>
      <c r="H1246" s="166"/>
      <c r="I1246" s="33"/>
      <c r="J1246" s="33"/>
      <c r="K1246" s="33"/>
      <c r="L1246" s="33"/>
      <c r="M1246" s="33"/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</row>
    <row r="1247" ht="15.75" customHeight="1">
      <c r="A1247" s="167" t="s">
        <v>239</v>
      </c>
      <c r="B1247" s="168" t="str">
        <f>IFERROR(VLOOKUP(A1246,REKAPAN!$A$1:$M$2737,2, FALSE))</f>
        <v/>
      </c>
      <c r="C1247" s="169"/>
      <c r="D1247" s="170"/>
      <c r="E1247" s="171"/>
      <c r="F1247" s="164" t="s">
        <v>266</v>
      </c>
      <c r="G1247" s="172" t="str">
        <f>B1253</f>
        <v/>
      </c>
      <c r="H1247" s="28"/>
      <c r="I1247" s="33"/>
      <c r="J1247" s="33"/>
      <c r="K1247" s="33"/>
      <c r="L1247" s="33"/>
      <c r="M1247" s="33"/>
      <c r="N1247" s="33"/>
      <c r="O1247" s="33"/>
      <c r="P1247" s="33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</row>
    <row r="1248" ht="15.75" customHeight="1">
      <c r="A1248" s="173" t="s">
        <v>269</v>
      </c>
      <c r="B1248" s="174" t="str">
        <f>IFERROR(VLOOKUP(A1246,REKAPAN!$A$1:$M$2737,3, FALSE))</f>
        <v/>
      </c>
      <c r="D1248" s="175"/>
      <c r="E1248" s="171"/>
      <c r="F1248" s="176" t="s">
        <v>270</v>
      </c>
      <c r="G1248" s="177" t="str">
        <f>B1247</f>
        <v/>
      </c>
      <c r="H1248" s="50"/>
      <c r="I1248" s="33"/>
      <c r="J1248" s="33"/>
      <c r="K1248" s="33"/>
      <c r="L1248" s="33"/>
      <c r="M1248" s="33"/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</row>
    <row r="1249" ht="15.75" customHeight="1">
      <c r="A1249" s="173"/>
      <c r="D1249" s="175"/>
      <c r="E1249" s="171"/>
      <c r="F1249" s="176" t="s">
        <v>283</v>
      </c>
      <c r="G1249" s="178" t="str">
        <f t="shared" ref="G1249:G1253" si="167">D1252</f>
        <v/>
      </c>
      <c r="H1249" s="50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</row>
    <row r="1250" ht="15.75" customHeight="1">
      <c r="A1250" s="173"/>
      <c r="D1250" s="175"/>
      <c r="E1250" s="171"/>
      <c r="F1250" s="176" t="s">
        <v>300</v>
      </c>
      <c r="G1250" s="178" t="str">
        <f t="shared" si="167"/>
        <v/>
      </c>
      <c r="H1250" s="50"/>
      <c r="I1250" s="33"/>
      <c r="J1250" s="33"/>
      <c r="K1250" s="33"/>
      <c r="L1250" s="33"/>
      <c r="M1250" s="33"/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</row>
    <row r="1251" ht="15.75" customHeight="1">
      <c r="A1251" s="173" t="s">
        <v>306</v>
      </c>
      <c r="B1251" s="179" t="str">
        <f>IFERROR(VLOOKUP(A1246,REKAPAN!$A$1:$M$2737,4, FALSE))</f>
        <v/>
      </c>
      <c r="C1251" s="180"/>
      <c r="D1251" s="181"/>
      <c r="E1251" s="171"/>
      <c r="F1251" s="176" t="s">
        <v>325</v>
      </c>
      <c r="G1251" s="177" t="str">
        <f t="shared" si="167"/>
        <v/>
      </c>
      <c r="H1251" s="50"/>
      <c r="I1251" s="33"/>
      <c r="J1251" s="33"/>
      <c r="K1251" s="33"/>
      <c r="L1251" s="33"/>
      <c r="M1251" s="33"/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</row>
    <row r="1252" ht="15.75" customHeight="1">
      <c r="A1252" s="164" t="s">
        <v>332</v>
      </c>
      <c r="B1252" s="182" t="s">
        <v>333</v>
      </c>
      <c r="C1252" s="183" t="s">
        <v>283</v>
      </c>
      <c r="D1252" s="184" t="str">
        <f>IFERROR(VLOOKUP(A1246,REKAPAN!$A$1:$M$2737,12, FALSE))</f>
        <v/>
      </c>
      <c r="E1252" s="171"/>
      <c r="F1252" s="176" t="s">
        <v>351</v>
      </c>
      <c r="G1252" s="177" t="str">
        <f t="shared" si="167"/>
        <v/>
      </c>
      <c r="H1252" s="50"/>
      <c r="I1252" s="33"/>
      <c r="J1252" s="33"/>
      <c r="K1252" s="33"/>
      <c r="L1252" s="33"/>
      <c r="M1252" s="33"/>
      <c r="N1252" s="33"/>
      <c r="O1252" s="33"/>
      <c r="P1252" s="33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</row>
    <row r="1253" ht="15.75" customHeight="1">
      <c r="A1253" s="173" t="s">
        <v>266</v>
      </c>
      <c r="B1253" s="179" t="str">
        <f>IFERROR(VLOOKUP(A1246,REKAPAN!$A$1:$O$2737,15, FALSE))</f>
        <v/>
      </c>
      <c r="C1253" s="185" t="s">
        <v>300</v>
      </c>
      <c r="D1253" s="186" t="str">
        <f>IFERROR(VLOOKUP(A1246,REKAPAN!$A$1:$M$2737,13, FALSE))</f>
        <v/>
      </c>
      <c r="E1253" s="171"/>
      <c r="F1253" s="176" t="s">
        <v>372</v>
      </c>
      <c r="G1253" s="177" t="str">
        <f t="shared" si="167"/>
        <v/>
      </c>
      <c r="H1253" s="50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</row>
    <row r="1254" ht="15.75" customHeight="1">
      <c r="A1254" s="173" t="s">
        <v>383</v>
      </c>
      <c r="B1254" s="179" t="str">
        <f>IFERROR(VLOOKUP(A1246,REKAPAN!$A$1:$M$2737,6, FALSE))</f>
        <v/>
      </c>
      <c r="C1254" s="185" t="s">
        <v>325</v>
      </c>
      <c r="D1254" s="187" t="str">
        <f>IFERROR(VLOOKUP(A1246,REKAPAN!$A$1:$M$2737,11, FALSE))</f>
        <v/>
      </c>
      <c r="E1254" s="171"/>
      <c r="F1254" s="176" t="s">
        <v>394</v>
      </c>
      <c r="G1254" s="188" t="str">
        <f>IFERROR(VLOOKUP(A1246,REKAPAN!$A$1:$O$2737,14, FALSE))</f>
        <v/>
      </c>
      <c r="H1254" s="50"/>
      <c r="I1254" s="33"/>
      <c r="J1254" s="33"/>
      <c r="K1254" s="33"/>
      <c r="L1254" s="33"/>
      <c r="M1254" s="33"/>
      <c r="N1254" s="33"/>
      <c r="O1254" s="33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</row>
    <row r="1255" ht="15.75" customHeight="1">
      <c r="A1255" s="173" t="s">
        <v>404</v>
      </c>
      <c r="B1255" s="189" t="str">
        <f>IFERROR(VLOOKUP(A1246,REKAPAN!$A$1:$M$2737,5, FALSE))</f>
        <v/>
      </c>
      <c r="C1255" s="185" t="s">
        <v>351</v>
      </c>
      <c r="D1255" s="187" t="str">
        <f>IFERROR(VLOOKUP(A1246,REKAPAN!$A$1:$M$2737,9, FALSE))</f>
        <v/>
      </c>
      <c r="E1255" s="171"/>
      <c r="F1255" s="176" t="s">
        <v>383</v>
      </c>
      <c r="G1255" s="190" t="str">
        <f t="shared" ref="G1255:G1256" si="168">B1254</f>
        <v/>
      </c>
      <c r="H1255" s="50"/>
      <c r="I1255" s="33"/>
      <c r="J1255" s="33"/>
      <c r="K1255" s="33"/>
      <c r="L1255" s="33"/>
      <c r="M1255" s="33"/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</row>
    <row r="1256" ht="15.75" customHeight="1">
      <c r="A1256" s="191"/>
      <c r="C1256" s="185" t="s">
        <v>372</v>
      </c>
      <c r="D1256" s="192" t="str">
        <f>IFERROR(VLOOKUP(A1246,REKAPAN!$A$1:$M$2737,10, FALSE))</f>
        <v/>
      </c>
      <c r="E1256" s="171"/>
      <c r="F1256" s="176" t="s">
        <v>404</v>
      </c>
      <c r="G1256" s="193" t="str">
        <f t="shared" si="168"/>
        <v/>
      </c>
      <c r="H1256" s="50"/>
      <c r="I1256" s="33"/>
      <c r="J1256" s="33"/>
      <c r="K1256" s="33"/>
      <c r="L1256" s="33"/>
      <c r="M1256" s="33"/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</row>
    <row r="1257" ht="15.75" customHeight="1">
      <c r="A1257" s="191"/>
      <c r="C1257" s="185" t="s">
        <v>394</v>
      </c>
      <c r="D1257" s="194"/>
      <c r="E1257" s="171"/>
      <c r="F1257" s="176"/>
      <c r="H1257" s="50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</row>
    <row r="1258" ht="15.75" customHeight="1">
      <c r="A1258" s="191"/>
      <c r="C1258" s="180"/>
      <c r="D1258" s="50"/>
      <c r="E1258" s="171"/>
      <c r="F1258" s="191"/>
      <c r="H1258" s="50"/>
      <c r="I1258" s="33"/>
      <c r="J1258" s="33"/>
      <c r="K1258" s="33"/>
      <c r="L1258" s="33"/>
      <c r="M1258" s="33"/>
      <c r="N1258" s="33"/>
      <c r="O1258" s="33"/>
      <c r="P1258" s="33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</row>
    <row r="1259" ht="15.75" customHeight="1">
      <c r="A1259" s="176" t="s">
        <v>460</v>
      </c>
      <c r="B1259" s="195" t="s">
        <v>462</v>
      </c>
      <c r="C1259" s="180"/>
      <c r="D1259" s="181"/>
      <c r="E1259" s="171"/>
      <c r="F1259" s="196" t="s">
        <v>464</v>
      </c>
      <c r="G1259" s="197" t="s">
        <v>469</v>
      </c>
      <c r="H1259" s="198"/>
      <c r="I1259" s="33"/>
      <c r="J1259" s="33"/>
      <c r="K1259" s="33"/>
      <c r="L1259" s="33"/>
      <c r="M1259" s="33"/>
      <c r="N1259" s="33"/>
      <c r="O1259" s="33"/>
      <c r="P1259" s="33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</row>
    <row r="1260" ht="15.75" customHeight="1">
      <c r="A1260" s="199" t="str">
        <f>IFERROR(VLOOKUP(A1246,REKAPAN!$A$2:$R$2737,16, FALSE))</f>
        <v/>
      </c>
      <c r="B1260" s="200"/>
      <c r="C1260" s="201"/>
      <c r="D1260" s="202"/>
      <c r="E1260" s="203"/>
      <c r="F1260" s="204"/>
      <c r="G1260" s="78"/>
      <c r="H1260" s="79"/>
      <c r="I1260" s="33"/>
      <c r="J1260" s="33"/>
      <c r="K1260" s="33"/>
      <c r="L1260" s="33"/>
      <c r="M1260" s="33"/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</row>
    <row r="1261" ht="15.75" customHeight="1">
      <c r="A1261" s="162" t="s">
        <v>4058</v>
      </c>
      <c r="B1261" s="27"/>
      <c r="C1261" s="27"/>
      <c r="D1261" s="28"/>
      <c r="E1261" s="163"/>
      <c r="F1261" s="164" t="str">
        <f>A1261</f>
        <v>(11)32</v>
      </c>
      <c r="G1261" s="165" t="s">
        <v>238</v>
      </c>
      <c r="H1261" s="166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</row>
    <row r="1262" ht="15.75" customHeight="1">
      <c r="A1262" s="167" t="s">
        <v>239</v>
      </c>
      <c r="B1262" s="168" t="str">
        <f>IFERROR(VLOOKUP(A1261,REKAPAN!$A$1:$M$2737,2, FALSE))</f>
        <v/>
      </c>
      <c r="C1262" s="169"/>
      <c r="D1262" s="170"/>
      <c r="E1262" s="171"/>
      <c r="F1262" s="164" t="s">
        <v>266</v>
      </c>
      <c r="G1262" s="172" t="str">
        <f>B1268</f>
        <v/>
      </c>
      <c r="H1262" s="28"/>
      <c r="I1262" s="33"/>
      <c r="J1262" s="33"/>
      <c r="K1262" s="33"/>
      <c r="L1262" s="33"/>
      <c r="M1262" s="33"/>
      <c r="N1262" s="33"/>
      <c r="O1262" s="33"/>
      <c r="P1262" s="33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</row>
    <row r="1263" ht="15.75" customHeight="1">
      <c r="A1263" s="173" t="s">
        <v>269</v>
      </c>
      <c r="B1263" s="174" t="str">
        <f>IFERROR(VLOOKUP(A1261,REKAPAN!$A$1:$M$2737,3, FALSE))</f>
        <v/>
      </c>
      <c r="D1263" s="175"/>
      <c r="E1263" s="171"/>
      <c r="F1263" s="176" t="s">
        <v>270</v>
      </c>
      <c r="G1263" s="177" t="str">
        <f>B1262</f>
        <v/>
      </c>
      <c r="H1263" s="50"/>
      <c r="I1263" s="33"/>
      <c r="J1263" s="33"/>
      <c r="K1263" s="33"/>
      <c r="L1263" s="33"/>
      <c r="M1263" s="33"/>
      <c r="N1263" s="33"/>
      <c r="O1263" s="33"/>
      <c r="P1263" s="33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</row>
    <row r="1264" ht="15.75" customHeight="1">
      <c r="A1264" s="173"/>
      <c r="D1264" s="175"/>
      <c r="E1264" s="171"/>
      <c r="F1264" s="176" t="s">
        <v>283</v>
      </c>
      <c r="G1264" s="178" t="str">
        <f t="shared" ref="G1264:G1268" si="169">D1267</f>
        <v/>
      </c>
      <c r="H1264" s="50"/>
      <c r="I1264" s="33"/>
      <c r="J1264" s="33"/>
      <c r="K1264" s="33"/>
      <c r="L1264" s="33"/>
      <c r="M1264" s="33"/>
      <c r="N1264" s="33"/>
      <c r="O1264" s="33"/>
      <c r="P1264" s="33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</row>
    <row r="1265" ht="15.75" customHeight="1">
      <c r="A1265" s="173"/>
      <c r="D1265" s="175"/>
      <c r="E1265" s="171"/>
      <c r="F1265" s="176" t="s">
        <v>300</v>
      </c>
      <c r="G1265" s="178" t="str">
        <f t="shared" si="169"/>
        <v/>
      </c>
      <c r="H1265" s="50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</row>
    <row r="1266" ht="15.75" customHeight="1">
      <c r="A1266" s="173" t="s">
        <v>306</v>
      </c>
      <c r="B1266" s="179" t="str">
        <f>IFERROR(VLOOKUP(A1261,REKAPAN!$A$1:$M$2737,4, FALSE))</f>
        <v/>
      </c>
      <c r="C1266" s="180"/>
      <c r="D1266" s="181"/>
      <c r="E1266" s="171"/>
      <c r="F1266" s="176" t="s">
        <v>325</v>
      </c>
      <c r="G1266" s="177" t="str">
        <f t="shared" si="169"/>
        <v/>
      </c>
      <c r="H1266" s="50"/>
      <c r="I1266" s="33"/>
      <c r="J1266" s="33"/>
      <c r="K1266" s="33"/>
      <c r="L1266" s="33"/>
      <c r="M1266" s="33"/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</row>
    <row r="1267" ht="15.75" customHeight="1">
      <c r="A1267" s="164" t="s">
        <v>332</v>
      </c>
      <c r="B1267" s="182" t="s">
        <v>333</v>
      </c>
      <c r="C1267" s="183" t="s">
        <v>283</v>
      </c>
      <c r="D1267" s="184" t="str">
        <f>IFERROR(VLOOKUP(A1261,REKAPAN!$A$1:$M$2737,12, FALSE))</f>
        <v/>
      </c>
      <c r="E1267" s="171"/>
      <c r="F1267" s="176" t="s">
        <v>351</v>
      </c>
      <c r="G1267" s="177" t="str">
        <f t="shared" si="169"/>
        <v/>
      </c>
      <c r="H1267" s="50"/>
      <c r="I1267" s="33"/>
      <c r="J1267" s="33"/>
      <c r="K1267" s="33"/>
      <c r="L1267" s="33"/>
      <c r="M1267" s="33"/>
      <c r="N1267" s="33"/>
      <c r="O1267" s="33"/>
      <c r="P1267" s="33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</row>
    <row r="1268" ht="15.75" customHeight="1">
      <c r="A1268" s="173" t="s">
        <v>266</v>
      </c>
      <c r="B1268" s="179" t="str">
        <f>IFERROR(VLOOKUP(A1261,REKAPAN!$A$1:$O$2737,15, FALSE))</f>
        <v/>
      </c>
      <c r="C1268" s="185" t="s">
        <v>300</v>
      </c>
      <c r="D1268" s="186" t="str">
        <f>IFERROR(VLOOKUP(A1261,REKAPAN!$A$1:$M$2737,13, FALSE))</f>
        <v/>
      </c>
      <c r="E1268" s="171"/>
      <c r="F1268" s="176" t="s">
        <v>372</v>
      </c>
      <c r="G1268" s="177" t="str">
        <f t="shared" si="169"/>
        <v/>
      </c>
      <c r="H1268" s="50"/>
      <c r="I1268" s="33"/>
      <c r="J1268" s="33"/>
      <c r="K1268" s="33"/>
      <c r="L1268" s="33"/>
      <c r="M1268" s="33"/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</row>
    <row r="1269" ht="15.75" customHeight="1">
      <c r="A1269" s="173" t="s">
        <v>383</v>
      </c>
      <c r="B1269" s="179" t="str">
        <f>IFERROR(VLOOKUP(A1261,REKAPAN!$A$1:$M$2737,6, FALSE))</f>
        <v/>
      </c>
      <c r="C1269" s="185" t="s">
        <v>325</v>
      </c>
      <c r="D1269" s="187" t="str">
        <f>IFERROR(VLOOKUP(A1261,REKAPAN!$A$1:$M$2737,11, FALSE))</f>
        <v/>
      </c>
      <c r="E1269" s="171"/>
      <c r="F1269" s="176" t="s">
        <v>394</v>
      </c>
      <c r="G1269" s="188" t="str">
        <f>IFERROR(VLOOKUP(A1261,REKAPAN!$A$1:$O$2737,14, FALSE))</f>
        <v/>
      </c>
      <c r="H1269" s="50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</row>
    <row r="1270" ht="15.75" customHeight="1">
      <c r="A1270" s="173" t="s">
        <v>404</v>
      </c>
      <c r="B1270" s="189" t="str">
        <f>IFERROR(VLOOKUP(A1261,REKAPAN!$A$1:$M$2737,5, FALSE))</f>
        <v/>
      </c>
      <c r="C1270" s="185" t="s">
        <v>351</v>
      </c>
      <c r="D1270" s="187" t="str">
        <f>IFERROR(VLOOKUP(A1261,REKAPAN!$A$1:$M$2737,9, FALSE))</f>
        <v/>
      </c>
      <c r="E1270" s="171"/>
      <c r="F1270" s="176" t="s">
        <v>383</v>
      </c>
      <c r="G1270" s="190" t="str">
        <f t="shared" ref="G1270:G1271" si="170">B1269</f>
        <v/>
      </c>
      <c r="H1270" s="50"/>
      <c r="I1270" s="33"/>
      <c r="J1270" s="33"/>
      <c r="K1270" s="33"/>
      <c r="L1270" s="33"/>
      <c r="M1270" s="33"/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</row>
    <row r="1271" ht="15.75" customHeight="1">
      <c r="A1271" s="191"/>
      <c r="C1271" s="185" t="s">
        <v>372</v>
      </c>
      <c r="D1271" s="192" t="str">
        <f>IFERROR(VLOOKUP(A1261,REKAPAN!$A$1:$M$2737,10, FALSE))</f>
        <v/>
      </c>
      <c r="E1271" s="171"/>
      <c r="F1271" s="176" t="s">
        <v>404</v>
      </c>
      <c r="G1271" s="193" t="str">
        <f t="shared" si="170"/>
        <v/>
      </c>
      <c r="H1271" s="50"/>
      <c r="I1271" s="33"/>
      <c r="J1271" s="33"/>
      <c r="K1271" s="33"/>
      <c r="L1271" s="33"/>
      <c r="M1271" s="33"/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</row>
    <row r="1272" ht="15.75" customHeight="1">
      <c r="A1272" s="191"/>
      <c r="C1272" s="185" t="s">
        <v>394</v>
      </c>
      <c r="D1272" s="194"/>
      <c r="E1272" s="171"/>
      <c r="F1272" s="176"/>
      <c r="H1272" s="50"/>
      <c r="I1272" s="33"/>
      <c r="J1272" s="33"/>
      <c r="K1272" s="33"/>
      <c r="L1272" s="33"/>
      <c r="M1272" s="33"/>
      <c r="N1272" s="33"/>
      <c r="O1272" s="33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</row>
    <row r="1273" ht="15.75" customHeight="1">
      <c r="A1273" s="191"/>
      <c r="C1273" s="180"/>
      <c r="D1273" s="50"/>
      <c r="E1273" s="171"/>
      <c r="F1273" s="191"/>
      <c r="H1273" s="50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</row>
    <row r="1274" ht="15.75" customHeight="1">
      <c r="A1274" s="176" t="s">
        <v>460</v>
      </c>
      <c r="B1274" s="195" t="s">
        <v>462</v>
      </c>
      <c r="C1274" s="180"/>
      <c r="D1274" s="181"/>
      <c r="E1274" s="171"/>
      <c r="F1274" s="196" t="s">
        <v>464</v>
      </c>
      <c r="G1274" s="197" t="s">
        <v>469</v>
      </c>
      <c r="H1274" s="198"/>
      <c r="I1274" s="33"/>
      <c r="J1274" s="33"/>
      <c r="K1274" s="33"/>
      <c r="L1274" s="33"/>
      <c r="M1274" s="33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</row>
    <row r="1275" ht="15.75" customHeight="1">
      <c r="A1275" s="199" t="str">
        <f>IFERROR(VLOOKUP(A1261,REKAPAN!$A$2:$R$2737,16, FALSE))</f>
        <v/>
      </c>
      <c r="B1275" s="200"/>
      <c r="C1275" s="201"/>
      <c r="D1275" s="202"/>
      <c r="E1275" s="203"/>
      <c r="F1275" s="204"/>
      <c r="G1275" s="78"/>
      <c r="H1275" s="79"/>
      <c r="I1275" s="33"/>
      <c r="J1275" s="33"/>
      <c r="K1275" s="33"/>
      <c r="L1275" s="33"/>
      <c r="M1275" s="33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</row>
    <row r="1276" ht="15.75" customHeight="1">
      <c r="A1276" s="162" t="s">
        <v>4059</v>
      </c>
      <c r="B1276" s="27"/>
      <c r="C1276" s="27"/>
      <c r="D1276" s="28"/>
      <c r="E1276" s="163"/>
      <c r="F1276" s="164" t="str">
        <f>A1276</f>
        <v>(11)33</v>
      </c>
      <c r="G1276" s="165" t="s">
        <v>238</v>
      </c>
      <c r="H1276" s="166"/>
      <c r="I1276" s="33"/>
      <c r="J1276" s="33"/>
      <c r="K1276" s="33"/>
      <c r="L1276" s="33"/>
      <c r="M1276" s="33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</row>
    <row r="1277" ht="15.75" customHeight="1">
      <c r="A1277" s="167" t="s">
        <v>239</v>
      </c>
      <c r="B1277" s="168" t="str">
        <f>IFERROR(VLOOKUP(A1276,REKAPAN!$A$1:$M$2737,2, FALSE))</f>
        <v/>
      </c>
      <c r="C1277" s="169"/>
      <c r="D1277" s="170"/>
      <c r="E1277" s="171"/>
      <c r="F1277" s="164" t="s">
        <v>266</v>
      </c>
      <c r="G1277" s="172" t="str">
        <f>B1283</f>
        <v/>
      </c>
      <c r="H1277" s="28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</row>
    <row r="1278" ht="15.75" customHeight="1">
      <c r="A1278" s="173" t="s">
        <v>269</v>
      </c>
      <c r="B1278" s="174" t="str">
        <f>IFERROR(VLOOKUP(A1276,REKAPAN!$A$1:$M$2737,3, FALSE))</f>
        <v/>
      </c>
      <c r="D1278" s="175"/>
      <c r="E1278" s="171"/>
      <c r="F1278" s="176" t="s">
        <v>270</v>
      </c>
      <c r="G1278" s="177" t="str">
        <f>B1277</f>
        <v/>
      </c>
      <c r="H1278" s="50"/>
      <c r="I1278" s="33"/>
      <c r="J1278" s="33"/>
      <c r="K1278" s="33"/>
      <c r="L1278" s="33"/>
      <c r="M1278" s="33"/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</row>
    <row r="1279" ht="15.75" customHeight="1">
      <c r="A1279" s="173"/>
      <c r="D1279" s="175"/>
      <c r="E1279" s="171"/>
      <c r="F1279" s="176" t="s">
        <v>283</v>
      </c>
      <c r="G1279" s="178" t="str">
        <f t="shared" ref="G1279:G1283" si="171">D1282</f>
        <v/>
      </c>
      <c r="H1279" s="50"/>
      <c r="I1279" s="33"/>
      <c r="J1279" s="33"/>
      <c r="K1279" s="33"/>
      <c r="L1279" s="33"/>
      <c r="M1279" s="33"/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</row>
    <row r="1280" ht="15.75" customHeight="1">
      <c r="A1280" s="173"/>
      <c r="D1280" s="175"/>
      <c r="E1280" s="171"/>
      <c r="F1280" s="176" t="s">
        <v>300</v>
      </c>
      <c r="G1280" s="178" t="str">
        <f t="shared" si="171"/>
        <v/>
      </c>
      <c r="H1280" s="50"/>
      <c r="I1280" s="33"/>
      <c r="J1280" s="33"/>
      <c r="K1280" s="33"/>
      <c r="L1280" s="33"/>
      <c r="M1280" s="33"/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</row>
    <row r="1281" ht="15.75" customHeight="1">
      <c r="A1281" s="173" t="s">
        <v>306</v>
      </c>
      <c r="B1281" s="179" t="str">
        <f>IFERROR(VLOOKUP(A1276,REKAPAN!$A$1:$M$2737,4, FALSE))</f>
        <v/>
      </c>
      <c r="C1281" s="180"/>
      <c r="D1281" s="181"/>
      <c r="E1281" s="171"/>
      <c r="F1281" s="176" t="s">
        <v>325</v>
      </c>
      <c r="G1281" s="177" t="str">
        <f t="shared" si="171"/>
        <v/>
      </c>
      <c r="H1281" s="50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</row>
    <row r="1282" ht="15.75" customHeight="1">
      <c r="A1282" s="164" t="s">
        <v>332</v>
      </c>
      <c r="B1282" s="182" t="s">
        <v>333</v>
      </c>
      <c r="C1282" s="183" t="s">
        <v>283</v>
      </c>
      <c r="D1282" s="184" t="str">
        <f>IFERROR(VLOOKUP(A1276,REKAPAN!$A$1:$M$2737,12, FALSE))</f>
        <v/>
      </c>
      <c r="E1282" s="171"/>
      <c r="F1282" s="176" t="s">
        <v>351</v>
      </c>
      <c r="G1282" s="177" t="str">
        <f t="shared" si="171"/>
        <v/>
      </c>
      <c r="H1282" s="50"/>
      <c r="I1282" s="33"/>
      <c r="J1282" s="33"/>
      <c r="K1282" s="33"/>
      <c r="L1282" s="33"/>
      <c r="M1282" s="33"/>
      <c r="N1282" s="33"/>
      <c r="O1282" s="33"/>
      <c r="P1282" s="33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</row>
    <row r="1283" ht="15.75" customHeight="1">
      <c r="A1283" s="173" t="s">
        <v>266</v>
      </c>
      <c r="B1283" s="179" t="str">
        <f>IFERROR(VLOOKUP(A1276,REKAPAN!$A$1:$O$2737,15, FALSE))</f>
        <v/>
      </c>
      <c r="C1283" s="185" t="s">
        <v>300</v>
      </c>
      <c r="D1283" s="186" t="str">
        <f>IFERROR(VLOOKUP(A1276,REKAPAN!$A$1:$M$2737,13, FALSE))</f>
        <v/>
      </c>
      <c r="E1283" s="171"/>
      <c r="F1283" s="176" t="s">
        <v>372</v>
      </c>
      <c r="G1283" s="177" t="str">
        <f t="shared" si="171"/>
        <v/>
      </c>
      <c r="H1283" s="50"/>
      <c r="I1283" s="33"/>
      <c r="J1283" s="33"/>
      <c r="K1283" s="33"/>
      <c r="L1283" s="33"/>
      <c r="M1283" s="33"/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</row>
    <row r="1284" ht="15.75" customHeight="1">
      <c r="A1284" s="173" t="s">
        <v>383</v>
      </c>
      <c r="B1284" s="179" t="str">
        <f>IFERROR(VLOOKUP(A1276,REKAPAN!$A$1:$M$2737,6, FALSE))</f>
        <v/>
      </c>
      <c r="C1284" s="185" t="s">
        <v>325</v>
      </c>
      <c r="D1284" s="187" t="str">
        <f>IFERROR(VLOOKUP(A1276,REKAPAN!$A$1:$M$2737,11, FALSE))</f>
        <v/>
      </c>
      <c r="E1284" s="171"/>
      <c r="F1284" s="176" t="s">
        <v>394</v>
      </c>
      <c r="G1284" s="188" t="str">
        <f>IFERROR(VLOOKUP(A1276,REKAPAN!$A$1:$O$2737,14, FALSE))</f>
        <v/>
      </c>
      <c r="H1284" s="50"/>
      <c r="I1284" s="33"/>
      <c r="J1284" s="33"/>
      <c r="K1284" s="33"/>
      <c r="L1284" s="33"/>
      <c r="M1284" s="33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</row>
    <row r="1285" ht="15.75" customHeight="1">
      <c r="A1285" s="173" t="s">
        <v>404</v>
      </c>
      <c r="B1285" s="189" t="str">
        <f>IFERROR(VLOOKUP(A1276,REKAPAN!$A$1:$M$2737,5, FALSE))</f>
        <v/>
      </c>
      <c r="C1285" s="185" t="s">
        <v>351</v>
      </c>
      <c r="D1285" s="187" t="str">
        <f>IFERROR(VLOOKUP(A1276,REKAPAN!$A$1:$M$2737,9, FALSE))</f>
        <v/>
      </c>
      <c r="E1285" s="171"/>
      <c r="F1285" s="176" t="s">
        <v>383</v>
      </c>
      <c r="G1285" s="190" t="str">
        <f t="shared" ref="G1285:G1286" si="172">B1284</f>
        <v/>
      </c>
      <c r="H1285" s="50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</row>
    <row r="1286" ht="15.75" customHeight="1">
      <c r="A1286" s="191"/>
      <c r="C1286" s="185" t="s">
        <v>372</v>
      </c>
      <c r="D1286" s="192" t="str">
        <f>IFERROR(VLOOKUP(A1276,REKAPAN!$A$1:$M$2737,10, FALSE))</f>
        <v/>
      </c>
      <c r="E1286" s="171"/>
      <c r="F1286" s="176" t="s">
        <v>404</v>
      </c>
      <c r="G1286" s="193" t="str">
        <f t="shared" si="172"/>
        <v/>
      </c>
      <c r="H1286" s="50"/>
      <c r="I1286" s="33"/>
      <c r="J1286" s="33"/>
      <c r="K1286" s="33"/>
      <c r="L1286" s="33"/>
      <c r="M1286" s="33"/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</row>
    <row r="1287" ht="15.75" customHeight="1">
      <c r="A1287" s="191"/>
      <c r="C1287" s="185" t="s">
        <v>394</v>
      </c>
      <c r="D1287" s="194"/>
      <c r="E1287" s="171"/>
      <c r="F1287" s="176"/>
      <c r="H1287" s="50"/>
      <c r="I1287" s="33"/>
      <c r="J1287" s="33"/>
      <c r="K1287" s="33"/>
      <c r="L1287" s="33"/>
      <c r="M1287" s="33"/>
      <c r="N1287" s="33"/>
      <c r="O1287" s="33"/>
      <c r="P1287" s="33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</row>
    <row r="1288" ht="15.75" customHeight="1">
      <c r="A1288" s="191"/>
      <c r="C1288" s="180"/>
      <c r="D1288" s="50"/>
      <c r="E1288" s="171"/>
      <c r="F1288" s="191"/>
      <c r="H1288" s="50"/>
      <c r="I1288" s="33"/>
      <c r="J1288" s="33"/>
      <c r="K1288" s="33"/>
      <c r="L1288" s="33"/>
      <c r="M1288" s="33"/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</row>
    <row r="1289" ht="15.75" customHeight="1">
      <c r="A1289" s="176" t="s">
        <v>460</v>
      </c>
      <c r="B1289" s="195" t="s">
        <v>462</v>
      </c>
      <c r="C1289" s="180"/>
      <c r="D1289" s="181"/>
      <c r="E1289" s="171"/>
      <c r="F1289" s="196" t="s">
        <v>464</v>
      </c>
      <c r="G1289" s="197" t="s">
        <v>469</v>
      </c>
      <c r="H1289" s="198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</row>
    <row r="1290" ht="15.75" customHeight="1">
      <c r="A1290" s="199" t="str">
        <f>IFERROR(VLOOKUP(A1276,REKAPAN!$A$2:$R$2737,16, FALSE))</f>
        <v/>
      </c>
      <c r="B1290" s="200"/>
      <c r="C1290" s="201"/>
      <c r="D1290" s="202"/>
      <c r="E1290" s="203"/>
      <c r="F1290" s="204"/>
      <c r="G1290" s="78"/>
      <c r="H1290" s="79"/>
      <c r="I1290" s="33"/>
      <c r="J1290" s="33"/>
      <c r="K1290" s="33"/>
      <c r="L1290" s="33"/>
      <c r="M1290" s="33"/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</row>
    <row r="1291" ht="15.75" customHeight="1">
      <c r="A1291" s="162" t="s">
        <v>4060</v>
      </c>
      <c r="B1291" s="27"/>
      <c r="C1291" s="27"/>
      <c r="D1291" s="28"/>
      <c r="E1291" s="163"/>
      <c r="F1291" s="164" t="str">
        <f>A1291</f>
        <v>(11)34</v>
      </c>
      <c r="G1291" s="165" t="s">
        <v>238</v>
      </c>
      <c r="H1291" s="166"/>
      <c r="I1291" s="33"/>
      <c r="J1291" s="33"/>
      <c r="K1291" s="33"/>
      <c r="L1291" s="33"/>
      <c r="M1291" s="33"/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</row>
    <row r="1292" ht="15.75" customHeight="1">
      <c r="A1292" s="167" t="s">
        <v>239</v>
      </c>
      <c r="B1292" s="168" t="str">
        <f>IFERROR(VLOOKUP(A1291,REKAPAN!$A$1:$M$2737,2, FALSE))</f>
        <v/>
      </c>
      <c r="C1292" s="169"/>
      <c r="D1292" s="170"/>
      <c r="E1292" s="171"/>
      <c r="F1292" s="164" t="s">
        <v>266</v>
      </c>
      <c r="G1292" s="172" t="str">
        <f>B1298</f>
        <v/>
      </c>
      <c r="H1292" s="28"/>
      <c r="I1292" s="33"/>
      <c r="J1292" s="33"/>
      <c r="K1292" s="33"/>
      <c r="L1292" s="33"/>
      <c r="M1292" s="33"/>
      <c r="N1292" s="33"/>
      <c r="O1292" s="33"/>
      <c r="P1292" s="33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</row>
    <row r="1293" ht="15.75" customHeight="1">
      <c r="A1293" s="173" t="s">
        <v>269</v>
      </c>
      <c r="B1293" s="174" t="str">
        <f>IFERROR(VLOOKUP(A1291,REKAPAN!$A$1:$M$2737,3, FALSE))</f>
        <v/>
      </c>
      <c r="D1293" s="175"/>
      <c r="E1293" s="171"/>
      <c r="F1293" s="176" t="s">
        <v>270</v>
      </c>
      <c r="G1293" s="177" t="str">
        <f>B1292</f>
        <v/>
      </c>
      <c r="H1293" s="50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</row>
    <row r="1294" ht="15.75" customHeight="1">
      <c r="A1294" s="173"/>
      <c r="D1294" s="175"/>
      <c r="E1294" s="171"/>
      <c r="F1294" s="176" t="s">
        <v>283</v>
      </c>
      <c r="G1294" s="178" t="str">
        <f t="shared" ref="G1294:G1298" si="173">D1297</f>
        <v/>
      </c>
      <c r="H1294" s="50"/>
      <c r="I1294" s="33"/>
      <c r="J1294" s="33"/>
      <c r="K1294" s="33"/>
      <c r="L1294" s="33"/>
      <c r="M1294" s="33"/>
      <c r="N1294" s="33"/>
      <c r="O1294" s="33"/>
      <c r="P1294" s="33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</row>
    <row r="1295" ht="15.75" customHeight="1">
      <c r="A1295" s="173"/>
      <c r="D1295" s="175"/>
      <c r="E1295" s="171"/>
      <c r="F1295" s="176" t="s">
        <v>300</v>
      </c>
      <c r="G1295" s="178" t="str">
        <f t="shared" si="173"/>
        <v/>
      </c>
      <c r="H1295" s="50"/>
      <c r="I1295" s="33"/>
      <c r="J1295" s="33"/>
      <c r="K1295" s="33"/>
      <c r="L1295" s="33"/>
      <c r="M1295" s="33"/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</row>
    <row r="1296" ht="15.75" customHeight="1">
      <c r="A1296" s="173" t="s">
        <v>306</v>
      </c>
      <c r="B1296" s="179" t="str">
        <f>IFERROR(VLOOKUP(A1291,REKAPAN!$A$1:$M$2737,4, FALSE))</f>
        <v/>
      </c>
      <c r="C1296" s="180"/>
      <c r="D1296" s="181"/>
      <c r="E1296" s="171"/>
      <c r="F1296" s="176" t="s">
        <v>325</v>
      </c>
      <c r="G1296" s="177" t="str">
        <f t="shared" si="173"/>
        <v/>
      </c>
      <c r="H1296" s="50"/>
      <c r="I1296" s="33"/>
      <c r="J1296" s="33"/>
      <c r="K1296" s="33"/>
      <c r="L1296" s="33"/>
      <c r="M1296" s="33"/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</row>
    <row r="1297" ht="15.75" customHeight="1">
      <c r="A1297" s="164" t="s">
        <v>332</v>
      </c>
      <c r="B1297" s="182" t="s">
        <v>333</v>
      </c>
      <c r="C1297" s="183" t="s">
        <v>283</v>
      </c>
      <c r="D1297" s="184" t="str">
        <f>IFERROR(VLOOKUP(A1291,REKAPAN!$A$1:$M$2737,12, FALSE))</f>
        <v/>
      </c>
      <c r="E1297" s="171"/>
      <c r="F1297" s="176" t="s">
        <v>351</v>
      </c>
      <c r="G1297" s="177" t="str">
        <f t="shared" si="173"/>
        <v/>
      </c>
      <c r="H1297" s="50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</row>
    <row r="1298" ht="15.75" customHeight="1">
      <c r="A1298" s="173" t="s">
        <v>266</v>
      </c>
      <c r="B1298" s="179" t="str">
        <f>IFERROR(VLOOKUP(A1291,REKAPAN!$A$1:$O$2737,15, FALSE))</f>
        <v/>
      </c>
      <c r="C1298" s="185" t="s">
        <v>300</v>
      </c>
      <c r="D1298" s="186" t="str">
        <f>IFERROR(VLOOKUP(A1291,REKAPAN!$A$1:$M$2737,13, FALSE))</f>
        <v/>
      </c>
      <c r="E1298" s="171"/>
      <c r="F1298" s="176" t="s">
        <v>372</v>
      </c>
      <c r="G1298" s="177" t="str">
        <f t="shared" si="173"/>
        <v/>
      </c>
      <c r="H1298" s="50"/>
      <c r="I1298" s="33"/>
      <c r="J1298" s="33"/>
      <c r="K1298" s="33"/>
      <c r="L1298" s="33"/>
      <c r="M1298" s="33"/>
      <c r="N1298" s="33"/>
      <c r="O1298" s="33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</row>
    <row r="1299" ht="15.75" customHeight="1">
      <c r="A1299" s="173" t="s">
        <v>383</v>
      </c>
      <c r="B1299" s="179" t="str">
        <f>IFERROR(VLOOKUP(A1291,REKAPAN!$A$1:$M$2737,6, FALSE))</f>
        <v/>
      </c>
      <c r="C1299" s="185" t="s">
        <v>325</v>
      </c>
      <c r="D1299" s="187" t="str">
        <f>IFERROR(VLOOKUP(A1291,REKAPAN!$A$1:$M$2737,11, FALSE))</f>
        <v/>
      </c>
      <c r="E1299" s="171"/>
      <c r="F1299" s="176" t="s">
        <v>394</v>
      </c>
      <c r="G1299" s="188" t="str">
        <f>IFERROR(VLOOKUP(A1291,REKAPAN!$A$1:$O$2737,14, FALSE))</f>
        <v/>
      </c>
      <c r="H1299" s="50"/>
      <c r="I1299" s="33"/>
      <c r="J1299" s="33"/>
      <c r="K1299" s="33"/>
      <c r="L1299" s="33"/>
      <c r="M1299" s="33"/>
      <c r="N1299" s="33"/>
      <c r="O1299" s="33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</row>
    <row r="1300" ht="15.75" customHeight="1">
      <c r="A1300" s="173" t="s">
        <v>404</v>
      </c>
      <c r="B1300" s="189" t="str">
        <f>IFERROR(VLOOKUP(A1291,REKAPAN!$A$1:$M$2737,5, FALSE))</f>
        <v/>
      </c>
      <c r="C1300" s="185" t="s">
        <v>351</v>
      </c>
      <c r="D1300" s="187" t="str">
        <f>IFERROR(VLOOKUP(A1291,REKAPAN!$A$1:$M$2737,9, FALSE))</f>
        <v/>
      </c>
      <c r="E1300" s="171"/>
      <c r="F1300" s="176" t="s">
        <v>383</v>
      </c>
      <c r="G1300" s="190" t="str">
        <f t="shared" ref="G1300:G1301" si="174">B1299</f>
        <v/>
      </c>
      <c r="H1300" s="50"/>
      <c r="I1300" s="33"/>
      <c r="J1300" s="33"/>
      <c r="K1300" s="33"/>
      <c r="L1300" s="33"/>
      <c r="M1300" s="33"/>
      <c r="N1300" s="33"/>
      <c r="O1300" s="33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</row>
    <row r="1301" ht="15.75" customHeight="1">
      <c r="A1301" s="191"/>
      <c r="C1301" s="185" t="s">
        <v>372</v>
      </c>
      <c r="D1301" s="192" t="str">
        <f>IFERROR(VLOOKUP(A1291,REKAPAN!$A$1:$M$2737,10, FALSE))</f>
        <v/>
      </c>
      <c r="E1301" s="171"/>
      <c r="F1301" s="176" t="s">
        <v>404</v>
      </c>
      <c r="G1301" s="193" t="str">
        <f t="shared" si="174"/>
        <v/>
      </c>
      <c r="H1301" s="50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</row>
    <row r="1302" ht="15.75" customHeight="1">
      <c r="A1302" s="191"/>
      <c r="C1302" s="185" t="s">
        <v>394</v>
      </c>
      <c r="D1302" s="194"/>
      <c r="E1302" s="171"/>
      <c r="F1302" s="176"/>
      <c r="H1302" s="50"/>
      <c r="I1302" s="33"/>
      <c r="J1302" s="33"/>
      <c r="K1302" s="33"/>
      <c r="L1302" s="33"/>
      <c r="M1302" s="33"/>
      <c r="N1302" s="33"/>
      <c r="O1302" s="33"/>
      <c r="P1302" s="33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</row>
    <row r="1303" ht="15.75" customHeight="1">
      <c r="A1303" s="191"/>
      <c r="C1303" s="180"/>
      <c r="D1303" s="50"/>
      <c r="E1303" s="171"/>
      <c r="F1303" s="191"/>
      <c r="H1303" s="50"/>
      <c r="I1303" s="33"/>
      <c r="J1303" s="33"/>
      <c r="K1303" s="33"/>
      <c r="L1303" s="33"/>
      <c r="M1303" s="33"/>
      <c r="N1303" s="33"/>
      <c r="O1303" s="33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</row>
    <row r="1304" ht="15.75" customHeight="1">
      <c r="A1304" s="176" t="s">
        <v>460</v>
      </c>
      <c r="B1304" s="195" t="s">
        <v>462</v>
      </c>
      <c r="C1304" s="180"/>
      <c r="D1304" s="181"/>
      <c r="E1304" s="171"/>
      <c r="F1304" s="196" t="s">
        <v>464</v>
      </c>
      <c r="G1304" s="197" t="s">
        <v>469</v>
      </c>
      <c r="H1304" s="198"/>
      <c r="I1304" s="33"/>
      <c r="J1304" s="33"/>
      <c r="K1304" s="33"/>
      <c r="L1304" s="33"/>
      <c r="M1304" s="33"/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</row>
    <row r="1305" ht="15.75" customHeight="1">
      <c r="A1305" s="199" t="str">
        <f>IFERROR(VLOOKUP(A1291,REKAPAN!$A$2:$R$2737,16, FALSE))</f>
        <v/>
      </c>
      <c r="B1305" s="200"/>
      <c r="C1305" s="201"/>
      <c r="D1305" s="202"/>
      <c r="E1305" s="203"/>
      <c r="F1305" s="204"/>
      <c r="G1305" s="78"/>
      <c r="H1305" s="79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</row>
    <row r="1306" ht="15.75" customHeight="1">
      <c r="A1306" s="162" t="s">
        <v>4061</v>
      </c>
      <c r="B1306" s="27"/>
      <c r="C1306" s="27"/>
      <c r="D1306" s="28"/>
      <c r="E1306" s="163"/>
      <c r="F1306" s="164" t="str">
        <f>A1306</f>
        <v>(11)35</v>
      </c>
      <c r="G1306" s="165" t="s">
        <v>238</v>
      </c>
      <c r="H1306" s="166"/>
      <c r="I1306" s="33"/>
      <c r="J1306" s="33"/>
      <c r="K1306" s="33"/>
      <c r="L1306" s="33"/>
      <c r="M1306" s="33"/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</row>
    <row r="1307" ht="15.75" customHeight="1">
      <c r="A1307" s="167" t="s">
        <v>239</v>
      </c>
      <c r="B1307" s="168" t="str">
        <f>IFERROR(VLOOKUP(A1306,REKAPAN!$A$1:$M$2737,2, FALSE))</f>
        <v/>
      </c>
      <c r="C1307" s="169"/>
      <c r="D1307" s="170"/>
      <c r="E1307" s="171"/>
      <c r="F1307" s="164" t="s">
        <v>266</v>
      </c>
      <c r="G1307" s="172" t="str">
        <f>B1313</f>
        <v/>
      </c>
      <c r="H1307" s="28"/>
      <c r="I1307" s="33"/>
      <c r="J1307" s="33"/>
      <c r="K1307" s="33"/>
      <c r="L1307" s="33"/>
      <c r="M1307" s="33"/>
      <c r="N1307" s="33"/>
      <c r="O1307" s="33"/>
      <c r="P1307" s="33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</row>
    <row r="1308" ht="15.75" customHeight="1">
      <c r="A1308" s="173" t="s">
        <v>269</v>
      </c>
      <c r="B1308" s="174" t="str">
        <f>IFERROR(VLOOKUP(A1306,REKAPAN!$A$1:$M$2737,3, FALSE))</f>
        <v/>
      </c>
      <c r="D1308" s="175"/>
      <c r="E1308" s="171"/>
      <c r="F1308" s="176" t="s">
        <v>270</v>
      </c>
      <c r="G1308" s="177" t="str">
        <f>B1307</f>
        <v/>
      </c>
      <c r="H1308" s="50"/>
      <c r="I1308" s="33"/>
      <c r="J1308" s="33"/>
      <c r="K1308" s="33"/>
      <c r="L1308" s="33"/>
      <c r="M1308" s="33"/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</row>
    <row r="1309" ht="15.75" customHeight="1">
      <c r="A1309" s="173"/>
      <c r="D1309" s="175"/>
      <c r="E1309" s="171"/>
      <c r="F1309" s="176" t="s">
        <v>283</v>
      </c>
      <c r="G1309" s="178" t="str">
        <f>D1312</f>
        <v/>
      </c>
      <c r="H1309" s="50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</row>
    <row r="1310" ht="15.75" customHeight="1">
      <c r="A1310" s="212"/>
      <c r="D1310" s="213"/>
      <c r="E1310" s="171"/>
      <c r="F1310" s="185"/>
      <c r="G1310" s="177"/>
      <c r="I1310" s="33"/>
      <c r="J1310" s="33"/>
      <c r="K1310" s="33"/>
      <c r="L1310" s="33"/>
      <c r="M1310" s="33"/>
      <c r="N1310" s="33"/>
      <c r="O1310" s="33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</row>
    <row r="1311" ht="15.75" customHeight="1">
      <c r="A1311" s="212"/>
      <c r="B1311" s="179"/>
      <c r="C1311" s="180"/>
      <c r="D1311" s="213"/>
      <c r="E1311" s="171"/>
      <c r="F1311" s="185"/>
      <c r="G1311" s="177"/>
      <c r="I1311" s="33"/>
      <c r="J1311" s="33"/>
      <c r="K1311" s="33"/>
      <c r="L1311" s="33"/>
      <c r="M1311" s="33"/>
      <c r="N1311" s="33"/>
      <c r="O1311" s="33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</row>
    <row r="1312" ht="15.75" customHeight="1">
      <c r="A1312" s="212"/>
      <c r="B1312" s="179"/>
      <c r="C1312" s="180"/>
      <c r="D1312" s="213"/>
      <c r="E1312" s="171"/>
      <c r="F1312" s="185"/>
      <c r="G1312" s="177"/>
      <c r="I1312" s="33"/>
      <c r="J1312" s="33"/>
      <c r="K1312" s="33"/>
      <c r="L1312" s="33"/>
      <c r="M1312" s="33"/>
      <c r="N1312" s="33"/>
      <c r="O1312" s="33"/>
      <c r="P1312" s="33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</row>
    <row r="1313" ht="15.75" customHeight="1">
      <c r="A1313" s="212"/>
      <c r="B1313" s="179"/>
      <c r="C1313" s="180"/>
      <c r="D1313" s="213"/>
      <c r="E1313" s="171"/>
      <c r="F1313" s="185"/>
      <c r="G1313" s="177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</row>
    <row r="1314" ht="15.75" customHeight="1">
      <c r="A1314" s="212"/>
      <c r="B1314" s="179"/>
      <c r="C1314" s="180"/>
      <c r="D1314" s="213"/>
      <c r="E1314" s="171"/>
      <c r="F1314" s="185"/>
      <c r="G1314" s="177"/>
      <c r="I1314" s="33"/>
      <c r="J1314" s="33"/>
      <c r="K1314" s="33"/>
      <c r="L1314" s="33"/>
      <c r="M1314" s="33"/>
      <c r="N1314" s="33"/>
      <c r="O1314" s="33"/>
      <c r="P1314" s="33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</row>
    <row r="1315" ht="15.75" customHeight="1">
      <c r="A1315" s="212"/>
      <c r="B1315" s="179"/>
      <c r="C1315" s="180"/>
      <c r="D1315" s="213"/>
      <c r="E1315" s="171"/>
      <c r="F1315" s="185"/>
      <c r="G1315" s="177"/>
      <c r="I1315" s="33"/>
      <c r="J1315" s="33"/>
      <c r="K1315" s="33"/>
      <c r="L1315" s="33"/>
      <c r="M1315" s="33"/>
      <c r="N1315" s="33"/>
      <c r="O1315" s="33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</row>
    <row r="1316" ht="15.75" customHeight="1">
      <c r="A1316" s="212"/>
      <c r="C1316" s="180"/>
      <c r="D1316" s="213"/>
      <c r="E1316" s="171"/>
      <c r="F1316" s="185"/>
      <c r="G1316" s="177"/>
      <c r="I1316" s="33"/>
      <c r="J1316" s="33"/>
      <c r="K1316" s="33"/>
      <c r="L1316" s="33"/>
      <c r="M1316" s="33"/>
      <c r="N1316" s="33"/>
      <c r="O1316" s="33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</row>
    <row r="1317" ht="15.75" customHeight="1">
      <c r="A1317" s="212"/>
      <c r="C1317" s="180"/>
      <c r="D1317" s="213"/>
      <c r="E1317" s="171"/>
      <c r="F1317" s="185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</row>
    <row r="1318" ht="15.75" customHeight="1">
      <c r="A1318" s="212"/>
      <c r="C1318" s="180"/>
      <c r="E1318" s="171"/>
      <c r="F1318" s="185"/>
      <c r="I1318" s="33"/>
      <c r="J1318" s="33"/>
      <c r="K1318" s="33"/>
      <c r="L1318" s="33"/>
      <c r="M1318" s="33"/>
      <c r="N1318" s="33"/>
      <c r="O1318" s="33"/>
      <c r="P1318" s="33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</row>
    <row r="1319" ht="15.75" customHeight="1">
      <c r="A1319" s="212"/>
      <c r="B1319" s="179"/>
      <c r="C1319" s="180"/>
      <c r="D1319" s="213"/>
      <c r="E1319" s="171"/>
      <c r="F1319" s="185"/>
      <c r="G1319" s="177"/>
      <c r="H1319" s="177"/>
      <c r="I1319" s="33"/>
      <c r="J1319" s="33"/>
      <c r="K1319" s="33"/>
      <c r="L1319" s="33"/>
      <c r="M1319" s="33"/>
      <c r="N1319" s="33"/>
      <c r="O1319" s="33"/>
      <c r="P1319" s="33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</row>
    <row r="1320" ht="15.75" customHeight="1">
      <c r="A1320" s="212"/>
      <c r="B1320" s="179"/>
      <c r="C1320" s="180"/>
      <c r="D1320" s="213"/>
      <c r="E1320" s="171"/>
      <c r="F1320" s="185"/>
      <c r="I1320" s="33"/>
      <c r="J1320" s="33"/>
      <c r="K1320" s="33"/>
      <c r="L1320" s="33"/>
      <c r="M1320" s="33"/>
      <c r="N1320" s="33"/>
      <c r="O1320" s="33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</row>
    <row r="1321" ht="15.75" customHeight="1">
      <c r="A1321" s="212"/>
      <c r="B1321" s="179"/>
      <c r="C1321" s="180"/>
      <c r="D1321" s="213"/>
      <c r="E1321" s="171"/>
      <c r="F1321" s="185"/>
      <c r="G1321" s="177"/>
      <c r="H1321" s="177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</row>
    <row r="1322" ht="15.75" customHeight="1">
      <c r="A1322" s="212"/>
      <c r="B1322" s="179"/>
      <c r="C1322" s="180"/>
      <c r="D1322" s="213"/>
      <c r="E1322" s="171"/>
      <c r="F1322" s="185"/>
      <c r="G1322" s="177"/>
      <c r="H1322" s="177"/>
      <c r="I1322" s="33"/>
      <c r="J1322" s="33"/>
      <c r="K1322" s="33"/>
      <c r="L1322" s="33"/>
      <c r="M1322" s="33"/>
      <c r="N1322" s="33"/>
      <c r="O1322" s="33"/>
      <c r="P1322" s="33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</row>
    <row r="1323" ht="15.75" customHeight="1">
      <c r="A1323" s="212"/>
      <c r="B1323" s="179"/>
      <c r="C1323" s="180"/>
      <c r="D1323" s="213"/>
      <c r="E1323" s="171"/>
      <c r="F1323" s="185"/>
      <c r="G1323" s="177"/>
      <c r="H1323" s="177"/>
      <c r="I1323" s="33"/>
      <c r="J1323" s="33"/>
      <c r="K1323" s="33"/>
      <c r="L1323" s="33"/>
      <c r="M1323" s="33"/>
      <c r="N1323" s="33"/>
      <c r="O1323" s="33"/>
      <c r="P1323" s="33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</row>
    <row r="1324" ht="15.75" customHeight="1">
      <c r="A1324" s="212"/>
      <c r="B1324" s="179"/>
      <c r="C1324" s="180"/>
      <c r="D1324" s="213"/>
      <c r="E1324" s="171"/>
      <c r="F1324" s="185"/>
      <c r="G1324" s="177"/>
      <c r="H1324" s="177"/>
      <c r="I1324" s="33"/>
      <c r="J1324" s="33"/>
      <c r="K1324" s="33"/>
      <c r="L1324" s="33"/>
      <c r="M1324" s="33"/>
      <c r="N1324" s="33"/>
      <c r="O1324" s="33"/>
      <c r="P1324" s="33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</row>
    <row r="1325" ht="15.75" customHeight="1">
      <c r="A1325" s="212"/>
      <c r="B1325" s="179"/>
      <c r="C1325" s="180"/>
      <c r="D1325" s="213"/>
      <c r="E1325" s="171"/>
      <c r="F1325" s="185"/>
      <c r="G1325" s="177"/>
      <c r="H1325" s="177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</row>
    <row r="1326" ht="15.75" customHeight="1">
      <c r="A1326" s="212"/>
      <c r="B1326" s="179"/>
      <c r="C1326" s="180"/>
      <c r="D1326" s="213"/>
      <c r="E1326" s="171"/>
      <c r="F1326" s="185"/>
      <c r="G1326" s="177"/>
      <c r="H1326" s="177"/>
      <c r="I1326" s="33"/>
      <c r="J1326" s="33"/>
      <c r="K1326" s="33"/>
      <c r="L1326" s="33"/>
      <c r="M1326" s="33"/>
      <c r="N1326" s="33"/>
      <c r="O1326" s="33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</row>
    <row r="1327" ht="15.75" customHeight="1">
      <c r="A1327" s="212"/>
      <c r="B1327" s="179"/>
      <c r="C1327" s="180"/>
      <c r="D1327" s="213"/>
      <c r="E1327" s="171"/>
      <c r="F1327" s="185"/>
      <c r="G1327" s="177"/>
      <c r="H1327" s="177"/>
      <c r="I1327" s="33"/>
      <c r="J1327" s="33"/>
      <c r="K1327" s="33"/>
      <c r="L1327" s="33"/>
      <c r="M1327" s="33"/>
      <c r="N1327" s="33"/>
      <c r="O1327" s="33"/>
      <c r="P1327" s="33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</row>
    <row r="1328" ht="15.75" customHeight="1">
      <c r="A1328" s="212"/>
      <c r="B1328" s="179"/>
      <c r="C1328" s="180"/>
      <c r="D1328" s="213"/>
      <c r="E1328" s="171"/>
      <c r="F1328" s="185"/>
      <c r="G1328" s="177"/>
      <c r="H1328" s="177"/>
      <c r="I1328" s="33"/>
      <c r="J1328" s="33"/>
      <c r="K1328" s="33"/>
      <c r="L1328" s="33"/>
      <c r="M1328" s="33"/>
      <c r="N1328" s="33"/>
      <c r="O1328" s="33"/>
      <c r="P1328" s="33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</row>
    <row r="1329" ht="15.75" customHeight="1">
      <c r="A1329" s="212"/>
      <c r="B1329" s="179"/>
      <c r="C1329" s="180"/>
      <c r="D1329" s="213"/>
      <c r="E1329" s="171"/>
      <c r="F1329" s="185"/>
      <c r="G1329" s="177"/>
      <c r="H1329" s="177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</row>
    <row r="1330" ht="15.75" customHeight="1">
      <c r="A1330" s="212"/>
      <c r="B1330" s="179"/>
      <c r="C1330" s="180"/>
      <c r="D1330" s="213"/>
      <c r="E1330" s="171"/>
      <c r="F1330" s="185"/>
      <c r="G1330" s="177"/>
      <c r="H1330" s="177"/>
      <c r="I1330" s="33"/>
      <c r="J1330" s="33"/>
      <c r="K1330" s="33"/>
      <c r="L1330" s="33"/>
      <c r="M1330" s="33"/>
      <c r="N1330" s="33"/>
      <c r="O1330" s="33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</row>
    <row r="1331" ht="15.75" customHeight="1">
      <c r="A1331" s="212"/>
      <c r="B1331" s="179"/>
      <c r="C1331" s="180"/>
      <c r="D1331" s="213"/>
      <c r="E1331" s="171"/>
      <c r="F1331" s="185"/>
      <c r="G1331" s="177"/>
      <c r="H1331" s="177"/>
      <c r="I1331" s="33"/>
      <c r="J1331" s="33"/>
      <c r="K1331" s="33"/>
      <c r="L1331" s="33"/>
      <c r="M1331" s="33"/>
      <c r="N1331" s="33"/>
      <c r="O1331" s="33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</row>
    <row r="1332" ht="15.75" customHeight="1">
      <c r="A1332" s="212"/>
      <c r="B1332" s="179"/>
      <c r="C1332" s="180"/>
      <c r="D1332" s="213"/>
      <c r="E1332" s="171"/>
      <c r="F1332" s="185"/>
      <c r="G1332" s="177"/>
      <c r="H1332" s="177"/>
      <c r="I1332" s="33"/>
      <c r="J1332" s="33"/>
      <c r="K1332" s="33"/>
      <c r="L1332" s="33"/>
      <c r="M1332" s="33"/>
      <c r="N1332" s="33"/>
      <c r="O1332" s="33"/>
      <c r="P1332" s="33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</row>
    <row r="1333" ht="15.75" customHeight="1">
      <c r="A1333" s="212"/>
      <c r="B1333" s="179"/>
      <c r="C1333" s="180"/>
      <c r="D1333" s="213"/>
      <c r="E1333" s="171"/>
      <c r="F1333" s="185"/>
      <c r="G1333" s="177"/>
      <c r="H1333" s="177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</row>
    <row r="1334" ht="15.75" customHeight="1">
      <c r="A1334" s="212"/>
      <c r="B1334" s="179"/>
      <c r="C1334" s="180"/>
      <c r="D1334" s="213"/>
      <c r="E1334" s="171"/>
      <c r="F1334" s="185"/>
      <c r="G1334" s="177"/>
      <c r="H1334" s="177"/>
      <c r="I1334" s="33"/>
      <c r="J1334" s="33"/>
      <c r="K1334" s="33"/>
      <c r="L1334" s="33"/>
      <c r="M1334" s="33"/>
      <c r="N1334" s="33"/>
      <c r="O1334" s="33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</row>
    <row r="1335" ht="15.75" customHeight="1">
      <c r="A1335" s="212"/>
      <c r="B1335" s="179"/>
      <c r="C1335" s="180"/>
      <c r="D1335" s="213"/>
      <c r="E1335" s="171"/>
      <c r="F1335" s="185"/>
      <c r="G1335" s="177"/>
      <c r="H1335" s="177"/>
      <c r="I1335" s="33"/>
      <c r="J1335" s="33"/>
      <c r="K1335" s="33"/>
      <c r="L1335" s="33"/>
      <c r="M1335" s="33"/>
      <c r="N1335" s="33"/>
      <c r="O1335" s="33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</row>
    <row r="1336" ht="15.75" customHeight="1">
      <c r="A1336" s="212"/>
      <c r="B1336" s="179"/>
      <c r="C1336" s="180"/>
      <c r="D1336" s="213"/>
      <c r="E1336" s="171"/>
      <c r="F1336" s="185"/>
      <c r="G1336" s="177"/>
      <c r="H1336" s="177"/>
      <c r="I1336" s="33"/>
      <c r="J1336" s="33"/>
      <c r="K1336" s="33"/>
      <c r="L1336" s="33"/>
      <c r="M1336" s="33"/>
      <c r="N1336" s="33"/>
      <c r="O1336" s="33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</row>
    <row r="1337" ht="15.75" customHeight="1">
      <c r="A1337" s="212"/>
      <c r="B1337" s="179"/>
      <c r="C1337" s="180"/>
      <c r="D1337" s="213"/>
      <c r="E1337" s="171"/>
      <c r="F1337" s="185"/>
      <c r="G1337" s="177"/>
      <c r="H1337" s="177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</row>
    <row r="1338" ht="15.75" customHeight="1">
      <c r="A1338" s="212"/>
      <c r="B1338" s="179"/>
      <c r="C1338" s="180"/>
      <c r="D1338" s="213"/>
      <c r="E1338" s="171"/>
      <c r="F1338" s="185"/>
      <c r="G1338" s="177"/>
      <c r="H1338" s="177"/>
      <c r="I1338" s="33"/>
      <c r="J1338" s="33"/>
      <c r="K1338" s="33"/>
      <c r="L1338" s="33"/>
      <c r="M1338" s="33"/>
      <c r="N1338" s="33"/>
      <c r="O1338" s="33"/>
      <c r="P1338" s="33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</row>
    <row r="1339" ht="15.75" customHeight="1">
      <c r="A1339" s="212"/>
      <c r="B1339" s="179"/>
      <c r="C1339" s="180"/>
      <c r="D1339" s="213"/>
      <c r="E1339" s="171"/>
      <c r="F1339" s="185"/>
      <c r="G1339" s="177"/>
      <c r="H1339" s="177"/>
      <c r="I1339" s="33"/>
      <c r="J1339" s="33"/>
      <c r="K1339" s="33"/>
      <c r="L1339" s="33"/>
      <c r="M1339" s="33"/>
      <c r="N1339" s="33"/>
      <c r="O1339" s="33"/>
      <c r="P1339" s="33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</row>
    <row r="1340" ht="15.75" customHeight="1">
      <c r="A1340" s="212"/>
      <c r="B1340" s="179"/>
      <c r="C1340" s="180"/>
      <c r="D1340" s="213"/>
      <c r="E1340" s="171"/>
      <c r="F1340" s="185"/>
      <c r="G1340" s="177"/>
      <c r="H1340" s="177"/>
      <c r="I1340" s="33"/>
      <c r="J1340" s="33"/>
      <c r="K1340" s="33"/>
      <c r="L1340" s="33"/>
      <c r="M1340" s="33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</row>
    <row r="1341" ht="15.75" customHeight="1">
      <c r="A1341" s="212"/>
      <c r="B1341" s="179"/>
      <c r="C1341" s="180"/>
      <c r="D1341" s="213"/>
      <c r="E1341" s="171"/>
      <c r="F1341" s="185"/>
      <c r="G1341" s="177"/>
      <c r="H1341" s="177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</row>
    <row r="1342" ht="15.75" customHeight="1">
      <c r="A1342" s="212"/>
      <c r="B1342" s="179"/>
      <c r="C1342" s="180"/>
      <c r="D1342" s="213"/>
      <c r="E1342" s="171"/>
      <c r="F1342" s="185"/>
      <c r="G1342" s="177"/>
      <c r="H1342" s="177"/>
      <c r="I1342" s="33"/>
      <c r="J1342" s="33"/>
      <c r="K1342" s="33"/>
      <c r="L1342" s="33"/>
      <c r="M1342" s="33"/>
      <c r="N1342" s="33"/>
      <c r="O1342" s="33"/>
      <c r="P1342" s="33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</row>
    <row r="1343" ht="15.75" customHeight="1">
      <c r="A1343" s="212"/>
      <c r="B1343" s="179"/>
      <c r="C1343" s="180"/>
      <c r="D1343" s="213"/>
      <c r="E1343" s="171"/>
      <c r="F1343" s="185"/>
      <c r="G1343" s="177"/>
      <c r="H1343" s="177"/>
      <c r="I1343" s="33"/>
      <c r="J1343" s="33"/>
      <c r="K1343" s="33"/>
      <c r="L1343" s="33"/>
      <c r="M1343" s="33"/>
      <c r="N1343" s="33"/>
      <c r="O1343" s="33"/>
      <c r="P1343" s="33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</row>
    <row r="1344" ht="15.75" customHeight="1">
      <c r="A1344" s="212"/>
      <c r="B1344" s="179"/>
      <c r="C1344" s="180"/>
      <c r="D1344" s="213"/>
      <c r="E1344" s="171"/>
      <c r="F1344" s="185"/>
      <c r="G1344" s="177"/>
      <c r="H1344" s="177"/>
      <c r="I1344" s="33"/>
      <c r="J1344" s="33"/>
      <c r="K1344" s="33"/>
      <c r="L1344" s="33"/>
      <c r="M1344" s="33"/>
      <c r="N1344" s="33"/>
      <c r="O1344" s="33"/>
      <c r="P1344" s="33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</row>
    <row r="1345" ht="15.75" customHeight="1">
      <c r="A1345" s="212"/>
      <c r="B1345" s="179"/>
      <c r="C1345" s="180"/>
      <c r="D1345" s="213"/>
      <c r="E1345" s="171"/>
      <c r="F1345" s="185"/>
      <c r="G1345" s="177"/>
      <c r="H1345" s="177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</row>
    <row r="1346" ht="15.75" customHeight="1">
      <c r="A1346" s="212"/>
      <c r="B1346" s="179"/>
      <c r="C1346" s="180"/>
      <c r="D1346" s="213"/>
      <c r="E1346" s="171"/>
      <c r="F1346" s="185"/>
      <c r="G1346" s="177"/>
      <c r="H1346" s="177"/>
      <c r="I1346" s="33"/>
      <c r="J1346" s="33"/>
      <c r="K1346" s="33"/>
      <c r="L1346" s="33"/>
      <c r="M1346" s="33"/>
      <c r="N1346" s="33"/>
      <c r="O1346" s="33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</row>
    <row r="1347" ht="15.75" customHeight="1">
      <c r="A1347" s="212"/>
      <c r="B1347" s="179"/>
      <c r="C1347" s="180"/>
      <c r="D1347" s="213"/>
      <c r="E1347" s="171"/>
      <c r="F1347" s="185"/>
      <c r="G1347" s="177"/>
      <c r="H1347" s="177"/>
      <c r="I1347" s="33"/>
      <c r="J1347" s="33"/>
      <c r="K1347" s="33"/>
      <c r="L1347" s="33"/>
      <c r="M1347" s="33"/>
      <c r="N1347" s="33"/>
      <c r="O1347" s="33"/>
      <c r="P1347" s="33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</row>
    <row r="1348" ht="15.75" customHeight="1">
      <c r="A1348" s="212"/>
      <c r="B1348" s="179"/>
      <c r="C1348" s="180"/>
      <c r="D1348" s="213"/>
      <c r="E1348" s="171"/>
      <c r="F1348" s="185"/>
      <c r="G1348" s="177"/>
      <c r="H1348" s="177"/>
      <c r="I1348" s="33"/>
      <c r="J1348" s="33"/>
      <c r="K1348" s="33"/>
      <c r="L1348" s="33"/>
      <c r="M1348" s="33"/>
      <c r="N1348" s="33"/>
      <c r="O1348" s="33"/>
      <c r="P1348" s="33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</row>
    <row r="1349" ht="15.75" customHeight="1">
      <c r="A1349" s="212"/>
      <c r="B1349" s="179"/>
      <c r="C1349" s="180"/>
      <c r="D1349" s="213"/>
      <c r="E1349" s="171"/>
      <c r="F1349" s="185"/>
      <c r="G1349" s="177"/>
      <c r="H1349" s="177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</row>
    <row r="1350" ht="15.75" customHeight="1">
      <c r="A1350" s="212"/>
      <c r="B1350" s="179"/>
      <c r="C1350" s="180"/>
      <c r="D1350" s="213"/>
      <c r="E1350" s="171"/>
      <c r="F1350" s="185"/>
      <c r="G1350" s="177"/>
      <c r="H1350" s="177"/>
      <c r="I1350" s="33"/>
      <c r="J1350" s="33"/>
      <c r="K1350" s="33"/>
      <c r="L1350" s="33"/>
      <c r="M1350" s="33"/>
      <c r="N1350" s="33"/>
      <c r="O1350" s="33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</row>
    <row r="1351" ht="15.75" customHeight="1">
      <c r="A1351" s="212"/>
      <c r="B1351" s="179"/>
      <c r="C1351" s="180"/>
      <c r="D1351" s="213"/>
      <c r="E1351" s="171"/>
      <c r="F1351" s="185"/>
      <c r="G1351" s="177"/>
      <c r="H1351" s="177"/>
      <c r="I1351" s="33"/>
      <c r="J1351" s="33"/>
      <c r="K1351" s="33"/>
      <c r="L1351" s="33"/>
      <c r="M1351" s="33"/>
      <c r="N1351" s="33"/>
      <c r="O1351" s="33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</row>
    <row r="1352" ht="15.75" customHeight="1">
      <c r="A1352" s="212"/>
      <c r="B1352" s="179"/>
      <c r="C1352" s="180"/>
      <c r="D1352" s="213"/>
      <c r="E1352" s="171"/>
      <c r="F1352" s="185"/>
      <c r="G1352" s="177"/>
      <c r="H1352" s="177"/>
      <c r="I1352" s="33"/>
      <c r="J1352" s="33"/>
      <c r="K1352" s="33"/>
      <c r="L1352" s="33"/>
      <c r="M1352" s="33"/>
      <c r="N1352" s="33"/>
      <c r="O1352" s="33"/>
      <c r="P1352" s="33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</row>
    <row r="1353" ht="15.75" customHeight="1">
      <c r="A1353" s="212"/>
      <c r="B1353" s="179"/>
      <c r="C1353" s="180"/>
      <c r="D1353" s="213"/>
      <c r="E1353" s="171"/>
      <c r="F1353" s="185"/>
      <c r="G1353" s="177"/>
      <c r="H1353" s="177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</row>
    <row r="1354" ht="15.75" customHeight="1">
      <c r="A1354" s="212"/>
      <c r="B1354" s="179"/>
      <c r="C1354" s="180"/>
      <c r="D1354" s="213"/>
      <c r="E1354" s="171"/>
      <c r="F1354" s="185"/>
      <c r="G1354" s="177"/>
      <c r="H1354" s="177"/>
      <c r="I1354" s="33"/>
      <c r="J1354" s="33"/>
      <c r="K1354" s="33"/>
      <c r="L1354" s="33"/>
      <c r="M1354" s="33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</row>
    <row r="1355" ht="15.75" customHeight="1">
      <c r="A1355" s="212"/>
      <c r="B1355" s="179"/>
      <c r="C1355" s="180"/>
      <c r="D1355" s="213"/>
      <c r="E1355" s="171"/>
      <c r="F1355" s="185"/>
      <c r="G1355" s="177"/>
      <c r="H1355" s="177"/>
      <c r="I1355" s="33"/>
      <c r="J1355" s="33"/>
      <c r="K1355" s="33"/>
      <c r="L1355" s="33"/>
      <c r="M1355" s="33"/>
      <c r="N1355" s="33"/>
      <c r="O1355" s="33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</row>
    <row r="1356" ht="15.75" customHeight="1">
      <c r="A1356" s="212"/>
      <c r="B1356" s="179"/>
      <c r="C1356" s="180"/>
      <c r="D1356" s="213"/>
      <c r="E1356" s="171"/>
      <c r="F1356" s="185"/>
      <c r="G1356" s="177"/>
      <c r="H1356" s="177"/>
      <c r="I1356" s="33"/>
      <c r="J1356" s="33"/>
      <c r="K1356" s="33"/>
      <c r="L1356" s="33"/>
      <c r="M1356" s="33"/>
      <c r="N1356" s="33"/>
      <c r="O1356" s="33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</row>
    <row r="1357" ht="15.75" customHeight="1">
      <c r="A1357" s="212"/>
      <c r="B1357" s="179"/>
      <c r="C1357" s="180"/>
      <c r="D1357" s="213"/>
      <c r="E1357" s="171"/>
      <c r="F1357" s="185"/>
      <c r="G1357" s="177"/>
      <c r="H1357" s="177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</row>
    <row r="1358" ht="15.75" customHeight="1">
      <c r="A1358" s="212"/>
      <c r="B1358" s="179"/>
      <c r="C1358" s="180"/>
      <c r="D1358" s="213"/>
      <c r="E1358" s="171"/>
      <c r="F1358" s="185"/>
      <c r="G1358" s="177"/>
      <c r="H1358" s="177"/>
      <c r="I1358" s="33"/>
      <c r="J1358" s="33"/>
      <c r="K1358" s="33"/>
      <c r="L1358" s="33"/>
      <c r="M1358" s="33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</row>
    <row r="1359" ht="15.75" customHeight="1">
      <c r="A1359" s="212"/>
      <c r="B1359" s="179"/>
      <c r="C1359" s="180"/>
      <c r="D1359" s="213"/>
      <c r="E1359" s="171"/>
      <c r="F1359" s="185"/>
      <c r="G1359" s="177"/>
      <c r="H1359" s="177"/>
      <c r="I1359" s="33"/>
      <c r="J1359" s="33"/>
      <c r="K1359" s="33"/>
      <c r="L1359" s="33"/>
      <c r="M1359" s="33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</row>
    <row r="1360" ht="15.75" customHeight="1">
      <c r="A1360" s="212"/>
      <c r="B1360" s="179"/>
      <c r="C1360" s="180"/>
      <c r="D1360" s="213"/>
      <c r="E1360" s="171"/>
      <c r="F1360" s="185"/>
      <c r="G1360" s="177"/>
      <c r="H1360" s="177"/>
      <c r="I1360" s="33"/>
      <c r="J1360" s="33"/>
      <c r="K1360" s="33"/>
      <c r="L1360" s="33"/>
      <c r="M1360" s="33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</row>
    <row r="1361" ht="15.75" customHeight="1">
      <c r="A1361" s="212"/>
      <c r="B1361" s="179"/>
      <c r="C1361" s="180"/>
      <c r="D1361" s="213"/>
      <c r="E1361" s="171"/>
      <c r="F1361" s="185"/>
      <c r="G1361" s="177"/>
      <c r="H1361" s="177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</row>
    <row r="1362" ht="15.75" customHeight="1">
      <c r="A1362" s="212"/>
      <c r="B1362" s="179"/>
      <c r="C1362" s="180"/>
      <c r="D1362" s="213"/>
      <c r="E1362" s="171"/>
      <c r="F1362" s="185"/>
      <c r="G1362" s="177"/>
      <c r="H1362" s="177"/>
      <c r="I1362" s="33"/>
      <c r="J1362" s="33"/>
      <c r="K1362" s="33"/>
      <c r="L1362" s="33"/>
      <c r="M1362" s="33"/>
      <c r="N1362" s="33"/>
      <c r="O1362" s="33"/>
      <c r="P1362" s="33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</row>
    <row r="1363" ht="15.75" customHeight="1">
      <c r="A1363" s="212"/>
      <c r="B1363" s="179"/>
      <c r="C1363" s="180"/>
      <c r="D1363" s="213"/>
      <c r="E1363" s="171"/>
      <c r="F1363" s="185"/>
      <c r="G1363" s="177"/>
      <c r="H1363" s="177"/>
      <c r="I1363" s="33"/>
      <c r="J1363" s="33"/>
      <c r="K1363" s="33"/>
      <c r="L1363" s="33"/>
      <c r="M1363" s="33"/>
      <c r="N1363" s="33"/>
      <c r="O1363" s="33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</row>
    <row r="1364" ht="15.75" customHeight="1">
      <c r="A1364" s="212"/>
      <c r="B1364" s="179"/>
      <c r="C1364" s="180"/>
      <c r="D1364" s="213"/>
      <c r="E1364" s="171"/>
      <c r="F1364" s="185"/>
      <c r="G1364" s="177"/>
      <c r="H1364" s="177"/>
      <c r="I1364" s="33"/>
      <c r="J1364" s="33"/>
      <c r="K1364" s="33"/>
      <c r="L1364" s="33"/>
      <c r="M1364" s="33"/>
      <c r="N1364" s="33"/>
      <c r="O1364" s="33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</row>
    <row r="1365" ht="15.75" customHeight="1">
      <c r="A1365" s="212"/>
      <c r="B1365" s="179"/>
      <c r="C1365" s="180"/>
      <c r="D1365" s="213"/>
      <c r="E1365" s="171"/>
      <c r="F1365" s="185"/>
      <c r="G1365" s="177"/>
      <c r="H1365" s="177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</row>
    <row r="1366" ht="15.75" customHeight="1">
      <c r="A1366" s="212"/>
      <c r="B1366" s="179"/>
      <c r="C1366" s="180"/>
      <c r="D1366" s="213"/>
      <c r="E1366" s="171"/>
      <c r="F1366" s="185"/>
      <c r="G1366" s="177"/>
      <c r="H1366" s="177"/>
      <c r="I1366" s="33"/>
      <c r="J1366" s="33"/>
      <c r="K1366" s="33"/>
      <c r="L1366" s="33"/>
      <c r="M1366" s="33"/>
      <c r="N1366" s="33"/>
      <c r="O1366" s="33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</row>
    <row r="1367" ht="15.75" customHeight="1">
      <c r="A1367" s="212"/>
      <c r="B1367" s="179"/>
      <c r="C1367" s="180"/>
      <c r="D1367" s="213"/>
      <c r="E1367" s="171"/>
      <c r="F1367" s="185"/>
      <c r="G1367" s="177"/>
      <c r="H1367" s="177"/>
      <c r="I1367" s="33"/>
      <c r="J1367" s="33"/>
      <c r="K1367" s="33"/>
      <c r="L1367" s="33"/>
      <c r="M1367" s="33"/>
      <c r="N1367" s="33"/>
      <c r="O1367" s="33"/>
      <c r="P1367" s="33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</row>
    <row r="1368" ht="15.75" customHeight="1">
      <c r="A1368" s="212"/>
      <c r="B1368" s="179"/>
      <c r="C1368" s="180"/>
      <c r="D1368" s="213"/>
      <c r="E1368" s="171"/>
      <c r="F1368" s="185"/>
      <c r="G1368" s="177"/>
      <c r="H1368" s="177"/>
      <c r="I1368" s="33"/>
      <c r="J1368" s="33"/>
      <c r="K1368" s="33"/>
      <c r="L1368" s="33"/>
      <c r="M1368" s="33"/>
      <c r="N1368" s="33"/>
      <c r="O1368" s="33"/>
      <c r="P1368" s="33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</row>
    <row r="1369" ht="15.75" customHeight="1">
      <c r="A1369" s="212"/>
      <c r="B1369" s="179"/>
      <c r="C1369" s="180"/>
      <c r="D1369" s="213"/>
      <c r="E1369" s="171"/>
      <c r="F1369" s="185"/>
      <c r="G1369" s="177"/>
      <c r="H1369" s="177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</row>
    <row r="1370" ht="15.75" customHeight="1">
      <c r="A1370" s="212"/>
      <c r="B1370" s="179"/>
      <c r="C1370" s="180"/>
      <c r="D1370" s="213"/>
      <c r="E1370" s="171"/>
      <c r="F1370" s="185"/>
      <c r="G1370" s="177"/>
      <c r="H1370" s="177"/>
      <c r="I1370" s="33"/>
      <c r="J1370" s="33"/>
      <c r="K1370" s="33"/>
      <c r="L1370" s="33"/>
      <c r="M1370" s="33"/>
      <c r="N1370" s="33"/>
      <c r="O1370" s="33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</row>
    <row r="1371" ht="15.75" customHeight="1">
      <c r="A1371" s="212"/>
      <c r="B1371" s="179"/>
      <c r="C1371" s="180"/>
      <c r="D1371" s="213"/>
      <c r="E1371" s="171"/>
      <c r="F1371" s="185"/>
      <c r="G1371" s="177"/>
      <c r="H1371" s="177"/>
      <c r="I1371" s="33"/>
      <c r="J1371" s="33"/>
      <c r="K1371" s="33"/>
      <c r="L1371" s="33"/>
      <c r="M1371" s="33"/>
      <c r="N1371" s="33"/>
      <c r="O1371" s="33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</row>
    <row r="1372" ht="15.75" customHeight="1">
      <c r="A1372" s="212"/>
      <c r="B1372" s="179"/>
      <c r="C1372" s="180"/>
      <c r="D1372" s="213"/>
      <c r="E1372" s="171"/>
      <c r="F1372" s="185"/>
      <c r="G1372" s="177"/>
      <c r="H1372" s="177"/>
      <c r="I1372" s="33"/>
      <c r="J1372" s="33"/>
      <c r="K1372" s="33"/>
      <c r="L1372" s="33"/>
      <c r="M1372" s="33"/>
      <c r="N1372" s="33"/>
      <c r="O1372" s="33"/>
      <c r="P1372" s="33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</row>
    <row r="1373" ht="15.75" customHeight="1">
      <c r="A1373" s="212"/>
      <c r="B1373" s="179"/>
      <c r="C1373" s="180"/>
      <c r="D1373" s="213"/>
      <c r="E1373" s="171"/>
      <c r="F1373" s="185"/>
      <c r="G1373" s="177"/>
      <c r="H1373" s="177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</row>
    <row r="1374" ht="15.75" customHeight="1">
      <c r="A1374" s="212"/>
      <c r="B1374" s="179"/>
      <c r="C1374" s="180"/>
      <c r="D1374" s="213"/>
      <c r="E1374" s="171"/>
      <c r="F1374" s="185"/>
      <c r="G1374" s="177"/>
      <c r="H1374" s="177"/>
      <c r="I1374" s="33"/>
      <c r="J1374" s="33"/>
      <c r="K1374" s="33"/>
      <c r="L1374" s="33"/>
      <c r="M1374" s="33"/>
      <c r="N1374" s="33"/>
      <c r="O1374" s="33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</row>
    <row r="1375" ht="15.75" customHeight="1">
      <c r="A1375" s="212"/>
      <c r="B1375" s="179"/>
      <c r="C1375" s="180"/>
      <c r="D1375" s="213"/>
      <c r="E1375" s="171"/>
      <c r="F1375" s="185"/>
      <c r="G1375" s="177"/>
      <c r="H1375" s="177"/>
      <c r="I1375" s="33"/>
      <c r="J1375" s="33"/>
      <c r="K1375" s="33"/>
      <c r="L1375" s="33"/>
      <c r="M1375" s="33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</row>
    <row r="1376" ht="15.75" customHeight="1">
      <c r="A1376" s="212"/>
      <c r="B1376" s="179"/>
      <c r="C1376" s="180"/>
      <c r="D1376" s="213"/>
      <c r="E1376" s="171"/>
      <c r="F1376" s="185"/>
      <c r="G1376" s="177"/>
      <c r="H1376" s="177"/>
      <c r="I1376" s="33"/>
      <c r="J1376" s="33"/>
      <c r="K1376" s="33"/>
      <c r="L1376" s="33"/>
      <c r="M1376" s="33"/>
      <c r="N1376" s="33"/>
      <c r="O1376" s="33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</row>
    <row r="1377" ht="15.75" customHeight="1">
      <c r="A1377" s="212"/>
      <c r="B1377" s="179"/>
      <c r="C1377" s="180"/>
      <c r="D1377" s="213"/>
      <c r="E1377" s="171"/>
      <c r="F1377" s="185"/>
      <c r="G1377" s="177"/>
      <c r="H1377" s="177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</row>
    <row r="1378" ht="15.75" customHeight="1">
      <c r="A1378" s="212"/>
      <c r="B1378" s="179"/>
      <c r="C1378" s="180"/>
      <c r="D1378" s="213"/>
      <c r="E1378" s="171"/>
      <c r="F1378" s="185"/>
      <c r="G1378" s="177"/>
      <c r="H1378" s="177"/>
      <c r="I1378" s="33"/>
      <c r="J1378" s="33"/>
      <c r="K1378" s="33"/>
      <c r="L1378" s="33"/>
      <c r="M1378" s="33"/>
      <c r="N1378" s="33"/>
      <c r="O1378" s="33"/>
      <c r="P1378" s="33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</row>
    <row r="1379" ht="15.75" customHeight="1">
      <c r="A1379" s="212"/>
      <c r="B1379" s="179"/>
      <c r="C1379" s="180"/>
      <c r="D1379" s="213"/>
      <c r="E1379" s="171"/>
      <c r="F1379" s="185"/>
      <c r="G1379" s="177"/>
      <c r="H1379" s="177"/>
      <c r="I1379" s="33"/>
      <c r="J1379" s="33"/>
      <c r="K1379" s="33"/>
      <c r="L1379" s="33"/>
      <c r="M1379" s="33"/>
      <c r="N1379" s="33"/>
      <c r="O1379" s="33"/>
      <c r="P1379" s="33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</row>
    <row r="1380" ht="15.75" customHeight="1">
      <c r="A1380" s="212"/>
      <c r="B1380" s="179"/>
      <c r="C1380" s="180"/>
      <c r="D1380" s="213"/>
      <c r="E1380" s="171"/>
      <c r="F1380" s="185"/>
      <c r="G1380" s="177"/>
      <c r="H1380" s="177"/>
      <c r="I1380" s="33"/>
      <c r="J1380" s="33"/>
      <c r="K1380" s="33"/>
      <c r="L1380" s="33"/>
      <c r="M1380" s="33"/>
      <c r="N1380" s="33"/>
      <c r="O1380" s="33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</row>
    <row r="1381" ht="15.75" customHeight="1">
      <c r="A1381" s="212"/>
      <c r="B1381" s="179"/>
      <c r="C1381" s="180"/>
      <c r="D1381" s="213"/>
      <c r="E1381" s="171"/>
      <c r="F1381" s="185"/>
      <c r="G1381" s="177"/>
      <c r="H1381" s="177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</row>
    <row r="1382" ht="15.75" customHeight="1">
      <c r="A1382" s="212"/>
      <c r="B1382" s="179"/>
      <c r="C1382" s="180"/>
      <c r="D1382" s="213"/>
      <c r="E1382" s="171"/>
      <c r="F1382" s="185"/>
      <c r="G1382" s="177"/>
      <c r="H1382" s="177"/>
      <c r="I1382" s="33"/>
      <c r="J1382" s="33"/>
      <c r="K1382" s="33"/>
      <c r="L1382" s="33"/>
      <c r="M1382" s="33"/>
      <c r="N1382" s="33"/>
      <c r="O1382" s="33"/>
      <c r="P1382" s="33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</row>
    <row r="1383" ht="15.75" customHeight="1">
      <c r="A1383" s="212"/>
      <c r="B1383" s="179"/>
      <c r="C1383" s="180"/>
      <c r="D1383" s="213"/>
      <c r="E1383" s="171"/>
      <c r="F1383" s="185"/>
      <c r="G1383" s="177"/>
      <c r="H1383" s="177"/>
      <c r="I1383" s="33"/>
      <c r="J1383" s="33"/>
      <c r="K1383" s="33"/>
      <c r="L1383" s="33"/>
      <c r="M1383" s="33"/>
      <c r="N1383" s="33"/>
      <c r="O1383" s="33"/>
      <c r="P1383" s="33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</row>
    <row r="1384" ht="15.75" customHeight="1">
      <c r="A1384" s="212"/>
      <c r="B1384" s="179"/>
      <c r="C1384" s="180"/>
      <c r="D1384" s="213"/>
      <c r="E1384" s="171"/>
      <c r="F1384" s="185"/>
      <c r="G1384" s="177"/>
      <c r="H1384" s="177"/>
      <c r="I1384" s="33"/>
      <c r="J1384" s="33"/>
      <c r="K1384" s="33"/>
      <c r="L1384" s="33"/>
      <c r="M1384" s="33"/>
      <c r="N1384" s="33"/>
      <c r="O1384" s="33"/>
      <c r="P1384" s="33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</row>
    <row r="1385" ht="15.75" customHeight="1">
      <c r="A1385" s="212"/>
      <c r="B1385" s="179"/>
      <c r="C1385" s="180"/>
      <c r="D1385" s="213"/>
      <c r="E1385" s="171"/>
      <c r="F1385" s="185"/>
      <c r="G1385" s="177"/>
      <c r="H1385" s="177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</row>
    <row r="1386" ht="15.75" customHeight="1">
      <c r="A1386" s="212"/>
      <c r="B1386" s="179"/>
      <c r="C1386" s="180"/>
      <c r="D1386" s="213"/>
      <c r="E1386" s="171"/>
      <c r="F1386" s="185"/>
      <c r="G1386" s="177"/>
      <c r="H1386" s="177"/>
      <c r="I1386" s="33"/>
      <c r="J1386" s="33"/>
      <c r="K1386" s="33"/>
      <c r="L1386" s="33"/>
      <c r="M1386" s="33"/>
      <c r="N1386" s="33"/>
      <c r="O1386" s="33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</row>
    <row r="1387" ht="15.75" customHeight="1">
      <c r="A1387" s="212"/>
      <c r="B1387" s="179"/>
      <c r="C1387" s="180"/>
      <c r="D1387" s="213"/>
      <c r="E1387" s="171"/>
      <c r="F1387" s="185"/>
      <c r="G1387" s="177"/>
      <c r="H1387" s="177"/>
      <c r="I1387" s="33"/>
      <c r="J1387" s="33"/>
      <c r="K1387" s="33"/>
      <c r="L1387" s="33"/>
      <c r="M1387" s="33"/>
      <c r="N1387" s="33"/>
      <c r="O1387" s="33"/>
      <c r="P1387" s="33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</row>
    <row r="1388" ht="15.75" customHeight="1">
      <c r="A1388" s="212"/>
      <c r="B1388" s="179"/>
      <c r="C1388" s="180"/>
      <c r="D1388" s="213"/>
      <c r="E1388" s="171"/>
      <c r="F1388" s="185"/>
      <c r="G1388" s="177"/>
      <c r="H1388" s="177"/>
      <c r="I1388" s="33"/>
      <c r="J1388" s="33"/>
      <c r="K1388" s="33"/>
      <c r="L1388" s="33"/>
      <c r="M1388" s="33"/>
      <c r="N1388" s="33"/>
      <c r="O1388" s="33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</row>
    <row r="1389" ht="15.75" customHeight="1">
      <c r="A1389" s="212"/>
      <c r="B1389" s="179"/>
      <c r="C1389" s="180"/>
      <c r="D1389" s="213"/>
      <c r="E1389" s="171"/>
      <c r="F1389" s="185"/>
      <c r="G1389" s="177"/>
      <c r="H1389" s="177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</row>
    <row r="1390" ht="15.75" customHeight="1">
      <c r="A1390" s="212"/>
      <c r="B1390" s="179"/>
      <c r="C1390" s="180"/>
      <c r="D1390" s="213"/>
      <c r="E1390" s="171"/>
      <c r="F1390" s="185"/>
      <c r="G1390" s="177"/>
      <c r="H1390" s="177"/>
      <c r="I1390" s="33"/>
      <c r="J1390" s="33"/>
      <c r="K1390" s="33"/>
      <c r="L1390" s="33"/>
      <c r="M1390" s="33"/>
      <c r="N1390" s="33"/>
      <c r="O1390" s="33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</row>
    <row r="1391" ht="15.75" customHeight="1">
      <c r="A1391" s="212"/>
      <c r="B1391" s="179"/>
      <c r="C1391" s="180"/>
      <c r="D1391" s="213"/>
      <c r="E1391" s="171"/>
      <c r="F1391" s="185"/>
      <c r="G1391" s="177"/>
      <c r="H1391" s="177"/>
      <c r="I1391" s="33"/>
      <c r="J1391" s="33"/>
      <c r="K1391" s="33"/>
      <c r="L1391" s="33"/>
      <c r="M1391" s="33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</row>
    <row r="1392" ht="15.75" customHeight="1">
      <c r="A1392" s="212"/>
      <c r="B1392" s="179"/>
      <c r="C1392" s="180"/>
      <c r="D1392" s="213"/>
      <c r="E1392" s="171"/>
      <c r="F1392" s="185"/>
      <c r="G1392" s="177"/>
      <c r="H1392" s="177"/>
      <c r="I1392" s="33"/>
      <c r="J1392" s="33"/>
      <c r="K1392" s="33"/>
      <c r="L1392" s="33"/>
      <c r="M1392" s="33"/>
      <c r="N1392" s="33"/>
      <c r="O1392" s="33"/>
      <c r="P1392" s="33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</row>
    <row r="1393" ht="15.75" customHeight="1">
      <c r="A1393" s="212"/>
      <c r="B1393" s="179"/>
      <c r="C1393" s="180"/>
      <c r="D1393" s="213"/>
      <c r="E1393" s="171"/>
      <c r="F1393" s="185"/>
      <c r="G1393" s="177"/>
      <c r="H1393" s="177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</row>
    <row r="1394" ht="15.75" customHeight="1">
      <c r="A1394" s="212"/>
      <c r="B1394" s="179"/>
      <c r="C1394" s="180"/>
      <c r="D1394" s="213"/>
      <c r="E1394" s="171"/>
      <c r="F1394" s="185"/>
      <c r="G1394" s="177"/>
      <c r="H1394" s="177"/>
      <c r="I1394" s="33"/>
      <c r="J1394" s="33"/>
      <c r="K1394" s="33"/>
      <c r="L1394" s="33"/>
      <c r="M1394" s="33"/>
      <c r="N1394" s="33"/>
      <c r="O1394" s="33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</row>
    <row r="1395" ht="15.75" customHeight="1">
      <c r="A1395" s="212"/>
      <c r="B1395" s="179"/>
      <c r="C1395" s="180"/>
      <c r="D1395" s="213"/>
      <c r="E1395" s="171"/>
      <c r="F1395" s="185"/>
      <c r="G1395" s="177"/>
      <c r="H1395" s="177"/>
      <c r="I1395" s="33"/>
      <c r="J1395" s="33"/>
      <c r="K1395" s="33"/>
      <c r="L1395" s="33"/>
      <c r="M1395" s="33"/>
      <c r="N1395" s="33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</row>
    <row r="1396" ht="15.75" customHeight="1">
      <c r="A1396" s="212"/>
      <c r="B1396" s="179"/>
      <c r="C1396" s="180"/>
      <c r="D1396" s="213"/>
      <c r="E1396" s="171"/>
      <c r="F1396" s="185"/>
      <c r="G1396" s="177"/>
      <c r="H1396" s="177"/>
      <c r="I1396" s="33"/>
      <c r="J1396" s="33"/>
      <c r="K1396" s="33"/>
      <c r="L1396" s="33"/>
      <c r="M1396" s="33"/>
      <c r="N1396" s="33"/>
      <c r="O1396" s="33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</row>
    <row r="1397" ht="15.75" customHeight="1">
      <c r="A1397" s="212"/>
      <c r="B1397" s="179"/>
      <c r="C1397" s="180"/>
      <c r="D1397" s="213"/>
      <c r="E1397" s="171"/>
      <c r="F1397" s="185"/>
      <c r="G1397" s="177"/>
      <c r="H1397" s="177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</row>
    <row r="1398" ht="15.75" customHeight="1">
      <c r="A1398" s="212"/>
      <c r="B1398" s="179"/>
      <c r="C1398" s="180"/>
      <c r="D1398" s="213"/>
      <c r="E1398" s="171"/>
      <c r="F1398" s="185"/>
      <c r="G1398" s="177"/>
      <c r="H1398" s="177"/>
      <c r="I1398" s="33"/>
      <c r="J1398" s="33"/>
      <c r="K1398" s="33"/>
      <c r="L1398" s="33"/>
      <c r="M1398" s="33"/>
      <c r="N1398" s="33"/>
      <c r="O1398" s="33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</row>
    <row r="1399" ht="15.75" customHeight="1">
      <c r="A1399" s="212"/>
      <c r="B1399" s="179"/>
      <c r="C1399" s="180"/>
      <c r="D1399" s="213"/>
      <c r="E1399" s="171"/>
      <c r="F1399" s="185"/>
      <c r="G1399" s="177"/>
      <c r="H1399" s="177"/>
      <c r="I1399" s="33"/>
      <c r="J1399" s="33"/>
      <c r="K1399" s="33"/>
      <c r="L1399" s="33"/>
      <c r="M1399" s="33"/>
      <c r="N1399" s="33"/>
      <c r="O1399" s="33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</row>
    <row r="1400" ht="15.75" customHeight="1">
      <c r="A1400" s="212"/>
      <c r="B1400" s="179"/>
      <c r="C1400" s="180"/>
      <c r="D1400" s="213"/>
      <c r="E1400" s="171"/>
      <c r="F1400" s="185"/>
      <c r="G1400" s="177"/>
      <c r="H1400" s="177"/>
      <c r="I1400" s="33"/>
      <c r="J1400" s="33"/>
      <c r="K1400" s="33"/>
      <c r="L1400" s="33"/>
      <c r="M1400" s="33"/>
      <c r="N1400" s="33"/>
      <c r="O1400" s="33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</row>
    <row r="1401" ht="15.75" customHeight="1">
      <c r="A1401" s="212"/>
      <c r="B1401" s="179"/>
      <c r="C1401" s="180"/>
      <c r="D1401" s="213"/>
      <c r="E1401" s="171"/>
      <c r="F1401" s="185"/>
      <c r="G1401" s="177"/>
      <c r="H1401" s="177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</row>
    <row r="1402" ht="15.75" customHeight="1">
      <c r="A1402" s="212"/>
      <c r="B1402" s="179"/>
      <c r="C1402" s="180"/>
      <c r="D1402" s="213"/>
      <c r="E1402" s="171"/>
      <c r="F1402" s="185"/>
      <c r="G1402" s="177"/>
      <c r="H1402" s="177"/>
      <c r="I1402" s="33"/>
      <c r="J1402" s="33"/>
      <c r="K1402" s="33"/>
      <c r="L1402" s="33"/>
      <c r="M1402" s="33"/>
      <c r="N1402" s="33"/>
      <c r="O1402" s="33"/>
      <c r="P1402" s="33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</row>
    <row r="1403" ht="15.75" customHeight="1">
      <c r="A1403" s="212"/>
      <c r="B1403" s="179"/>
      <c r="C1403" s="180"/>
      <c r="D1403" s="213"/>
      <c r="E1403" s="171"/>
      <c r="F1403" s="185"/>
      <c r="G1403" s="177"/>
      <c r="H1403" s="177"/>
      <c r="I1403" s="33"/>
      <c r="J1403" s="33"/>
      <c r="K1403" s="33"/>
      <c r="L1403" s="33"/>
      <c r="M1403" s="33"/>
      <c r="N1403" s="33"/>
      <c r="O1403" s="33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</row>
    <row r="1404" ht="15.75" customHeight="1">
      <c r="A1404" s="212"/>
      <c r="B1404" s="179"/>
      <c r="C1404" s="180"/>
      <c r="D1404" s="213"/>
      <c r="E1404" s="171"/>
      <c r="F1404" s="185"/>
      <c r="G1404" s="177"/>
      <c r="H1404" s="177"/>
      <c r="I1404" s="33"/>
      <c r="J1404" s="33"/>
      <c r="K1404" s="33"/>
      <c r="L1404" s="33"/>
      <c r="M1404" s="33"/>
      <c r="N1404" s="33"/>
      <c r="O1404" s="33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</row>
    <row r="1405" ht="15.75" customHeight="1">
      <c r="A1405" s="212"/>
      <c r="B1405" s="179"/>
      <c r="C1405" s="180"/>
      <c r="D1405" s="213"/>
      <c r="E1405" s="171"/>
      <c r="F1405" s="185"/>
      <c r="G1405" s="177"/>
      <c r="H1405" s="177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</row>
    <row r="1406" ht="15.75" customHeight="1">
      <c r="A1406" s="212"/>
      <c r="B1406" s="179"/>
      <c r="C1406" s="180"/>
      <c r="D1406" s="213"/>
      <c r="E1406" s="171"/>
      <c r="F1406" s="185"/>
      <c r="G1406" s="177"/>
      <c r="H1406" s="177"/>
      <c r="I1406" s="33"/>
      <c r="J1406" s="33"/>
      <c r="K1406" s="33"/>
      <c r="L1406" s="33"/>
      <c r="M1406" s="33"/>
      <c r="N1406" s="33"/>
      <c r="O1406" s="33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</row>
    <row r="1407" ht="15.75" customHeight="1">
      <c r="A1407" s="212"/>
      <c r="B1407" s="179"/>
      <c r="C1407" s="180"/>
      <c r="D1407" s="213"/>
      <c r="E1407" s="171"/>
      <c r="F1407" s="185"/>
      <c r="G1407" s="177"/>
      <c r="H1407" s="177"/>
      <c r="I1407" s="33"/>
      <c r="J1407" s="33"/>
      <c r="K1407" s="33"/>
      <c r="L1407" s="33"/>
      <c r="M1407" s="33"/>
      <c r="N1407" s="33"/>
      <c r="O1407" s="33"/>
      <c r="P1407" s="33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</row>
    <row r="1408" ht="15.75" customHeight="1">
      <c r="A1408" s="212"/>
      <c r="B1408" s="179"/>
      <c r="C1408" s="180"/>
      <c r="D1408" s="213"/>
      <c r="E1408" s="171"/>
      <c r="F1408" s="185"/>
      <c r="G1408" s="177"/>
      <c r="H1408" s="177"/>
      <c r="I1408" s="33"/>
      <c r="J1408" s="33"/>
      <c r="K1408" s="33"/>
      <c r="L1408" s="33"/>
      <c r="M1408" s="33"/>
      <c r="N1408" s="33"/>
      <c r="O1408" s="33"/>
      <c r="P1408" s="33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</row>
    <row r="1409" ht="15.75" customHeight="1">
      <c r="A1409" s="212"/>
      <c r="B1409" s="179"/>
      <c r="C1409" s="180"/>
      <c r="D1409" s="213"/>
      <c r="E1409" s="171"/>
      <c r="F1409" s="185"/>
      <c r="G1409" s="177"/>
      <c r="H1409" s="177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33"/>
      <c r="V1409" s="33"/>
      <c r="W1409" s="33"/>
      <c r="X1409" s="33"/>
      <c r="Y1409" s="33"/>
      <c r="Z1409" s="33"/>
    </row>
    <row r="1410" ht="15.75" customHeight="1">
      <c r="A1410" s="212"/>
      <c r="B1410" s="179"/>
      <c r="C1410" s="180"/>
      <c r="D1410" s="213"/>
      <c r="E1410" s="171"/>
      <c r="F1410" s="185"/>
      <c r="G1410" s="177"/>
      <c r="H1410" s="177"/>
      <c r="I1410" s="33"/>
      <c r="J1410" s="33"/>
      <c r="K1410" s="33"/>
      <c r="L1410" s="33"/>
      <c r="M1410" s="33"/>
      <c r="N1410" s="33"/>
      <c r="O1410" s="33"/>
      <c r="P1410" s="33"/>
      <c r="Q1410" s="33"/>
      <c r="R1410" s="33"/>
      <c r="S1410" s="33"/>
      <c r="T1410" s="33"/>
      <c r="U1410" s="33"/>
      <c r="V1410" s="33"/>
      <c r="W1410" s="33"/>
      <c r="X1410" s="33"/>
      <c r="Y1410" s="33"/>
      <c r="Z1410" s="33"/>
    </row>
    <row r="1411" ht="15.75" customHeight="1">
      <c r="A1411" s="212"/>
      <c r="B1411" s="179"/>
      <c r="C1411" s="180"/>
      <c r="D1411" s="213"/>
      <c r="E1411" s="171"/>
      <c r="F1411" s="185"/>
      <c r="G1411" s="177"/>
      <c r="H1411" s="177"/>
      <c r="I1411" s="33"/>
      <c r="J1411" s="33"/>
      <c r="K1411" s="33"/>
      <c r="L1411" s="33"/>
      <c r="M1411" s="33"/>
      <c r="N1411" s="33"/>
      <c r="O1411" s="33"/>
      <c r="P1411" s="33"/>
      <c r="Q1411" s="33"/>
      <c r="R1411" s="33"/>
      <c r="S1411" s="33"/>
      <c r="T1411" s="33"/>
      <c r="U1411" s="33"/>
      <c r="V1411" s="33"/>
      <c r="W1411" s="33"/>
      <c r="X1411" s="33"/>
      <c r="Y1411" s="33"/>
      <c r="Z1411" s="33"/>
    </row>
    <row r="1412" ht="15.75" customHeight="1">
      <c r="A1412" s="212"/>
      <c r="B1412" s="179"/>
      <c r="C1412" s="180"/>
      <c r="D1412" s="213"/>
      <c r="E1412" s="171"/>
      <c r="F1412" s="185"/>
      <c r="G1412" s="177"/>
      <c r="H1412" s="177"/>
      <c r="I1412" s="33"/>
      <c r="J1412" s="33"/>
      <c r="K1412" s="33"/>
      <c r="L1412" s="33"/>
      <c r="M1412" s="33"/>
      <c r="N1412" s="33"/>
      <c r="O1412" s="33"/>
      <c r="P1412" s="33"/>
      <c r="Q1412" s="33"/>
      <c r="R1412" s="33"/>
      <c r="S1412" s="33"/>
      <c r="T1412" s="33"/>
      <c r="U1412" s="33"/>
      <c r="V1412" s="33"/>
      <c r="W1412" s="33"/>
      <c r="X1412" s="33"/>
      <c r="Y1412" s="33"/>
      <c r="Z1412" s="33"/>
    </row>
    <row r="1413" ht="15.75" customHeight="1">
      <c r="A1413" s="212"/>
      <c r="B1413" s="179"/>
      <c r="C1413" s="180"/>
      <c r="D1413" s="213"/>
      <c r="E1413" s="171"/>
      <c r="F1413" s="185"/>
      <c r="G1413" s="177"/>
      <c r="H1413" s="177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33"/>
      <c r="V1413" s="33"/>
      <c r="W1413" s="33"/>
      <c r="X1413" s="33"/>
      <c r="Y1413" s="33"/>
      <c r="Z1413" s="33"/>
    </row>
    <row r="1414" ht="15.75" customHeight="1">
      <c r="A1414" s="212"/>
      <c r="B1414" s="179"/>
      <c r="C1414" s="180"/>
      <c r="D1414" s="213"/>
      <c r="E1414" s="171"/>
      <c r="F1414" s="185"/>
      <c r="G1414" s="177"/>
      <c r="H1414" s="177"/>
      <c r="I1414" s="33"/>
      <c r="J1414" s="33"/>
      <c r="K1414" s="33"/>
      <c r="L1414" s="33"/>
      <c r="M1414" s="33"/>
      <c r="N1414" s="33"/>
      <c r="O1414" s="33"/>
      <c r="P1414" s="33"/>
      <c r="Q1414" s="33"/>
      <c r="R1414" s="33"/>
      <c r="S1414" s="33"/>
      <c r="T1414" s="33"/>
      <c r="U1414" s="33"/>
      <c r="V1414" s="33"/>
      <c r="W1414" s="33"/>
      <c r="X1414" s="33"/>
      <c r="Y1414" s="33"/>
      <c r="Z1414" s="33"/>
    </row>
    <row r="1415" ht="15.75" customHeight="1">
      <c r="A1415" s="212"/>
      <c r="B1415" s="179"/>
      <c r="C1415" s="180"/>
      <c r="D1415" s="213"/>
      <c r="E1415" s="171"/>
      <c r="F1415" s="185"/>
      <c r="G1415" s="177"/>
      <c r="H1415" s="177"/>
      <c r="I1415" s="33"/>
      <c r="J1415" s="33"/>
      <c r="K1415" s="33"/>
      <c r="L1415" s="33"/>
      <c r="M1415" s="33"/>
      <c r="N1415" s="33"/>
      <c r="O1415" s="33"/>
      <c r="P1415" s="33"/>
      <c r="Q1415" s="33"/>
      <c r="R1415" s="33"/>
      <c r="S1415" s="33"/>
      <c r="T1415" s="33"/>
      <c r="U1415" s="33"/>
      <c r="V1415" s="33"/>
      <c r="W1415" s="33"/>
      <c r="X1415" s="33"/>
      <c r="Y1415" s="33"/>
      <c r="Z1415" s="33"/>
    </row>
    <row r="1416" ht="15.75" customHeight="1">
      <c r="A1416" s="212"/>
      <c r="B1416" s="179"/>
      <c r="C1416" s="180"/>
      <c r="D1416" s="213"/>
      <c r="E1416" s="171"/>
      <c r="F1416" s="185"/>
      <c r="G1416" s="177"/>
      <c r="H1416" s="177"/>
      <c r="I1416" s="33"/>
      <c r="J1416" s="33"/>
      <c r="K1416" s="33"/>
      <c r="L1416" s="33"/>
      <c r="M1416" s="33"/>
      <c r="N1416" s="33"/>
      <c r="O1416" s="33"/>
      <c r="P1416" s="33"/>
      <c r="Q1416" s="33"/>
      <c r="R1416" s="33"/>
      <c r="S1416" s="33"/>
      <c r="T1416" s="33"/>
      <c r="U1416" s="33"/>
      <c r="V1416" s="33"/>
      <c r="W1416" s="33"/>
      <c r="X1416" s="33"/>
      <c r="Y1416" s="33"/>
      <c r="Z1416" s="33"/>
    </row>
    <row r="1417" ht="15.75" customHeight="1">
      <c r="A1417" s="212"/>
      <c r="B1417" s="179"/>
      <c r="C1417" s="180"/>
      <c r="D1417" s="213"/>
      <c r="E1417" s="171"/>
      <c r="F1417" s="185"/>
      <c r="G1417" s="177"/>
      <c r="H1417" s="177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33"/>
      <c r="V1417" s="33"/>
      <c r="W1417" s="33"/>
      <c r="X1417" s="33"/>
      <c r="Y1417" s="33"/>
      <c r="Z1417" s="33"/>
    </row>
    <row r="1418" ht="15.75" customHeight="1">
      <c r="A1418" s="212"/>
      <c r="B1418" s="179"/>
      <c r="C1418" s="180"/>
      <c r="D1418" s="213"/>
      <c r="E1418" s="171"/>
      <c r="F1418" s="185"/>
      <c r="G1418" s="177"/>
      <c r="H1418" s="177"/>
      <c r="I1418" s="33"/>
      <c r="J1418" s="33"/>
      <c r="K1418" s="33"/>
      <c r="L1418" s="33"/>
      <c r="M1418" s="33"/>
      <c r="N1418" s="33"/>
      <c r="O1418" s="33"/>
      <c r="P1418" s="33"/>
      <c r="Q1418" s="33"/>
      <c r="R1418" s="33"/>
      <c r="S1418" s="33"/>
      <c r="T1418" s="33"/>
      <c r="U1418" s="33"/>
      <c r="V1418" s="33"/>
      <c r="W1418" s="33"/>
      <c r="X1418" s="33"/>
      <c r="Y1418" s="33"/>
      <c r="Z1418" s="33"/>
    </row>
    <row r="1419" ht="15.75" customHeight="1">
      <c r="A1419" s="212"/>
      <c r="B1419" s="179"/>
      <c r="C1419" s="180"/>
      <c r="D1419" s="213"/>
      <c r="E1419" s="171"/>
      <c r="F1419" s="185"/>
      <c r="G1419" s="177"/>
      <c r="H1419" s="177"/>
      <c r="I1419" s="33"/>
      <c r="J1419" s="33"/>
      <c r="K1419" s="33"/>
      <c r="L1419" s="33"/>
      <c r="M1419" s="33"/>
      <c r="N1419" s="33"/>
      <c r="O1419" s="33"/>
      <c r="P1419" s="33"/>
      <c r="Q1419" s="33"/>
      <c r="R1419" s="33"/>
      <c r="S1419" s="33"/>
      <c r="T1419" s="33"/>
      <c r="U1419" s="33"/>
      <c r="V1419" s="33"/>
      <c r="W1419" s="33"/>
      <c r="X1419" s="33"/>
      <c r="Y1419" s="33"/>
      <c r="Z1419" s="33"/>
    </row>
    <row r="1420" ht="15.75" customHeight="1">
      <c r="A1420" s="212"/>
      <c r="B1420" s="179"/>
      <c r="C1420" s="180"/>
      <c r="D1420" s="213"/>
      <c r="E1420" s="171"/>
      <c r="F1420" s="185"/>
      <c r="G1420" s="177"/>
      <c r="H1420" s="177"/>
      <c r="I1420" s="33"/>
      <c r="J1420" s="33"/>
      <c r="K1420" s="33"/>
      <c r="L1420" s="33"/>
      <c r="M1420" s="33"/>
      <c r="N1420" s="33"/>
      <c r="O1420" s="33"/>
      <c r="P1420" s="33"/>
      <c r="Q1420" s="33"/>
      <c r="R1420" s="33"/>
      <c r="S1420" s="33"/>
      <c r="T1420" s="33"/>
      <c r="U1420" s="33"/>
      <c r="V1420" s="33"/>
      <c r="W1420" s="33"/>
      <c r="X1420" s="33"/>
      <c r="Y1420" s="33"/>
      <c r="Z1420" s="33"/>
    </row>
    <row r="1421" ht="15.75" customHeight="1">
      <c r="A1421" s="212"/>
      <c r="B1421" s="179"/>
      <c r="C1421" s="180"/>
      <c r="D1421" s="213"/>
      <c r="E1421" s="171"/>
      <c r="F1421" s="185"/>
      <c r="G1421" s="177"/>
      <c r="H1421" s="177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33"/>
      <c r="X1421" s="33"/>
      <c r="Y1421" s="33"/>
      <c r="Z1421" s="33"/>
    </row>
    <row r="1422" ht="15.75" customHeight="1">
      <c r="A1422" s="212"/>
      <c r="B1422" s="179"/>
      <c r="C1422" s="180"/>
      <c r="D1422" s="213"/>
      <c r="E1422" s="171"/>
      <c r="F1422" s="185"/>
      <c r="G1422" s="177"/>
      <c r="H1422" s="177"/>
      <c r="I1422" s="33"/>
      <c r="J1422" s="33"/>
      <c r="K1422" s="33"/>
      <c r="L1422" s="33"/>
      <c r="M1422" s="33"/>
      <c r="N1422" s="33"/>
      <c r="O1422" s="33"/>
      <c r="P1422" s="33"/>
      <c r="Q1422" s="33"/>
      <c r="R1422" s="33"/>
      <c r="S1422" s="33"/>
      <c r="T1422" s="33"/>
      <c r="U1422" s="33"/>
      <c r="V1422" s="33"/>
      <c r="W1422" s="33"/>
      <c r="X1422" s="33"/>
      <c r="Y1422" s="33"/>
      <c r="Z1422" s="33"/>
    </row>
    <row r="1423" ht="15.75" customHeight="1">
      <c r="A1423" s="212"/>
      <c r="B1423" s="179"/>
      <c r="C1423" s="180"/>
      <c r="D1423" s="213"/>
      <c r="E1423" s="171"/>
      <c r="F1423" s="185"/>
      <c r="G1423" s="177"/>
      <c r="H1423" s="177"/>
      <c r="I1423" s="33"/>
      <c r="J1423" s="33"/>
      <c r="K1423" s="33"/>
      <c r="L1423" s="33"/>
      <c r="M1423" s="33"/>
      <c r="N1423" s="33"/>
      <c r="O1423" s="33"/>
      <c r="P1423" s="33"/>
      <c r="Q1423" s="33"/>
      <c r="R1423" s="33"/>
      <c r="S1423" s="33"/>
      <c r="T1423" s="33"/>
      <c r="U1423" s="33"/>
      <c r="V1423" s="33"/>
      <c r="W1423" s="33"/>
      <c r="X1423" s="33"/>
      <c r="Y1423" s="33"/>
      <c r="Z1423" s="33"/>
    </row>
    <row r="1424" ht="15.75" customHeight="1">
      <c r="A1424" s="212"/>
      <c r="B1424" s="179"/>
      <c r="C1424" s="180"/>
      <c r="D1424" s="213"/>
      <c r="E1424" s="171"/>
      <c r="F1424" s="185"/>
      <c r="G1424" s="177"/>
      <c r="H1424" s="177"/>
      <c r="I1424" s="33"/>
      <c r="J1424" s="33"/>
      <c r="K1424" s="33"/>
      <c r="L1424" s="33"/>
      <c r="M1424" s="33"/>
      <c r="N1424" s="33"/>
      <c r="O1424" s="33"/>
      <c r="P1424" s="33"/>
      <c r="Q1424" s="33"/>
      <c r="R1424" s="33"/>
      <c r="S1424" s="33"/>
      <c r="T1424" s="33"/>
      <c r="U1424" s="33"/>
      <c r="V1424" s="33"/>
      <c r="W1424" s="33"/>
      <c r="X1424" s="33"/>
      <c r="Y1424" s="33"/>
      <c r="Z1424" s="33"/>
    </row>
    <row r="1425" ht="15.75" customHeight="1">
      <c r="A1425" s="212"/>
      <c r="B1425" s="179"/>
      <c r="C1425" s="180"/>
      <c r="D1425" s="213"/>
      <c r="E1425" s="171"/>
      <c r="F1425" s="185"/>
      <c r="G1425" s="177"/>
      <c r="H1425" s="177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</row>
    <row r="1426" ht="15.75" customHeight="1">
      <c r="A1426" s="212"/>
      <c r="B1426" s="179"/>
      <c r="C1426" s="180"/>
      <c r="D1426" s="213"/>
      <c r="E1426" s="171"/>
      <c r="F1426" s="185"/>
      <c r="G1426" s="177"/>
      <c r="H1426" s="177"/>
      <c r="I1426" s="33"/>
      <c r="J1426" s="33"/>
      <c r="K1426" s="33"/>
      <c r="L1426" s="33"/>
      <c r="M1426" s="33"/>
      <c r="N1426" s="33"/>
      <c r="O1426" s="33"/>
      <c r="P1426" s="33"/>
      <c r="Q1426" s="33"/>
      <c r="R1426" s="33"/>
      <c r="S1426" s="33"/>
      <c r="T1426" s="33"/>
      <c r="U1426" s="33"/>
      <c r="V1426" s="33"/>
      <c r="W1426" s="33"/>
      <c r="X1426" s="33"/>
      <c r="Y1426" s="33"/>
      <c r="Z1426" s="33"/>
    </row>
    <row r="1427" ht="15.75" customHeight="1">
      <c r="A1427" s="212"/>
      <c r="B1427" s="179"/>
      <c r="C1427" s="180"/>
      <c r="D1427" s="213"/>
      <c r="E1427" s="171"/>
      <c r="F1427" s="185"/>
      <c r="G1427" s="177"/>
      <c r="H1427" s="177"/>
      <c r="I1427" s="33"/>
      <c r="J1427" s="33"/>
      <c r="K1427" s="33"/>
      <c r="L1427" s="33"/>
      <c r="M1427" s="33"/>
      <c r="N1427" s="33"/>
      <c r="O1427" s="33"/>
      <c r="P1427" s="33"/>
      <c r="Q1427" s="33"/>
      <c r="R1427" s="33"/>
      <c r="S1427" s="33"/>
      <c r="T1427" s="33"/>
      <c r="U1427" s="33"/>
      <c r="V1427" s="33"/>
      <c r="W1427" s="33"/>
      <c r="X1427" s="33"/>
      <c r="Y1427" s="33"/>
      <c r="Z1427" s="33"/>
    </row>
    <row r="1428" ht="15.75" customHeight="1">
      <c r="A1428" s="212"/>
      <c r="B1428" s="179"/>
      <c r="C1428" s="180"/>
      <c r="D1428" s="213"/>
      <c r="E1428" s="171"/>
      <c r="F1428" s="185"/>
      <c r="G1428" s="177"/>
      <c r="H1428" s="177"/>
      <c r="I1428" s="33"/>
      <c r="J1428" s="33"/>
      <c r="K1428" s="33"/>
      <c r="L1428" s="33"/>
      <c r="M1428" s="33"/>
      <c r="N1428" s="33"/>
      <c r="O1428" s="33"/>
      <c r="P1428" s="33"/>
      <c r="Q1428" s="33"/>
      <c r="R1428" s="33"/>
      <c r="S1428" s="33"/>
      <c r="T1428" s="33"/>
      <c r="U1428" s="33"/>
      <c r="V1428" s="33"/>
      <c r="W1428" s="33"/>
      <c r="X1428" s="33"/>
      <c r="Y1428" s="33"/>
      <c r="Z1428" s="33"/>
    </row>
    <row r="1429" ht="15.75" customHeight="1">
      <c r="A1429" s="212"/>
      <c r="B1429" s="179"/>
      <c r="C1429" s="180"/>
      <c r="D1429" s="213"/>
      <c r="E1429" s="171"/>
      <c r="F1429" s="185"/>
      <c r="G1429" s="177"/>
      <c r="H1429" s="177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33"/>
      <c r="X1429" s="33"/>
      <c r="Y1429" s="33"/>
      <c r="Z1429" s="33"/>
    </row>
    <row r="1430" ht="15.75" customHeight="1">
      <c r="A1430" s="212"/>
      <c r="B1430" s="179"/>
      <c r="C1430" s="180"/>
      <c r="D1430" s="213"/>
      <c r="E1430" s="171"/>
      <c r="F1430" s="185"/>
      <c r="G1430" s="177"/>
      <c r="H1430" s="177"/>
      <c r="I1430" s="33"/>
      <c r="J1430" s="33"/>
      <c r="K1430" s="33"/>
      <c r="L1430" s="33"/>
      <c r="M1430" s="33"/>
      <c r="N1430" s="33"/>
      <c r="O1430" s="33"/>
      <c r="P1430" s="33"/>
      <c r="Q1430" s="33"/>
      <c r="R1430" s="33"/>
      <c r="S1430" s="33"/>
      <c r="T1430" s="33"/>
      <c r="U1430" s="33"/>
      <c r="V1430" s="33"/>
      <c r="W1430" s="33"/>
      <c r="X1430" s="33"/>
      <c r="Y1430" s="33"/>
      <c r="Z1430" s="33"/>
    </row>
    <row r="1431" ht="15.75" customHeight="1">
      <c r="A1431" s="212"/>
      <c r="B1431" s="179"/>
      <c r="C1431" s="180"/>
      <c r="D1431" s="213"/>
      <c r="E1431" s="171"/>
      <c r="F1431" s="185"/>
      <c r="G1431" s="177"/>
      <c r="H1431" s="177"/>
      <c r="I1431" s="33"/>
      <c r="J1431" s="33"/>
      <c r="K1431" s="33"/>
      <c r="L1431" s="33"/>
      <c r="M1431" s="33"/>
      <c r="N1431" s="33"/>
      <c r="O1431" s="33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</row>
    <row r="1432" ht="15.75" customHeight="1">
      <c r="A1432" s="212"/>
      <c r="B1432" s="179"/>
      <c r="C1432" s="180"/>
      <c r="D1432" s="213"/>
      <c r="E1432" s="171"/>
      <c r="F1432" s="185"/>
      <c r="G1432" s="177"/>
      <c r="H1432" s="177"/>
      <c r="I1432" s="33"/>
      <c r="J1432" s="33"/>
      <c r="K1432" s="33"/>
      <c r="L1432" s="33"/>
      <c r="M1432" s="33"/>
      <c r="N1432" s="33"/>
      <c r="O1432" s="33"/>
      <c r="P1432" s="33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</row>
    <row r="1433" ht="15.75" customHeight="1">
      <c r="A1433" s="212"/>
      <c r="B1433" s="179"/>
      <c r="C1433" s="180"/>
      <c r="D1433" s="213"/>
      <c r="E1433" s="171"/>
      <c r="F1433" s="185"/>
      <c r="G1433" s="177"/>
      <c r="H1433" s="177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</row>
    <row r="1434" ht="15.75" customHeight="1">
      <c r="A1434" s="212"/>
      <c r="B1434" s="179"/>
      <c r="C1434" s="180"/>
      <c r="D1434" s="213"/>
      <c r="E1434" s="171"/>
      <c r="F1434" s="185"/>
      <c r="G1434" s="177"/>
      <c r="H1434" s="177"/>
      <c r="I1434" s="33"/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</row>
    <row r="1435" ht="15.75" customHeight="1">
      <c r="A1435" s="212"/>
      <c r="B1435" s="179"/>
      <c r="C1435" s="180"/>
      <c r="D1435" s="213"/>
      <c r="E1435" s="171"/>
      <c r="F1435" s="185"/>
      <c r="G1435" s="177"/>
      <c r="H1435" s="177"/>
      <c r="I1435" s="33"/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</row>
    <row r="1436" ht="15.75" customHeight="1">
      <c r="A1436" s="212"/>
      <c r="B1436" s="179"/>
      <c r="C1436" s="180"/>
      <c r="D1436" s="213"/>
      <c r="E1436" s="171"/>
      <c r="F1436" s="185"/>
      <c r="G1436" s="177"/>
      <c r="H1436" s="177"/>
      <c r="I1436" s="33"/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</row>
    <row r="1437" ht="15.75" customHeight="1">
      <c r="A1437" s="212"/>
      <c r="B1437" s="179"/>
      <c r="C1437" s="180"/>
      <c r="D1437" s="213"/>
      <c r="E1437" s="171"/>
      <c r="F1437" s="185"/>
      <c r="G1437" s="177"/>
      <c r="H1437" s="177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</row>
    <row r="1438" ht="15.75" customHeight="1">
      <c r="A1438" s="212"/>
      <c r="B1438" s="179"/>
      <c r="C1438" s="180"/>
      <c r="D1438" s="213"/>
      <c r="E1438" s="171"/>
      <c r="F1438" s="185"/>
      <c r="G1438" s="177"/>
      <c r="H1438" s="177"/>
      <c r="I1438" s="33"/>
      <c r="J1438" s="33"/>
      <c r="K1438" s="33"/>
      <c r="L1438" s="33"/>
      <c r="M1438" s="33"/>
      <c r="N1438" s="33"/>
      <c r="O1438" s="33"/>
      <c r="P1438" s="33"/>
      <c r="Q1438" s="33"/>
      <c r="R1438" s="33"/>
      <c r="S1438" s="33"/>
      <c r="T1438" s="33"/>
      <c r="U1438" s="33"/>
      <c r="V1438" s="33"/>
      <c r="W1438" s="33"/>
      <c r="X1438" s="33"/>
      <c r="Y1438" s="33"/>
      <c r="Z1438" s="33"/>
    </row>
    <row r="1439" ht="15.75" customHeight="1">
      <c r="A1439" s="212"/>
      <c r="B1439" s="179"/>
      <c r="C1439" s="180"/>
      <c r="D1439" s="213"/>
      <c r="E1439" s="171"/>
      <c r="F1439" s="185"/>
      <c r="G1439" s="177"/>
      <c r="H1439" s="177"/>
      <c r="I1439" s="33"/>
      <c r="J1439" s="33"/>
      <c r="K1439" s="33"/>
      <c r="L1439" s="33"/>
      <c r="M1439" s="33"/>
      <c r="N1439" s="33"/>
      <c r="O1439" s="33"/>
      <c r="P1439" s="33"/>
      <c r="Q1439" s="33"/>
      <c r="R1439" s="33"/>
      <c r="S1439" s="33"/>
      <c r="T1439" s="33"/>
      <c r="U1439" s="33"/>
      <c r="V1439" s="33"/>
      <c r="W1439" s="33"/>
      <c r="X1439" s="33"/>
      <c r="Y1439" s="33"/>
      <c r="Z1439" s="33"/>
    </row>
    <row r="1440" ht="15.75" customHeight="1">
      <c r="A1440" s="212"/>
      <c r="B1440" s="179"/>
      <c r="C1440" s="180"/>
      <c r="D1440" s="213"/>
      <c r="E1440" s="171"/>
      <c r="F1440" s="185"/>
      <c r="G1440" s="177"/>
      <c r="H1440" s="177"/>
      <c r="I1440" s="33"/>
      <c r="J1440" s="33"/>
      <c r="K1440" s="33"/>
      <c r="L1440" s="33"/>
      <c r="M1440" s="33"/>
      <c r="N1440" s="33"/>
      <c r="O1440" s="33"/>
      <c r="P1440" s="33"/>
      <c r="Q1440" s="33"/>
      <c r="R1440" s="33"/>
      <c r="S1440" s="33"/>
      <c r="T1440" s="33"/>
      <c r="U1440" s="33"/>
      <c r="V1440" s="33"/>
      <c r="W1440" s="33"/>
      <c r="X1440" s="33"/>
      <c r="Y1440" s="33"/>
      <c r="Z1440" s="33"/>
    </row>
    <row r="1441" ht="15.75" customHeight="1">
      <c r="A1441" s="212"/>
      <c r="B1441" s="179"/>
      <c r="C1441" s="180"/>
      <c r="D1441" s="213"/>
      <c r="E1441" s="171"/>
      <c r="F1441" s="185"/>
      <c r="G1441" s="177"/>
      <c r="H1441" s="177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33"/>
      <c r="X1441" s="33"/>
      <c r="Y1441" s="33"/>
      <c r="Z1441" s="33"/>
    </row>
    <row r="1442" ht="15.75" customHeight="1">
      <c r="A1442" s="212"/>
      <c r="B1442" s="179"/>
      <c r="C1442" s="180"/>
      <c r="D1442" s="213"/>
      <c r="E1442" s="171"/>
      <c r="F1442" s="185"/>
      <c r="G1442" s="177"/>
      <c r="H1442" s="177"/>
      <c r="I1442" s="33"/>
      <c r="J1442" s="33"/>
      <c r="K1442" s="33"/>
      <c r="L1442" s="33"/>
      <c r="M1442" s="33"/>
      <c r="N1442" s="33"/>
      <c r="O1442" s="33"/>
      <c r="P1442" s="33"/>
      <c r="Q1442" s="33"/>
      <c r="R1442" s="33"/>
      <c r="S1442" s="33"/>
      <c r="T1442" s="33"/>
      <c r="U1442" s="33"/>
      <c r="V1442" s="33"/>
      <c r="W1442" s="33"/>
      <c r="X1442" s="33"/>
      <c r="Y1442" s="33"/>
      <c r="Z1442" s="33"/>
    </row>
    <row r="1443" ht="15.75" customHeight="1">
      <c r="A1443" s="212"/>
      <c r="B1443" s="179"/>
      <c r="C1443" s="180"/>
      <c r="D1443" s="213"/>
      <c r="E1443" s="171"/>
      <c r="F1443" s="185"/>
      <c r="G1443" s="177"/>
      <c r="H1443" s="177"/>
      <c r="I1443" s="33"/>
      <c r="J1443" s="33"/>
      <c r="K1443" s="33"/>
      <c r="L1443" s="33"/>
      <c r="M1443" s="33"/>
      <c r="N1443" s="33"/>
      <c r="O1443" s="33"/>
      <c r="P1443" s="33"/>
      <c r="Q1443" s="33"/>
      <c r="R1443" s="33"/>
      <c r="S1443" s="33"/>
      <c r="T1443" s="33"/>
      <c r="U1443" s="33"/>
      <c r="V1443" s="33"/>
      <c r="W1443" s="33"/>
      <c r="X1443" s="33"/>
      <c r="Y1443" s="33"/>
      <c r="Z1443" s="33"/>
    </row>
    <row r="1444" ht="15.75" customHeight="1">
      <c r="A1444" s="212"/>
      <c r="B1444" s="179"/>
      <c r="C1444" s="180"/>
      <c r="D1444" s="213"/>
      <c r="E1444" s="171"/>
      <c r="F1444" s="185"/>
      <c r="G1444" s="177"/>
      <c r="H1444" s="177"/>
      <c r="I1444" s="33"/>
      <c r="J1444" s="33"/>
      <c r="K1444" s="33"/>
      <c r="L1444" s="33"/>
      <c r="M1444" s="33"/>
      <c r="N1444" s="33"/>
      <c r="O1444" s="33"/>
      <c r="P1444" s="33"/>
      <c r="Q1444" s="33"/>
      <c r="R1444" s="33"/>
      <c r="S1444" s="33"/>
      <c r="T1444" s="33"/>
      <c r="U1444" s="33"/>
      <c r="V1444" s="33"/>
      <c r="W1444" s="33"/>
      <c r="X1444" s="33"/>
      <c r="Y1444" s="33"/>
      <c r="Z1444" s="33"/>
    </row>
    <row r="1445" ht="15.75" customHeight="1">
      <c r="A1445" s="212"/>
      <c r="B1445" s="179"/>
      <c r="C1445" s="180"/>
      <c r="D1445" s="213"/>
      <c r="E1445" s="171"/>
      <c r="F1445" s="185"/>
      <c r="G1445" s="177"/>
      <c r="H1445" s="177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</row>
    <row r="1446" ht="15.75" customHeight="1">
      <c r="A1446" s="212"/>
      <c r="B1446" s="179"/>
      <c r="C1446" s="180"/>
      <c r="D1446" s="213"/>
      <c r="E1446" s="171"/>
      <c r="F1446" s="185"/>
      <c r="G1446" s="177"/>
      <c r="H1446" s="177"/>
      <c r="I1446" s="33"/>
      <c r="J1446" s="33"/>
      <c r="K1446" s="33"/>
      <c r="L1446" s="33"/>
      <c r="M1446" s="33"/>
      <c r="N1446" s="33"/>
      <c r="O1446" s="33"/>
      <c r="P1446" s="33"/>
      <c r="Q1446" s="33"/>
      <c r="R1446" s="33"/>
      <c r="S1446" s="33"/>
      <c r="T1446" s="33"/>
      <c r="U1446" s="33"/>
      <c r="V1446" s="33"/>
      <c r="W1446" s="33"/>
      <c r="X1446" s="33"/>
      <c r="Y1446" s="33"/>
      <c r="Z1446" s="33"/>
    </row>
    <row r="1447" ht="15.75" customHeight="1">
      <c r="A1447" s="212"/>
      <c r="B1447" s="179"/>
      <c r="C1447" s="180"/>
      <c r="D1447" s="213"/>
      <c r="E1447" s="171"/>
      <c r="F1447" s="185"/>
      <c r="G1447" s="177"/>
      <c r="H1447" s="177"/>
      <c r="I1447" s="33"/>
      <c r="J1447" s="33"/>
      <c r="K1447" s="33"/>
      <c r="L1447" s="33"/>
      <c r="M1447" s="33"/>
      <c r="N1447" s="33"/>
      <c r="O1447" s="33"/>
      <c r="P1447" s="33"/>
      <c r="Q1447" s="33"/>
      <c r="R1447" s="33"/>
      <c r="S1447" s="33"/>
      <c r="T1447" s="33"/>
      <c r="U1447" s="33"/>
      <c r="V1447" s="33"/>
      <c r="W1447" s="33"/>
      <c r="X1447" s="33"/>
      <c r="Y1447" s="33"/>
      <c r="Z1447" s="33"/>
    </row>
    <row r="1448" ht="15.75" customHeight="1">
      <c r="A1448" s="212"/>
      <c r="B1448" s="179"/>
      <c r="C1448" s="180"/>
      <c r="D1448" s="213"/>
      <c r="E1448" s="171"/>
      <c r="F1448" s="185"/>
      <c r="G1448" s="177"/>
      <c r="H1448" s="177"/>
      <c r="I1448" s="33"/>
      <c r="J1448" s="33"/>
      <c r="K1448" s="33"/>
      <c r="L1448" s="33"/>
      <c r="M1448" s="33"/>
      <c r="N1448" s="33"/>
      <c r="O1448" s="33"/>
      <c r="P1448" s="33"/>
      <c r="Q1448" s="33"/>
      <c r="R1448" s="33"/>
      <c r="S1448" s="33"/>
      <c r="T1448" s="33"/>
      <c r="U1448" s="33"/>
      <c r="V1448" s="33"/>
      <c r="W1448" s="33"/>
      <c r="X1448" s="33"/>
      <c r="Y1448" s="33"/>
      <c r="Z1448" s="33"/>
    </row>
    <row r="1449" ht="15.75" customHeight="1">
      <c r="A1449" s="212"/>
      <c r="B1449" s="179"/>
      <c r="C1449" s="180"/>
      <c r="D1449" s="213"/>
      <c r="E1449" s="171"/>
      <c r="F1449" s="185"/>
      <c r="G1449" s="177"/>
      <c r="H1449" s="177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33"/>
      <c r="X1449" s="33"/>
      <c r="Y1449" s="33"/>
      <c r="Z1449" s="33"/>
    </row>
    <row r="1450" ht="15.75" customHeight="1">
      <c r="A1450" s="212"/>
      <c r="B1450" s="179"/>
      <c r="C1450" s="180"/>
      <c r="D1450" s="213"/>
      <c r="E1450" s="171"/>
      <c r="F1450" s="185"/>
      <c r="G1450" s="177"/>
      <c r="H1450" s="177"/>
      <c r="I1450" s="33"/>
      <c r="J1450" s="33"/>
      <c r="K1450" s="33"/>
      <c r="L1450" s="33"/>
      <c r="M1450" s="33"/>
      <c r="N1450" s="33"/>
      <c r="O1450" s="33"/>
      <c r="P1450" s="33"/>
      <c r="Q1450" s="33"/>
      <c r="R1450" s="33"/>
      <c r="S1450" s="33"/>
      <c r="T1450" s="33"/>
      <c r="U1450" s="33"/>
      <c r="V1450" s="33"/>
      <c r="W1450" s="33"/>
      <c r="X1450" s="33"/>
      <c r="Y1450" s="33"/>
      <c r="Z1450" s="33"/>
    </row>
    <row r="1451" ht="15.75" customHeight="1">
      <c r="A1451" s="212"/>
      <c r="B1451" s="179"/>
      <c r="C1451" s="180"/>
      <c r="D1451" s="213"/>
      <c r="E1451" s="171"/>
      <c r="F1451" s="185"/>
      <c r="G1451" s="177"/>
      <c r="H1451" s="177"/>
      <c r="I1451" s="33"/>
      <c r="J1451" s="33"/>
      <c r="K1451" s="33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</row>
    <row r="1452" ht="15.75" customHeight="1">
      <c r="A1452" s="212"/>
      <c r="B1452" s="179"/>
      <c r="C1452" s="180"/>
      <c r="D1452" s="213"/>
      <c r="E1452" s="171"/>
      <c r="F1452" s="185"/>
      <c r="G1452" s="177"/>
      <c r="H1452" s="177"/>
      <c r="I1452" s="33"/>
      <c r="J1452" s="33"/>
      <c r="K1452" s="33"/>
      <c r="L1452" s="33"/>
      <c r="M1452" s="33"/>
      <c r="N1452" s="33"/>
      <c r="O1452" s="33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</row>
    <row r="1453" ht="15.75" customHeight="1">
      <c r="A1453" s="212"/>
      <c r="B1453" s="179"/>
      <c r="C1453" s="180"/>
      <c r="D1453" s="213"/>
      <c r="E1453" s="171"/>
      <c r="F1453" s="185"/>
      <c r="G1453" s="177"/>
      <c r="H1453" s="177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</row>
    <row r="1454" ht="15.75" customHeight="1">
      <c r="A1454" s="212"/>
      <c r="B1454" s="179"/>
      <c r="C1454" s="180"/>
      <c r="D1454" s="213"/>
      <c r="E1454" s="171"/>
      <c r="F1454" s="185"/>
      <c r="G1454" s="177"/>
      <c r="H1454" s="177"/>
      <c r="I1454" s="33"/>
      <c r="J1454" s="33"/>
      <c r="K1454" s="33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</row>
    <row r="1455" ht="15.75" customHeight="1">
      <c r="A1455" s="212"/>
      <c r="B1455" s="179"/>
      <c r="C1455" s="180"/>
      <c r="D1455" s="213"/>
      <c r="E1455" s="171"/>
      <c r="F1455" s="185"/>
      <c r="G1455" s="177"/>
      <c r="H1455" s="177"/>
      <c r="I1455" s="33"/>
      <c r="J1455" s="33"/>
      <c r="K1455" s="33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</row>
    <row r="1456" ht="15.75" customHeight="1">
      <c r="A1456" s="212"/>
      <c r="B1456" s="179"/>
      <c r="C1456" s="180"/>
      <c r="D1456" s="213"/>
      <c r="E1456" s="171"/>
      <c r="F1456" s="185"/>
      <c r="G1456" s="177"/>
      <c r="H1456" s="177"/>
      <c r="I1456" s="33"/>
      <c r="J1456" s="33"/>
      <c r="K1456" s="33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</row>
    <row r="1457" ht="15.75" customHeight="1">
      <c r="A1457" s="212"/>
      <c r="B1457" s="179"/>
      <c r="C1457" s="180"/>
      <c r="D1457" s="213"/>
      <c r="E1457" s="171"/>
      <c r="F1457" s="185"/>
      <c r="G1457" s="177"/>
      <c r="H1457" s="177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</row>
    <row r="1458" ht="15.75" customHeight="1">
      <c r="A1458" s="212"/>
      <c r="B1458" s="179"/>
      <c r="C1458" s="180"/>
      <c r="D1458" s="213"/>
      <c r="E1458" s="171"/>
      <c r="F1458" s="185"/>
      <c r="G1458" s="177"/>
      <c r="H1458" s="177"/>
      <c r="I1458" s="33"/>
      <c r="J1458" s="33"/>
      <c r="K1458" s="33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</row>
    <row r="1459" ht="15.75" customHeight="1">
      <c r="A1459" s="212"/>
      <c r="B1459" s="179"/>
      <c r="C1459" s="180"/>
      <c r="D1459" s="213"/>
      <c r="E1459" s="171"/>
      <c r="F1459" s="185"/>
      <c r="G1459" s="177"/>
      <c r="H1459" s="177"/>
      <c r="I1459" s="33"/>
      <c r="J1459" s="33"/>
      <c r="K1459" s="33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</row>
    <row r="1460" ht="15.75" customHeight="1">
      <c r="A1460" s="212"/>
      <c r="B1460" s="179"/>
      <c r="C1460" s="180"/>
      <c r="D1460" s="213"/>
      <c r="E1460" s="171"/>
      <c r="F1460" s="185"/>
      <c r="G1460" s="177"/>
      <c r="H1460" s="177"/>
      <c r="I1460" s="33"/>
      <c r="J1460" s="33"/>
      <c r="K1460" s="33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</row>
    <row r="1461" ht="15.75" customHeight="1">
      <c r="A1461" s="212"/>
      <c r="B1461" s="179"/>
      <c r="C1461" s="180"/>
      <c r="D1461" s="213"/>
      <c r="E1461" s="171"/>
      <c r="F1461" s="185"/>
      <c r="G1461" s="177"/>
      <c r="H1461" s="177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</row>
    <row r="1462" ht="15.75" customHeight="1">
      <c r="A1462" s="212"/>
      <c r="B1462" s="179"/>
      <c r="C1462" s="180"/>
      <c r="D1462" s="213"/>
      <c r="E1462" s="171"/>
      <c r="F1462" s="185"/>
      <c r="G1462" s="177"/>
      <c r="H1462" s="177"/>
      <c r="I1462" s="33"/>
      <c r="J1462" s="33"/>
      <c r="K1462" s="33"/>
      <c r="L1462" s="33"/>
      <c r="M1462" s="33"/>
      <c r="N1462" s="33"/>
      <c r="O1462" s="33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</row>
    <row r="1463" ht="15.75" customHeight="1">
      <c r="A1463" s="212"/>
      <c r="B1463" s="179"/>
      <c r="C1463" s="180"/>
      <c r="D1463" s="213"/>
      <c r="E1463" s="171"/>
      <c r="F1463" s="185"/>
      <c r="G1463" s="177"/>
      <c r="H1463" s="177"/>
      <c r="I1463" s="33"/>
      <c r="J1463" s="33"/>
      <c r="K1463" s="33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</row>
    <row r="1464" ht="15.75" customHeight="1">
      <c r="A1464" s="212"/>
      <c r="B1464" s="179"/>
      <c r="C1464" s="180"/>
      <c r="D1464" s="213"/>
      <c r="E1464" s="171"/>
      <c r="F1464" s="185"/>
      <c r="G1464" s="177"/>
      <c r="H1464" s="177"/>
      <c r="I1464" s="33"/>
      <c r="J1464" s="33"/>
      <c r="K1464" s="33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</row>
    <row r="1465" ht="15.75" customHeight="1">
      <c r="A1465" s="212"/>
      <c r="B1465" s="179"/>
      <c r="C1465" s="180"/>
      <c r="D1465" s="213"/>
      <c r="E1465" s="171"/>
      <c r="F1465" s="185"/>
      <c r="G1465" s="177"/>
      <c r="H1465" s="177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</row>
    <row r="1466" ht="15.75" customHeight="1">
      <c r="A1466" s="212"/>
      <c r="B1466" s="179"/>
      <c r="C1466" s="180"/>
      <c r="D1466" s="213"/>
      <c r="E1466" s="171"/>
      <c r="F1466" s="185"/>
      <c r="G1466" s="177"/>
      <c r="H1466" s="177"/>
      <c r="I1466" s="33"/>
      <c r="J1466" s="33"/>
      <c r="K1466" s="33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</row>
    <row r="1467" ht="15.75" customHeight="1">
      <c r="A1467" s="212"/>
      <c r="B1467" s="179"/>
      <c r="C1467" s="180"/>
      <c r="D1467" s="213"/>
      <c r="E1467" s="171"/>
      <c r="F1467" s="185"/>
      <c r="G1467" s="177"/>
      <c r="H1467" s="177"/>
      <c r="I1467" s="33"/>
      <c r="J1467" s="33"/>
      <c r="K1467" s="33"/>
      <c r="L1467" s="33"/>
      <c r="M1467" s="33"/>
      <c r="N1467" s="33"/>
      <c r="O1467" s="33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</row>
    <row r="1468" ht="15.75" customHeight="1">
      <c r="A1468" s="212"/>
      <c r="B1468" s="179"/>
      <c r="C1468" s="180"/>
      <c r="D1468" s="213"/>
      <c r="E1468" s="171"/>
      <c r="F1468" s="185"/>
      <c r="G1468" s="177"/>
      <c r="H1468" s="177"/>
      <c r="I1468" s="33"/>
      <c r="J1468" s="33"/>
      <c r="K1468" s="33"/>
      <c r="L1468" s="33"/>
      <c r="M1468" s="33"/>
      <c r="N1468" s="33"/>
      <c r="O1468" s="33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</row>
    <row r="1469" ht="15.75" customHeight="1">
      <c r="A1469" s="212"/>
      <c r="B1469" s="179"/>
      <c r="C1469" s="180"/>
      <c r="D1469" s="213"/>
      <c r="E1469" s="171"/>
      <c r="F1469" s="185"/>
      <c r="G1469" s="177"/>
      <c r="H1469" s="177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</row>
    <row r="1470" ht="15.75" customHeight="1">
      <c r="A1470" s="212"/>
      <c r="B1470" s="179"/>
      <c r="C1470" s="180"/>
      <c r="D1470" s="213"/>
      <c r="E1470" s="171"/>
      <c r="F1470" s="185"/>
      <c r="G1470" s="177"/>
      <c r="H1470" s="177"/>
      <c r="I1470" s="33"/>
      <c r="J1470" s="33"/>
      <c r="K1470" s="33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</row>
    <row r="1471" ht="15.75" customHeight="1">
      <c r="A1471" s="212"/>
      <c r="B1471" s="179"/>
      <c r="C1471" s="180"/>
      <c r="D1471" s="213"/>
      <c r="E1471" s="171"/>
      <c r="F1471" s="185"/>
      <c r="G1471" s="177"/>
      <c r="H1471" s="177"/>
      <c r="I1471" s="33"/>
      <c r="J1471" s="33"/>
      <c r="K1471" s="33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</row>
    <row r="1472" ht="15.75" customHeight="1">
      <c r="A1472" s="212"/>
      <c r="B1472" s="179"/>
      <c r="C1472" s="180"/>
      <c r="D1472" s="213"/>
      <c r="E1472" s="171"/>
      <c r="F1472" s="185"/>
      <c r="G1472" s="177"/>
      <c r="H1472" s="177"/>
      <c r="I1472" s="33"/>
      <c r="J1472" s="33"/>
      <c r="K1472" s="33"/>
      <c r="L1472" s="33"/>
      <c r="M1472" s="33"/>
      <c r="N1472" s="33"/>
      <c r="O1472" s="33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</row>
    <row r="1473" ht="15.75" customHeight="1">
      <c r="A1473" s="212"/>
      <c r="B1473" s="179"/>
      <c r="C1473" s="180"/>
      <c r="D1473" s="213"/>
      <c r="E1473" s="171"/>
      <c r="F1473" s="185"/>
      <c r="G1473" s="177"/>
      <c r="H1473" s="177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</row>
    <row r="1474" ht="15.75" customHeight="1">
      <c r="A1474" s="212"/>
      <c r="B1474" s="179"/>
      <c r="C1474" s="180"/>
      <c r="D1474" s="213"/>
      <c r="E1474" s="171"/>
      <c r="F1474" s="185"/>
      <c r="G1474" s="177"/>
      <c r="H1474" s="177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</row>
    <row r="1475" ht="15.75" customHeight="1">
      <c r="A1475" s="212"/>
      <c r="B1475" s="179"/>
      <c r="C1475" s="180"/>
      <c r="D1475" s="213"/>
      <c r="E1475" s="171"/>
      <c r="F1475" s="185"/>
      <c r="G1475" s="177"/>
      <c r="H1475" s="177"/>
      <c r="I1475" s="33"/>
      <c r="J1475" s="33"/>
      <c r="K1475" s="33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</row>
    <row r="1476" ht="15.75" customHeight="1">
      <c r="A1476" s="212"/>
      <c r="B1476" s="179"/>
      <c r="C1476" s="180"/>
      <c r="D1476" s="213"/>
      <c r="E1476" s="171"/>
      <c r="F1476" s="185"/>
      <c r="G1476" s="177"/>
      <c r="H1476" s="177"/>
      <c r="I1476" s="33"/>
      <c r="J1476" s="33"/>
      <c r="K1476" s="33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</row>
    <row r="1477" ht="15.75" customHeight="1">
      <c r="A1477" s="212"/>
      <c r="B1477" s="179"/>
      <c r="C1477" s="180"/>
      <c r="D1477" s="213"/>
      <c r="E1477" s="171"/>
      <c r="F1477" s="185"/>
      <c r="G1477" s="177"/>
      <c r="H1477" s="177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</row>
    <row r="1478" ht="15.75" customHeight="1">
      <c r="A1478" s="212"/>
      <c r="B1478" s="179"/>
      <c r="C1478" s="180"/>
      <c r="D1478" s="213"/>
      <c r="E1478" s="171"/>
      <c r="F1478" s="185"/>
      <c r="G1478" s="177"/>
      <c r="H1478" s="177"/>
      <c r="I1478" s="33"/>
      <c r="J1478" s="33"/>
      <c r="K1478" s="33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</row>
    <row r="1479" ht="15.75" customHeight="1">
      <c r="A1479" s="212"/>
      <c r="B1479" s="179"/>
      <c r="C1479" s="180"/>
      <c r="D1479" s="213"/>
      <c r="E1479" s="171"/>
      <c r="F1479" s="185"/>
      <c r="G1479" s="177"/>
      <c r="H1479" s="177"/>
      <c r="I1479" s="33"/>
      <c r="J1479" s="33"/>
      <c r="K1479" s="33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</row>
    <row r="1480" ht="15.75" customHeight="1">
      <c r="A1480" s="212"/>
      <c r="B1480" s="179"/>
      <c r="C1480" s="180"/>
      <c r="D1480" s="213"/>
      <c r="E1480" s="171"/>
      <c r="F1480" s="185"/>
      <c r="G1480" s="177"/>
      <c r="H1480" s="177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</row>
    <row r="1481" ht="15.75" customHeight="1">
      <c r="A1481" s="212"/>
      <c r="B1481" s="179"/>
      <c r="C1481" s="180"/>
      <c r="D1481" s="213"/>
      <c r="E1481" s="171"/>
      <c r="F1481" s="185"/>
      <c r="G1481" s="177"/>
      <c r="H1481" s="177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</row>
    <row r="1482" ht="15.75" customHeight="1">
      <c r="A1482" s="212"/>
      <c r="B1482" s="179"/>
      <c r="C1482" s="180"/>
      <c r="D1482" s="213"/>
      <c r="E1482" s="171"/>
      <c r="F1482" s="185"/>
      <c r="G1482" s="177"/>
      <c r="H1482" s="177"/>
      <c r="I1482" s="33"/>
      <c r="J1482" s="33"/>
      <c r="K1482" s="33"/>
      <c r="L1482" s="33"/>
      <c r="M1482" s="33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</row>
    <row r="1483" ht="15.75" customHeight="1">
      <c r="A1483" s="212"/>
      <c r="B1483" s="179"/>
      <c r="C1483" s="180"/>
      <c r="D1483" s="213"/>
      <c r="E1483" s="171"/>
      <c r="F1483" s="185"/>
      <c r="G1483" s="177"/>
      <c r="H1483" s="177"/>
      <c r="I1483" s="33"/>
      <c r="J1483" s="33"/>
      <c r="K1483" s="33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</row>
    <row r="1484" ht="15.75" customHeight="1">
      <c r="A1484" s="212"/>
      <c r="B1484" s="179"/>
      <c r="C1484" s="180"/>
      <c r="D1484" s="213"/>
      <c r="E1484" s="171"/>
      <c r="F1484" s="185"/>
      <c r="G1484" s="177"/>
      <c r="H1484" s="177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</row>
    <row r="1485" ht="15.75" customHeight="1">
      <c r="A1485" s="212"/>
      <c r="B1485" s="179"/>
      <c r="C1485" s="180"/>
      <c r="D1485" s="213"/>
      <c r="E1485" s="171"/>
      <c r="F1485" s="185"/>
      <c r="G1485" s="177"/>
      <c r="H1485" s="177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</row>
    <row r="1486" ht="15.75" customHeight="1">
      <c r="A1486" s="212"/>
      <c r="B1486" s="179"/>
      <c r="C1486" s="180"/>
      <c r="D1486" s="213"/>
      <c r="E1486" s="171"/>
      <c r="F1486" s="185"/>
      <c r="G1486" s="177"/>
      <c r="H1486" s="177"/>
      <c r="I1486" s="33"/>
      <c r="J1486" s="33"/>
      <c r="K1486" s="33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</row>
    <row r="1487" ht="15.75" customHeight="1">
      <c r="A1487" s="212"/>
      <c r="B1487" s="179"/>
      <c r="C1487" s="180"/>
      <c r="D1487" s="213"/>
      <c r="E1487" s="171"/>
      <c r="F1487" s="185"/>
      <c r="G1487" s="177"/>
      <c r="H1487" s="177"/>
      <c r="I1487" s="33"/>
      <c r="J1487" s="33"/>
      <c r="K1487" s="33"/>
      <c r="L1487" s="33"/>
      <c r="M1487" s="33"/>
      <c r="N1487" s="33"/>
      <c r="O1487" s="33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</row>
    <row r="1488" ht="15.75" customHeight="1">
      <c r="A1488" s="212"/>
      <c r="B1488" s="179"/>
      <c r="C1488" s="180"/>
      <c r="D1488" s="213"/>
      <c r="E1488" s="171"/>
      <c r="F1488" s="185"/>
      <c r="G1488" s="177"/>
      <c r="H1488" s="177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</row>
    <row r="1489" ht="15.75" customHeight="1">
      <c r="A1489" s="212"/>
      <c r="B1489" s="179"/>
      <c r="C1489" s="180"/>
      <c r="D1489" s="213"/>
      <c r="E1489" s="171"/>
      <c r="F1489" s="185"/>
      <c r="G1489" s="177"/>
      <c r="H1489" s="177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</row>
    <row r="1490" ht="15.75" customHeight="1">
      <c r="A1490" s="212"/>
      <c r="B1490" s="179"/>
      <c r="C1490" s="180"/>
      <c r="D1490" s="213"/>
      <c r="E1490" s="171"/>
      <c r="F1490" s="185"/>
      <c r="G1490" s="177"/>
      <c r="H1490" s="177"/>
      <c r="I1490" s="33"/>
      <c r="J1490" s="33"/>
      <c r="K1490" s="33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</row>
    <row r="1491" ht="15.75" customHeight="1">
      <c r="A1491" s="212"/>
      <c r="B1491" s="179"/>
      <c r="C1491" s="180"/>
      <c r="D1491" s="213"/>
      <c r="E1491" s="171"/>
      <c r="F1491" s="185"/>
      <c r="G1491" s="177"/>
      <c r="H1491" s="177"/>
      <c r="I1491" s="33"/>
      <c r="J1491" s="33"/>
      <c r="K1491" s="33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</row>
    <row r="1492" ht="15.75" customHeight="1">
      <c r="A1492" s="212"/>
      <c r="B1492" s="179"/>
      <c r="C1492" s="180"/>
      <c r="D1492" s="213"/>
      <c r="E1492" s="171"/>
      <c r="F1492" s="185"/>
      <c r="G1492" s="177"/>
      <c r="H1492" s="177"/>
      <c r="I1492" s="33"/>
      <c r="J1492" s="33"/>
      <c r="K1492" s="33"/>
      <c r="L1492" s="33"/>
      <c r="M1492" s="33"/>
      <c r="N1492" s="33"/>
      <c r="O1492" s="33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</row>
    <row r="1493" ht="15.75" customHeight="1">
      <c r="A1493" s="212"/>
      <c r="B1493" s="179"/>
      <c r="C1493" s="180"/>
      <c r="D1493" s="213"/>
      <c r="E1493" s="171"/>
      <c r="F1493" s="185"/>
      <c r="G1493" s="177"/>
      <c r="H1493" s="177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</row>
    <row r="1494" ht="15.75" customHeight="1">
      <c r="A1494" s="212"/>
      <c r="B1494" s="179"/>
      <c r="C1494" s="180"/>
      <c r="D1494" s="213"/>
      <c r="E1494" s="171"/>
      <c r="F1494" s="185"/>
      <c r="G1494" s="177"/>
      <c r="H1494" s="177"/>
      <c r="I1494" s="33"/>
      <c r="J1494" s="33"/>
      <c r="K1494" s="33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</row>
    <row r="1495" ht="15.75" customHeight="1">
      <c r="A1495" s="212"/>
      <c r="B1495" s="179"/>
      <c r="C1495" s="180"/>
      <c r="D1495" s="213"/>
      <c r="E1495" s="171"/>
      <c r="F1495" s="185"/>
      <c r="G1495" s="177"/>
      <c r="H1495" s="177"/>
      <c r="I1495" s="33"/>
      <c r="J1495" s="33"/>
      <c r="K1495" s="33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</row>
    <row r="1496" ht="15.75" customHeight="1">
      <c r="A1496" s="212"/>
      <c r="B1496" s="179"/>
      <c r="C1496" s="180"/>
      <c r="D1496" s="213"/>
      <c r="E1496" s="171"/>
      <c r="F1496" s="185"/>
      <c r="G1496" s="177"/>
      <c r="H1496" s="177"/>
      <c r="I1496" s="33"/>
      <c r="J1496" s="33"/>
      <c r="K1496" s="33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</row>
    <row r="1497" ht="15.75" customHeight="1">
      <c r="A1497" s="212"/>
      <c r="B1497" s="179"/>
      <c r="C1497" s="180"/>
      <c r="D1497" s="213"/>
      <c r="E1497" s="171"/>
      <c r="F1497" s="185"/>
      <c r="G1497" s="177"/>
      <c r="H1497" s="177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</row>
    <row r="1498" ht="15.75" customHeight="1">
      <c r="A1498" s="212"/>
      <c r="B1498" s="179"/>
      <c r="C1498" s="180"/>
      <c r="D1498" s="213"/>
      <c r="E1498" s="171"/>
      <c r="F1498" s="185"/>
      <c r="G1498" s="177"/>
      <c r="H1498" s="177"/>
      <c r="I1498" s="33"/>
      <c r="J1498" s="33"/>
      <c r="K1498" s="33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</row>
    <row r="1499" ht="15.75" customHeight="1">
      <c r="A1499" s="212"/>
      <c r="B1499" s="179"/>
      <c r="C1499" s="180"/>
      <c r="D1499" s="213"/>
      <c r="E1499" s="171"/>
      <c r="F1499" s="185"/>
      <c r="G1499" s="177"/>
      <c r="H1499" s="177"/>
      <c r="I1499" s="33"/>
      <c r="J1499" s="33"/>
      <c r="K1499" s="33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</row>
    <row r="1500" ht="15.75" customHeight="1">
      <c r="A1500" s="212"/>
      <c r="B1500" s="179"/>
      <c r="C1500" s="180"/>
      <c r="D1500" s="213"/>
      <c r="E1500" s="171"/>
      <c r="F1500" s="185"/>
      <c r="G1500" s="177"/>
      <c r="H1500" s="177"/>
      <c r="I1500" s="33"/>
      <c r="J1500" s="33"/>
      <c r="K1500" s="33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</row>
    <row r="1501" ht="15.75" customHeight="1">
      <c r="A1501" s="212"/>
      <c r="B1501" s="179"/>
      <c r="C1501" s="180"/>
      <c r="D1501" s="213"/>
      <c r="E1501" s="171"/>
      <c r="F1501" s="185"/>
      <c r="G1501" s="177"/>
      <c r="H1501" s="177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</row>
    <row r="1502" ht="15.75" customHeight="1">
      <c r="A1502" s="212"/>
      <c r="B1502" s="179"/>
      <c r="C1502" s="180"/>
      <c r="D1502" s="213"/>
      <c r="E1502" s="171"/>
      <c r="F1502" s="185"/>
      <c r="G1502" s="177"/>
      <c r="H1502" s="177"/>
      <c r="I1502" s="33"/>
      <c r="J1502" s="33"/>
      <c r="K1502" s="33"/>
      <c r="L1502" s="33"/>
      <c r="M1502" s="33"/>
      <c r="N1502" s="33"/>
      <c r="O1502" s="33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</row>
    <row r="1503" ht="15.75" customHeight="1">
      <c r="A1503" s="212"/>
      <c r="B1503" s="179"/>
      <c r="C1503" s="180"/>
      <c r="D1503" s="213"/>
      <c r="E1503" s="171"/>
      <c r="F1503" s="185"/>
      <c r="G1503" s="177"/>
      <c r="H1503" s="177"/>
      <c r="I1503" s="33"/>
      <c r="J1503" s="33"/>
      <c r="K1503" s="33"/>
      <c r="L1503" s="33"/>
      <c r="M1503" s="33"/>
      <c r="N1503" s="33"/>
      <c r="O1503" s="33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</row>
    <row r="1504" ht="15.75" customHeight="1">
      <c r="A1504" s="212"/>
      <c r="B1504" s="179"/>
      <c r="C1504" s="180"/>
      <c r="D1504" s="213"/>
      <c r="E1504" s="171"/>
      <c r="F1504" s="185"/>
      <c r="G1504" s="177"/>
      <c r="H1504" s="177"/>
      <c r="I1504" s="33"/>
      <c r="J1504" s="33"/>
      <c r="K1504" s="33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</row>
    <row r="1505" ht="15.75" customHeight="1">
      <c r="A1505" s="212"/>
      <c r="B1505" s="179"/>
      <c r="C1505" s="180"/>
      <c r="D1505" s="213"/>
      <c r="E1505" s="171"/>
      <c r="F1505" s="185"/>
      <c r="G1505" s="177"/>
      <c r="H1505" s="177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</row>
    <row r="1506" ht="15.75" customHeight="1">
      <c r="A1506" s="212"/>
      <c r="B1506" s="179"/>
      <c r="C1506" s="180"/>
      <c r="D1506" s="213"/>
      <c r="E1506" s="171"/>
      <c r="F1506" s="185"/>
      <c r="G1506" s="177"/>
      <c r="H1506" s="177"/>
      <c r="I1506" s="33"/>
      <c r="J1506" s="33"/>
      <c r="K1506" s="33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</row>
    <row r="1507" ht="15.75" customHeight="1">
      <c r="A1507" s="212"/>
      <c r="B1507" s="179"/>
      <c r="C1507" s="180"/>
      <c r="D1507" s="213"/>
      <c r="E1507" s="171"/>
      <c r="F1507" s="185"/>
      <c r="G1507" s="177"/>
      <c r="H1507" s="177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</row>
    <row r="1508" ht="15.75" customHeight="1">
      <c r="A1508" s="212"/>
      <c r="B1508" s="179"/>
      <c r="C1508" s="180"/>
      <c r="D1508" s="213"/>
      <c r="E1508" s="171"/>
      <c r="F1508" s="185"/>
      <c r="G1508" s="177"/>
      <c r="H1508" s="177"/>
      <c r="I1508" s="33"/>
      <c r="J1508" s="33"/>
      <c r="K1508" s="33"/>
      <c r="L1508" s="33"/>
      <c r="M1508" s="33"/>
      <c r="N1508" s="33"/>
      <c r="O1508" s="33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</row>
    <row r="1509" ht="15.75" customHeight="1">
      <c r="A1509" s="212"/>
      <c r="B1509" s="179"/>
      <c r="C1509" s="180"/>
      <c r="D1509" s="213"/>
      <c r="E1509" s="171"/>
      <c r="F1509" s="185"/>
      <c r="G1509" s="177"/>
      <c r="H1509" s="177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</row>
  </sheetData>
  <mergeCells count="1320"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B865:B868"/>
    <mergeCell ref="G865:H865"/>
    <mergeCell ref="D867:D868"/>
    <mergeCell ref="G866:H868"/>
    <mergeCell ref="F870:H870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87:H887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G966:H966"/>
    <mergeCell ref="G967:H967"/>
    <mergeCell ref="G968:H968"/>
    <mergeCell ref="G969:H969"/>
    <mergeCell ref="G955:H955"/>
    <mergeCell ref="G956:H958"/>
    <mergeCell ref="F960:H960"/>
    <mergeCell ref="G962:H962"/>
    <mergeCell ref="G963:H963"/>
    <mergeCell ref="G964:H964"/>
    <mergeCell ref="G965:H965"/>
    <mergeCell ref="G910:H910"/>
    <mergeCell ref="G911:H913"/>
    <mergeCell ref="F915:H915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B925:B928"/>
    <mergeCell ref="G925:H925"/>
    <mergeCell ref="D927:D928"/>
    <mergeCell ref="G926:H928"/>
    <mergeCell ref="F930:H930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3"/>
    <mergeCell ref="F945:H945"/>
    <mergeCell ref="G947:H947"/>
    <mergeCell ref="D957:D958"/>
    <mergeCell ref="A961:D961"/>
    <mergeCell ref="B963:C965"/>
    <mergeCell ref="B970:B973"/>
    <mergeCell ref="D972:D973"/>
    <mergeCell ref="A976:D976"/>
    <mergeCell ref="B978:C980"/>
    <mergeCell ref="A931:D931"/>
    <mergeCell ref="B933:C935"/>
    <mergeCell ref="B940:B943"/>
    <mergeCell ref="D942:D943"/>
    <mergeCell ref="A946:D946"/>
    <mergeCell ref="B948:C950"/>
    <mergeCell ref="B955:B958"/>
    <mergeCell ref="G948:H948"/>
    <mergeCell ref="G949:H949"/>
    <mergeCell ref="G950:H950"/>
    <mergeCell ref="G951:H951"/>
    <mergeCell ref="G952:H952"/>
    <mergeCell ref="G953:H953"/>
    <mergeCell ref="G954:H954"/>
    <mergeCell ref="G1026:H1026"/>
    <mergeCell ref="G1027:H1027"/>
    <mergeCell ref="G1028:H1028"/>
    <mergeCell ref="G1029:H1029"/>
    <mergeCell ref="G1015:H1015"/>
    <mergeCell ref="G1016:H1018"/>
    <mergeCell ref="F1020:H1020"/>
    <mergeCell ref="G1022:H1022"/>
    <mergeCell ref="G1023:H1023"/>
    <mergeCell ref="G1024:H1024"/>
    <mergeCell ref="G1025:H1025"/>
    <mergeCell ref="G970:H970"/>
    <mergeCell ref="G971:H973"/>
    <mergeCell ref="F975:H975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B985:B988"/>
    <mergeCell ref="G985:H985"/>
    <mergeCell ref="D987:D988"/>
    <mergeCell ref="G986:H988"/>
    <mergeCell ref="F990:H990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3"/>
    <mergeCell ref="F1005:H1005"/>
    <mergeCell ref="G1007:H1007"/>
    <mergeCell ref="D1017:D1018"/>
    <mergeCell ref="A1021:D1021"/>
    <mergeCell ref="B1023:C1025"/>
    <mergeCell ref="B1030:B1033"/>
    <mergeCell ref="D1032:D1033"/>
    <mergeCell ref="A1036:D1036"/>
    <mergeCell ref="B1038:C1040"/>
    <mergeCell ref="A991:D991"/>
    <mergeCell ref="B993:C995"/>
    <mergeCell ref="B1000:B1003"/>
    <mergeCell ref="D1002:D1003"/>
    <mergeCell ref="A1006:D1006"/>
    <mergeCell ref="B1008:C1010"/>
    <mergeCell ref="B1015:B1018"/>
    <mergeCell ref="G1008:H1008"/>
    <mergeCell ref="G1009:H1009"/>
    <mergeCell ref="G1010:H1010"/>
    <mergeCell ref="G1011:H1011"/>
    <mergeCell ref="G1012:H1012"/>
    <mergeCell ref="G1013:H1013"/>
    <mergeCell ref="G1014:H1014"/>
    <mergeCell ref="G1086:H1086"/>
    <mergeCell ref="G1087:H1087"/>
    <mergeCell ref="G1088:H1088"/>
    <mergeCell ref="G1089:H1089"/>
    <mergeCell ref="G1075:H1075"/>
    <mergeCell ref="G1076:H1078"/>
    <mergeCell ref="F1080:H1080"/>
    <mergeCell ref="G1082:H1082"/>
    <mergeCell ref="G1083:H1083"/>
    <mergeCell ref="G1084:H1084"/>
    <mergeCell ref="G1085:H1085"/>
    <mergeCell ref="G1030:H1030"/>
    <mergeCell ref="G1031:H1033"/>
    <mergeCell ref="F1035:H1035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B1045:B1048"/>
    <mergeCell ref="G1045:H1045"/>
    <mergeCell ref="D1047:D1048"/>
    <mergeCell ref="G1046:H1048"/>
    <mergeCell ref="F1050:H1050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3"/>
    <mergeCell ref="F1065:H1065"/>
    <mergeCell ref="G1067:H1067"/>
    <mergeCell ref="D1077:D1078"/>
    <mergeCell ref="A1081:D1081"/>
    <mergeCell ref="B1083:C1085"/>
    <mergeCell ref="B1090:B1093"/>
    <mergeCell ref="D1092:D1093"/>
    <mergeCell ref="A1096:D1096"/>
    <mergeCell ref="B1098:C1100"/>
    <mergeCell ref="A1051:D1051"/>
    <mergeCell ref="B1053:C1055"/>
    <mergeCell ref="B1060:B1063"/>
    <mergeCell ref="D1062:D1063"/>
    <mergeCell ref="A1066:D1066"/>
    <mergeCell ref="B1068:C1070"/>
    <mergeCell ref="B1075:B1078"/>
    <mergeCell ref="G1068:H1068"/>
    <mergeCell ref="G1069:H1069"/>
    <mergeCell ref="G1070:H1070"/>
    <mergeCell ref="G1071:H1071"/>
    <mergeCell ref="G1072:H1072"/>
    <mergeCell ref="G1073:H1073"/>
    <mergeCell ref="G1074:H1074"/>
    <mergeCell ref="G1146:H1146"/>
    <mergeCell ref="G1147:H1147"/>
    <mergeCell ref="G1148:H1148"/>
    <mergeCell ref="G1149:H1149"/>
    <mergeCell ref="G1135:H1135"/>
    <mergeCell ref="G1136:H1138"/>
    <mergeCell ref="F1140:H1140"/>
    <mergeCell ref="G1142:H1142"/>
    <mergeCell ref="G1143:H1143"/>
    <mergeCell ref="G1144:H1144"/>
    <mergeCell ref="G1145:H1145"/>
    <mergeCell ref="G1090:H1090"/>
    <mergeCell ref="G1091:H1093"/>
    <mergeCell ref="F1095:H1095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B1105:B1108"/>
    <mergeCell ref="G1105:H1105"/>
    <mergeCell ref="D1107:D1108"/>
    <mergeCell ref="G1106:H1108"/>
    <mergeCell ref="F1110:H1110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0:H1120"/>
    <mergeCell ref="G1121:H1123"/>
    <mergeCell ref="F1125:H1125"/>
    <mergeCell ref="G1127:H1127"/>
    <mergeCell ref="D1137:D1138"/>
    <mergeCell ref="A1141:D1141"/>
    <mergeCell ref="B1143:C1145"/>
    <mergeCell ref="B1150:B1153"/>
    <mergeCell ref="D1152:D1153"/>
    <mergeCell ref="A1156:D1156"/>
    <mergeCell ref="B1158:C1160"/>
    <mergeCell ref="A1111:D1111"/>
    <mergeCell ref="B1113:C1115"/>
    <mergeCell ref="B1120:B1123"/>
    <mergeCell ref="D1122:D1123"/>
    <mergeCell ref="A1126:D1126"/>
    <mergeCell ref="B1128:C1130"/>
    <mergeCell ref="B1135:B1138"/>
    <mergeCell ref="G1128:H1128"/>
    <mergeCell ref="G1129:H1129"/>
    <mergeCell ref="G1130:H1130"/>
    <mergeCell ref="G1131:H1131"/>
    <mergeCell ref="G1132:H1132"/>
    <mergeCell ref="G1133:H1133"/>
    <mergeCell ref="G1134:H1134"/>
    <mergeCell ref="G1206:H1206"/>
    <mergeCell ref="G1207:H1207"/>
    <mergeCell ref="G1208:H1208"/>
    <mergeCell ref="G1209:H1209"/>
    <mergeCell ref="G1195:H1195"/>
    <mergeCell ref="G1196:H1198"/>
    <mergeCell ref="F1200:H1200"/>
    <mergeCell ref="G1202:H1202"/>
    <mergeCell ref="G1203:H1203"/>
    <mergeCell ref="G1204:H1204"/>
    <mergeCell ref="G1205:H1205"/>
    <mergeCell ref="G1150:H1150"/>
    <mergeCell ref="G1151:H1153"/>
    <mergeCell ref="F1155:H1155"/>
    <mergeCell ref="G1157:H1157"/>
    <mergeCell ref="G1158:H1158"/>
    <mergeCell ref="G1159:H1159"/>
    <mergeCell ref="G1160:H1160"/>
    <mergeCell ref="G1161:H1161"/>
    <mergeCell ref="G1162:H1162"/>
    <mergeCell ref="G1163:H1163"/>
    <mergeCell ref="G1164:H1164"/>
    <mergeCell ref="B1165:B1168"/>
    <mergeCell ref="G1165:H1165"/>
    <mergeCell ref="D1167:D1168"/>
    <mergeCell ref="G1166:H1168"/>
    <mergeCell ref="F1170:H1170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3"/>
    <mergeCell ref="F1185:H1185"/>
    <mergeCell ref="G1187:H1187"/>
    <mergeCell ref="D1197:D1198"/>
    <mergeCell ref="A1201:D1201"/>
    <mergeCell ref="B1203:C1205"/>
    <mergeCell ref="B1210:B1213"/>
    <mergeCell ref="D1212:D1213"/>
    <mergeCell ref="A1216:D1216"/>
    <mergeCell ref="B1218:C1220"/>
    <mergeCell ref="A1171:D1171"/>
    <mergeCell ref="B1173:C1175"/>
    <mergeCell ref="B1180:B1183"/>
    <mergeCell ref="D1182:D1183"/>
    <mergeCell ref="A1186:D1186"/>
    <mergeCell ref="B1188:C1190"/>
    <mergeCell ref="B1195:B1198"/>
    <mergeCell ref="G1188:H1188"/>
    <mergeCell ref="G1189:H1189"/>
    <mergeCell ref="G1190:H1190"/>
    <mergeCell ref="G1191:H1191"/>
    <mergeCell ref="G1192:H1192"/>
    <mergeCell ref="G1193:H1193"/>
    <mergeCell ref="G1194:H1194"/>
    <mergeCell ref="G1266:H1266"/>
    <mergeCell ref="G1267:H1267"/>
    <mergeCell ref="G1268:H1268"/>
    <mergeCell ref="G1269:H1269"/>
    <mergeCell ref="G1255:H1255"/>
    <mergeCell ref="G1256:H1258"/>
    <mergeCell ref="F1260:H1260"/>
    <mergeCell ref="G1262:H1262"/>
    <mergeCell ref="G1263:H1263"/>
    <mergeCell ref="G1264:H1264"/>
    <mergeCell ref="G1265:H1265"/>
    <mergeCell ref="G1210:H1210"/>
    <mergeCell ref="G1211:H1213"/>
    <mergeCell ref="F1215:H1215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B1225:B1228"/>
    <mergeCell ref="G1225:H1225"/>
    <mergeCell ref="D1227:D1228"/>
    <mergeCell ref="G1226:H1228"/>
    <mergeCell ref="F1230:H1230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3"/>
    <mergeCell ref="F1245:H1245"/>
    <mergeCell ref="G1247:H1247"/>
    <mergeCell ref="D1257:D1258"/>
    <mergeCell ref="A1261:D1261"/>
    <mergeCell ref="B1263:C1265"/>
    <mergeCell ref="B1270:B1273"/>
    <mergeCell ref="D1272:D1273"/>
    <mergeCell ref="A1276:D1276"/>
    <mergeCell ref="B1278:C1280"/>
    <mergeCell ref="A1231:D1231"/>
    <mergeCell ref="B1233:C1235"/>
    <mergeCell ref="B1240:B1243"/>
    <mergeCell ref="D1242:D1243"/>
    <mergeCell ref="A1246:D1246"/>
    <mergeCell ref="B1248:C1250"/>
    <mergeCell ref="B1255:B1258"/>
    <mergeCell ref="G1248:H1248"/>
    <mergeCell ref="G1249:H1249"/>
    <mergeCell ref="G1250:H1250"/>
    <mergeCell ref="G1251:H1251"/>
    <mergeCell ref="G1252:H1252"/>
    <mergeCell ref="G1253:H1253"/>
    <mergeCell ref="G1254:H1254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A721:D721"/>
    <mergeCell ref="B723:C725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86:H786"/>
    <mergeCell ref="G787:H787"/>
    <mergeCell ref="G788:H788"/>
    <mergeCell ref="G789:H789"/>
    <mergeCell ref="G790:H790"/>
    <mergeCell ref="G791:H793"/>
    <mergeCell ref="D792:D793"/>
    <mergeCell ref="G1270:H1270"/>
    <mergeCell ref="G1271:H1273"/>
    <mergeCell ref="F1275:H1275"/>
    <mergeCell ref="G1277:H1277"/>
    <mergeCell ref="G1278:H1278"/>
    <mergeCell ref="G1279:H1279"/>
    <mergeCell ref="G1280:H1280"/>
    <mergeCell ref="A1291:D1291"/>
    <mergeCell ref="B1293:C1295"/>
    <mergeCell ref="B1300:B1303"/>
    <mergeCell ref="D1302:D1303"/>
    <mergeCell ref="A1306:D1306"/>
    <mergeCell ref="B1308:C1310"/>
    <mergeCell ref="B1315:B1318"/>
    <mergeCell ref="D1317:D1318"/>
    <mergeCell ref="G1281:H1281"/>
    <mergeCell ref="G1282:H1282"/>
    <mergeCell ref="G1283:H1283"/>
    <mergeCell ref="G1284:H1284"/>
    <mergeCell ref="B1285:B1288"/>
    <mergeCell ref="G1285:H1285"/>
    <mergeCell ref="D1287:D1288"/>
    <mergeCell ref="G1286:H1288"/>
    <mergeCell ref="F1290:H1290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3"/>
    <mergeCell ref="F1305:H1305"/>
    <mergeCell ref="G1307:H1307"/>
    <mergeCell ref="G1315:H1315"/>
    <mergeCell ref="G1316:H1318"/>
    <mergeCell ref="F1320:H1320"/>
    <mergeCell ref="G1308:H1308"/>
    <mergeCell ref="G1309:H1309"/>
    <mergeCell ref="G1310:H1310"/>
    <mergeCell ref="G1311:H1311"/>
    <mergeCell ref="G1312:H1312"/>
    <mergeCell ref="G1313:H1313"/>
    <mergeCell ref="G1314:H1314"/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3"/>
    <mergeCell ref="F45:H45"/>
    <mergeCell ref="G47:H47"/>
    <mergeCell ref="F60:H60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78:H78"/>
    <mergeCell ref="G86:H88"/>
    <mergeCell ref="F90:H90"/>
    <mergeCell ref="G92:H92"/>
    <mergeCell ref="G79:H79"/>
    <mergeCell ref="G80:H80"/>
    <mergeCell ref="G81:H81"/>
    <mergeCell ref="G82:H82"/>
    <mergeCell ref="G83:H83"/>
    <mergeCell ref="G84:H84"/>
    <mergeCell ref="G85:H85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9:H9"/>
    <mergeCell ref="B10:B13"/>
    <mergeCell ref="G10:H10"/>
    <mergeCell ref="G11:H13"/>
    <mergeCell ref="D12:D13"/>
    <mergeCell ref="F15:H15"/>
    <mergeCell ref="A16:D16"/>
    <mergeCell ref="G17:H17"/>
    <mergeCell ref="B18:C20"/>
    <mergeCell ref="G18:H18"/>
    <mergeCell ref="G19:H19"/>
    <mergeCell ref="G20:H20"/>
    <mergeCell ref="G21:H21"/>
    <mergeCell ref="G22:H22"/>
    <mergeCell ref="G23:H23"/>
    <mergeCell ref="G24:H24"/>
    <mergeCell ref="B25:B28"/>
    <mergeCell ref="G25:H25"/>
    <mergeCell ref="D27:D28"/>
    <mergeCell ref="A31:D31"/>
    <mergeCell ref="B33:C35"/>
    <mergeCell ref="B40:B43"/>
    <mergeCell ref="D42:D43"/>
    <mergeCell ref="A46:D46"/>
    <mergeCell ref="B48:C50"/>
    <mergeCell ref="B55:B58"/>
    <mergeCell ref="D57:D58"/>
    <mergeCell ref="A61:D61"/>
    <mergeCell ref="B63:C65"/>
    <mergeCell ref="B70:B73"/>
    <mergeCell ref="D72:D73"/>
    <mergeCell ref="A76:D76"/>
    <mergeCell ref="B78:C80"/>
    <mergeCell ref="B85:B88"/>
    <mergeCell ref="D87:D88"/>
    <mergeCell ref="A91:D91"/>
    <mergeCell ref="B93:C95"/>
    <mergeCell ref="G93:H93"/>
    <mergeCell ref="G94:H94"/>
    <mergeCell ref="G95:H95"/>
    <mergeCell ref="G130:H130"/>
    <mergeCell ref="G131:H133"/>
    <mergeCell ref="F135:H135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8"/>
    <mergeCell ref="F150:H150"/>
    <mergeCell ref="G159:H159"/>
    <mergeCell ref="G160:H160"/>
    <mergeCell ref="G161:H163"/>
    <mergeCell ref="F165:H165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G370:H37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8"/>
    <mergeCell ref="F360:H360"/>
    <mergeCell ref="G362:H362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B408:C410"/>
    <mergeCell ref="D417:D418"/>
    <mergeCell ref="A421:D421"/>
    <mergeCell ref="B423:C425"/>
    <mergeCell ref="A436:D436"/>
    <mergeCell ref="B438:C440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88:C290"/>
    <mergeCell ref="A301:D301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333:C335"/>
    <mergeCell ref="B355:B358"/>
    <mergeCell ref="B370:B373"/>
    <mergeCell ref="B385:B388"/>
    <mergeCell ref="B400:B403"/>
    <mergeCell ref="B415:B418"/>
    <mergeCell ref="B430:B433"/>
    <mergeCell ref="B445:B448"/>
    <mergeCell ref="B340:B343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A106:D106"/>
    <mergeCell ref="B108:C110"/>
    <mergeCell ref="B115:B118"/>
    <mergeCell ref="D117:D118"/>
    <mergeCell ref="A121:D121"/>
    <mergeCell ref="B123:C125"/>
    <mergeCell ref="B130:B133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145:B148"/>
    <mergeCell ref="D147:D148"/>
    <mergeCell ref="A151:D151"/>
    <mergeCell ref="B153:C155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8"/>
    <mergeCell ref="F120:H120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52:H152"/>
    <mergeCell ref="G153:H153"/>
    <mergeCell ref="G154:H154"/>
    <mergeCell ref="G155:H155"/>
    <mergeCell ref="G156:H156"/>
    <mergeCell ref="G157:H157"/>
    <mergeCell ref="G158:H158"/>
    <mergeCell ref="B160:B163"/>
    <mergeCell ref="D162:D163"/>
    <mergeCell ref="B175:B178"/>
    <mergeCell ref="D177:D178"/>
    <mergeCell ref="F180:H180"/>
    <mergeCell ref="G182:H182"/>
    <mergeCell ref="G183:H183"/>
    <mergeCell ref="G184:H184"/>
    <mergeCell ref="G185:H185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8"/>
    <mergeCell ref="F240:H240"/>
    <mergeCell ref="G260:H260"/>
    <mergeCell ref="G261:H261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188:H188"/>
    <mergeCell ref="G189:H189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42:H242"/>
    <mergeCell ref="G243:H243"/>
    <mergeCell ref="G244:H244"/>
    <mergeCell ref="G245:H245"/>
    <mergeCell ref="G246:H246"/>
    <mergeCell ref="G247:H247"/>
    <mergeCell ref="G248:H248"/>
    <mergeCell ref="B265:B268"/>
    <mergeCell ref="D267:D268"/>
    <mergeCell ref="B280:B283"/>
    <mergeCell ref="D282:D283"/>
    <mergeCell ref="B295:B298"/>
    <mergeCell ref="D297:D298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3"/>
    <mergeCell ref="F285:H285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G413:H413"/>
    <mergeCell ref="G443:H443"/>
    <mergeCell ref="G444:H444"/>
    <mergeCell ref="G445:H445"/>
    <mergeCell ref="G446:H448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G533:H533"/>
    <mergeCell ref="G534:H534"/>
    <mergeCell ref="B535:B538"/>
    <mergeCell ref="G535:H535"/>
    <mergeCell ref="G536:H538"/>
    <mergeCell ref="F540:H540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559:H559"/>
    <mergeCell ref="G560:H560"/>
    <mergeCell ref="G561:H561"/>
    <mergeCell ref="G562:H562"/>
    <mergeCell ref="G563:H563"/>
    <mergeCell ref="D537:D538"/>
    <mergeCell ref="A541:D541"/>
    <mergeCell ref="B543:C545"/>
    <mergeCell ref="B550:B553"/>
    <mergeCell ref="D552:D553"/>
    <mergeCell ref="A556:D556"/>
    <mergeCell ref="B558:C560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A601:D601"/>
    <mergeCell ref="B603:C605"/>
    <mergeCell ref="G604:H604"/>
    <mergeCell ref="G605:H605"/>
    <mergeCell ref="G606:H606"/>
    <mergeCell ref="G607:H607"/>
    <mergeCell ref="G608:H608"/>
    <mergeCell ref="G609:H609"/>
    <mergeCell ref="B610:B613"/>
    <mergeCell ref="G610:H610"/>
    <mergeCell ref="G611:H613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458:H458"/>
    <mergeCell ref="G459:H459"/>
    <mergeCell ref="B460:B463"/>
    <mergeCell ref="G460:H460"/>
    <mergeCell ref="D462:D463"/>
    <mergeCell ref="A466:D466"/>
    <mergeCell ref="B468:C470"/>
    <mergeCell ref="G469:H469"/>
    <mergeCell ref="G470:H470"/>
    <mergeCell ref="G471:H471"/>
    <mergeCell ref="G472:H472"/>
    <mergeCell ref="G473:H473"/>
    <mergeCell ref="G474:H474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F510:H510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G519:H519"/>
    <mergeCell ref="B520:B523"/>
    <mergeCell ref="D522:D523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G467:H467"/>
    <mergeCell ref="G461:H463"/>
    <mergeCell ref="G468:H468"/>
    <mergeCell ref="G497:H497"/>
    <mergeCell ref="G498:H498"/>
    <mergeCell ref="G499:H499"/>
    <mergeCell ref="G500:H500"/>
    <mergeCell ref="G501:H501"/>
    <mergeCell ref="G502:H502"/>
    <mergeCell ref="G503:H503"/>
    <mergeCell ref="G520:H520"/>
    <mergeCell ref="G521:H523"/>
    <mergeCell ref="F525:H525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3"/>
    <mergeCell ref="B580:B583"/>
    <mergeCell ref="B595:B598"/>
    <mergeCell ref="B565:B568"/>
    <mergeCell ref="D567:D568"/>
    <mergeCell ref="A571:D571"/>
    <mergeCell ref="B573:C575"/>
    <mergeCell ref="D582:D583"/>
    <mergeCell ref="A586:D586"/>
    <mergeCell ref="B588:C590"/>
    <mergeCell ref="D597:D598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F810:H810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8:H828"/>
    <mergeCell ref="G829:H829"/>
    <mergeCell ref="G830:H830"/>
    <mergeCell ref="G831:H831"/>
    <mergeCell ref="G832:H832"/>
    <mergeCell ref="G833:H833"/>
    <mergeCell ref="G834:H834"/>
  </mergeCells>
  <printOptions gridLines="1" horizontalCentered="1"/>
  <pageMargins bottom="0.75" footer="0.0" header="0.0" left="0.16181102362204725" right="0.2544938704028022" top="0.16541916167664672"/>
  <pageSetup fitToHeight="0" paperSize="5" cellComments="atEnd" orientation="portrait" pageOrder="overThenDown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0"/>
  <cols>
    <col customWidth="1" min="1" max="1" width="16.14"/>
    <col customWidth="1" min="2" max="2" width="44.14"/>
    <col customWidth="1" min="3" max="3" width="24.0"/>
    <col customWidth="1" min="4" max="4" width="15.14"/>
    <col customWidth="1" min="5" max="5" width="3.29"/>
    <col customWidth="1" min="6" max="6" width="16.71"/>
    <col customWidth="1" min="8" max="8" width="25.86"/>
  </cols>
  <sheetData>
    <row r="1" ht="15.75" customHeight="1">
      <c r="A1" s="26" t="s">
        <v>16</v>
      </c>
      <c r="B1" s="27"/>
      <c r="C1" s="27"/>
      <c r="D1" s="28"/>
      <c r="E1" s="29"/>
      <c r="F1" s="30" t="str">
        <f>A1</f>
        <v>(01)1</v>
      </c>
      <c r="G1" s="31" t="s">
        <v>238</v>
      </c>
      <c r="H1" s="32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34" t="s">
        <v>239</v>
      </c>
      <c r="B2" s="205" t="str">
        <f>IFERROR(VLOOKUP(A1,REKAPAN!$A$1:$M$2939,2, FALSE))</f>
        <v>Ulick</v>
      </c>
      <c r="C2" s="36"/>
      <c r="D2" s="38"/>
      <c r="E2" s="40"/>
      <c r="F2" s="30" t="s">
        <v>266</v>
      </c>
      <c r="G2" s="43" t="str">
        <f>B8</f>
        <v>CS YENI (082321458214)</v>
      </c>
      <c r="H2" s="28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4" t="s">
        <v>269</v>
      </c>
      <c r="B3" s="206" t="str">
        <f>IFERROR(VLOOKUP(A1,REKAPAN!$A$1:$M$2939,3, FALSE))</f>
        <v>Jl. Tempurejo gang V/7 Rt/Rw: 002/003 kec : Mulyorejo Kota : Surabaya Provinsi : Jatim</v>
      </c>
      <c r="D3" s="46"/>
      <c r="E3" s="40"/>
      <c r="F3" s="47" t="s">
        <v>270</v>
      </c>
      <c r="G3" s="49" t="str">
        <f>B2</f>
        <v>Ulick</v>
      </c>
      <c r="H3" s="50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20.25" customHeight="1">
      <c r="A4" s="44"/>
      <c r="D4" s="46"/>
      <c r="E4" s="40"/>
      <c r="F4" s="47" t="s">
        <v>283</v>
      </c>
      <c r="G4" s="51" t="str">
        <f t="shared" ref="G4:G8" si="1">D7</f>
        <v>30/03/19</v>
      </c>
      <c r="H4" s="50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26.25" customHeight="1">
      <c r="A5" s="44"/>
      <c r="D5" s="46"/>
      <c r="E5" s="40"/>
      <c r="F5" s="47" t="s">
        <v>300</v>
      </c>
      <c r="G5" s="51" t="str">
        <f t="shared" si="1"/>
        <v>30/03/19</v>
      </c>
      <c r="H5" s="50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4" t="s">
        <v>306</v>
      </c>
      <c r="B6" s="207" t="str">
        <f>IFERROR(VLOOKUP(A1,REKAPAN!$A$1:$M$2939,4, FALSE))</f>
        <v>085737824872</v>
      </c>
      <c r="C6" s="53"/>
      <c r="D6" s="54"/>
      <c r="E6" s="40"/>
      <c r="F6" s="47" t="s">
        <v>325</v>
      </c>
      <c r="G6" s="49" t="str">
        <f t="shared" si="1"/>
        <v/>
      </c>
      <c r="H6" s="50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30" t="s">
        <v>4013</v>
      </c>
      <c r="B7" s="208" t="s">
        <v>333</v>
      </c>
      <c r="C7" s="56" t="s">
        <v>283</v>
      </c>
      <c r="D7" s="57" t="str">
        <f>IFERROR(VLOOKUP(A1,REKAPAN!$A$1:$M$2939,12, FALSE))</f>
        <v>30/03/19</v>
      </c>
      <c r="E7" s="40"/>
      <c r="F7" s="47" t="s">
        <v>351</v>
      </c>
      <c r="G7" s="49">
        <f t="shared" si="1"/>
        <v>19000</v>
      </c>
      <c r="H7" s="50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4" t="s">
        <v>266</v>
      </c>
      <c r="B8" s="207" t="str">
        <f>IFERROR(VLOOKUP(A1,REKAPAN!$A$1:$O$2939,15, FALSE))</f>
        <v>CS YENI (082321458214)</v>
      </c>
      <c r="C8" s="58" t="s">
        <v>300</v>
      </c>
      <c r="D8" s="59" t="str">
        <f>IFERROR(VLOOKUP(A1,REKAPAN!$A$1:$M$2939,13, FALSE))</f>
        <v>30/03/19</v>
      </c>
      <c r="E8" s="40"/>
      <c r="F8" s="47" t="s">
        <v>372</v>
      </c>
      <c r="G8" s="49" t="str">
        <f t="shared" si="1"/>
        <v>JNE REG</v>
      </c>
      <c r="H8" s="50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4" t="s">
        <v>383</v>
      </c>
      <c r="B9" s="207">
        <f>IFERROR(VLOOKUP(A1,REKAPAN!$A$1:$M$2939,6, FALSE))</f>
        <v>1</v>
      </c>
      <c r="C9" s="58" t="s">
        <v>325</v>
      </c>
      <c r="D9" s="60" t="str">
        <f>IFERROR(VLOOKUP(A1,REKAPAN!$A$1:$M$2939,11, FALSE))</f>
        <v/>
      </c>
      <c r="E9" s="40"/>
      <c r="F9" s="47" t="s">
        <v>394</v>
      </c>
      <c r="G9" s="61" t="str">
        <f>IFERROR(VLOOKUP(A1,REKAPAN!$A$1:$O$2939,14, FALSE))</f>
        <v/>
      </c>
      <c r="H9" s="50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4" t="s">
        <v>404</v>
      </c>
      <c r="B10" s="209" t="str">
        <f>IFERROR(VLOOKUP(A1,REKAPAN!$A$1:$M$2939,5, FALSE))</f>
        <v>Fazilla Purple Kids size.5 (set)</v>
      </c>
      <c r="C10" s="58" t="s">
        <v>351</v>
      </c>
      <c r="D10" s="60">
        <f>IFERROR(VLOOKUP(A1,REKAPAN!$A$1:$M$2939,9, FALSE))</f>
        <v>19000</v>
      </c>
      <c r="E10" s="40"/>
      <c r="F10" s="47" t="s">
        <v>383</v>
      </c>
      <c r="G10" s="63">
        <f t="shared" ref="G10:G11" si="2">B9</f>
        <v>1</v>
      </c>
      <c r="H10" s="50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64"/>
      <c r="C11" s="58" t="s">
        <v>372</v>
      </c>
      <c r="D11" s="65" t="str">
        <f>IFERROR(VLOOKUP(A1,REKAPAN!$A$1:$M$2939,10, FALSE))</f>
        <v>JNE REG</v>
      </c>
      <c r="E11" s="40"/>
      <c r="F11" s="47" t="s">
        <v>404</v>
      </c>
      <c r="G11" s="66" t="str">
        <f t="shared" si="2"/>
        <v>Fazilla Purple Kids size.5 (set)</v>
      </c>
      <c r="H11" s="50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4.25" customHeight="1">
      <c r="A12" s="64"/>
      <c r="C12" s="58" t="s">
        <v>394</v>
      </c>
      <c r="D12" s="67"/>
      <c r="E12" s="40"/>
      <c r="F12" s="47"/>
      <c r="H12" s="5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30.0" customHeight="1">
      <c r="A13" s="64"/>
      <c r="C13" s="53"/>
      <c r="D13" s="50"/>
      <c r="E13" s="40"/>
      <c r="F13" s="64"/>
      <c r="H13" s="50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7" t="s">
        <v>460</v>
      </c>
      <c r="B14" s="210" t="s">
        <v>462</v>
      </c>
      <c r="C14" s="53"/>
      <c r="D14" s="54"/>
      <c r="E14" s="40"/>
      <c r="F14" s="69" t="s">
        <v>464</v>
      </c>
      <c r="G14" s="70" t="s">
        <v>469</v>
      </c>
      <c r="H14" s="71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72" t="str">
        <f>IFERROR(VLOOKUP(A1,REKAPAN!$A$2:$R$2939,16, FALSE))</f>
        <v>WAWAT</v>
      </c>
      <c r="B15" s="211"/>
      <c r="C15" s="74"/>
      <c r="D15" s="75"/>
      <c r="E15" s="76"/>
      <c r="F15" s="77"/>
      <c r="G15" s="78"/>
      <c r="H15" s="79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26" t="s">
        <v>26</v>
      </c>
      <c r="B16" s="27"/>
      <c r="C16" s="27"/>
      <c r="D16" s="28"/>
      <c r="E16" s="29"/>
      <c r="F16" s="30" t="str">
        <f>A16</f>
        <v>(01)2</v>
      </c>
      <c r="G16" s="31" t="s">
        <v>238</v>
      </c>
      <c r="H16" s="32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34" t="s">
        <v>239</v>
      </c>
      <c r="B17" s="205" t="str">
        <f>IFERROR(VLOOKUP(A16,REKAPAN!$A$1:$M$2939,2, FALSE))</f>
        <v>RATNA PRATININGRUM</v>
      </c>
      <c r="C17" s="36"/>
      <c r="D17" s="38"/>
      <c r="E17" s="40"/>
      <c r="F17" s="30" t="s">
        <v>266</v>
      </c>
      <c r="G17" s="43" t="str">
        <f>B23</f>
        <v>CS YENI (082321458214)</v>
      </c>
      <c r="H17" s="28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4" t="s">
        <v>269</v>
      </c>
      <c r="B18" s="206" t="str">
        <f>IFERROR(VLOOKUP(A16,REKAPAN!$A$1:$M$2939,3, FALSE))</f>
        <v>JL.PEMDA RT.9 MALINAU HULU Kecamatan :MALINAU HULU Kab/Kota :MALINAU Provinsi :KALIMANTAN UTARA</v>
      </c>
      <c r="D18" s="46"/>
      <c r="E18" s="40"/>
      <c r="F18" s="47" t="s">
        <v>270</v>
      </c>
      <c r="G18" s="49" t="str">
        <f>B17</f>
        <v>RATNA PRATININGRUM</v>
      </c>
      <c r="H18" s="50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3.5" customHeight="1">
      <c r="A19" s="44"/>
      <c r="D19" s="46"/>
      <c r="E19" s="40"/>
      <c r="F19" s="47" t="s">
        <v>283</v>
      </c>
      <c r="G19" s="51" t="str">
        <f t="shared" ref="G19:G23" si="3">D22</f>
        <v>30/03/19</v>
      </c>
      <c r="H19" s="50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29.25" customHeight="1">
      <c r="A20" s="44"/>
      <c r="D20" s="46"/>
      <c r="E20" s="40"/>
      <c r="F20" s="47" t="s">
        <v>300</v>
      </c>
      <c r="G20" s="51" t="str">
        <f t="shared" si="3"/>
        <v>30/03/19</v>
      </c>
      <c r="H20" s="50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4" t="s">
        <v>306</v>
      </c>
      <c r="B21" s="207" t="str">
        <f>IFERROR(VLOOKUP(A16,REKAPAN!$A$1:$M$2939,4, FALSE))</f>
        <v>082254494711</v>
      </c>
      <c r="C21" s="53"/>
      <c r="D21" s="54"/>
      <c r="E21" s="40"/>
      <c r="F21" s="47" t="s">
        <v>325</v>
      </c>
      <c r="G21" s="49">
        <f t="shared" si="3"/>
        <v>25000</v>
      </c>
      <c r="H21" s="50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30" t="s">
        <v>4013</v>
      </c>
      <c r="B22" s="208" t="s">
        <v>333</v>
      </c>
      <c r="C22" s="56" t="s">
        <v>283</v>
      </c>
      <c r="D22" s="57" t="str">
        <f>IFERROR(VLOOKUP(A16,REKAPAN!$A$1:$M$2939,12, FALSE))</f>
        <v>30/03/19</v>
      </c>
      <c r="E22" s="40"/>
      <c r="F22" s="47" t="s">
        <v>351</v>
      </c>
      <c r="G22" s="49">
        <f t="shared" si="3"/>
        <v>146000</v>
      </c>
      <c r="H22" s="50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4" t="s">
        <v>266</v>
      </c>
      <c r="B23" s="207" t="str">
        <f>IFERROR(VLOOKUP(A16,REKAPAN!$A$1:$O$2939,15, FALSE))</f>
        <v>CS YENI (082321458214)</v>
      </c>
      <c r="C23" s="58" t="s">
        <v>300</v>
      </c>
      <c r="D23" s="59" t="str">
        <f>IFERROR(VLOOKUP(A16,REKAPAN!$A$1:$M$2939,13, FALSE))</f>
        <v>30/03/19</v>
      </c>
      <c r="E23" s="40"/>
      <c r="F23" s="47" t="s">
        <v>372</v>
      </c>
      <c r="G23" s="49" t="str">
        <f t="shared" si="3"/>
        <v>JNE REG</v>
      </c>
      <c r="H23" s="50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4" t="s">
        <v>383</v>
      </c>
      <c r="B24" s="207">
        <f>IFERROR(VLOOKUP(A16,REKAPAN!$A$1:$M$2939,6, FALSE))</f>
        <v>6</v>
      </c>
      <c r="C24" s="58" t="s">
        <v>325</v>
      </c>
      <c r="D24" s="60">
        <f>IFERROR(VLOOKUP(A16,REKAPAN!$A$1:$M$2939,11, FALSE))</f>
        <v>25000</v>
      </c>
      <c r="E24" s="40"/>
      <c r="F24" s="47" t="s">
        <v>394</v>
      </c>
      <c r="G24" s="61" t="str">
        <f>IFERROR(VLOOKUP(A16,REKAPAN!$A$1:$O$2939,14, FALSE))</f>
        <v/>
      </c>
      <c r="H24" s="50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4" t="s">
        <v>404</v>
      </c>
      <c r="B25" s="209" t="str">
        <f>IFERROR(VLOOKUP(A16,REKAPAN!$A$1:$M$2939,5, FALSE))</f>
        <v>- ELENORA CREAM L(5) do
- Elenora kids cream size.7 (set)</v>
      </c>
      <c r="C25" s="58" t="s">
        <v>351</v>
      </c>
      <c r="D25" s="60">
        <f>IFERROR(VLOOKUP(A16,REKAPAN!$A$1:$M$2939,9, FALSE))</f>
        <v>146000</v>
      </c>
      <c r="E25" s="40"/>
      <c r="F25" s="47" t="s">
        <v>383</v>
      </c>
      <c r="G25" s="63">
        <f t="shared" ref="G25:G26" si="4">B24</f>
        <v>6</v>
      </c>
      <c r="H25" s="50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64"/>
      <c r="C26" s="58" t="s">
        <v>372</v>
      </c>
      <c r="D26" s="65" t="str">
        <f>IFERROR(VLOOKUP(A16,REKAPAN!$A$1:$M$2939,10, FALSE))</f>
        <v>JNE REG</v>
      </c>
      <c r="E26" s="40"/>
      <c r="F26" s="47" t="s">
        <v>404</v>
      </c>
      <c r="G26" s="66" t="str">
        <f t="shared" si="4"/>
        <v>- ELENORA CREAM L(5) do
- Elenora kids cream size.7 (set)</v>
      </c>
      <c r="H26" s="50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64"/>
      <c r="C27" s="58" t="s">
        <v>394</v>
      </c>
      <c r="D27" s="67"/>
      <c r="E27" s="40"/>
      <c r="F27" s="47"/>
      <c r="H27" s="50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64"/>
      <c r="C28" s="53"/>
      <c r="D28" s="50"/>
      <c r="E28" s="40"/>
      <c r="F28" s="64"/>
      <c r="H28" s="50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7" t="s">
        <v>460</v>
      </c>
      <c r="B29" s="210" t="s">
        <v>462</v>
      </c>
      <c r="C29" s="53"/>
      <c r="D29" s="54"/>
      <c r="E29" s="40"/>
      <c r="F29" s="69" t="s">
        <v>464</v>
      </c>
      <c r="G29" s="70" t="s">
        <v>469</v>
      </c>
      <c r="H29" s="71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72" t="str">
        <f>IFERROR(VLOOKUP(A16,REKAPAN!$A$2:$R$2939,16, FALSE))</f>
        <v>WAWAT</v>
      </c>
      <c r="B30" s="211"/>
      <c r="C30" s="74"/>
      <c r="D30" s="75"/>
      <c r="E30" s="76"/>
      <c r="F30" s="77"/>
      <c r="G30" s="78"/>
      <c r="H30" s="79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26" t="s">
        <v>31</v>
      </c>
      <c r="B31" s="27"/>
      <c r="C31" s="27"/>
      <c r="D31" s="28"/>
      <c r="E31" s="29"/>
      <c r="F31" s="30" t="str">
        <f>A31</f>
        <v>(01)3</v>
      </c>
      <c r="G31" s="31" t="s">
        <v>238</v>
      </c>
      <c r="H31" s="32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34" t="s">
        <v>239</v>
      </c>
      <c r="B32" s="205" t="str">
        <f>IFERROR(VLOOKUP(A31,REKAPAN!$A$1:$M$2939,2, FALSE))</f>
        <v>Nurlaelah</v>
      </c>
      <c r="C32" s="36"/>
      <c r="D32" s="38"/>
      <c r="E32" s="40"/>
      <c r="F32" s="30" t="s">
        <v>266</v>
      </c>
      <c r="G32" s="43" t="str">
        <f>B38</f>
        <v>CS YENI (082321458214)</v>
      </c>
      <c r="H32" s="28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4" t="s">
        <v>269</v>
      </c>
      <c r="B33" s="206" t="str">
        <f>IFERROR(VLOOKUP(A31,REKAPAN!$A$1:$M$2939,3, FALSE))</f>
        <v>Dsn. Ciagem RT 13/03 Dsa. Jayamakmur Kecamatan : Jayakerta Kab/Kota : Karawang Provinsi : Jawa Barat</v>
      </c>
      <c r="D33" s="46"/>
      <c r="E33" s="40"/>
      <c r="F33" s="47" t="s">
        <v>270</v>
      </c>
      <c r="G33" s="49" t="str">
        <f>B32</f>
        <v>Nurlaelah</v>
      </c>
      <c r="H33" s="50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8.75" customHeight="1">
      <c r="A34" s="44"/>
      <c r="D34" s="46"/>
      <c r="E34" s="40"/>
      <c r="F34" s="47" t="s">
        <v>283</v>
      </c>
      <c r="G34" s="51" t="str">
        <f t="shared" ref="G34:G38" si="5">D37</f>
        <v>30/03/19</v>
      </c>
      <c r="H34" s="50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24.0" customHeight="1">
      <c r="A35" s="44"/>
      <c r="D35" s="46"/>
      <c r="E35" s="40"/>
      <c r="F35" s="47" t="s">
        <v>300</v>
      </c>
      <c r="G35" s="51" t="str">
        <f t="shared" si="5"/>
        <v>30/03/19</v>
      </c>
      <c r="H35" s="50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4" t="s">
        <v>306</v>
      </c>
      <c r="B36" s="207" t="str">
        <f>IFERROR(VLOOKUP(A31,REKAPAN!$A$1:$M$2939,4, FALSE))</f>
        <v>085811795122</v>
      </c>
      <c r="C36" s="53"/>
      <c r="D36" s="54"/>
      <c r="E36" s="40"/>
      <c r="F36" s="47" t="s">
        <v>325</v>
      </c>
      <c r="G36" s="49" t="str">
        <f t="shared" si="5"/>
        <v/>
      </c>
      <c r="H36" s="50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30" t="s">
        <v>4013</v>
      </c>
      <c r="B37" s="208" t="s">
        <v>333</v>
      </c>
      <c r="C37" s="56" t="s">
        <v>283</v>
      </c>
      <c r="D37" s="57" t="str">
        <f>IFERROR(VLOOKUP(A31,REKAPAN!$A$1:$M$2939,12, FALSE))</f>
        <v>30/03/19</v>
      </c>
      <c r="E37" s="40"/>
      <c r="F37" s="47" t="s">
        <v>351</v>
      </c>
      <c r="G37" s="49">
        <f t="shared" si="5"/>
        <v>16000</v>
      </c>
      <c r="H37" s="50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4" t="s">
        <v>266</v>
      </c>
      <c r="B38" s="207" t="str">
        <f>IFERROR(VLOOKUP(A31,REKAPAN!$A$1:$O$2939,15, FALSE))</f>
        <v>CS YENI (082321458214)</v>
      </c>
      <c r="C38" s="58" t="s">
        <v>300</v>
      </c>
      <c r="D38" s="59" t="str">
        <f>IFERROR(VLOOKUP(A31,REKAPAN!$A$1:$M$2939,13, FALSE))</f>
        <v>30/03/19</v>
      </c>
      <c r="E38" s="40"/>
      <c r="F38" s="47" t="s">
        <v>372</v>
      </c>
      <c r="G38" s="49" t="str">
        <f t="shared" si="5"/>
        <v>JNE REG</v>
      </c>
      <c r="H38" s="50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4" t="s">
        <v>383</v>
      </c>
      <c r="B39" s="207">
        <f>IFERROR(VLOOKUP(A31,REKAPAN!$A$1:$M$2939,6, FALSE))</f>
        <v>2</v>
      </c>
      <c r="C39" s="58" t="s">
        <v>325</v>
      </c>
      <c r="D39" s="60" t="str">
        <f>IFERROR(VLOOKUP(A31,REKAPAN!$A$1:$M$2939,11, FALSE))</f>
        <v/>
      </c>
      <c r="E39" s="40"/>
      <c r="F39" s="47" t="s">
        <v>394</v>
      </c>
      <c r="G39" s="61" t="str">
        <f>IFERROR(VLOOKUP(A31,REKAPAN!$A$1:$O$2939,14, FALSE))</f>
        <v/>
      </c>
      <c r="H39" s="50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4" t="s">
        <v>404</v>
      </c>
      <c r="B40" s="209" t="str">
        <f>IFERROR(VLOOKUP(A31,REKAPAN!$A$1:$M$2939,5, FALSE))</f>
        <v>- Keya Taro XL do
- Khimar Tisha Lavender</v>
      </c>
      <c r="C40" s="58" t="s">
        <v>351</v>
      </c>
      <c r="D40" s="60">
        <f>IFERROR(VLOOKUP(A31,REKAPAN!$A$1:$M$2939,9, FALSE))</f>
        <v>16000</v>
      </c>
      <c r="E40" s="40"/>
      <c r="F40" s="47" t="s">
        <v>383</v>
      </c>
      <c r="G40" s="63">
        <f t="shared" ref="G40:G41" si="6">B39</f>
        <v>2</v>
      </c>
      <c r="H40" s="50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64"/>
      <c r="C41" s="58" t="s">
        <v>372</v>
      </c>
      <c r="D41" s="65" t="str">
        <f>IFERROR(VLOOKUP(A31,REKAPAN!$A$1:$M$2939,10, FALSE))</f>
        <v>JNE REG</v>
      </c>
      <c r="E41" s="40"/>
      <c r="F41" s="47" t="s">
        <v>404</v>
      </c>
      <c r="G41" s="66" t="str">
        <f t="shared" si="6"/>
        <v>- Keya Taro XL do
- Khimar Tisha Lavender</v>
      </c>
      <c r="H41" s="50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64"/>
      <c r="C42" s="58" t="s">
        <v>394</v>
      </c>
      <c r="D42" s="67"/>
      <c r="E42" s="40"/>
      <c r="F42" s="47"/>
      <c r="H42" s="50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64"/>
      <c r="C43" s="53"/>
      <c r="D43" s="50"/>
      <c r="E43" s="40"/>
      <c r="F43" s="64"/>
      <c r="H43" s="50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7" t="s">
        <v>460</v>
      </c>
      <c r="B44" s="210" t="s">
        <v>462</v>
      </c>
      <c r="C44" s="53"/>
      <c r="D44" s="54"/>
      <c r="E44" s="40"/>
      <c r="F44" s="69" t="s">
        <v>464</v>
      </c>
      <c r="G44" s="70" t="s">
        <v>469</v>
      </c>
      <c r="H44" s="71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72" t="str">
        <f>IFERROR(VLOOKUP(A31,REKAPAN!$A$2:$R$2939,16, FALSE))</f>
        <v>WAWAT</v>
      </c>
      <c r="B45" s="211"/>
      <c r="C45" s="74"/>
      <c r="D45" s="75"/>
      <c r="E45" s="76"/>
      <c r="F45" s="77"/>
      <c r="G45" s="78"/>
      <c r="H45" s="79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26" t="s">
        <v>36</v>
      </c>
      <c r="B46" s="27"/>
      <c r="C46" s="27"/>
      <c r="D46" s="28"/>
      <c r="E46" s="29"/>
      <c r="F46" s="30" t="str">
        <f>A46</f>
        <v>(01)4</v>
      </c>
      <c r="G46" s="31" t="s">
        <v>238</v>
      </c>
      <c r="H46" s="32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34" t="s">
        <v>239</v>
      </c>
      <c r="B47" s="205" t="str">
        <f>IFERROR(VLOOKUP(A46,REKAPAN!$A$1:$M$2939,2, FALSE))</f>
        <v>A junaidi</v>
      </c>
      <c r="C47" s="36"/>
      <c r="D47" s="38"/>
      <c r="E47" s="40"/>
      <c r="F47" s="30" t="s">
        <v>266</v>
      </c>
      <c r="G47" s="43" t="str">
        <f>B53</f>
        <v>CS YENI (082321458214)</v>
      </c>
      <c r="H47" s="28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4" t="s">
        <v>269</v>
      </c>
      <c r="B48" s="206" t="str">
        <f>IFERROR(VLOOKUP(A46,REKAPAN!$A$1:$M$2939,3, FALSE))</f>
        <v>Jalan segara madu/pasar ikan kedonganan Depan KUD Kecamatan :kuta Kab/Kota :badung, BALI Provinsi :jawa timur</v>
      </c>
      <c r="D48" s="46"/>
      <c r="E48" s="40"/>
      <c r="F48" s="47" t="s">
        <v>270</v>
      </c>
      <c r="G48" s="49" t="str">
        <f>B47</f>
        <v>A junaidi</v>
      </c>
      <c r="H48" s="50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36.75" customHeight="1">
      <c r="A49" s="44"/>
      <c r="D49" s="46"/>
      <c r="E49" s="40"/>
      <c r="F49" s="47" t="s">
        <v>283</v>
      </c>
      <c r="G49" s="51" t="str">
        <f t="shared" ref="G49:G53" si="7">D52</f>
        <v>30/03/19</v>
      </c>
      <c r="H49" s="50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31.5" customHeight="1">
      <c r="A50" s="44"/>
      <c r="D50" s="46"/>
      <c r="E50" s="40"/>
      <c r="F50" s="47" t="s">
        <v>300</v>
      </c>
      <c r="G50" s="51" t="str">
        <f t="shared" si="7"/>
        <v>30/03/19</v>
      </c>
      <c r="H50" s="5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4" t="s">
        <v>306</v>
      </c>
      <c r="B51" s="207" t="str">
        <f>IFERROR(VLOOKUP(A46,REKAPAN!$A$1:$M$2939,4, FALSE))</f>
        <v>083119548203</v>
      </c>
      <c r="C51" s="53"/>
      <c r="D51" s="54"/>
      <c r="E51" s="40"/>
      <c r="F51" s="47" t="s">
        <v>325</v>
      </c>
      <c r="G51" s="49" t="str">
        <f t="shared" si="7"/>
        <v/>
      </c>
      <c r="H51" s="50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30" t="s">
        <v>4013</v>
      </c>
      <c r="B52" s="208" t="s">
        <v>333</v>
      </c>
      <c r="C52" s="56" t="s">
        <v>283</v>
      </c>
      <c r="D52" s="57" t="str">
        <f>IFERROR(VLOOKUP(A46,REKAPAN!$A$1:$M$2939,12, FALSE))</f>
        <v>30/03/19</v>
      </c>
      <c r="E52" s="40"/>
      <c r="F52" s="47" t="s">
        <v>351</v>
      </c>
      <c r="G52" s="49">
        <f t="shared" si="7"/>
        <v>24000</v>
      </c>
      <c r="H52" s="50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4" t="s">
        <v>266</v>
      </c>
      <c r="B53" s="207" t="str">
        <f>IFERROR(VLOOKUP(A46,REKAPAN!$A$1:$O$2939,15, FALSE))</f>
        <v>CS YENI (082321458214)</v>
      </c>
      <c r="C53" s="58" t="s">
        <v>300</v>
      </c>
      <c r="D53" s="59" t="str">
        <f>IFERROR(VLOOKUP(A46,REKAPAN!$A$1:$M$2939,13, FALSE))</f>
        <v>30/03/19</v>
      </c>
      <c r="E53" s="40"/>
      <c r="F53" s="47" t="s">
        <v>372</v>
      </c>
      <c r="G53" s="49" t="str">
        <f t="shared" si="7"/>
        <v>JNE REG</v>
      </c>
      <c r="H53" s="50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4" t="s">
        <v>383</v>
      </c>
      <c r="B54" s="207">
        <f>IFERROR(VLOOKUP(A46,REKAPAN!$A$1:$M$2939,6, FALSE))</f>
        <v>2</v>
      </c>
      <c r="C54" s="58" t="s">
        <v>325</v>
      </c>
      <c r="D54" s="60" t="str">
        <f>IFERROR(VLOOKUP(A46,REKAPAN!$A$1:$M$2939,11, FALSE))</f>
        <v/>
      </c>
      <c r="E54" s="40"/>
      <c r="F54" s="47" t="s">
        <v>394</v>
      </c>
      <c r="G54" s="61" t="str">
        <f>IFERROR(VLOOKUP(A46,REKAPAN!$A$1:$O$2939,14, FALSE))</f>
        <v/>
      </c>
      <c r="H54" s="50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4" t="s">
        <v>404</v>
      </c>
      <c r="B55" s="209" t="str">
        <f>IFERROR(VLOOKUP(A46,REKAPAN!$A$1:$M$2939,5, FALSE))</f>
        <v>- Alesha peach M do
- Khimar elenora peach (pasangan BW)</v>
      </c>
      <c r="C55" s="58" t="s">
        <v>351</v>
      </c>
      <c r="D55" s="60">
        <f>IFERROR(VLOOKUP(A46,REKAPAN!$A$1:$M$2939,9, FALSE))</f>
        <v>24000</v>
      </c>
      <c r="E55" s="40"/>
      <c r="F55" s="47" t="s">
        <v>383</v>
      </c>
      <c r="G55" s="63">
        <f t="shared" ref="G55:G56" si="8">B54</f>
        <v>2</v>
      </c>
      <c r="H55" s="50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64"/>
      <c r="C56" s="58" t="s">
        <v>372</v>
      </c>
      <c r="D56" s="65" t="str">
        <f>IFERROR(VLOOKUP(A46,REKAPAN!$A$1:$M$2939,10, FALSE))</f>
        <v>JNE REG</v>
      </c>
      <c r="E56" s="40"/>
      <c r="F56" s="47" t="s">
        <v>404</v>
      </c>
      <c r="G56" s="66" t="str">
        <f t="shared" si="8"/>
        <v>- Alesha peach M do
- Khimar elenora peach (pasangan BW)</v>
      </c>
      <c r="H56" s="50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64"/>
      <c r="C57" s="58" t="s">
        <v>394</v>
      </c>
      <c r="D57" s="67"/>
      <c r="E57" s="40"/>
      <c r="F57" s="47"/>
      <c r="H57" s="5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3.5" customHeight="1">
      <c r="A58" s="64"/>
      <c r="C58" s="53"/>
      <c r="D58" s="50"/>
      <c r="E58" s="40"/>
      <c r="F58" s="64"/>
      <c r="H58" s="50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7" t="s">
        <v>460</v>
      </c>
      <c r="B59" s="210" t="s">
        <v>462</v>
      </c>
      <c r="C59" s="53"/>
      <c r="D59" s="54"/>
      <c r="E59" s="40"/>
      <c r="F59" s="69" t="s">
        <v>464</v>
      </c>
      <c r="G59" s="70" t="s">
        <v>469</v>
      </c>
      <c r="H59" s="71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72" t="str">
        <f>IFERROR(VLOOKUP(A46,REKAPAN!$A$2:$R$2939,16, FALSE))</f>
        <v>WAWAT</v>
      </c>
      <c r="B60" s="211"/>
      <c r="C60" s="74"/>
      <c r="D60" s="75"/>
      <c r="E60" s="76"/>
      <c r="F60" s="77"/>
      <c r="G60" s="78"/>
      <c r="H60" s="79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26" t="s">
        <v>42</v>
      </c>
      <c r="B61" s="27"/>
      <c r="C61" s="27"/>
      <c r="D61" s="28"/>
      <c r="E61" s="29"/>
      <c r="F61" s="30" t="str">
        <f>A61</f>
        <v>(01)5</v>
      </c>
      <c r="G61" s="31" t="s">
        <v>238</v>
      </c>
      <c r="H61" s="32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34" t="s">
        <v>239</v>
      </c>
      <c r="B62" s="205" t="str">
        <f>IFERROR(VLOOKUP(A61,REKAPAN!$A$1:$M$2939,2, FALSE))</f>
        <v>Ariyanto saputro</v>
      </c>
      <c r="C62" s="36"/>
      <c r="D62" s="38"/>
      <c r="E62" s="40"/>
      <c r="F62" s="30" t="s">
        <v>266</v>
      </c>
      <c r="G62" s="43" t="str">
        <f>B68</f>
        <v>CS YENI (082321458214)</v>
      </c>
      <c r="H62" s="28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4" t="s">
        <v>269</v>
      </c>
      <c r="B63" s="206" t="str">
        <f>IFERROR(VLOOKUP(A61,REKAPAN!$A$1:$M$2939,3, FALSE))</f>
        <v>Perum ckm blok D13 no 18(warna ungu) rt 25 rw 09,desa bengle kec.majalaya kab.karawang Kecamatan :majalaya Kab/Kota :karawang Provinsi :jawa barat</v>
      </c>
      <c r="D63" s="46"/>
      <c r="E63" s="40"/>
      <c r="F63" s="47" t="s">
        <v>270</v>
      </c>
      <c r="G63" s="49" t="str">
        <f>B62</f>
        <v>Ariyanto saputro</v>
      </c>
      <c r="H63" s="50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4"/>
      <c r="D64" s="46"/>
      <c r="E64" s="40"/>
      <c r="F64" s="47" t="s">
        <v>283</v>
      </c>
      <c r="G64" s="51" t="str">
        <f t="shared" ref="G64:G68" si="9">D67</f>
        <v>31/03/19</v>
      </c>
      <c r="H64" s="50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60.0" customHeight="1">
      <c r="A65" s="44"/>
      <c r="D65" s="46"/>
      <c r="E65" s="40"/>
      <c r="F65" s="47" t="s">
        <v>300</v>
      </c>
      <c r="G65" s="51" t="str">
        <f t="shared" si="9"/>
        <v>31/03/19</v>
      </c>
      <c r="H65" s="50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4" t="s">
        <v>306</v>
      </c>
      <c r="B66" s="207" t="str">
        <f>IFERROR(VLOOKUP(A61,REKAPAN!$A$1:$M$2939,4, FALSE))</f>
        <v>081317578751</v>
      </c>
      <c r="C66" s="53"/>
      <c r="D66" s="54"/>
      <c r="E66" s="40"/>
      <c r="F66" s="47" t="s">
        <v>325</v>
      </c>
      <c r="G66" s="49" t="str">
        <f t="shared" si="9"/>
        <v/>
      </c>
      <c r="H66" s="50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30" t="s">
        <v>4013</v>
      </c>
      <c r="B67" s="208" t="s">
        <v>333</v>
      </c>
      <c r="C67" s="56" t="s">
        <v>283</v>
      </c>
      <c r="D67" s="57" t="str">
        <f>IFERROR(VLOOKUP(A61,REKAPAN!$A$1:$M$2939,12, FALSE))</f>
        <v>31/03/19</v>
      </c>
      <c r="E67" s="40"/>
      <c r="F67" s="47" t="s">
        <v>351</v>
      </c>
      <c r="G67" s="49">
        <f t="shared" si="9"/>
        <v>12000</v>
      </c>
      <c r="H67" s="50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4" t="s">
        <v>266</v>
      </c>
      <c r="B68" s="207" t="str">
        <f>IFERROR(VLOOKUP(A61,REKAPAN!$A$1:$O$2939,15, FALSE))</f>
        <v>CS YENI (082321458214)</v>
      </c>
      <c r="C68" s="58" t="s">
        <v>300</v>
      </c>
      <c r="D68" s="59" t="str">
        <f>IFERROR(VLOOKUP(A61,REKAPAN!$A$1:$M$2939,13, FALSE))</f>
        <v>31/03/19</v>
      </c>
      <c r="E68" s="40"/>
      <c r="F68" s="47" t="s">
        <v>372</v>
      </c>
      <c r="G68" s="49" t="str">
        <f t="shared" si="9"/>
        <v>JNE REG</v>
      </c>
      <c r="H68" s="50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4" t="s">
        <v>383</v>
      </c>
      <c r="B69" s="207">
        <f>IFERROR(VLOOKUP(A61,REKAPAN!$A$1:$M$2939,6, FALSE))</f>
        <v>1</v>
      </c>
      <c r="C69" s="58" t="s">
        <v>325</v>
      </c>
      <c r="D69" s="60" t="str">
        <f>IFERROR(VLOOKUP(A61,REKAPAN!$A$1:$M$2939,11, FALSE))</f>
        <v/>
      </c>
      <c r="E69" s="40"/>
      <c r="F69" s="47" t="s">
        <v>394</v>
      </c>
      <c r="G69" s="61" t="str">
        <f>IFERROR(VLOOKUP(A61,REKAPAN!$A$1:$O$2939,14, FALSE))</f>
        <v/>
      </c>
      <c r="H69" s="50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4" t="s">
        <v>404</v>
      </c>
      <c r="B70" s="209" t="str">
        <f>IFERROR(VLOOKUP(A61,REKAPAN!$A$1:$M$2939,5, FALSE))</f>
        <v>Tisha Putih M do</v>
      </c>
      <c r="C70" s="58" t="s">
        <v>351</v>
      </c>
      <c r="D70" s="60">
        <f>IFERROR(VLOOKUP(A61,REKAPAN!$A$1:$M$2939,9, FALSE))</f>
        <v>12000</v>
      </c>
      <c r="E70" s="40"/>
      <c r="F70" s="47" t="s">
        <v>383</v>
      </c>
      <c r="G70" s="63">
        <f t="shared" ref="G70:G71" si="10">B69</f>
        <v>1</v>
      </c>
      <c r="H70" s="50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64"/>
      <c r="C71" s="58" t="s">
        <v>372</v>
      </c>
      <c r="D71" s="65" t="str">
        <f>IFERROR(VLOOKUP(A61,REKAPAN!$A$1:$M$2939,10, FALSE))</f>
        <v>JNE REG</v>
      </c>
      <c r="E71" s="40"/>
      <c r="F71" s="47" t="s">
        <v>404</v>
      </c>
      <c r="G71" s="66" t="str">
        <f t="shared" si="10"/>
        <v>Tisha Putih M do</v>
      </c>
      <c r="H71" s="50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64"/>
      <c r="C72" s="58" t="s">
        <v>394</v>
      </c>
      <c r="D72" s="67"/>
      <c r="E72" s="40"/>
      <c r="F72" s="47"/>
      <c r="H72" s="50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27.0" customHeight="1">
      <c r="A73" s="64"/>
      <c r="C73" s="53"/>
      <c r="D73" s="50"/>
      <c r="E73" s="40"/>
      <c r="F73" s="64"/>
      <c r="H73" s="50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7" t="s">
        <v>460</v>
      </c>
      <c r="B74" s="210" t="s">
        <v>462</v>
      </c>
      <c r="C74" s="53"/>
      <c r="D74" s="54"/>
      <c r="E74" s="40"/>
      <c r="F74" s="69" t="s">
        <v>464</v>
      </c>
      <c r="G74" s="70" t="s">
        <v>469</v>
      </c>
      <c r="H74" s="71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72" t="str">
        <f>IFERROR(VLOOKUP(A61,REKAPAN!$A$2:$R$2939,16, FALSE))</f>
        <v>WAWAT</v>
      </c>
      <c r="B75" s="211"/>
      <c r="C75" s="74"/>
      <c r="D75" s="75"/>
      <c r="E75" s="76"/>
      <c r="F75" s="77"/>
      <c r="G75" s="78"/>
      <c r="H75" s="79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26" t="s">
        <v>48</v>
      </c>
      <c r="B76" s="27"/>
      <c r="C76" s="27"/>
      <c r="D76" s="28"/>
      <c r="E76" s="29"/>
      <c r="F76" s="30" t="str">
        <f>A76</f>
        <v>(01)6</v>
      </c>
      <c r="G76" s="31" t="s">
        <v>238</v>
      </c>
      <c r="H76" s="32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 ht="15.75" customHeight="1">
      <c r="A77" s="34" t="s">
        <v>239</v>
      </c>
      <c r="B77" s="205" t="str">
        <f>IFERROR(VLOOKUP(A76,REKAPAN!$A$1:$M$2939,2, FALSE))</f>
        <v>Neni</v>
      </c>
      <c r="C77" s="36"/>
      <c r="D77" s="38"/>
      <c r="E77" s="40"/>
      <c r="F77" s="30" t="s">
        <v>266</v>
      </c>
      <c r="G77" s="43" t="str">
        <f>B83</f>
        <v>CS YENI (082321458214)</v>
      </c>
      <c r="H77" s="28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4" t="s">
        <v>269</v>
      </c>
      <c r="B78" s="206" t="str">
        <f>IFERROR(VLOOKUP(A76,REKAPAN!$A$1:$M$2939,3, FALSE))</f>
        <v>Jl.pancakarya no 6 pedurungan tengah rt 2 rw 9 Kecamatan : taman Kab/Kota : pemalang Provinsi : jawa tengah</v>
      </c>
      <c r="D78" s="46"/>
      <c r="E78" s="40"/>
      <c r="F78" s="47" t="s">
        <v>270</v>
      </c>
      <c r="G78" s="49" t="str">
        <f>B77</f>
        <v>Neni</v>
      </c>
      <c r="H78" s="50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3.5" customHeight="1">
      <c r="A79" s="44"/>
      <c r="D79" s="46"/>
      <c r="E79" s="40"/>
      <c r="F79" s="47" t="s">
        <v>283</v>
      </c>
      <c r="G79" s="51">
        <f t="shared" ref="G79:G83" si="11">D82</f>
        <v>43469</v>
      </c>
      <c r="H79" s="50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51.75" customHeight="1">
      <c r="A80" s="44"/>
      <c r="D80" s="46"/>
      <c r="E80" s="40"/>
      <c r="F80" s="47" t="s">
        <v>300</v>
      </c>
      <c r="G80" s="51">
        <f t="shared" si="11"/>
        <v>43469</v>
      </c>
      <c r="H80" s="50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4" t="s">
        <v>306</v>
      </c>
      <c r="B81" s="207" t="str">
        <f>IFERROR(VLOOKUP(A76,REKAPAN!$A$1:$M$2939,4, FALSE))</f>
        <v>089606818371</v>
      </c>
      <c r="C81" s="53"/>
      <c r="D81" s="54"/>
      <c r="E81" s="40"/>
      <c r="F81" s="47" t="s">
        <v>325</v>
      </c>
      <c r="G81" s="49" t="str">
        <f t="shared" si="11"/>
        <v/>
      </c>
      <c r="H81" s="50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30" t="s">
        <v>4013</v>
      </c>
      <c r="B82" s="208" t="s">
        <v>333</v>
      </c>
      <c r="C82" s="56" t="s">
        <v>283</v>
      </c>
      <c r="D82" s="57">
        <f>IFERROR(VLOOKUP(A76,REKAPAN!$A$1:$M$2939,12, FALSE))</f>
        <v>43469</v>
      </c>
      <c r="E82" s="40"/>
      <c r="F82" s="47" t="s">
        <v>351</v>
      </c>
      <c r="G82" s="49">
        <f t="shared" si="11"/>
        <v>38000</v>
      </c>
      <c r="H82" s="50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4" t="s">
        <v>266</v>
      </c>
      <c r="B83" s="207" t="str">
        <f>IFERROR(VLOOKUP(A76,REKAPAN!$A$1:$O$2939,15, FALSE))</f>
        <v>CS YENI (082321458214)</v>
      </c>
      <c r="C83" s="58" t="s">
        <v>300</v>
      </c>
      <c r="D83" s="59">
        <f>IFERROR(VLOOKUP(A76,REKAPAN!$A$1:$M$2939,13, FALSE))</f>
        <v>43469</v>
      </c>
      <c r="E83" s="40"/>
      <c r="F83" s="47" t="s">
        <v>372</v>
      </c>
      <c r="G83" s="49" t="str">
        <f t="shared" si="11"/>
        <v>POS</v>
      </c>
      <c r="H83" s="50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4" t="s">
        <v>383</v>
      </c>
      <c r="B84" s="207">
        <f>IFERROR(VLOOKUP(A76,REKAPAN!$A$1:$M$2939,6, FALSE))</f>
        <v>2</v>
      </c>
      <c r="C84" s="58" t="s">
        <v>325</v>
      </c>
      <c r="D84" s="60" t="str">
        <f>IFERROR(VLOOKUP(A76,REKAPAN!$A$1:$M$2939,11, FALSE))</f>
        <v/>
      </c>
      <c r="E84" s="40"/>
      <c r="F84" s="47" t="s">
        <v>394</v>
      </c>
      <c r="G84" s="61" t="str">
        <f>IFERROR(VLOOKUP(A76,REKAPAN!$A$1:$O$2939,14, FALSE))</f>
        <v/>
      </c>
      <c r="H84" s="50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4" t="s">
        <v>404</v>
      </c>
      <c r="B85" s="209" t="str">
        <f>IFERROR(VLOOKUP(A76,REKAPAN!$A$1:$M$2939,5, FALSE))</f>
        <v>Tisha Lavender S set</v>
      </c>
      <c r="C85" s="58" t="s">
        <v>351</v>
      </c>
      <c r="D85" s="60">
        <f>IFERROR(VLOOKUP(A76,REKAPAN!$A$1:$M$2939,9, FALSE))</f>
        <v>38000</v>
      </c>
      <c r="E85" s="40"/>
      <c r="F85" s="47" t="s">
        <v>383</v>
      </c>
      <c r="G85" s="63">
        <f t="shared" ref="G85:G86" si="12">B84</f>
        <v>2</v>
      </c>
      <c r="H85" s="50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9.5" customHeight="1">
      <c r="A86" s="64"/>
      <c r="C86" s="58" t="s">
        <v>372</v>
      </c>
      <c r="D86" s="65" t="str">
        <f>IFERROR(VLOOKUP(A76,REKAPAN!$A$1:$M$2939,10, FALSE))</f>
        <v>POS</v>
      </c>
      <c r="E86" s="40"/>
      <c r="F86" s="47" t="s">
        <v>404</v>
      </c>
      <c r="G86" s="66" t="str">
        <f t="shared" si="12"/>
        <v>Tisha Lavender S set</v>
      </c>
      <c r="H86" s="50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24.75" customHeight="1">
      <c r="A87" s="64"/>
      <c r="C87" s="58" t="s">
        <v>394</v>
      </c>
      <c r="D87" s="67"/>
      <c r="E87" s="40"/>
      <c r="F87" s="47"/>
      <c r="H87" s="50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2.0" customHeight="1">
      <c r="A88" s="64"/>
      <c r="C88" s="53"/>
      <c r="D88" s="50"/>
      <c r="E88" s="40"/>
      <c r="F88" s="64"/>
      <c r="H88" s="50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7" t="s">
        <v>460</v>
      </c>
      <c r="B89" s="210" t="s">
        <v>462</v>
      </c>
      <c r="C89" s="53"/>
      <c r="D89" s="54"/>
      <c r="E89" s="40"/>
      <c r="F89" s="69" t="s">
        <v>464</v>
      </c>
      <c r="G89" s="70" t="s">
        <v>469</v>
      </c>
      <c r="H89" s="71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72" t="str">
        <f>IFERROR(VLOOKUP(A76,REKAPAN!$A$2:$R$2939,16, FALSE))</f>
        <v>WAWAT</v>
      </c>
      <c r="B90" s="211"/>
      <c r="C90" s="74"/>
      <c r="D90" s="75"/>
      <c r="E90" s="76"/>
      <c r="F90" s="77"/>
      <c r="G90" s="78"/>
      <c r="H90" s="79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26" t="s">
        <v>54</v>
      </c>
      <c r="B91" s="27"/>
      <c r="C91" s="27"/>
      <c r="D91" s="28"/>
      <c r="E91" s="29"/>
      <c r="F91" s="30" t="str">
        <f>A91</f>
        <v>(01)7</v>
      </c>
      <c r="G91" s="31" t="s">
        <v>238</v>
      </c>
      <c r="H91" s="32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34" t="s">
        <v>239</v>
      </c>
      <c r="B92" s="205" t="str">
        <f>IFERROR(VLOOKUP(A91,REKAPAN!$A$1:$M$2939,2, FALSE))</f>
        <v>Aswati susanti  </v>
      </c>
      <c r="C92" s="36"/>
      <c r="D92" s="38"/>
      <c r="E92" s="40"/>
      <c r="F92" s="30" t="s">
        <v>266</v>
      </c>
      <c r="G92" s="43" t="str">
        <f>B98</f>
        <v>CS YENI (082321458214)</v>
      </c>
      <c r="H92" s="28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4" t="s">
        <v>269</v>
      </c>
      <c r="B93" s="206" t="str">
        <f>IFERROR(VLOOKUP(A91,REKAPAN!$A$1:$M$2939,3, FALSE))</f>
        <v>kp kosar 3 Rt:19/rw:06 Desa kosar Kec:cipeundeuy Kab:Subang</v>
      </c>
      <c r="D93" s="46"/>
      <c r="E93" s="40"/>
      <c r="F93" s="47" t="s">
        <v>270</v>
      </c>
      <c r="G93" s="49" t="str">
        <f>B92</f>
        <v>Aswati susanti  </v>
      </c>
      <c r="H93" s="50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24.75" customHeight="1">
      <c r="A94" s="44"/>
      <c r="D94" s="46"/>
      <c r="E94" s="40"/>
      <c r="F94" s="47" t="s">
        <v>283</v>
      </c>
      <c r="G94" s="51" t="str">
        <f t="shared" ref="G94:G98" si="13">D97</f>
        <v>31/03/19</v>
      </c>
      <c r="H94" s="50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24.75" customHeight="1">
      <c r="A95" s="44"/>
      <c r="D95" s="46"/>
      <c r="E95" s="40"/>
      <c r="F95" s="47" t="s">
        <v>300</v>
      </c>
      <c r="G95" s="51" t="str">
        <f t="shared" si="13"/>
        <v>31/03/19</v>
      </c>
      <c r="H95" s="50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4" t="s">
        <v>306</v>
      </c>
      <c r="B96" s="207" t="str">
        <f>IFERROR(VLOOKUP(A91,REKAPAN!$A$1:$M$2939,4, FALSE))</f>
        <v>085222873612</v>
      </c>
      <c r="C96" s="53"/>
      <c r="D96" s="54"/>
      <c r="E96" s="40"/>
      <c r="F96" s="47" t="s">
        <v>325</v>
      </c>
      <c r="G96" s="49" t="str">
        <f t="shared" si="13"/>
        <v/>
      </c>
      <c r="H96" s="50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30" t="s">
        <v>4013</v>
      </c>
      <c r="B97" s="208" t="s">
        <v>333</v>
      </c>
      <c r="C97" s="56" t="s">
        <v>283</v>
      </c>
      <c r="D97" s="57" t="str">
        <f>IFERROR(VLOOKUP(A91,REKAPAN!$A$1:$M$2939,12, FALSE))</f>
        <v>31/03/19</v>
      </c>
      <c r="E97" s="40"/>
      <c r="F97" s="47" t="s">
        <v>351</v>
      </c>
      <c r="G97" s="49">
        <f t="shared" si="13"/>
        <v>16000</v>
      </c>
      <c r="H97" s="50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4" t="s">
        <v>266</v>
      </c>
      <c r="B98" s="207" t="str">
        <f>IFERROR(VLOOKUP(A91,REKAPAN!$A$1:$O$2939,15, FALSE))</f>
        <v>CS YENI (082321458214)</v>
      </c>
      <c r="C98" s="58" t="s">
        <v>300</v>
      </c>
      <c r="D98" s="59" t="str">
        <f>IFERROR(VLOOKUP(A91,REKAPAN!$A$1:$M$2939,13, FALSE))</f>
        <v>31/03/19</v>
      </c>
      <c r="E98" s="40"/>
      <c r="F98" s="47" t="s">
        <v>372</v>
      </c>
      <c r="G98" s="49" t="str">
        <f t="shared" si="13"/>
        <v>JNE REG</v>
      </c>
      <c r="H98" s="50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4" t="s">
        <v>383</v>
      </c>
      <c r="B99" s="207">
        <f>IFERROR(VLOOKUP(A91,REKAPAN!$A$1:$M$2939,6, FALSE))</f>
        <v>2</v>
      </c>
      <c r="C99" s="58" t="s">
        <v>325</v>
      </c>
      <c r="D99" s="60" t="str">
        <f>IFERROR(VLOOKUP(A91,REKAPAN!$A$1:$M$2939,11, FALSE))</f>
        <v/>
      </c>
      <c r="E99" s="40"/>
      <c r="F99" s="47" t="s">
        <v>394</v>
      </c>
      <c r="G99" s="61" t="str">
        <f>IFERROR(VLOOKUP(A91,REKAPAN!$A$1:$O$2939,14, FALSE))</f>
        <v/>
      </c>
      <c r="H99" s="50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4" t="s">
        <v>404</v>
      </c>
      <c r="B100" s="209" t="str">
        <f>IFERROR(VLOOKUP(A91,REKAPAN!$A$1:$M$2939,5, FALSE))</f>
        <v>Alana D.pink S set</v>
      </c>
      <c r="C100" s="58" t="s">
        <v>351</v>
      </c>
      <c r="D100" s="60">
        <f>IFERROR(VLOOKUP(A91,REKAPAN!$A$1:$M$2939,9, FALSE))</f>
        <v>16000</v>
      </c>
      <c r="E100" s="40"/>
      <c r="F100" s="47" t="s">
        <v>383</v>
      </c>
      <c r="G100" s="63">
        <f t="shared" ref="G100:G101" si="14">B99</f>
        <v>2</v>
      </c>
      <c r="H100" s="50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64"/>
      <c r="C101" s="58" t="s">
        <v>372</v>
      </c>
      <c r="D101" s="65" t="str">
        <f>IFERROR(VLOOKUP(A91,REKAPAN!$A$1:$M$2939,10, FALSE))</f>
        <v>JNE REG</v>
      </c>
      <c r="E101" s="40"/>
      <c r="F101" s="47" t="s">
        <v>404</v>
      </c>
      <c r="G101" s="66" t="str">
        <f t="shared" si="14"/>
        <v>Alana D.pink S set</v>
      </c>
      <c r="H101" s="50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64"/>
      <c r="C102" s="58" t="s">
        <v>394</v>
      </c>
      <c r="D102" s="67"/>
      <c r="E102" s="40"/>
      <c r="F102" s="47"/>
      <c r="H102" s="50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31.5" customHeight="1">
      <c r="A103" s="64"/>
      <c r="C103" s="53"/>
      <c r="D103" s="50"/>
      <c r="E103" s="40"/>
      <c r="F103" s="64"/>
      <c r="H103" s="50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7" t="s">
        <v>460</v>
      </c>
      <c r="B104" s="210" t="s">
        <v>462</v>
      </c>
      <c r="C104" s="53"/>
      <c r="D104" s="54"/>
      <c r="E104" s="40"/>
      <c r="F104" s="69" t="s">
        <v>464</v>
      </c>
      <c r="G104" s="70" t="s">
        <v>469</v>
      </c>
      <c r="H104" s="71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72" t="str">
        <f>IFERROR(VLOOKUP(A91,REKAPAN!$A$2:$R$2939,16, FALSE))</f>
        <v>WAWAT</v>
      </c>
      <c r="B105" s="211"/>
      <c r="C105" s="74"/>
      <c r="D105" s="75"/>
      <c r="E105" s="76"/>
      <c r="F105" s="77"/>
      <c r="G105" s="78"/>
      <c r="H105" s="79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26" t="s">
        <v>59</v>
      </c>
      <c r="B106" s="27"/>
      <c r="C106" s="27"/>
      <c r="D106" s="28"/>
      <c r="E106" s="29"/>
      <c r="F106" s="30" t="str">
        <f>A106</f>
        <v>(01)8</v>
      </c>
      <c r="G106" s="31" t="s">
        <v>238</v>
      </c>
      <c r="H106" s="32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34" t="s">
        <v>239</v>
      </c>
      <c r="B107" s="205" t="str">
        <f>IFERROR(VLOOKUP(A106,REKAPAN!$A$1:$M$2939,2, FALSE))</f>
        <v>Iiz Firdaus</v>
      </c>
      <c r="C107" s="36"/>
      <c r="D107" s="38"/>
      <c r="E107" s="40"/>
      <c r="F107" s="30" t="s">
        <v>266</v>
      </c>
      <c r="G107" s="43" t="str">
        <f>B113</f>
        <v>CS YENI (082321458214)</v>
      </c>
      <c r="H107" s="28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4" t="s">
        <v>269</v>
      </c>
      <c r="B108" s="206" t="str">
        <f>IFERROR(VLOOKUP(A106,REKAPAN!$A$1:$M$2939,3, FALSE))</f>
        <v>Pamulang Estate Jl.Apel Raya Blok D 18 no.15 Pamulang Timur Kecamatan : Pamulang Kab/Kota : Tangerang Selatan Provinsi : Banten</v>
      </c>
      <c r="D108" s="46"/>
      <c r="E108" s="40"/>
      <c r="F108" s="47" t="s">
        <v>270</v>
      </c>
      <c r="G108" s="49" t="str">
        <f>B107</f>
        <v>Iiz Firdaus</v>
      </c>
      <c r="H108" s="50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27.75" customHeight="1">
      <c r="A109" s="44"/>
      <c r="D109" s="46"/>
      <c r="E109" s="40"/>
      <c r="F109" s="47" t="s">
        <v>283</v>
      </c>
      <c r="G109" s="51">
        <f t="shared" ref="G109:G113" si="15">D112</f>
        <v>43469</v>
      </c>
      <c r="H109" s="50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4"/>
      <c r="D110" s="46"/>
      <c r="E110" s="40"/>
      <c r="F110" s="47" t="s">
        <v>300</v>
      </c>
      <c r="G110" s="51" t="str">
        <f t="shared" si="15"/>
        <v/>
      </c>
      <c r="H110" s="50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4" t="s">
        <v>306</v>
      </c>
      <c r="B111" s="207" t="str">
        <f>IFERROR(VLOOKUP(A106,REKAPAN!$A$1:$M$2939,4, FALSE))</f>
        <v>0812 1383736</v>
      </c>
      <c r="C111" s="53"/>
      <c r="D111" s="54"/>
      <c r="E111" s="40"/>
      <c r="F111" s="47" t="s">
        <v>325</v>
      </c>
      <c r="G111" s="49">
        <f t="shared" si="15"/>
        <v>14000</v>
      </c>
      <c r="H111" s="50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30" t="s">
        <v>4013</v>
      </c>
      <c r="B112" s="208" t="s">
        <v>333</v>
      </c>
      <c r="C112" s="56" t="s">
        <v>283</v>
      </c>
      <c r="D112" s="57">
        <f>IFERROR(VLOOKUP(A106,REKAPAN!$A$1:$M$2939,12, FALSE))</f>
        <v>43469</v>
      </c>
      <c r="E112" s="40"/>
      <c r="F112" s="47" t="s">
        <v>351</v>
      </c>
      <c r="G112" s="49">
        <f t="shared" si="15"/>
        <v>12000</v>
      </c>
      <c r="H112" s="50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4" t="s">
        <v>266</v>
      </c>
      <c r="B113" s="207" t="str">
        <f>IFERROR(VLOOKUP(A106,REKAPAN!$A$1:$O$2939,15, FALSE))</f>
        <v>CS YENI (082321458214)</v>
      </c>
      <c r="C113" s="58" t="s">
        <v>300</v>
      </c>
      <c r="D113" s="59" t="str">
        <f>IFERROR(VLOOKUP(A106,REKAPAN!$A$1:$M$2939,13, FALSE))</f>
        <v/>
      </c>
      <c r="E113" s="40"/>
      <c r="F113" s="47" t="s">
        <v>372</v>
      </c>
      <c r="G113" s="49" t="str">
        <f t="shared" si="15"/>
        <v>JNE REG</v>
      </c>
      <c r="H113" s="50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4" t="s">
        <v>383</v>
      </c>
      <c r="B114" s="207">
        <f>IFERROR(VLOOKUP(A106,REKAPAN!$A$1:$M$2939,6, FALSE))</f>
        <v>1</v>
      </c>
      <c r="C114" s="58" t="s">
        <v>325</v>
      </c>
      <c r="D114" s="60">
        <f>IFERROR(VLOOKUP(A106,REKAPAN!$A$1:$M$2939,11, FALSE))</f>
        <v>14000</v>
      </c>
      <c r="E114" s="40"/>
      <c r="F114" s="47" t="s">
        <v>394</v>
      </c>
      <c r="G114" s="61" t="str">
        <f>IFERROR(VLOOKUP(A106,REKAPAN!$A$1:$O$2939,14, FALSE))</f>
        <v>ganti return SELIP 14000</v>
      </c>
      <c r="H114" s="50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4" t="s">
        <v>404</v>
      </c>
      <c r="B115" s="209" t="str">
        <f>IFERROR(VLOOKUP(A106,REKAPAN!$A$1:$M$2939,5, FALSE))</f>
        <v>Inner pants maroon XL (ganti return, sebelumnya size.m)</v>
      </c>
      <c r="C115" s="58" t="s">
        <v>351</v>
      </c>
      <c r="D115" s="60">
        <f>IFERROR(VLOOKUP(A106,REKAPAN!$A$1:$M$2939,9, FALSE))</f>
        <v>12000</v>
      </c>
      <c r="E115" s="40"/>
      <c r="F115" s="47" t="s">
        <v>383</v>
      </c>
      <c r="G115" s="63">
        <f t="shared" ref="G115:G116" si="16">B114</f>
        <v>1</v>
      </c>
      <c r="H115" s="50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64"/>
      <c r="C116" s="58" t="s">
        <v>372</v>
      </c>
      <c r="D116" s="65" t="str">
        <f>IFERROR(VLOOKUP(A106,REKAPAN!$A$1:$M$2939,10, FALSE))</f>
        <v>JNE REG</v>
      </c>
      <c r="E116" s="40"/>
      <c r="F116" s="47" t="s">
        <v>404</v>
      </c>
      <c r="G116" s="66" t="str">
        <f t="shared" si="16"/>
        <v>Inner pants maroon XL (ganti return, sebelumnya size.m)</v>
      </c>
      <c r="H116" s="50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64"/>
      <c r="C117" s="58" t="s">
        <v>394</v>
      </c>
      <c r="D117" s="67"/>
      <c r="E117" s="40"/>
      <c r="F117" s="47"/>
      <c r="H117" s="50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45.0" customHeight="1">
      <c r="A118" s="64"/>
      <c r="C118" s="53"/>
      <c r="D118" s="50"/>
      <c r="E118" s="40"/>
      <c r="F118" s="64"/>
      <c r="H118" s="50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7" t="s">
        <v>460</v>
      </c>
      <c r="B119" s="210" t="s">
        <v>462</v>
      </c>
      <c r="C119" s="53"/>
      <c r="D119" s="54"/>
      <c r="E119" s="40"/>
      <c r="F119" s="69" t="s">
        <v>464</v>
      </c>
      <c r="G119" s="70" t="s">
        <v>469</v>
      </c>
      <c r="H119" s="71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72" t="str">
        <f>IFERROR(VLOOKUP(A106,REKAPAN!$A$2:$R$2939,16, FALSE))</f>
        <v>WAWAT</v>
      </c>
      <c r="B120" s="211"/>
      <c r="C120" s="74"/>
      <c r="D120" s="75"/>
      <c r="E120" s="76"/>
      <c r="F120" s="77"/>
      <c r="G120" s="78"/>
      <c r="H120" s="79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26" t="s">
        <v>65</v>
      </c>
      <c r="B121" s="27"/>
      <c r="C121" s="27"/>
      <c r="D121" s="28"/>
      <c r="E121" s="29"/>
      <c r="F121" s="30" t="str">
        <f>A121</f>
        <v>(01)9</v>
      </c>
      <c r="G121" s="31" t="s">
        <v>238</v>
      </c>
      <c r="H121" s="32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34" t="s">
        <v>239</v>
      </c>
      <c r="B122" s="205" t="str">
        <f>IFERROR(VLOOKUP(A121,REKAPAN!$A$1:$M$2939,2, FALSE))</f>
        <v>Eka Suryani</v>
      </c>
      <c r="C122" s="36"/>
      <c r="D122" s="38"/>
      <c r="E122" s="40"/>
      <c r="F122" s="30" t="s">
        <v>266</v>
      </c>
      <c r="G122" s="43" t="str">
        <f>B128</f>
        <v>CS YENI (082321458214)</v>
      </c>
      <c r="H122" s="28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4" t="s">
        <v>269</v>
      </c>
      <c r="B123" s="206" t="str">
        <f>IFERROR(VLOOKUP(A121,REKAPAN!$A$1:$M$2939,3, FALSE))</f>
        <v>Taman Pinang Indah G4/25 (61213) Kecamatan : Sidoarjo Kab/Kota : Sidoarjo Provinsi : Jawa Timur</v>
      </c>
      <c r="D123" s="46"/>
      <c r="E123" s="40"/>
      <c r="F123" s="47" t="s">
        <v>270</v>
      </c>
      <c r="G123" s="49" t="str">
        <f>B122</f>
        <v>Eka Suryani</v>
      </c>
      <c r="H123" s="50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24.75" customHeight="1">
      <c r="A124" s="44"/>
      <c r="D124" s="46"/>
      <c r="E124" s="40"/>
      <c r="F124" s="47" t="s">
        <v>283</v>
      </c>
      <c r="G124" s="51">
        <f t="shared" ref="G124:G128" si="17">D127</f>
        <v>43469</v>
      </c>
      <c r="H124" s="50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28.5" customHeight="1">
      <c r="A125" s="44"/>
      <c r="D125" s="46"/>
      <c r="E125" s="40"/>
      <c r="F125" s="47" t="s">
        <v>300</v>
      </c>
      <c r="G125" s="51">
        <f t="shared" si="17"/>
        <v>43469</v>
      </c>
      <c r="H125" s="50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4" t="s">
        <v>306</v>
      </c>
      <c r="B126" s="207" t="str">
        <f>IFERROR(VLOOKUP(A121,REKAPAN!$A$1:$M$2939,4, FALSE))</f>
        <v>0818519716</v>
      </c>
      <c r="C126" s="53"/>
      <c r="D126" s="54"/>
      <c r="E126" s="40"/>
      <c r="F126" s="47" t="s">
        <v>325</v>
      </c>
      <c r="G126" s="49" t="str">
        <f t="shared" si="17"/>
        <v/>
      </c>
      <c r="H126" s="50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30" t="s">
        <v>4013</v>
      </c>
      <c r="B127" s="208" t="s">
        <v>333</v>
      </c>
      <c r="C127" s="56" t="s">
        <v>283</v>
      </c>
      <c r="D127" s="57">
        <f>IFERROR(VLOOKUP(A121,REKAPAN!$A$1:$M$2939,12, FALSE))</f>
        <v>43469</v>
      </c>
      <c r="E127" s="40"/>
      <c r="F127" s="47" t="s">
        <v>351</v>
      </c>
      <c r="G127" s="49">
        <f t="shared" si="17"/>
        <v>19000</v>
      </c>
      <c r="H127" s="50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4" t="s">
        <v>266</v>
      </c>
      <c r="B128" s="207" t="str">
        <f>IFERROR(VLOOKUP(A121,REKAPAN!$A$1:$O$2939,15, FALSE))</f>
        <v>CS YENI (082321458214)</v>
      </c>
      <c r="C128" s="58" t="s">
        <v>300</v>
      </c>
      <c r="D128" s="59">
        <f>IFERROR(VLOOKUP(A121,REKAPAN!$A$1:$M$2939,13, FALSE))</f>
        <v>43469</v>
      </c>
      <c r="E128" s="40"/>
      <c r="F128" s="47" t="s">
        <v>372</v>
      </c>
      <c r="G128" s="49" t="str">
        <f t="shared" si="17"/>
        <v>JNE REG</v>
      </c>
      <c r="H128" s="50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4" t="s">
        <v>383</v>
      </c>
      <c r="B129" s="207">
        <f>IFERROR(VLOOKUP(A121,REKAPAN!$A$1:$M$2939,6, FALSE))</f>
        <v>2</v>
      </c>
      <c r="C129" s="58" t="s">
        <v>325</v>
      </c>
      <c r="D129" s="60" t="str">
        <f>IFERROR(VLOOKUP(A121,REKAPAN!$A$1:$M$2939,11, FALSE))</f>
        <v/>
      </c>
      <c r="E129" s="40"/>
      <c r="F129" s="47" t="s">
        <v>394</v>
      </c>
      <c r="G129" s="61" t="str">
        <f>IFERROR(VLOOKUP(A121,REKAPAN!$A$1:$O$2939,14, FALSE))</f>
        <v/>
      </c>
      <c r="H129" s="50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4" t="s">
        <v>404</v>
      </c>
      <c r="B130" s="209" t="str">
        <f>IFERROR(VLOOKUP(A121,REKAPAN!$A$1:$M$2939,5, FALSE))</f>
        <v>Tisha Lavender S set</v>
      </c>
      <c r="C130" s="58" t="s">
        <v>351</v>
      </c>
      <c r="D130" s="60">
        <f>IFERROR(VLOOKUP(A121,REKAPAN!$A$1:$M$2939,9, FALSE))</f>
        <v>19000</v>
      </c>
      <c r="E130" s="40"/>
      <c r="F130" s="47" t="s">
        <v>383</v>
      </c>
      <c r="G130" s="63">
        <f t="shared" ref="G130:G131" si="18">B129</f>
        <v>2</v>
      </c>
      <c r="H130" s="50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64"/>
      <c r="C131" s="58" t="s">
        <v>372</v>
      </c>
      <c r="D131" s="65" t="str">
        <f>IFERROR(VLOOKUP(A121,REKAPAN!$A$1:$M$2939,10, FALSE))</f>
        <v>JNE REG</v>
      </c>
      <c r="E131" s="40"/>
      <c r="F131" s="47" t="s">
        <v>404</v>
      </c>
      <c r="G131" s="66" t="str">
        <f t="shared" si="18"/>
        <v>Tisha Lavender S set</v>
      </c>
      <c r="H131" s="50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64"/>
      <c r="C132" s="58" t="s">
        <v>394</v>
      </c>
      <c r="D132" s="67"/>
      <c r="E132" s="40"/>
      <c r="F132" s="47"/>
      <c r="H132" s="50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64"/>
      <c r="C133" s="53"/>
      <c r="D133" s="50"/>
      <c r="E133" s="40"/>
      <c r="F133" s="64"/>
      <c r="H133" s="50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7" t="s">
        <v>460</v>
      </c>
      <c r="B134" s="210" t="s">
        <v>462</v>
      </c>
      <c r="C134" s="53"/>
      <c r="D134" s="54"/>
      <c r="E134" s="40"/>
      <c r="F134" s="69" t="s">
        <v>464</v>
      </c>
      <c r="G134" s="70" t="s">
        <v>469</v>
      </c>
      <c r="H134" s="71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72" t="str">
        <f>IFERROR(VLOOKUP(A121,REKAPAN!$A$2:$R$2939,16, FALSE))</f>
        <v>WAWAT</v>
      </c>
      <c r="B135" s="211"/>
      <c r="C135" s="74"/>
      <c r="D135" s="75"/>
      <c r="E135" s="76"/>
      <c r="F135" s="77"/>
      <c r="G135" s="78"/>
      <c r="H135" s="79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26" t="s">
        <v>70</v>
      </c>
      <c r="B136" s="27"/>
      <c r="C136" s="27"/>
      <c r="D136" s="28"/>
      <c r="E136" s="29"/>
      <c r="F136" s="30" t="str">
        <f>A136</f>
        <v>(01)10</v>
      </c>
      <c r="G136" s="31" t="s">
        <v>238</v>
      </c>
      <c r="H136" s="32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34" t="s">
        <v>239</v>
      </c>
      <c r="B137" s="205" t="str">
        <f>IFERROR(VLOOKUP(A136,REKAPAN!$A$1:$M$2939,2, FALSE))</f>
        <v>Istiqomah</v>
      </c>
      <c r="C137" s="36"/>
      <c r="D137" s="38"/>
      <c r="E137" s="40"/>
      <c r="F137" s="30" t="s">
        <v>266</v>
      </c>
      <c r="G137" s="43" t="str">
        <f>B143</f>
        <v>CS YENI (082321458214)</v>
      </c>
      <c r="H137" s="28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4" t="s">
        <v>269</v>
      </c>
      <c r="B138" s="206" t="str">
        <f>IFERROR(VLOOKUP(A136,REKAPAN!$A$1:$M$2939,3, FALSE))</f>
        <v>jl.A. H. Nasution no 475 Bandung. Rt 01 Rw05.Warteg Karya Bahari, depan Dunlop, Darma ban Kecamatan :cibiru Kab/Kota :Bandung Provinsi :jawa barat</v>
      </c>
      <c r="D138" s="46"/>
      <c r="E138" s="40"/>
      <c r="F138" s="47" t="s">
        <v>270</v>
      </c>
      <c r="G138" s="49" t="str">
        <f>B137</f>
        <v>Istiqomah</v>
      </c>
      <c r="H138" s="50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20.25" customHeight="1">
      <c r="A139" s="44"/>
      <c r="D139" s="46"/>
      <c r="E139" s="40"/>
      <c r="F139" s="47" t="s">
        <v>283</v>
      </c>
      <c r="G139" s="51">
        <f t="shared" ref="G139:G143" si="19">D142</f>
        <v>43469</v>
      </c>
      <c r="H139" s="50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30.75" customHeight="1">
      <c r="A140" s="44"/>
      <c r="D140" s="46"/>
      <c r="E140" s="40"/>
      <c r="F140" s="47" t="s">
        <v>300</v>
      </c>
      <c r="G140" s="51">
        <f t="shared" si="19"/>
        <v>43469</v>
      </c>
      <c r="H140" s="50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4" t="s">
        <v>306</v>
      </c>
      <c r="B141" s="207" t="str">
        <f>IFERROR(VLOOKUP(A136,REKAPAN!$A$1:$M$2939,4, FALSE))</f>
        <v>087811970105</v>
      </c>
      <c r="C141" s="53"/>
      <c r="D141" s="54"/>
      <c r="E141" s="40"/>
      <c r="F141" s="47" t="s">
        <v>325</v>
      </c>
      <c r="G141" s="49" t="str">
        <f t="shared" si="19"/>
        <v/>
      </c>
      <c r="H141" s="50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30" t="s">
        <v>4013</v>
      </c>
      <c r="B142" s="208" t="s">
        <v>333</v>
      </c>
      <c r="C142" s="56" t="s">
        <v>283</v>
      </c>
      <c r="D142" s="57">
        <f>IFERROR(VLOOKUP(A136,REKAPAN!$A$1:$M$2939,12, FALSE))</f>
        <v>43469</v>
      </c>
      <c r="E142" s="40"/>
      <c r="F142" s="47" t="s">
        <v>351</v>
      </c>
      <c r="G142" s="49">
        <f t="shared" si="19"/>
        <v>12000</v>
      </c>
      <c r="H142" s="50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4" t="s">
        <v>266</v>
      </c>
      <c r="B143" s="207" t="str">
        <f>IFERROR(VLOOKUP(A136,REKAPAN!$A$1:$O$2939,15, FALSE))</f>
        <v>CS YENI (082321458214)</v>
      </c>
      <c r="C143" s="58" t="s">
        <v>300</v>
      </c>
      <c r="D143" s="59">
        <f>IFERROR(VLOOKUP(A136,REKAPAN!$A$1:$M$2939,13, FALSE))</f>
        <v>43469</v>
      </c>
      <c r="E143" s="40"/>
      <c r="F143" s="47" t="s">
        <v>372</v>
      </c>
      <c r="G143" s="49" t="str">
        <f t="shared" si="19"/>
        <v>JNE REG</v>
      </c>
      <c r="H143" s="50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4" t="s">
        <v>383</v>
      </c>
      <c r="B144" s="207">
        <f>IFERROR(VLOOKUP(A136,REKAPAN!$A$1:$M$2939,6, FALSE))</f>
        <v>2</v>
      </c>
      <c r="C144" s="58" t="s">
        <v>325</v>
      </c>
      <c r="D144" s="60" t="str">
        <f>IFERROR(VLOOKUP(A136,REKAPAN!$A$1:$M$2939,11, FALSE))</f>
        <v/>
      </c>
      <c r="E144" s="40"/>
      <c r="F144" s="47" t="s">
        <v>394</v>
      </c>
      <c r="G144" s="61" t="str">
        <f>IFERROR(VLOOKUP(A136,REKAPAN!$A$1:$O$2939,14, FALSE))</f>
        <v/>
      </c>
      <c r="H144" s="50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4" t="s">
        <v>404</v>
      </c>
      <c r="B145" s="209" t="str">
        <f>IFERROR(VLOOKUP(A136,REKAPAN!$A$1:$M$2939,5, FALSE))</f>
        <v>Tisha Lavender M set</v>
      </c>
      <c r="C145" s="58" t="s">
        <v>351</v>
      </c>
      <c r="D145" s="60">
        <f>IFERROR(VLOOKUP(A136,REKAPAN!$A$1:$M$2939,9, FALSE))</f>
        <v>12000</v>
      </c>
      <c r="E145" s="40"/>
      <c r="F145" s="47" t="s">
        <v>383</v>
      </c>
      <c r="G145" s="63">
        <f t="shared" ref="G145:G146" si="20">B144</f>
        <v>2</v>
      </c>
      <c r="H145" s="50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64"/>
      <c r="C146" s="58" t="s">
        <v>372</v>
      </c>
      <c r="D146" s="65" t="str">
        <f>IFERROR(VLOOKUP(A136,REKAPAN!$A$1:$M$2939,10, FALSE))</f>
        <v>JNE REG</v>
      </c>
      <c r="E146" s="40"/>
      <c r="F146" s="47" t="s">
        <v>404</v>
      </c>
      <c r="G146" s="66" t="str">
        <f t="shared" si="20"/>
        <v>Tisha Lavender M set</v>
      </c>
      <c r="H146" s="50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64"/>
      <c r="C147" s="58" t="s">
        <v>394</v>
      </c>
      <c r="D147" s="67"/>
      <c r="E147" s="40"/>
      <c r="F147" s="47"/>
      <c r="H147" s="50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27.0" customHeight="1">
      <c r="A148" s="64"/>
      <c r="C148" s="53"/>
      <c r="D148" s="50"/>
      <c r="E148" s="40"/>
      <c r="F148" s="64"/>
      <c r="H148" s="50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7" t="s">
        <v>460</v>
      </c>
      <c r="B149" s="210" t="s">
        <v>462</v>
      </c>
      <c r="C149" s="53"/>
      <c r="D149" s="54"/>
      <c r="E149" s="40"/>
      <c r="F149" s="69" t="s">
        <v>464</v>
      </c>
      <c r="G149" s="70" t="s">
        <v>469</v>
      </c>
      <c r="H149" s="71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72" t="str">
        <f>IFERROR(VLOOKUP(A136,REKAPAN!$A$2:$R$2939,16, FALSE))</f>
        <v>WAWAT</v>
      </c>
      <c r="B150" s="211"/>
      <c r="C150" s="74"/>
      <c r="D150" s="75"/>
      <c r="E150" s="76"/>
      <c r="F150" s="77"/>
      <c r="G150" s="78"/>
      <c r="H150" s="79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26" t="s">
        <v>75</v>
      </c>
      <c r="B151" s="27"/>
      <c r="C151" s="27"/>
      <c r="D151" s="28"/>
      <c r="E151" s="29"/>
      <c r="F151" s="30" t="str">
        <f>A151</f>
        <v>(01)11</v>
      </c>
      <c r="G151" s="31" t="s">
        <v>238</v>
      </c>
      <c r="H151" s="32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34" t="s">
        <v>239</v>
      </c>
      <c r="B152" s="205" t="str">
        <f>IFERROR(VLOOKUP(A151,REKAPAN!$A$1:$M$2939,2, FALSE))</f>
        <v>Ataba Express / Tk Ananda </v>
      </c>
      <c r="C152" s="36"/>
      <c r="D152" s="38"/>
      <c r="E152" s="40"/>
      <c r="F152" s="30" t="s">
        <v>266</v>
      </c>
      <c r="G152" s="43" t="str">
        <f>B158</f>
        <v>CS YENI (082321458214)</v>
      </c>
      <c r="H152" s="28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4" t="s">
        <v>269</v>
      </c>
      <c r="B153" s="206" t="str">
        <f>IFERROR(VLOOKUP(A151,REKAPAN!$A$1:$M$2939,3, FALSE))</f>
        <v>Blok F1 / Lt. 1 Los DKS No. 22-23 pasar regional tanah abang jakarta pusat (di teruskan ke Yunlong HK a.n Kartika 56151820)</v>
      </c>
      <c r="D153" s="46"/>
      <c r="E153" s="40"/>
      <c r="F153" s="47" t="s">
        <v>270</v>
      </c>
      <c r="G153" s="49" t="str">
        <f>B152</f>
        <v>Ataba Express / Tk Ananda </v>
      </c>
      <c r="H153" s="50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4"/>
      <c r="D154" s="46"/>
      <c r="E154" s="40"/>
      <c r="F154" s="47" t="s">
        <v>283</v>
      </c>
      <c r="G154" s="51">
        <f t="shared" ref="G154:G158" si="21">D157</f>
        <v>43469</v>
      </c>
      <c r="H154" s="50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33.0" customHeight="1">
      <c r="A155" s="44"/>
      <c r="D155" s="46"/>
      <c r="E155" s="40"/>
      <c r="F155" s="47" t="s">
        <v>300</v>
      </c>
      <c r="G155" s="51">
        <f t="shared" si="21"/>
        <v>43469</v>
      </c>
      <c r="H155" s="50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4" t="s">
        <v>306</v>
      </c>
      <c r="B156" s="207" t="str">
        <f>IFERROR(VLOOKUP(A151,REKAPAN!$A$1:$M$2939,4, FALSE))</f>
        <v>085718741873/087885769192</v>
      </c>
      <c r="C156" s="53"/>
      <c r="D156" s="54"/>
      <c r="E156" s="40"/>
      <c r="F156" s="47" t="s">
        <v>325</v>
      </c>
      <c r="G156" s="49" t="str">
        <f t="shared" si="21"/>
        <v/>
      </c>
      <c r="H156" s="50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30" t="s">
        <v>4013</v>
      </c>
      <c r="B157" s="208" t="s">
        <v>333</v>
      </c>
      <c r="C157" s="56" t="s">
        <v>283</v>
      </c>
      <c r="D157" s="57">
        <f>IFERROR(VLOOKUP(A151,REKAPAN!$A$1:$M$2939,12, FALSE))</f>
        <v>43469</v>
      </c>
      <c r="E157" s="40"/>
      <c r="F157" s="47" t="s">
        <v>351</v>
      </c>
      <c r="G157" s="49">
        <f t="shared" si="21"/>
        <v>11000</v>
      </c>
      <c r="H157" s="50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4" t="s">
        <v>266</v>
      </c>
      <c r="B158" s="207" t="str">
        <f>IFERROR(VLOOKUP(A151,REKAPAN!$A$1:$O$2939,15, FALSE))</f>
        <v>CS YENI (082321458214)</v>
      </c>
      <c r="C158" s="58" t="s">
        <v>300</v>
      </c>
      <c r="D158" s="59">
        <f>IFERROR(VLOOKUP(A151,REKAPAN!$A$1:$M$2939,13, FALSE))</f>
        <v>43469</v>
      </c>
      <c r="E158" s="40"/>
      <c r="F158" s="47" t="s">
        <v>372</v>
      </c>
      <c r="G158" s="49" t="str">
        <f t="shared" si="21"/>
        <v>JNE REG</v>
      </c>
      <c r="H158" s="50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4" t="s">
        <v>383</v>
      </c>
      <c r="B159" s="207">
        <f>IFERROR(VLOOKUP(A151,REKAPAN!$A$1:$M$2939,6, FALSE))</f>
        <v>2</v>
      </c>
      <c r="C159" s="58" t="s">
        <v>325</v>
      </c>
      <c r="D159" s="60" t="str">
        <f>IFERROR(VLOOKUP(A151,REKAPAN!$A$1:$M$2939,11, FALSE))</f>
        <v/>
      </c>
      <c r="E159" s="40"/>
      <c r="F159" s="47" t="s">
        <v>394</v>
      </c>
      <c r="G159" s="61" t="str">
        <f>IFERROR(VLOOKUP(A151,REKAPAN!$A$1:$O$2939,14, FALSE))</f>
        <v/>
      </c>
      <c r="H159" s="50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4" t="s">
        <v>404</v>
      </c>
      <c r="B160" s="209" t="str">
        <f>IFERROR(VLOOKUP(A151,REKAPAN!$A$1:$M$2939,5, FALSE))</f>
        <v>Tisha Navy S set</v>
      </c>
      <c r="C160" s="58" t="s">
        <v>351</v>
      </c>
      <c r="D160" s="60">
        <f>IFERROR(VLOOKUP(A151,REKAPAN!$A$1:$M$2939,9, FALSE))</f>
        <v>11000</v>
      </c>
      <c r="E160" s="40"/>
      <c r="F160" s="47" t="s">
        <v>383</v>
      </c>
      <c r="G160" s="63">
        <f t="shared" ref="G160:G161" si="22">B159</f>
        <v>2</v>
      </c>
      <c r="H160" s="50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64"/>
      <c r="C161" s="58" t="s">
        <v>372</v>
      </c>
      <c r="D161" s="65" t="str">
        <f>IFERROR(VLOOKUP(A151,REKAPAN!$A$1:$M$2939,10, FALSE))</f>
        <v>JNE REG</v>
      </c>
      <c r="E161" s="40"/>
      <c r="F161" s="47" t="s">
        <v>404</v>
      </c>
      <c r="G161" s="66" t="str">
        <f t="shared" si="22"/>
        <v>Tisha Navy S set</v>
      </c>
      <c r="H161" s="50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64"/>
      <c r="C162" s="58" t="s">
        <v>394</v>
      </c>
      <c r="D162" s="67"/>
      <c r="E162" s="40"/>
      <c r="F162" s="47"/>
      <c r="H162" s="50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64"/>
      <c r="C163" s="53"/>
      <c r="D163" s="50"/>
      <c r="E163" s="40"/>
      <c r="F163" s="64"/>
      <c r="H163" s="50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7" t="s">
        <v>460</v>
      </c>
      <c r="B164" s="210" t="s">
        <v>462</v>
      </c>
      <c r="C164" s="53"/>
      <c r="D164" s="54"/>
      <c r="E164" s="40"/>
      <c r="F164" s="69" t="s">
        <v>464</v>
      </c>
      <c r="G164" s="70" t="s">
        <v>469</v>
      </c>
      <c r="H164" s="71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72" t="str">
        <f>IFERROR(VLOOKUP(A151,REKAPAN!$A$2:$R$2939,16, FALSE))</f>
        <v>WAWAT</v>
      </c>
      <c r="B165" s="211"/>
      <c r="C165" s="74"/>
      <c r="D165" s="75"/>
      <c r="E165" s="76"/>
      <c r="F165" s="77"/>
      <c r="G165" s="78"/>
      <c r="H165" s="79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26" t="s">
        <v>80</v>
      </c>
      <c r="B166" s="27"/>
      <c r="C166" s="27"/>
      <c r="D166" s="28"/>
      <c r="E166" s="29"/>
      <c r="F166" s="30" t="str">
        <f>A166</f>
        <v>(02)1</v>
      </c>
      <c r="G166" s="31" t="s">
        <v>238</v>
      </c>
      <c r="H166" s="32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34" t="s">
        <v>239</v>
      </c>
      <c r="B167" s="205" t="str">
        <f>IFERROR(VLOOKUP(A166,REKAPAN!$A$1:$M$2939,2, FALSE))</f>
        <v>Aga Yulinda</v>
      </c>
      <c r="C167" s="36"/>
      <c r="D167" s="38"/>
      <c r="E167" s="40"/>
      <c r="F167" s="30" t="s">
        <v>266</v>
      </c>
      <c r="G167" s="43" t="str">
        <f>B173</f>
        <v>CS YENI (082321458214)</v>
      </c>
      <c r="H167" s="28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4" t="s">
        <v>269</v>
      </c>
      <c r="B168" s="206" t="str">
        <f>IFERROR(VLOOKUP(A166,REKAPAN!$A$1:$M$2939,3, FALSE))</f>
        <v>Jl. Dahlia G.18 KPAD Cijantung 2, Kel Gedong Kec Pasar Rebo, Jakarta Timur</v>
      </c>
      <c r="D168" s="46"/>
      <c r="E168" s="40"/>
      <c r="F168" s="47" t="s">
        <v>270</v>
      </c>
      <c r="G168" s="49" t="str">
        <f>B167</f>
        <v>Aga Yulinda</v>
      </c>
      <c r="H168" s="50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4"/>
      <c r="D169" s="46"/>
      <c r="E169" s="40"/>
      <c r="F169" s="47" t="s">
        <v>283</v>
      </c>
      <c r="G169" s="51">
        <f t="shared" ref="G169:G173" si="23">D172</f>
        <v>43469</v>
      </c>
      <c r="H169" s="50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26.25" customHeight="1">
      <c r="A170" s="44"/>
      <c r="D170" s="46"/>
      <c r="E170" s="40"/>
      <c r="F170" s="47" t="s">
        <v>300</v>
      </c>
      <c r="G170" s="51">
        <f t="shared" si="23"/>
        <v>43469</v>
      </c>
      <c r="H170" s="50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4" t="s">
        <v>306</v>
      </c>
      <c r="B171" s="207" t="str">
        <f>IFERROR(VLOOKUP(A166,REKAPAN!$A$1:$M$2939,4, FALSE))</f>
        <v>081398541775</v>
      </c>
      <c r="C171" s="53"/>
      <c r="D171" s="54"/>
      <c r="E171" s="40"/>
      <c r="F171" s="47" t="s">
        <v>325</v>
      </c>
      <c r="G171" s="49" t="str">
        <f t="shared" si="23"/>
        <v/>
      </c>
      <c r="H171" s="50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30" t="s">
        <v>4013</v>
      </c>
      <c r="B172" s="208" t="s">
        <v>333</v>
      </c>
      <c r="C172" s="56" t="s">
        <v>283</v>
      </c>
      <c r="D172" s="57">
        <f>IFERROR(VLOOKUP(A166,REKAPAN!$A$1:$M$2939,12, FALSE))</f>
        <v>43469</v>
      </c>
      <c r="E172" s="40"/>
      <c r="F172" s="47" t="s">
        <v>351</v>
      </c>
      <c r="G172" s="49">
        <f t="shared" si="23"/>
        <v>11000</v>
      </c>
      <c r="H172" s="50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4" t="s">
        <v>266</v>
      </c>
      <c r="B173" s="207" t="str">
        <f>IFERROR(VLOOKUP(A166,REKAPAN!$A$1:$O$2939,15, FALSE))</f>
        <v>CS YENI (082321458214)</v>
      </c>
      <c r="C173" s="58" t="s">
        <v>300</v>
      </c>
      <c r="D173" s="59">
        <f>IFERROR(VLOOKUP(A166,REKAPAN!$A$1:$M$2939,13, FALSE))</f>
        <v>43469</v>
      </c>
      <c r="E173" s="40"/>
      <c r="F173" s="47" t="s">
        <v>372</v>
      </c>
      <c r="G173" s="49" t="str">
        <f t="shared" si="23"/>
        <v>JNE REG</v>
      </c>
      <c r="H173" s="50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4" t="s">
        <v>383</v>
      </c>
      <c r="B174" s="207">
        <f>IFERROR(VLOOKUP(A166,REKAPAN!$A$1:$M$2939,6, FALSE))</f>
        <v>2</v>
      </c>
      <c r="C174" s="58" t="s">
        <v>325</v>
      </c>
      <c r="D174" s="60" t="str">
        <f>IFERROR(VLOOKUP(A166,REKAPAN!$A$1:$M$2939,11, FALSE))</f>
        <v/>
      </c>
      <c r="E174" s="40"/>
      <c r="F174" s="47" t="s">
        <v>394</v>
      </c>
      <c r="G174" s="61" t="str">
        <f>IFERROR(VLOOKUP(A166,REKAPAN!$A$1:$O$2939,14, FALSE))</f>
        <v/>
      </c>
      <c r="H174" s="50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4" t="s">
        <v>404</v>
      </c>
      <c r="B175" s="209" t="str">
        <f>IFERROR(VLOOKUP(A166,REKAPAN!$A$1:$M$2939,5, FALSE))</f>
        <v>- Khimar Grizel Choco
- Khimar Zenya Rose</v>
      </c>
      <c r="C175" s="58" t="s">
        <v>351</v>
      </c>
      <c r="D175" s="60">
        <f>IFERROR(VLOOKUP(A166,REKAPAN!$A$1:$M$2939,9, FALSE))</f>
        <v>11000</v>
      </c>
      <c r="E175" s="40"/>
      <c r="F175" s="47" t="s">
        <v>383</v>
      </c>
      <c r="G175" s="63">
        <f t="shared" ref="G175:G176" si="24">B174</f>
        <v>2</v>
      </c>
      <c r="H175" s="50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64"/>
      <c r="C176" s="58" t="s">
        <v>372</v>
      </c>
      <c r="D176" s="65" t="str">
        <f>IFERROR(VLOOKUP(A166,REKAPAN!$A$1:$M$2939,10, FALSE))</f>
        <v>JNE REG</v>
      </c>
      <c r="E176" s="40"/>
      <c r="F176" s="47" t="s">
        <v>404</v>
      </c>
      <c r="G176" s="66" t="str">
        <f t="shared" si="24"/>
        <v>- Khimar Grizel Choco
- Khimar Zenya Rose</v>
      </c>
      <c r="H176" s="50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64"/>
      <c r="C177" s="58" t="s">
        <v>394</v>
      </c>
      <c r="D177" s="67"/>
      <c r="E177" s="40"/>
      <c r="F177" s="47"/>
      <c r="H177" s="50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64"/>
      <c r="C178" s="53"/>
      <c r="D178" s="50"/>
      <c r="E178" s="40"/>
      <c r="F178" s="64"/>
      <c r="H178" s="50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7" t="s">
        <v>460</v>
      </c>
      <c r="B179" s="210" t="s">
        <v>462</v>
      </c>
      <c r="C179" s="53"/>
      <c r="D179" s="54"/>
      <c r="E179" s="40"/>
      <c r="F179" s="69" t="s">
        <v>464</v>
      </c>
      <c r="G179" s="70" t="s">
        <v>469</v>
      </c>
      <c r="H179" s="71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72" t="str">
        <f>IFERROR(VLOOKUP(A166,REKAPAN!$A$2:$R$2939,16, FALSE))</f>
        <v>WAWAT</v>
      </c>
      <c r="B180" s="211"/>
      <c r="C180" s="74"/>
      <c r="D180" s="75"/>
      <c r="E180" s="76"/>
      <c r="F180" s="77"/>
      <c r="G180" s="78"/>
      <c r="H180" s="79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26" t="s">
        <v>85</v>
      </c>
      <c r="B181" s="27"/>
      <c r="C181" s="27"/>
      <c r="D181" s="28"/>
      <c r="E181" s="29"/>
      <c r="F181" s="30" t="str">
        <f>A181</f>
        <v>(02)2</v>
      </c>
      <c r="G181" s="31" t="s">
        <v>238</v>
      </c>
      <c r="H181" s="32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34" t="s">
        <v>239</v>
      </c>
      <c r="B182" s="205" t="str">
        <f>IFERROR(VLOOKUP(A181,REKAPAN!$A$1:$M$2939,2, FALSE))</f>
        <v>Linna </v>
      </c>
      <c r="C182" s="36"/>
      <c r="D182" s="38"/>
      <c r="E182" s="40"/>
      <c r="F182" s="30" t="s">
        <v>266</v>
      </c>
      <c r="G182" s="43" t="str">
        <f>B188</f>
        <v>CS YENI (082321458214)</v>
      </c>
      <c r="H182" s="28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4" t="s">
        <v>269</v>
      </c>
      <c r="B183" s="206" t="str">
        <f>IFERROR(VLOOKUP(A181,REKAPAN!$A$1:$M$2939,3, FALSE))</f>
        <v>24F-1 No. 5 see I Minsheng Rd. Banqiau Dist New Taipei city 22069 Taiwan (R.O.C)</v>
      </c>
      <c r="D183" s="46"/>
      <c r="E183" s="40"/>
      <c r="F183" s="47" t="s">
        <v>270</v>
      </c>
      <c r="G183" s="49" t="str">
        <f>B182</f>
        <v>Linna </v>
      </c>
      <c r="H183" s="50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4"/>
      <c r="D184" s="46"/>
      <c r="E184" s="40"/>
      <c r="F184" s="47" t="s">
        <v>283</v>
      </c>
      <c r="G184" s="51">
        <f t="shared" ref="G184:G188" si="25">D187</f>
        <v>43469</v>
      </c>
      <c r="H184" s="50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26.25" customHeight="1">
      <c r="A185" s="44"/>
      <c r="D185" s="46"/>
      <c r="E185" s="40"/>
      <c r="F185" s="47" t="s">
        <v>300</v>
      </c>
      <c r="G185" s="51">
        <f t="shared" si="25"/>
        <v>43469</v>
      </c>
      <c r="H185" s="50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4" t="s">
        <v>306</v>
      </c>
      <c r="B186" s="207" t="str">
        <f>IFERROR(VLOOKUP(A181,REKAPAN!$A$1:$M$2939,4, FALSE))</f>
        <v>0909650878</v>
      </c>
      <c r="C186" s="53"/>
      <c r="D186" s="54"/>
      <c r="E186" s="40"/>
      <c r="F186" s="47" t="s">
        <v>325</v>
      </c>
      <c r="G186" s="49" t="str">
        <f t="shared" si="25"/>
        <v/>
      </c>
      <c r="H186" s="50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30" t="s">
        <v>4013</v>
      </c>
      <c r="B187" s="208" t="s">
        <v>333</v>
      </c>
      <c r="C187" s="56" t="s">
        <v>283</v>
      </c>
      <c r="D187" s="57">
        <f>IFERROR(VLOOKUP(A181,REKAPAN!$A$1:$M$2939,12, FALSE))</f>
        <v>43469</v>
      </c>
      <c r="E187" s="40"/>
      <c r="F187" s="47" t="s">
        <v>351</v>
      </c>
      <c r="G187" s="49">
        <f t="shared" si="25"/>
        <v>86000</v>
      </c>
      <c r="H187" s="50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4" t="s">
        <v>266</v>
      </c>
      <c r="B188" s="207" t="str">
        <f>IFERROR(VLOOKUP(A181,REKAPAN!$A$1:$O$2939,15, FALSE))</f>
        <v>CS YENI (082321458214)</v>
      </c>
      <c r="C188" s="58" t="s">
        <v>300</v>
      </c>
      <c r="D188" s="59">
        <f>IFERROR(VLOOKUP(A181,REKAPAN!$A$1:$M$2939,13, FALSE))</f>
        <v>43469</v>
      </c>
      <c r="E188" s="40"/>
      <c r="F188" s="47" t="s">
        <v>372</v>
      </c>
      <c r="G188" s="49" t="str">
        <f t="shared" si="25"/>
        <v>APX Express</v>
      </c>
      <c r="H188" s="50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4" t="s">
        <v>383</v>
      </c>
      <c r="B189" s="207">
        <f>IFERROR(VLOOKUP(A181,REKAPAN!$A$1:$M$2939,6, FALSE))</f>
        <v>2</v>
      </c>
      <c r="C189" s="58" t="s">
        <v>325</v>
      </c>
      <c r="D189" s="60" t="str">
        <f>IFERROR(VLOOKUP(A181,REKAPAN!$A$1:$M$2939,11, FALSE))</f>
        <v/>
      </c>
      <c r="E189" s="40"/>
      <c r="F189" s="47" t="s">
        <v>394</v>
      </c>
      <c r="G189" s="61" t="str">
        <f>IFERROR(VLOOKUP(A181,REKAPAN!$A$1:$O$2939,14, FALSE))</f>
        <v/>
      </c>
      <c r="H189" s="50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4" t="s">
        <v>404</v>
      </c>
      <c r="B190" s="209" t="str">
        <f>IFERROR(VLOOKUP(A181,REKAPAN!$A$1:$M$2939,5, FALSE))</f>
        <v>Zenya Beige L set</v>
      </c>
      <c r="C190" s="58" t="s">
        <v>351</v>
      </c>
      <c r="D190" s="60">
        <f>IFERROR(VLOOKUP(A181,REKAPAN!$A$1:$M$2939,9, FALSE))</f>
        <v>86000</v>
      </c>
      <c r="E190" s="40"/>
      <c r="F190" s="47" t="s">
        <v>383</v>
      </c>
      <c r="G190" s="63">
        <f t="shared" ref="G190:G191" si="26">B189</f>
        <v>2</v>
      </c>
      <c r="H190" s="50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64"/>
      <c r="C191" s="58" t="s">
        <v>372</v>
      </c>
      <c r="D191" s="65" t="str">
        <f>IFERROR(VLOOKUP(A181,REKAPAN!$A$1:$M$2939,10, FALSE))</f>
        <v>APX Express</v>
      </c>
      <c r="E191" s="40"/>
      <c r="F191" s="47" t="s">
        <v>404</v>
      </c>
      <c r="G191" s="66" t="str">
        <f t="shared" si="26"/>
        <v>Zenya Beige L set</v>
      </c>
      <c r="H191" s="50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6.5" customHeight="1">
      <c r="A192" s="64"/>
      <c r="C192" s="58" t="s">
        <v>394</v>
      </c>
      <c r="D192" s="67"/>
      <c r="E192" s="40"/>
      <c r="F192" s="47"/>
      <c r="H192" s="50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0" customHeight="1">
      <c r="A193" s="64"/>
      <c r="C193" s="53"/>
      <c r="D193" s="50"/>
      <c r="E193" s="40"/>
      <c r="F193" s="64"/>
      <c r="H193" s="50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7" t="s">
        <v>460</v>
      </c>
      <c r="B194" s="210" t="s">
        <v>462</v>
      </c>
      <c r="C194" s="53"/>
      <c r="D194" s="54"/>
      <c r="E194" s="40"/>
      <c r="F194" s="69" t="s">
        <v>464</v>
      </c>
      <c r="G194" s="70" t="s">
        <v>469</v>
      </c>
      <c r="H194" s="71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72" t="str">
        <f>IFERROR(VLOOKUP(A181,REKAPAN!$A$2:$R$2939,16, FALSE))</f>
        <v>WAWAT</v>
      </c>
      <c r="B195" s="211"/>
      <c r="C195" s="74"/>
      <c r="D195" s="75"/>
      <c r="E195" s="76"/>
      <c r="F195" s="77"/>
      <c r="G195" s="78"/>
      <c r="H195" s="79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26" t="s">
        <v>93</v>
      </c>
      <c r="B196" s="27"/>
      <c r="C196" s="27"/>
      <c r="D196" s="28"/>
      <c r="E196" s="29"/>
      <c r="F196" s="30" t="str">
        <f>A196</f>
        <v>(02)4</v>
      </c>
      <c r="G196" s="31" t="s">
        <v>238</v>
      </c>
      <c r="H196" s="32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34" t="s">
        <v>239</v>
      </c>
      <c r="B197" s="205" t="str">
        <f>IFERROR(VLOOKUP(A196,REKAPAN!$A$1:$M$2939,2, FALSE))</f>
        <v>Cucun cunayah</v>
      </c>
      <c r="C197" s="36"/>
      <c r="D197" s="38"/>
      <c r="E197" s="40"/>
      <c r="F197" s="30" t="s">
        <v>266</v>
      </c>
      <c r="G197" s="43" t="str">
        <f>B203</f>
        <v>CS YENI (082321458214)</v>
      </c>
      <c r="H197" s="28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4" t="s">
        <v>269</v>
      </c>
      <c r="B198" s="206" t="str">
        <f>IFERROR(VLOOKUP(A196,REKAPAN!$A$1:$M$2939,3, FALSE))</f>
        <v>PT.Jaya Latexindo Internusa, Jl raya Semanan no 50, Daan Mogot km 16 Kecamatan :Kalideres Kab/Kota :Jakarta Barat Provinsi :Dki Jakarta</v>
      </c>
      <c r="D198" s="46"/>
      <c r="E198" s="40"/>
      <c r="F198" s="47" t="s">
        <v>270</v>
      </c>
      <c r="G198" s="49" t="str">
        <f>B197</f>
        <v>Cucun cunayah</v>
      </c>
      <c r="H198" s="50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4"/>
      <c r="D199" s="46"/>
      <c r="E199" s="40"/>
      <c r="F199" s="47" t="s">
        <v>283</v>
      </c>
      <c r="G199" s="51">
        <f t="shared" ref="G199:G203" si="27">D202</f>
        <v>43469</v>
      </c>
      <c r="H199" s="50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33.75" customHeight="1">
      <c r="A200" s="44"/>
      <c r="D200" s="46"/>
      <c r="E200" s="40"/>
      <c r="F200" s="47" t="s">
        <v>300</v>
      </c>
      <c r="G200" s="51">
        <f t="shared" si="27"/>
        <v>43469</v>
      </c>
      <c r="H200" s="50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4" t="s">
        <v>306</v>
      </c>
      <c r="B201" s="207" t="str">
        <f>IFERROR(VLOOKUP(A196,REKAPAN!$A$1:$M$2939,4, FALSE))</f>
        <v>081282499154</v>
      </c>
      <c r="C201" s="53"/>
      <c r="D201" s="54"/>
      <c r="E201" s="40"/>
      <c r="F201" s="47" t="s">
        <v>325</v>
      </c>
      <c r="G201" s="49" t="str">
        <f t="shared" si="27"/>
        <v/>
      </c>
      <c r="H201" s="50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30" t="s">
        <v>4013</v>
      </c>
      <c r="B202" s="208" t="s">
        <v>333</v>
      </c>
      <c r="C202" s="56" t="s">
        <v>283</v>
      </c>
      <c r="D202" s="57">
        <f>IFERROR(VLOOKUP(A196,REKAPAN!$A$1:$M$2939,12, FALSE))</f>
        <v>43469</v>
      </c>
      <c r="E202" s="40"/>
      <c r="F202" s="47" t="s">
        <v>351</v>
      </c>
      <c r="G202" s="49">
        <f t="shared" si="27"/>
        <v>11000</v>
      </c>
      <c r="H202" s="50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4" t="s">
        <v>266</v>
      </c>
      <c r="B203" s="207" t="str">
        <f>IFERROR(VLOOKUP(A196,REKAPAN!$A$1:$O$2939,15, FALSE))</f>
        <v>CS YENI (082321458214)</v>
      </c>
      <c r="C203" s="58" t="s">
        <v>300</v>
      </c>
      <c r="D203" s="59">
        <f>IFERROR(VLOOKUP(A196,REKAPAN!$A$1:$M$2939,13, FALSE))</f>
        <v>43469</v>
      </c>
      <c r="E203" s="40"/>
      <c r="F203" s="47" t="s">
        <v>372</v>
      </c>
      <c r="G203" s="49" t="str">
        <f t="shared" si="27"/>
        <v>JNE REG</v>
      </c>
      <c r="H203" s="50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4" t="s">
        <v>383</v>
      </c>
      <c r="B204" s="207">
        <f>IFERROR(VLOOKUP(A196,REKAPAN!$A$1:$M$2939,6, FALSE))</f>
        <v>1</v>
      </c>
      <c r="C204" s="58" t="s">
        <v>325</v>
      </c>
      <c r="D204" s="60" t="str">
        <f>IFERROR(VLOOKUP(A196,REKAPAN!$A$1:$M$2939,11, FALSE))</f>
        <v/>
      </c>
      <c r="E204" s="40"/>
      <c r="F204" s="47" t="s">
        <v>394</v>
      </c>
      <c r="G204" s="61" t="str">
        <f>IFERROR(VLOOKUP(A196,REKAPAN!$A$1:$O$2939,14, FALSE))</f>
        <v/>
      </c>
      <c r="H204" s="50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4" t="s">
        <v>404</v>
      </c>
      <c r="B205" s="209" t="str">
        <f>IFERROR(VLOOKUP(A196,REKAPAN!$A$1:$M$2939,5, FALSE))</f>
        <v>Zenya Mauve M do</v>
      </c>
      <c r="C205" s="58" t="s">
        <v>351</v>
      </c>
      <c r="D205" s="60">
        <f>IFERROR(VLOOKUP(A196,REKAPAN!$A$1:$M$2939,9, FALSE))</f>
        <v>11000</v>
      </c>
      <c r="E205" s="40"/>
      <c r="F205" s="47" t="s">
        <v>383</v>
      </c>
      <c r="G205" s="63">
        <f t="shared" ref="G205:G206" si="28">B204</f>
        <v>1</v>
      </c>
      <c r="H205" s="50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64"/>
      <c r="C206" s="58" t="s">
        <v>372</v>
      </c>
      <c r="D206" s="65" t="str">
        <f>IFERROR(VLOOKUP(A196,REKAPAN!$A$1:$M$2939,10, FALSE))</f>
        <v>JNE REG</v>
      </c>
      <c r="E206" s="40"/>
      <c r="F206" s="47" t="s">
        <v>404</v>
      </c>
      <c r="G206" s="66" t="str">
        <f t="shared" si="28"/>
        <v>Zenya Mauve M do</v>
      </c>
      <c r="H206" s="50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64"/>
      <c r="C207" s="58" t="s">
        <v>394</v>
      </c>
      <c r="D207" s="67"/>
      <c r="E207" s="40"/>
      <c r="F207" s="47"/>
      <c r="H207" s="50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64"/>
      <c r="C208" s="53"/>
      <c r="D208" s="50"/>
      <c r="E208" s="40"/>
      <c r="F208" s="64"/>
      <c r="H208" s="50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7" t="s">
        <v>460</v>
      </c>
      <c r="B209" s="210" t="s">
        <v>462</v>
      </c>
      <c r="C209" s="53"/>
      <c r="D209" s="54"/>
      <c r="E209" s="40"/>
      <c r="F209" s="69" t="s">
        <v>464</v>
      </c>
      <c r="G209" s="70" t="s">
        <v>469</v>
      </c>
      <c r="H209" s="71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72" t="str">
        <f>IFERROR(VLOOKUP(A196,REKAPAN!$A$2:$R$2939,16, FALSE))</f>
        <v>WAWAT</v>
      </c>
      <c r="B210" s="211"/>
      <c r="C210" s="74"/>
      <c r="D210" s="75"/>
      <c r="E210" s="76"/>
      <c r="F210" s="77"/>
      <c r="G210" s="78"/>
      <c r="H210" s="79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26" t="s">
        <v>93</v>
      </c>
      <c r="B211" s="27"/>
      <c r="C211" s="27"/>
      <c r="D211" s="28"/>
      <c r="E211" s="29"/>
      <c r="F211" s="30" t="str">
        <f>A211</f>
        <v>(02)4</v>
      </c>
      <c r="G211" s="31" t="s">
        <v>238</v>
      </c>
      <c r="H211" s="32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34" t="s">
        <v>239</v>
      </c>
      <c r="B212" s="205" t="str">
        <f>IFERROR(VLOOKUP(A211,REKAPAN!$A$1:$M$2939,2, FALSE))</f>
        <v>Cucun cunayah</v>
      </c>
      <c r="C212" s="36"/>
      <c r="D212" s="38"/>
      <c r="E212" s="40"/>
      <c r="F212" s="30" t="s">
        <v>266</v>
      </c>
      <c r="G212" s="43" t="str">
        <f>B218</f>
        <v>CS YENI (082321458214)</v>
      </c>
      <c r="H212" s="28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4" t="s">
        <v>269</v>
      </c>
      <c r="B213" s="206" t="str">
        <f>IFERROR(VLOOKUP(A211,REKAPAN!$A$1:$M$2939,3, FALSE))</f>
        <v>PT.Jaya Latexindo Internusa, Jl raya Semanan no 50, Daan Mogot km 16 Kecamatan :Kalideres Kab/Kota :Jakarta Barat Provinsi :Dki Jakarta</v>
      </c>
      <c r="D213" s="46"/>
      <c r="E213" s="40"/>
      <c r="F213" s="47" t="s">
        <v>270</v>
      </c>
      <c r="G213" s="49" t="str">
        <f>B212</f>
        <v>Cucun cunayah</v>
      </c>
      <c r="H213" s="50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4"/>
      <c r="D214" s="46"/>
      <c r="E214" s="40"/>
      <c r="F214" s="47" t="s">
        <v>283</v>
      </c>
      <c r="G214" s="51">
        <f t="shared" ref="G214:G218" si="29">D217</f>
        <v>43469</v>
      </c>
      <c r="H214" s="50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24.75" customHeight="1">
      <c r="A215" s="44"/>
      <c r="D215" s="46"/>
      <c r="E215" s="40"/>
      <c r="F215" s="47" t="s">
        <v>300</v>
      </c>
      <c r="G215" s="51">
        <f t="shared" si="29"/>
        <v>43469</v>
      </c>
      <c r="H215" s="50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4" t="s">
        <v>306</v>
      </c>
      <c r="B216" s="207" t="str">
        <f>IFERROR(VLOOKUP(A211,REKAPAN!$A$1:$M$2939,4, FALSE))</f>
        <v>081282499154</v>
      </c>
      <c r="C216" s="53"/>
      <c r="D216" s="54"/>
      <c r="E216" s="40"/>
      <c r="F216" s="47" t="s">
        <v>325</v>
      </c>
      <c r="G216" s="49" t="str">
        <f t="shared" si="29"/>
        <v/>
      </c>
      <c r="H216" s="50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30" t="s">
        <v>4013</v>
      </c>
      <c r="B217" s="208" t="s">
        <v>333</v>
      </c>
      <c r="C217" s="56" t="s">
        <v>283</v>
      </c>
      <c r="D217" s="57">
        <f>IFERROR(VLOOKUP(A211,REKAPAN!$A$1:$M$2939,12, FALSE))</f>
        <v>43469</v>
      </c>
      <c r="E217" s="40"/>
      <c r="F217" s="47" t="s">
        <v>351</v>
      </c>
      <c r="G217" s="49">
        <f t="shared" si="29"/>
        <v>11000</v>
      </c>
      <c r="H217" s="50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4" t="s">
        <v>266</v>
      </c>
      <c r="B218" s="207" t="str">
        <f>IFERROR(VLOOKUP(A211,REKAPAN!$A$1:$O$2939,15, FALSE))</f>
        <v>CS YENI (082321458214)</v>
      </c>
      <c r="C218" s="58" t="s">
        <v>300</v>
      </c>
      <c r="D218" s="59">
        <f>IFERROR(VLOOKUP(A211,REKAPAN!$A$1:$M$2939,13, FALSE))</f>
        <v>43469</v>
      </c>
      <c r="E218" s="40"/>
      <c r="F218" s="47" t="s">
        <v>372</v>
      </c>
      <c r="G218" s="49" t="str">
        <f t="shared" si="29"/>
        <v>JNE REG</v>
      </c>
      <c r="H218" s="50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4" t="s">
        <v>383</v>
      </c>
      <c r="B219" s="207">
        <f>IFERROR(VLOOKUP(A211,REKAPAN!$A$1:$M$2939,6, FALSE))</f>
        <v>1</v>
      </c>
      <c r="C219" s="58" t="s">
        <v>325</v>
      </c>
      <c r="D219" s="60" t="str">
        <f>IFERROR(VLOOKUP(A211,REKAPAN!$A$1:$M$2939,11, FALSE))</f>
        <v/>
      </c>
      <c r="E219" s="40"/>
      <c r="F219" s="47" t="s">
        <v>394</v>
      </c>
      <c r="G219" s="61" t="str">
        <f>IFERROR(VLOOKUP(A211,REKAPAN!$A$1:$O$2939,14, FALSE))</f>
        <v/>
      </c>
      <c r="H219" s="50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4" t="s">
        <v>404</v>
      </c>
      <c r="B220" s="209" t="str">
        <f>IFERROR(VLOOKUP(A211,REKAPAN!$A$1:$M$2939,5, FALSE))</f>
        <v>Zenya Mauve M do</v>
      </c>
      <c r="C220" s="58" t="s">
        <v>351</v>
      </c>
      <c r="D220" s="60">
        <f>IFERROR(VLOOKUP(A211,REKAPAN!$A$1:$M$2939,9, FALSE))</f>
        <v>11000</v>
      </c>
      <c r="E220" s="40"/>
      <c r="F220" s="47" t="s">
        <v>383</v>
      </c>
      <c r="G220" s="63">
        <f t="shared" ref="G220:G221" si="30">B219</f>
        <v>1</v>
      </c>
      <c r="H220" s="50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64"/>
      <c r="C221" s="58" t="s">
        <v>372</v>
      </c>
      <c r="D221" s="65" t="str">
        <f>IFERROR(VLOOKUP(A211,REKAPAN!$A$1:$M$2939,10, FALSE))</f>
        <v>JNE REG</v>
      </c>
      <c r="E221" s="40"/>
      <c r="F221" s="47" t="s">
        <v>404</v>
      </c>
      <c r="G221" s="66" t="str">
        <f t="shared" si="30"/>
        <v>Zenya Mauve M do</v>
      </c>
      <c r="H221" s="50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64"/>
      <c r="C222" s="58" t="s">
        <v>394</v>
      </c>
      <c r="D222" s="67"/>
      <c r="E222" s="40"/>
      <c r="F222" s="47"/>
      <c r="H222" s="50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64"/>
      <c r="C223" s="53"/>
      <c r="D223" s="50"/>
      <c r="E223" s="40"/>
      <c r="F223" s="64"/>
      <c r="H223" s="50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7" t="s">
        <v>460</v>
      </c>
      <c r="B224" s="210" t="s">
        <v>462</v>
      </c>
      <c r="C224" s="53"/>
      <c r="D224" s="54"/>
      <c r="E224" s="40"/>
      <c r="F224" s="69" t="s">
        <v>464</v>
      </c>
      <c r="G224" s="70" t="s">
        <v>469</v>
      </c>
      <c r="H224" s="71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72" t="str">
        <f>IFERROR(VLOOKUP(A211,REKAPAN!$A$2:$R$2939,16, FALSE))</f>
        <v>WAWAT</v>
      </c>
      <c r="B225" s="211"/>
      <c r="C225" s="74"/>
      <c r="D225" s="75"/>
      <c r="E225" s="76"/>
      <c r="F225" s="77"/>
      <c r="G225" s="78"/>
      <c r="H225" s="79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26" t="s">
        <v>98</v>
      </c>
      <c r="B226" s="27"/>
      <c r="C226" s="27"/>
      <c r="D226" s="28"/>
      <c r="E226" s="29"/>
      <c r="F226" s="30" t="str">
        <f>A226</f>
        <v>(02)5</v>
      </c>
      <c r="G226" s="31" t="s">
        <v>238</v>
      </c>
      <c r="H226" s="32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34" t="s">
        <v>239</v>
      </c>
      <c r="B227" s="205" t="str">
        <f>IFERROR(VLOOKUP(A226,REKAPAN!$A$1:$M$2939,2, FALSE))</f>
        <v>Nida</v>
      </c>
      <c r="C227" s="36"/>
      <c r="D227" s="38"/>
      <c r="E227" s="40"/>
      <c r="F227" s="30" t="s">
        <v>266</v>
      </c>
      <c r="G227" s="43" t="str">
        <f>B233</f>
        <v>CS YENI (082321458214)</v>
      </c>
      <c r="H227" s="28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4" t="s">
        <v>269</v>
      </c>
      <c r="B228" s="206" t="str">
        <f>IFERROR(VLOOKUP(A226,REKAPAN!$A$1:$M$2939,3, FALSE))</f>
        <v>Perumahan puri delta kiara blok Fb no 10 u rt09/01 kecamatan : walantaka Kab : serang Provinsi : banten</v>
      </c>
      <c r="D228" s="46"/>
      <c r="E228" s="40"/>
      <c r="F228" s="47" t="s">
        <v>270</v>
      </c>
      <c r="G228" s="49" t="str">
        <f>B227</f>
        <v>Nida</v>
      </c>
      <c r="H228" s="50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4"/>
      <c r="D229" s="46"/>
      <c r="E229" s="40"/>
      <c r="F229" s="47" t="s">
        <v>283</v>
      </c>
      <c r="G229" s="51">
        <f t="shared" ref="G229:G233" si="31">D232</f>
        <v>43469</v>
      </c>
      <c r="H229" s="50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8.75" customHeight="1">
      <c r="A230" s="44"/>
      <c r="D230" s="46"/>
      <c r="E230" s="40"/>
      <c r="F230" s="47" t="s">
        <v>300</v>
      </c>
      <c r="G230" s="51">
        <f t="shared" si="31"/>
        <v>43469</v>
      </c>
      <c r="H230" s="50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4" t="s">
        <v>306</v>
      </c>
      <c r="B231" s="207" t="str">
        <f>IFERROR(VLOOKUP(A226,REKAPAN!$A$1:$M$2939,4, FALSE))</f>
        <v>085319136310</v>
      </c>
      <c r="C231" s="53"/>
      <c r="D231" s="54"/>
      <c r="E231" s="40"/>
      <c r="F231" s="47" t="s">
        <v>325</v>
      </c>
      <c r="G231" s="49" t="str">
        <f t="shared" si="31"/>
        <v/>
      </c>
      <c r="H231" s="50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30" t="s">
        <v>4013</v>
      </c>
      <c r="B232" s="208" t="s">
        <v>333</v>
      </c>
      <c r="C232" s="56" t="s">
        <v>283</v>
      </c>
      <c r="D232" s="57">
        <f>IFERROR(VLOOKUP(A226,REKAPAN!$A$1:$M$2939,12, FALSE))</f>
        <v>43469</v>
      </c>
      <c r="E232" s="40"/>
      <c r="F232" s="47" t="s">
        <v>351</v>
      </c>
      <c r="G232" s="49">
        <f t="shared" si="31"/>
        <v>14000</v>
      </c>
      <c r="H232" s="50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4" t="s">
        <v>266</v>
      </c>
      <c r="B233" s="207" t="str">
        <f>IFERROR(VLOOKUP(A226,REKAPAN!$A$1:$O$2939,15, FALSE))</f>
        <v>CS YENI (082321458214)</v>
      </c>
      <c r="C233" s="58" t="s">
        <v>300</v>
      </c>
      <c r="D233" s="59">
        <f>IFERROR(VLOOKUP(A226,REKAPAN!$A$1:$M$2939,13, FALSE))</f>
        <v>43469</v>
      </c>
      <c r="E233" s="40"/>
      <c r="F233" s="47" t="s">
        <v>372</v>
      </c>
      <c r="G233" s="49" t="str">
        <f t="shared" si="31"/>
        <v>JNE REG</v>
      </c>
      <c r="H233" s="50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4" t="s">
        <v>383</v>
      </c>
      <c r="B234" s="207">
        <f>IFERROR(VLOOKUP(A226,REKAPAN!$A$1:$M$2939,6, FALSE))</f>
        <v>2</v>
      </c>
      <c r="C234" s="58" t="s">
        <v>325</v>
      </c>
      <c r="D234" s="60" t="str">
        <f>IFERROR(VLOOKUP(A226,REKAPAN!$A$1:$M$2939,11, FALSE))</f>
        <v/>
      </c>
      <c r="E234" s="40"/>
      <c r="F234" s="47" t="s">
        <v>394</v>
      </c>
      <c r="G234" s="61" t="str">
        <f>IFERROR(VLOOKUP(A226,REKAPAN!$A$1:$O$2939,14, FALSE))</f>
        <v/>
      </c>
      <c r="H234" s="50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4" t="s">
        <v>404</v>
      </c>
      <c r="B235" s="209" t="str">
        <f>IFERROR(VLOOKUP(A226,REKAPAN!$A$1:$M$2939,5, FALSE))</f>
        <v>Tisha Lavender S, Choco L, Navy M do</v>
      </c>
      <c r="C235" s="58" t="s">
        <v>351</v>
      </c>
      <c r="D235" s="60">
        <f>IFERROR(VLOOKUP(A226,REKAPAN!$A$1:$M$2939,9, FALSE))</f>
        <v>14000</v>
      </c>
      <c r="E235" s="40"/>
      <c r="F235" s="47" t="s">
        <v>383</v>
      </c>
      <c r="G235" s="63">
        <f t="shared" ref="G235:G236" si="32">B234</f>
        <v>2</v>
      </c>
      <c r="H235" s="50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64"/>
      <c r="C236" s="58" t="s">
        <v>372</v>
      </c>
      <c r="D236" s="65" t="str">
        <f>IFERROR(VLOOKUP(A226,REKAPAN!$A$1:$M$2939,10, FALSE))</f>
        <v>JNE REG</v>
      </c>
      <c r="E236" s="40"/>
      <c r="F236" s="47" t="s">
        <v>404</v>
      </c>
      <c r="G236" s="66" t="str">
        <f t="shared" si="32"/>
        <v>Tisha Lavender S, Choco L, Navy M do</v>
      </c>
      <c r="H236" s="50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64"/>
      <c r="C237" s="58" t="s">
        <v>394</v>
      </c>
      <c r="D237" s="67"/>
      <c r="E237" s="40"/>
      <c r="F237" s="47"/>
      <c r="H237" s="50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64"/>
      <c r="C238" s="53"/>
      <c r="D238" s="50"/>
      <c r="E238" s="40"/>
      <c r="F238" s="64"/>
      <c r="H238" s="50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7" t="s">
        <v>460</v>
      </c>
      <c r="B239" s="210" t="s">
        <v>462</v>
      </c>
      <c r="C239" s="53"/>
      <c r="D239" s="54"/>
      <c r="E239" s="40"/>
      <c r="F239" s="69" t="s">
        <v>464</v>
      </c>
      <c r="G239" s="70" t="s">
        <v>469</v>
      </c>
      <c r="H239" s="71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72" t="str">
        <f>IFERROR(VLOOKUP(A226,REKAPAN!$A$2:$R$2939,16, FALSE))</f>
        <v>WAWAT</v>
      </c>
      <c r="B240" s="211"/>
      <c r="C240" s="74"/>
      <c r="D240" s="75"/>
      <c r="E240" s="76"/>
      <c r="F240" s="77"/>
      <c r="G240" s="78"/>
      <c r="H240" s="79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26" t="s">
        <v>103</v>
      </c>
      <c r="B241" s="27"/>
      <c r="C241" s="27"/>
      <c r="D241" s="28"/>
      <c r="E241" s="29"/>
      <c r="F241" s="30" t="str">
        <f>A241</f>
        <v>(02)6</v>
      </c>
      <c r="G241" s="31" t="s">
        <v>238</v>
      </c>
      <c r="H241" s="32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34" t="s">
        <v>239</v>
      </c>
      <c r="B242" s="205" t="str">
        <f>IFERROR(VLOOKUP(A241,REKAPAN!$A$1:$M$2939,2, FALSE))</f>
        <v>Edi Susanto </v>
      </c>
      <c r="C242" s="36"/>
      <c r="D242" s="38"/>
      <c r="E242" s="40"/>
      <c r="F242" s="30" t="s">
        <v>266</v>
      </c>
      <c r="G242" s="43" t="str">
        <f>B248</f>
        <v>CS YENI (082321458214)</v>
      </c>
      <c r="H242" s="28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4" t="s">
        <v>269</v>
      </c>
      <c r="B243" s="206" t="str">
        <f>IFERROR(VLOOKUP(A241,REKAPAN!$A$1:$M$2939,3, FALSE))</f>
        <v>Kontrakan bpk Panda di kampung Cijeruk RT 04/RW 01 Desa Cijeruk. Kecamatan: Kibin Kabupaten: Serang Provinsi: BANTEN</v>
      </c>
      <c r="D243" s="46"/>
      <c r="E243" s="40"/>
      <c r="F243" s="47" t="s">
        <v>270</v>
      </c>
      <c r="G243" s="49" t="str">
        <f>B242</f>
        <v>Edi Susanto </v>
      </c>
      <c r="H243" s="50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4"/>
      <c r="D244" s="46"/>
      <c r="E244" s="40"/>
      <c r="F244" s="47" t="s">
        <v>283</v>
      </c>
      <c r="G244" s="51">
        <f t="shared" ref="G244:G248" si="33">D247</f>
        <v>43469</v>
      </c>
      <c r="H244" s="50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42.75" customHeight="1">
      <c r="A245" s="44"/>
      <c r="D245" s="46"/>
      <c r="E245" s="40"/>
      <c r="F245" s="47" t="s">
        <v>300</v>
      </c>
      <c r="G245" s="51">
        <f t="shared" si="33"/>
        <v>43469</v>
      </c>
      <c r="H245" s="50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4" t="s">
        <v>306</v>
      </c>
      <c r="B246" s="207" t="str">
        <f>IFERROR(VLOOKUP(A241,REKAPAN!$A$1:$M$2939,4, FALSE))</f>
        <v>085773111559</v>
      </c>
      <c r="C246" s="53"/>
      <c r="D246" s="54"/>
      <c r="E246" s="40"/>
      <c r="F246" s="47" t="s">
        <v>325</v>
      </c>
      <c r="G246" s="49" t="str">
        <f t="shared" si="33"/>
        <v/>
      </c>
      <c r="H246" s="50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30" t="s">
        <v>4013</v>
      </c>
      <c r="B247" s="208" t="s">
        <v>333</v>
      </c>
      <c r="C247" s="56" t="s">
        <v>283</v>
      </c>
      <c r="D247" s="57">
        <f>IFERROR(VLOOKUP(A241,REKAPAN!$A$1:$M$2939,12, FALSE))</f>
        <v>43469</v>
      </c>
      <c r="E247" s="40"/>
      <c r="F247" s="47" t="s">
        <v>351</v>
      </c>
      <c r="G247" s="49">
        <f t="shared" si="33"/>
        <v>15000</v>
      </c>
      <c r="H247" s="50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4" t="s">
        <v>266</v>
      </c>
      <c r="B248" s="207" t="str">
        <f>IFERROR(VLOOKUP(A241,REKAPAN!$A$1:$O$2939,15, FALSE))</f>
        <v>CS YENI (082321458214)</v>
      </c>
      <c r="C248" s="58" t="s">
        <v>300</v>
      </c>
      <c r="D248" s="59">
        <f>IFERROR(VLOOKUP(A241,REKAPAN!$A$1:$M$2939,13, FALSE))</f>
        <v>43469</v>
      </c>
      <c r="E248" s="40"/>
      <c r="F248" s="47" t="s">
        <v>372</v>
      </c>
      <c r="G248" s="49" t="str">
        <f t="shared" si="33"/>
        <v>POS</v>
      </c>
      <c r="H248" s="50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4" t="s">
        <v>383</v>
      </c>
      <c r="B249" s="207">
        <f>IFERROR(VLOOKUP(A241,REKAPAN!$A$1:$M$2939,6, FALSE))</f>
        <v>2</v>
      </c>
      <c r="C249" s="58" t="s">
        <v>325</v>
      </c>
      <c r="D249" s="60" t="str">
        <f>IFERROR(VLOOKUP(A241,REKAPAN!$A$1:$M$2939,11, FALSE))</f>
        <v/>
      </c>
      <c r="E249" s="40"/>
      <c r="F249" s="47" t="s">
        <v>394</v>
      </c>
      <c r="G249" s="61" t="str">
        <f>IFERROR(VLOOKUP(A241,REKAPAN!$A$1:$O$2939,14, FALSE))</f>
        <v/>
      </c>
      <c r="H249" s="50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4" t="s">
        <v>404</v>
      </c>
      <c r="B250" s="209" t="str">
        <f>IFERROR(VLOOKUP(A241,REKAPAN!$A$1:$M$2939,5, FALSE))</f>
        <v>Fazilla blue M set</v>
      </c>
      <c r="C250" s="58" t="s">
        <v>351</v>
      </c>
      <c r="D250" s="60">
        <f>IFERROR(VLOOKUP(A241,REKAPAN!$A$1:$M$2939,9, FALSE))</f>
        <v>15000</v>
      </c>
      <c r="E250" s="40"/>
      <c r="F250" s="47" t="s">
        <v>383</v>
      </c>
      <c r="G250" s="63">
        <f t="shared" ref="G250:G251" si="34">B249</f>
        <v>2</v>
      </c>
      <c r="H250" s="50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64"/>
      <c r="C251" s="58" t="s">
        <v>372</v>
      </c>
      <c r="D251" s="65" t="str">
        <f>IFERROR(VLOOKUP(A241,REKAPAN!$A$1:$M$2939,10, FALSE))</f>
        <v>POS</v>
      </c>
      <c r="E251" s="40"/>
      <c r="F251" s="47" t="s">
        <v>404</v>
      </c>
      <c r="G251" s="66" t="str">
        <f t="shared" si="34"/>
        <v>Fazilla blue M set</v>
      </c>
      <c r="H251" s="50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64"/>
      <c r="C252" s="58" t="s">
        <v>394</v>
      </c>
      <c r="D252" s="67"/>
      <c r="E252" s="40"/>
      <c r="F252" s="47"/>
      <c r="H252" s="50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64"/>
      <c r="C253" s="53"/>
      <c r="D253" s="50"/>
      <c r="E253" s="40"/>
      <c r="F253" s="64"/>
      <c r="H253" s="50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7" t="s">
        <v>460</v>
      </c>
      <c r="B254" s="210" t="s">
        <v>462</v>
      </c>
      <c r="C254" s="53"/>
      <c r="D254" s="54"/>
      <c r="E254" s="40"/>
      <c r="F254" s="69" t="s">
        <v>464</v>
      </c>
      <c r="G254" s="70" t="s">
        <v>469</v>
      </c>
      <c r="H254" s="71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72" t="str">
        <f>IFERROR(VLOOKUP(A241,REKAPAN!$A$2:$R$2939,16, FALSE))</f>
        <v>WAWAT</v>
      </c>
      <c r="B255" s="211"/>
      <c r="C255" s="74"/>
      <c r="D255" s="75"/>
      <c r="E255" s="76"/>
      <c r="F255" s="77"/>
      <c r="G255" s="78"/>
      <c r="H255" s="79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26" t="s">
        <v>108</v>
      </c>
      <c r="B256" s="27"/>
      <c r="C256" s="27"/>
      <c r="D256" s="28"/>
      <c r="E256" s="29"/>
      <c r="F256" s="30" t="str">
        <f>A256</f>
        <v>(02)7</v>
      </c>
      <c r="G256" s="31" t="s">
        <v>238</v>
      </c>
      <c r="H256" s="32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34" t="s">
        <v>239</v>
      </c>
      <c r="B257" s="205" t="str">
        <f>IFERROR(VLOOKUP(A256,REKAPAN!$A$1:$M$2939,2, FALSE))</f>
        <v>Devi Bilo</v>
      </c>
      <c r="C257" s="36"/>
      <c r="D257" s="38"/>
      <c r="E257" s="40"/>
      <c r="F257" s="30" t="s">
        <v>266</v>
      </c>
      <c r="G257" s="43" t="str">
        <f>B263</f>
        <v>CS YENI (082321458214)</v>
      </c>
      <c r="H257" s="28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4" t="s">
        <v>269</v>
      </c>
      <c r="B258" s="206" t="str">
        <f>IFERROR(VLOOKUP(A256,REKAPAN!$A$1:$M$2939,3, FALSE))</f>
        <v>Kel:akehuda RT/004 RW/002 No rmh 525 Kecamatan :ternate utara Kab/Kota : ternate Provinsi : Maluku utara</v>
      </c>
      <c r="D258" s="46"/>
      <c r="E258" s="40"/>
      <c r="F258" s="47" t="s">
        <v>270</v>
      </c>
      <c r="G258" s="49" t="str">
        <f>B257</f>
        <v>Devi Bilo</v>
      </c>
      <c r="H258" s="50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4"/>
      <c r="D259" s="46"/>
      <c r="E259" s="40"/>
      <c r="F259" s="47" t="s">
        <v>283</v>
      </c>
      <c r="G259" s="51">
        <f t="shared" ref="G259:G263" si="35">D262</f>
        <v>43469</v>
      </c>
      <c r="H259" s="50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31.5" customHeight="1">
      <c r="A260" s="44"/>
      <c r="D260" s="46"/>
      <c r="E260" s="40"/>
      <c r="F260" s="47" t="s">
        <v>300</v>
      </c>
      <c r="G260" s="51">
        <f t="shared" si="35"/>
        <v>43469</v>
      </c>
      <c r="H260" s="50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4" t="s">
        <v>306</v>
      </c>
      <c r="B261" s="207" t="str">
        <f>IFERROR(VLOOKUP(A256,REKAPAN!$A$1:$M$2939,4, FALSE))</f>
        <v>082345132020</v>
      </c>
      <c r="C261" s="53"/>
      <c r="D261" s="54"/>
      <c r="E261" s="40"/>
      <c r="F261" s="47" t="s">
        <v>325</v>
      </c>
      <c r="G261" s="49" t="str">
        <f t="shared" si="35"/>
        <v/>
      </c>
      <c r="H261" s="50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30" t="s">
        <v>4013</v>
      </c>
      <c r="B262" s="208" t="s">
        <v>333</v>
      </c>
      <c r="C262" s="56" t="s">
        <v>283</v>
      </c>
      <c r="D262" s="57">
        <f>IFERROR(VLOOKUP(A256,REKAPAN!$A$1:$M$2939,12, FALSE))</f>
        <v>43469</v>
      </c>
      <c r="E262" s="40"/>
      <c r="F262" s="47" t="s">
        <v>351</v>
      </c>
      <c r="G262" s="49">
        <f t="shared" si="35"/>
        <v>67000</v>
      </c>
      <c r="H262" s="50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4" t="s">
        <v>266</v>
      </c>
      <c r="B263" s="207" t="str">
        <f>IFERROR(VLOOKUP(A256,REKAPAN!$A$1:$O$2939,15, FALSE))</f>
        <v>CS YENI (082321458214)</v>
      </c>
      <c r="C263" s="58" t="s">
        <v>300</v>
      </c>
      <c r="D263" s="59">
        <f>IFERROR(VLOOKUP(A256,REKAPAN!$A$1:$M$2939,13, FALSE))</f>
        <v>43469</v>
      </c>
      <c r="E263" s="40"/>
      <c r="F263" s="47" t="s">
        <v>372</v>
      </c>
      <c r="G263" s="49" t="str">
        <f t="shared" si="35"/>
        <v>POS</v>
      </c>
      <c r="H263" s="50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4" t="s">
        <v>383</v>
      </c>
      <c r="B264" s="207">
        <f>IFERROR(VLOOKUP(A256,REKAPAN!$A$1:$M$2939,6, FALSE))</f>
        <v>1</v>
      </c>
      <c r="C264" s="58" t="s">
        <v>325</v>
      </c>
      <c r="D264" s="60" t="str">
        <f>IFERROR(VLOOKUP(A256,REKAPAN!$A$1:$M$2939,11, FALSE))</f>
        <v/>
      </c>
      <c r="E264" s="40"/>
      <c r="F264" s="47" t="s">
        <v>394</v>
      </c>
      <c r="G264" s="61" t="str">
        <f>IFERROR(VLOOKUP(A256,REKAPAN!$A$1:$O$2939,14, FALSE))</f>
        <v/>
      </c>
      <c r="H264" s="50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4" t="s">
        <v>404</v>
      </c>
      <c r="B265" s="209" t="str">
        <f>IFERROR(VLOOKUP(A256,REKAPAN!$A$1:$M$2939,5, FALSE))</f>
        <v>Khimar alana d.pink</v>
      </c>
      <c r="C265" s="58" t="s">
        <v>351</v>
      </c>
      <c r="D265" s="60">
        <f>IFERROR(VLOOKUP(A256,REKAPAN!$A$1:$M$2939,9, FALSE))</f>
        <v>67000</v>
      </c>
      <c r="E265" s="40"/>
      <c r="F265" s="47" t="s">
        <v>383</v>
      </c>
      <c r="G265" s="63">
        <f t="shared" ref="G265:G266" si="36">B264</f>
        <v>1</v>
      </c>
      <c r="H265" s="50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64"/>
      <c r="C266" s="58" t="s">
        <v>372</v>
      </c>
      <c r="D266" s="65" t="str">
        <f>IFERROR(VLOOKUP(A256,REKAPAN!$A$1:$M$2939,10, FALSE))</f>
        <v>POS</v>
      </c>
      <c r="E266" s="40"/>
      <c r="F266" s="47" t="s">
        <v>404</v>
      </c>
      <c r="G266" s="66" t="str">
        <f t="shared" si="36"/>
        <v>Khimar alana d.pink</v>
      </c>
      <c r="H266" s="50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64"/>
      <c r="C267" s="58" t="s">
        <v>394</v>
      </c>
      <c r="D267" s="67"/>
      <c r="E267" s="40"/>
      <c r="F267" s="47"/>
      <c r="H267" s="50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64"/>
      <c r="C268" s="53"/>
      <c r="D268" s="50"/>
      <c r="E268" s="40"/>
      <c r="F268" s="64"/>
      <c r="H268" s="50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7" t="s">
        <v>460</v>
      </c>
      <c r="B269" s="210" t="s">
        <v>462</v>
      </c>
      <c r="C269" s="53"/>
      <c r="D269" s="54"/>
      <c r="E269" s="40"/>
      <c r="F269" s="69" t="s">
        <v>464</v>
      </c>
      <c r="G269" s="70" t="s">
        <v>469</v>
      </c>
      <c r="H269" s="71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72" t="str">
        <f>IFERROR(VLOOKUP(A256,REKAPAN!$A$2:$R$2939,16, FALSE))</f>
        <v>WAWAT</v>
      </c>
      <c r="B270" s="211"/>
      <c r="C270" s="74"/>
      <c r="D270" s="75"/>
      <c r="E270" s="76"/>
      <c r="F270" s="77"/>
      <c r="G270" s="78"/>
      <c r="H270" s="79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26" t="s">
        <v>113</v>
      </c>
      <c r="B271" s="27"/>
      <c r="C271" s="27"/>
      <c r="D271" s="28"/>
      <c r="E271" s="29"/>
      <c r="F271" s="30" t="str">
        <f>A271</f>
        <v>(02)8</v>
      </c>
      <c r="G271" s="31" t="s">
        <v>238</v>
      </c>
      <c r="H271" s="32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34" t="s">
        <v>239</v>
      </c>
      <c r="B272" s="205" t="str">
        <f>IFERROR(VLOOKUP(A271,REKAPAN!$A$1:$M$2939,2, FALSE))</f>
        <v>Indri yulianti </v>
      </c>
      <c r="C272" s="36"/>
      <c r="D272" s="38"/>
      <c r="E272" s="40"/>
      <c r="F272" s="30" t="s">
        <v>266</v>
      </c>
      <c r="G272" s="43" t="str">
        <f>B278</f>
        <v>CS YENI (082321458214)</v>
      </c>
      <c r="H272" s="28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4" t="s">
        <v>269</v>
      </c>
      <c r="B273" s="206" t="str">
        <f>IFERROR(VLOOKUP(A271,REKAPAN!$A$1:$M$2939,3, FALSE))</f>
        <v>Kp. Cimadang Rt.Rw 001.001 Des. Cijakan Kecamatan : Bojong Kab/Kota : Pandeglang Provinsi : Banten</v>
      </c>
      <c r="D273" s="46"/>
      <c r="E273" s="40"/>
      <c r="F273" s="47" t="s">
        <v>270</v>
      </c>
      <c r="G273" s="49" t="str">
        <f>B272</f>
        <v>Indri yulianti </v>
      </c>
      <c r="H273" s="50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4"/>
      <c r="D274" s="46"/>
      <c r="E274" s="40"/>
      <c r="F274" s="47" t="s">
        <v>283</v>
      </c>
      <c r="G274" s="51">
        <f t="shared" ref="G274:G278" si="37">D277</f>
        <v>43469</v>
      </c>
      <c r="H274" s="50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30.0" customHeight="1">
      <c r="A275" s="44"/>
      <c r="D275" s="46"/>
      <c r="E275" s="40"/>
      <c r="F275" s="47" t="s">
        <v>300</v>
      </c>
      <c r="G275" s="51">
        <f t="shared" si="37"/>
        <v>43469</v>
      </c>
      <c r="H275" s="50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4" t="s">
        <v>306</v>
      </c>
      <c r="B276" s="207" t="str">
        <f>IFERROR(VLOOKUP(A271,REKAPAN!$A$1:$M$2939,4, FALSE))</f>
        <v>085214117093</v>
      </c>
      <c r="C276" s="53"/>
      <c r="D276" s="54"/>
      <c r="E276" s="40"/>
      <c r="F276" s="47" t="s">
        <v>325</v>
      </c>
      <c r="G276" s="49" t="str">
        <f t="shared" si="37"/>
        <v/>
      </c>
      <c r="H276" s="50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30" t="s">
        <v>4013</v>
      </c>
      <c r="B277" s="208" t="s">
        <v>333</v>
      </c>
      <c r="C277" s="56" t="s">
        <v>283</v>
      </c>
      <c r="D277" s="57">
        <f>IFERROR(VLOOKUP(A271,REKAPAN!$A$1:$M$2939,12, FALSE))</f>
        <v>43469</v>
      </c>
      <c r="E277" s="40"/>
      <c r="F277" s="47" t="s">
        <v>351</v>
      </c>
      <c r="G277" s="49">
        <f t="shared" si="37"/>
        <v>22000</v>
      </c>
      <c r="H277" s="50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4" t="s">
        <v>266</v>
      </c>
      <c r="B278" s="207" t="str">
        <f>IFERROR(VLOOKUP(A271,REKAPAN!$A$1:$O$2939,15, FALSE))</f>
        <v>CS YENI (082321458214)</v>
      </c>
      <c r="C278" s="58" t="s">
        <v>300</v>
      </c>
      <c r="D278" s="59">
        <f>IFERROR(VLOOKUP(A271,REKAPAN!$A$1:$M$2939,13, FALSE))</f>
        <v>43469</v>
      </c>
      <c r="E278" s="40"/>
      <c r="F278" s="47" t="s">
        <v>372</v>
      </c>
      <c r="G278" s="49" t="str">
        <f t="shared" si="37"/>
        <v>JNE REG</v>
      </c>
      <c r="H278" s="50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4" t="s">
        <v>383</v>
      </c>
      <c r="B279" s="207">
        <f>IFERROR(VLOOKUP(A271,REKAPAN!$A$1:$M$2939,6, FALSE))</f>
        <v>2</v>
      </c>
      <c r="C279" s="58" t="s">
        <v>325</v>
      </c>
      <c r="D279" s="60" t="str">
        <f>IFERROR(VLOOKUP(A271,REKAPAN!$A$1:$M$2939,11, FALSE))</f>
        <v/>
      </c>
      <c r="E279" s="40"/>
      <c r="F279" s="47" t="s">
        <v>394</v>
      </c>
      <c r="G279" s="61" t="str">
        <f>IFERROR(VLOOKUP(A271,REKAPAN!$A$1:$O$2939,14, FALSE))</f>
        <v/>
      </c>
      <c r="H279" s="50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4" t="s">
        <v>404</v>
      </c>
      <c r="B280" s="209" t="str">
        <f>IFERROR(VLOOKUP(A271,REKAPAN!$A$1:$M$2939,5, FALSE))</f>
        <v>Tisha Choco S set</v>
      </c>
      <c r="C280" s="58" t="s">
        <v>351</v>
      </c>
      <c r="D280" s="60">
        <f>IFERROR(VLOOKUP(A271,REKAPAN!$A$1:$M$2939,9, FALSE))</f>
        <v>22000</v>
      </c>
      <c r="E280" s="40"/>
      <c r="F280" s="47" t="s">
        <v>383</v>
      </c>
      <c r="G280" s="63">
        <f t="shared" ref="G280:G281" si="38">B279</f>
        <v>2</v>
      </c>
      <c r="H280" s="50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64"/>
      <c r="C281" s="58" t="s">
        <v>372</v>
      </c>
      <c r="D281" s="65" t="str">
        <f>IFERROR(VLOOKUP(A271,REKAPAN!$A$1:$M$2939,10, FALSE))</f>
        <v>JNE REG</v>
      </c>
      <c r="E281" s="40"/>
      <c r="F281" s="47" t="s">
        <v>404</v>
      </c>
      <c r="G281" s="66" t="str">
        <f t="shared" si="38"/>
        <v>Tisha Choco S set</v>
      </c>
      <c r="H281" s="50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64"/>
      <c r="C282" s="58" t="s">
        <v>394</v>
      </c>
      <c r="D282" s="67"/>
      <c r="E282" s="40"/>
      <c r="F282" s="47"/>
      <c r="H282" s="50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36.75" customHeight="1">
      <c r="A283" s="64"/>
      <c r="C283" s="53"/>
      <c r="D283" s="50"/>
      <c r="E283" s="40"/>
      <c r="F283" s="64"/>
      <c r="H283" s="50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7" t="s">
        <v>460</v>
      </c>
      <c r="B284" s="210" t="s">
        <v>462</v>
      </c>
      <c r="C284" s="53"/>
      <c r="D284" s="54"/>
      <c r="E284" s="40"/>
      <c r="F284" s="69" t="s">
        <v>464</v>
      </c>
      <c r="G284" s="70" t="s">
        <v>469</v>
      </c>
      <c r="H284" s="71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72" t="str">
        <f>IFERROR(VLOOKUP(A271,REKAPAN!$A$2:$R$2939,16, FALSE))</f>
        <v>WAWAT</v>
      </c>
      <c r="B285" s="211"/>
      <c r="C285" s="74"/>
      <c r="D285" s="75"/>
      <c r="E285" s="76"/>
      <c r="F285" s="77"/>
      <c r="G285" s="78"/>
      <c r="H285" s="79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26" t="s">
        <v>118</v>
      </c>
      <c r="B286" s="27"/>
      <c r="C286" s="27"/>
      <c r="D286" s="28"/>
      <c r="E286" s="29"/>
      <c r="F286" s="30" t="str">
        <f>A286</f>
        <v>(02)9</v>
      </c>
      <c r="G286" s="31" t="s">
        <v>238</v>
      </c>
      <c r="H286" s="32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34" t="s">
        <v>239</v>
      </c>
      <c r="B287" s="205" t="str">
        <f>IFERROR(VLOOKUP(A286,REKAPAN!$A$1:$M$2939,2, FALSE))</f>
        <v>Fitri</v>
      </c>
      <c r="C287" s="36"/>
      <c r="D287" s="38"/>
      <c r="E287" s="40"/>
      <c r="F287" s="30" t="s">
        <v>266</v>
      </c>
      <c r="G287" s="43" t="str">
        <f>B293</f>
        <v>CS YENI (082321458214)</v>
      </c>
      <c r="H287" s="28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4" t="s">
        <v>269</v>
      </c>
      <c r="B288" s="206" t="str">
        <f>IFERROR(VLOOKUP(A286,REKAPAN!$A$1:$M$2939,3, FALSE))</f>
        <v>Jl. Pare-Pare 8 Blok F/ No. 262 Bumi Sudiang Permai (BSP). RT/RW : 006/007. Kelurahan : Laikang. Kecamatan : Biringkanaya. Kab/Kota : Makassar</v>
      </c>
      <c r="D288" s="46"/>
      <c r="E288" s="40"/>
      <c r="F288" s="47" t="s">
        <v>270</v>
      </c>
      <c r="G288" s="49" t="str">
        <f>B287</f>
        <v>Fitri</v>
      </c>
      <c r="H288" s="50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4"/>
      <c r="D289" s="46"/>
      <c r="E289" s="40"/>
      <c r="F289" s="47" t="s">
        <v>283</v>
      </c>
      <c r="G289" s="51">
        <f t="shared" ref="G289:G293" si="39">D292</f>
        <v>43500</v>
      </c>
      <c r="H289" s="50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48.75" customHeight="1">
      <c r="A290" s="44"/>
      <c r="D290" s="46"/>
      <c r="E290" s="40"/>
      <c r="F290" s="47" t="s">
        <v>300</v>
      </c>
      <c r="G290" s="51">
        <f t="shared" si="39"/>
        <v>43500</v>
      </c>
      <c r="H290" s="50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4" t="s">
        <v>306</v>
      </c>
      <c r="B291" s="207" t="str">
        <f>IFERROR(VLOOKUP(A286,REKAPAN!$A$1:$M$2939,4, FALSE))</f>
        <v>085255999148</v>
      </c>
      <c r="C291" s="53"/>
      <c r="D291" s="54"/>
      <c r="E291" s="40"/>
      <c r="F291" s="47" t="s">
        <v>325</v>
      </c>
      <c r="G291" s="49" t="str">
        <f t="shared" si="39"/>
        <v/>
      </c>
      <c r="H291" s="50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30" t="s">
        <v>4013</v>
      </c>
      <c r="B292" s="208" t="s">
        <v>333</v>
      </c>
      <c r="C292" s="56" t="s">
        <v>283</v>
      </c>
      <c r="D292" s="57">
        <f>IFERROR(VLOOKUP(A286,REKAPAN!$A$1:$M$2939,12, FALSE))</f>
        <v>43500</v>
      </c>
      <c r="E292" s="40"/>
      <c r="F292" s="47" t="s">
        <v>351</v>
      </c>
      <c r="G292" s="49">
        <f t="shared" si="39"/>
        <v>38000</v>
      </c>
      <c r="H292" s="50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4" t="s">
        <v>266</v>
      </c>
      <c r="B293" s="207" t="str">
        <f>IFERROR(VLOOKUP(A286,REKAPAN!$A$1:$O$2939,15, FALSE))</f>
        <v>CS YENI (082321458214)</v>
      </c>
      <c r="C293" s="58" t="s">
        <v>300</v>
      </c>
      <c r="D293" s="59">
        <f>IFERROR(VLOOKUP(A286,REKAPAN!$A$1:$M$2939,13, FALSE))</f>
        <v>43500</v>
      </c>
      <c r="E293" s="40"/>
      <c r="F293" s="47" t="s">
        <v>372</v>
      </c>
      <c r="G293" s="49" t="str">
        <f t="shared" si="39"/>
        <v>POS</v>
      </c>
      <c r="H293" s="50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4" t="s">
        <v>383</v>
      </c>
      <c r="B294" s="207">
        <f>IFERROR(VLOOKUP(A286,REKAPAN!$A$1:$M$2939,6, FALSE))</f>
        <v>1</v>
      </c>
      <c r="C294" s="58" t="s">
        <v>325</v>
      </c>
      <c r="D294" s="60" t="str">
        <f>IFERROR(VLOOKUP(A286,REKAPAN!$A$1:$M$2939,11, FALSE))</f>
        <v/>
      </c>
      <c r="E294" s="40"/>
      <c r="F294" s="47" t="s">
        <v>394</v>
      </c>
      <c r="G294" s="61" t="str">
        <f>IFERROR(VLOOKUP(A286,REKAPAN!$A$1:$O$2939,14, FALSE))</f>
        <v/>
      </c>
      <c r="H294" s="50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4" t="s">
        <v>404</v>
      </c>
      <c r="B295" s="209" t="str">
        <f>IFERROR(VLOOKUP(A286,REKAPAN!$A$1:$M$2939,5, FALSE))</f>
        <v>Khimar Tisha Plum</v>
      </c>
      <c r="C295" s="58" t="s">
        <v>351</v>
      </c>
      <c r="D295" s="60">
        <f>IFERROR(VLOOKUP(A286,REKAPAN!$A$1:$M$2939,9, FALSE))</f>
        <v>38000</v>
      </c>
      <c r="E295" s="40"/>
      <c r="F295" s="47" t="s">
        <v>383</v>
      </c>
      <c r="G295" s="63">
        <f t="shared" ref="G295:G296" si="40">B294</f>
        <v>1</v>
      </c>
      <c r="H295" s="50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64"/>
      <c r="C296" s="58" t="s">
        <v>372</v>
      </c>
      <c r="D296" s="65" t="str">
        <f>IFERROR(VLOOKUP(A286,REKAPAN!$A$1:$M$2939,10, FALSE))</f>
        <v>POS</v>
      </c>
      <c r="E296" s="40"/>
      <c r="F296" s="47" t="s">
        <v>404</v>
      </c>
      <c r="G296" s="66" t="str">
        <f t="shared" si="40"/>
        <v>Khimar Tisha Plum</v>
      </c>
      <c r="H296" s="50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64"/>
      <c r="C297" s="58" t="s">
        <v>394</v>
      </c>
      <c r="D297" s="67"/>
      <c r="E297" s="40"/>
      <c r="F297" s="47"/>
      <c r="H297" s="50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64"/>
      <c r="C298" s="53"/>
      <c r="D298" s="50"/>
      <c r="E298" s="40"/>
      <c r="F298" s="64"/>
      <c r="H298" s="50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7" t="s">
        <v>460</v>
      </c>
      <c r="B299" s="210" t="s">
        <v>462</v>
      </c>
      <c r="C299" s="53"/>
      <c r="D299" s="54"/>
      <c r="E299" s="40"/>
      <c r="F299" s="69" t="s">
        <v>464</v>
      </c>
      <c r="G299" s="70" t="s">
        <v>469</v>
      </c>
      <c r="H299" s="71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72" t="str">
        <f>IFERROR(VLOOKUP(A286,REKAPAN!$A$2:$R$2939,16, FALSE))</f>
        <v>WAWAT</v>
      </c>
      <c r="B300" s="211"/>
      <c r="C300" s="74"/>
      <c r="D300" s="75"/>
      <c r="E300" s="76"/>
      <c r="F300" s="77"/>
      <c r="G300" s="78"/>
      <c r="H300" s="79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26" t="s">
        <v>123</v>
      </c>
      <c r="B301" s="27"/>
      <c r="C301" s="27"/>
      <c r="D301" s="28"/>
      <c r="E301" s="29"/>
      <c r="F301" s="30" t="str">
        <f>A301</f>
        <v>(02)10</v>
      </c>
      <c r="G301" s="31" t="s">
        <v>238</v>
      </c>
      <c r="H301" s="32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34" t="s">
        <v>239</v>
      </c>
      <c r="B302" s="205" t="str">
        <f>IFERROR(VLOOKUP(A301,REKAPAN!$A$1:$M$2939,2, FALSE))</f>
        <v>Dhini </v>
      </c>
      <c r="C302" s="36"/>
      <c r="D302" s="38"/>
      <c r="E302" s="40"/>
      <c r="F302" s="30" t="s">
        <v>266</v>
      </c>
      <c r="G302" s="43" t="str">
        <f>B308</f>
        <v>CS YENI (082321458214)</v>
      </c>
      <c r="H302" s="28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4" t="s">
        <v>269</v>
      </c>
      <c r="B303" s="206" t="str">
        <f>IFERROR(VLOOKUP(A301,REKAPAN!$A$1:$M$2939,3, FALSE))</f>
        <v>Perumahan taman sentosa blok j 17no16 rt008 rw006 kel.sukaresmi kec.cikarang selatan bekasi</v>
      </c>
      <c r="D303" s="46"/>
      <c r="E303" s="40"/>
      <c r="F303" s="47" t="s">
        <v>270</v>
      </c>
      <c r="G303" s="49" t="str">
        <f>B302</f>
        <v>Dhini </v>
      </c>
      <c r="H303" s="50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6.5" customHeight="1">
      <c r="A304" s="44"/>
      <c r="D304" s="46"/>
      <c r="E304" s="40"/>
      <c r="F304" s="47" t="s">
        <v>283</v>
      </c>
      <c r="G304" s="51">
        <f t="shared" ref="G304:G308" si="41">D307</f>
        <v>43500</v>
      </c>
      <c r="H304" s="50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40.5" customHeight="1">
      <c r="A305" s="44"/>
      <c r="D305" s="46"/>
      <c r="E305" s="40"/>
      <c r="F305" s="47" t="s">
        <v>300</v>
      </c>
      <c r="G305" s="51">
        <f t="shared" si="41"/>
        <v>43500</v>
      </c>
      <c r="H305" s="50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4" t="s">
        <v>306</v>
      </c>
      <c r="B306" s="207" t="str">
        <f>IFERROR(VLOOKUP(A301,REKAPAN!$A$1:$M$2939,4, FALSE))</f>
        <v>083815645450</v>
      </c>
      <c r="C306" s="53"/>
      <c r="D306" s="54"/>
      <c r="E306" s="40"/>
      <c r="F306" s="47" t="s">
        <v>325</v>
      </c>
      <c r="G306" s="49" t="str">
        <f t="shared" si="41"/>
        <v/>
      </c>
      <c r="H306" s="50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30" t="s">
        <v>4013</v>
      </c>
      <c r="B307" s="208" t="s">
        <v>333</v>
      </c>
      <c r="C307" s="56" t="s">
        <v>283</v>
      </c>
      <c r="D307" s="57">
        <f>IFERROR(VLOOKUP(A301,REKAPAN!$A$1:$M$2939,12, FALSE))</f>
        <v>43500</v>
      </c>
      <c r="E307" s="40"/>
      <c r="F307" s="47" t="s">
        <v>351</v>
      </c>
      <c r="G307" s="49">
        <f t="shared" si="41"/>
        <v>12000</v>
      </c>
      <c r="H307" s="50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4" t="s">
        <v>266</v>
      </c>
      <c r="B308" s="207" t="str">
        <f>IFERROR(VLOOKUP(A301,REKAPAN!$A$1:$O$2939,15, FALSE))</f>
        <v>CS YENI (082321458214)</v>
      </c>
      <c r="C308" s="58" t="s">
        <v>300</v>
      </c>
      <c r="D308" s="59">
        <f>IFERROR(VLOOKUP(A301,REKAPAN!$A$1:$M$2939,13, FALSE))</f>
        <v>43500</v>
      </c>
      <c r="E308" s="40"/>
      <c r="F308" s="47" t="s">
        <v>372</v>
      </c>
      <c r="G308" s="49" t="str">
        <f t="shared" si="41"/>
        <v>JNE REG</v>
      </c>
      <c r="H308" s="50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4" t="s">
        <v>383</v>
      </c>
      <c r="B309" s="207">
        <f>IFERROR(VLOOKUP(A301,REKAPAN!$A$1:$M$2939,6, FALSE))</f>
        <v>2</v>
      </c>
      <c r="C309" s="58" t="s">
        <v>325</v>
      </c>
      <c r="D309" s="60" t="str">
        <f>IFERROR(VLOOKUP(A301,REKAPAN!$A$1:$M$2939,11, FALSE))</f>
        <v/>
      </c>
      <c r="E309" s="40"/>
      <c r="F309" s="47" t="s">
        <v>394</v>
      </c>
      <c r="G309" s="61" t="str">
        <f>IFERROR(VLOOKUP(A301,REKAPAN!$A$1:$O$2939,14, FALSE))</f>
        <v/>
      </c>
      <c r="H309" s="50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4" t="s">
        <v>404</v>
      </c>
      <c r="B310" s="209" t="str">
        <f>IFERROR(VLOOKUP(A301,REKAPAN!$A$1:$M$2939,5, FALSE))</f>
        <v>Tisha Choco L set</v>
      </c>
      <c r="C310" s="58" t="s">
        <v>351</v>
      </c>
      <c r="D310" s="60">
        <f>IFERROR(VLOOKUP(A301,REKAPAN!$A$1:$M$2939,9, FALSE))</f>
        <v>12000</v>
      </c>
      <c r="E310" s="40"/>
      <c r="F310" s="47" t="s">
        <v>383</v>
      </c>
      <c r="G310" s="63">
        <f t="shared" ref="G310:G311" si="42">B309</f>
        <v>2</v>
      </c>
      <c r="H310" s="50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64"/>
      <c r="C311" s="58" t="s">
        <v>372</v>
      </c>
      <c r="D311" s="65" t="str">
        <f>IFERROR(VLOOKUP(A301,REKAPAN!$A$1:$M$2939,10, FALSE))</f>
        <v>JNE REG</v>
      </c>
      <c r="E311" s="40"/>
      <c r="F311" s="47" t="s">
        <v>404</v>
      </c>
      <c r="G311" s="66" t="str">
        <f t="shared" si="42"/>
        <v>Tisha Choco L set</v>
      </c>
      <c r="H311" s="50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64"/>
      <c r="C312" s="58" t="s">
        <v>394</v>
      </c>
      <c r="D312" s="67"/>
      <c r="E312" s="40"/>
      <c r="F312" s="47"/>
      <c r="H312" s="50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64"/>
      <c r="C313" s="53"/>
      <c r="D313" s="50"/>
      <c r="E313" s="40"/>
      <c r="F313" s="64"/>
      <c r="H313" s="50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7" t="s">
        <v>460</v>
      </c>
      <c r="B314" s="210" t="s">
        <v>462</v>
      </c>
      <c r="C314" s="53"/>
      <c r="D314" s="54"/>
      <c r="E314" s="40"/>
      <c r="F314" s="69" t="s">
        <v>464</v>
      </c>
      <c r="G314" s="70" t="s">
        <v>469</v>
      </c>
      <c r="H314" s="71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72" t="str">
        <f>IFERROR(VLOOKUP(A301,REKAPAN!$A$2:$R$2939,16, FALSE))</f>
        <v>WAWAT</v>
      </c>
      <c r="B315" s="211"/>
      <c r="C315" s="74"/>
      <c r="D315" s="75"/>
      <c r="E315" s="76"/>
      <c r="F315" s="77"/>
      <c r="G315" s="78"/>
      <c r="H315" s="79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26" t="s">
        <v>128</v>
      </c>
      <c r="B316" s="27"/>
      <c r="C316" s="27"/>
      <c r="D316" s="28"/>
      <c r="E316" s="29"/>
      <c r="F316" s="30" t="str">
        <f>A316</f>
        <v>(02)11</v>
      </c>
      <c r="G316" s="31" t="s">
        <v>238</v>
      </c>
      <c r="H316" s="32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34" t="s">
        <v>239</v>
      </c>
      <c r="B317" s="205" t="str">
        <f>IFERROR(VLOOKUP(A316,REKAPAN!$A$1:$M$2939,2, FALSE))</f>
        <v>Dana Sefrina Sulviadi</v>
      </c>
      <c r="C317" s="36"/>
      <c r="D317" s="38"/>
      <c r="E317" s="40"/>
      <c r="F317" s="30" t="s">
        <v>266</v>
      </c>
      <c r="G317" s="43" t="str">
        <f>B323</f>
        <v>CS YENI (082321458214)</v>
      </c>
      <c r="H317" s="28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4" t="s">
        <v>269</v>
      </c>
      <c r="B318" s="206" t="str">
        <f>IFERROR(VLOOKUP(A316,REKAPAN!$A$1:$M$2939,3, FALSE))</f>
        <v>Rusunawa 2 Unisma , Jl Tata Surya , Kecamatan Lowokwaru, Kota Malang Provinsi : Jawa Timur</v>
      </c>
      <c r="D318" s="46"/>
      <c r="E318" s="40"/>
      <c r="F318" s="47" t="s">
        <v>270</v>
      </c>
      <c r="G318" s="49" t="str">
        <f>B317</f>
        <v>Dana Sefrina Sulviadi</v>
      </c>
      <c r="H318" s="50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4"/>
      <c r="D319" s="46"/>
      <c r="E319" s="40"/>
      <c r="F319" s="47" t="s">
        <v>283</v>
      </c>
      <c r="G319" s="51">
        <f t="shared" ref="G319:G323" si="43">D322</f>
        <v>43500</v>
      </c>
      <c r="H319" s="50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8.75" customHeight="1">
      <c r="A320" s="44"/>
      <c r="D320" s="46"/>
      <c r="E320" s="40"/>
      <c r="F320" s="47" t="s">
        <v>300</v>
      </c>
      <c r="G320" s="51">
        <f t="shared" si="43"/>
        <v>43500</v>
      </c>
      <c r="H320" s="50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4" t="s">
        <v>306</v>
      </c>
      <c r="B321" s="207" t="str">
        <f>IFERROR(VLOOKUP(A316,REKAPAN!$A$1:$M$2939,4, FALSE))</f>
        <v>081235223567</v>
      </c>
      <c r="C321" s="53"/>
      <c r="D321" s="54"/>
      <c r="E321" s="40"/>
      <c r="F321" s="47" t="s">
        <v>325</v>
      </c>
      <c r="G321" s="49" t="str">
        <f t="shared" si="43"/>
        <v/>
      </c>
      <c r="H321" s="50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30" t="s">
        <v>4013</v>
      </c>
      <c r="B322" s="208" t="s">
        <v>333</v>
      </c>
      <c r="C322" s="56" t="s">
        <v>283</v>
      </c>
      <c r="D322" s="57">
        <f>IFERROR(VLOOKUP(A316,REKAPAN!$A$1:$M$2939,12, FALSE))</f>
        <v>43500</v>
      </c>
      <c r="E322" s="40"/>
      <c r="F322" s="47" t="s">
        <v>351</v>
      </c>
      <c r="G322" s="49">
        <f t="shared" si="43"/>
        <v>21000</v>
      </c>
      <c r="H322" s="50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4" t="s">
        <v>266</v>
      </c>
      <c r="B323" s="207" t="str">
        <f>IFERROR(VLOOKUP(A316,REKAPAN!$A$1:$O$2939,15, FALSE))</f>
        <v>CS YENI (082321458214)</v>
      </c>
      <c r="C323" s="58" t="s">
        <v>300</v>
      </c>
      <c r="D323" s="59">
        <f>IFERROR(VLOOKUP(A316,REKAPAN!$A$1:$M$2939,13, FALSE))</f>
        <v>43500</v>
      </c>
      <c r="E323" s="40"/>
      <c r="F323" s="47" t="s">
        <v>372</v>
      </c>
      <c r="G323" s="49" t="str">
        <f t="shared" si="43"/>
        <v>JNE REG</v>
      </c>
      <c r="H323" s="50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4" t="s">
        <v>383</v>
      </c>
      <c r="B324" s="207">
        <f>IFERROR(VLOOKUP(A316,REKAPAN!$A$1:$M$2939,6, FALSE))</f>
        <v>1</v>
      </c>
      <c r="C324" s="58" t="s">
        <v>325</v>
      </c>
      <c r="D324" s="60" t="str">
        <f>IFERROR(VLOOKUP(A316,REKAPAN!$A$1:$M$2939,11, FALSE))</f>
        <v/>
      </c>
      <c r="E324" s="40"/>
      <c r="F324" s="47" t="s">
        <v>394</v>
      </c>
      <c r="G324" s="61" t="str">
        <f>IFERROR(VLOOKUP(A316,REKAPAN!$A$1:$O$2939,14, FALSE))</f>
        <v/>
      </c>
      <c r="H324" s="50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4" t="s">
        <v>404</v>
      </c>
      <c r="B325" s="209" t="str">
        <f>IFERROR(VLOOKUP(A316,REKAPAN!$A$1:$M$2939,5, FALSE))</f>
        <v>Zenya Gold L do</v>
      </c>
      <c r="C325" s="58" t="s">
        <v>351</v>
      </c>
      <c r="D325" s="60">
        <f>IFERROR(VLOOKUP(A316,REKAPAN!$A$1:$M$2939,9, FALSE))</f>
        <v>21000</v>
      </c>
      <c r="E325" s="40"/>
      <c r="F325" s="47" t="s">
        <v>383</v>
      </c>
      <c r="G325" s="63">
        <f t="shared" ref="G325:G326" si="44">B324</f>
        <v>1</v>
      </c>
      <c r="H325" s="50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64"/>
      <c r="C326" s="58" t="s">
        <v>372</v>
      </c>
      <c r="D326" s="65" t="str">
        <f>IFERROR(VLOOKUP(A316,REKAPAN!$A$1:$M$2939,10, FALSE))</f>
        <v>JNE REG</v>
      </c>
      <c r="E326" s="40"/>
      <c r="F326" s="47" t="s">
        <v>404</v>
      </c>
      <c r="G326" s="66" t="str">
        <f t="shared" si="44"/>
        <v>Zenya Gold L do</v>
      </c>
      <c r="H326" s="50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64"/>
      <c r="C327" s="58" t="s">
        <v>394</v>
      </c>
      <c r="D327" s="67"/>
      <c r="E327" s="40"/>
      <c r="F327" s="47"/>
      <c r="H327" s="50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64"/>
      <c r="C328" s="53"/>
      <c r="D328" s="50"/>
      <c r="E328" s="40"/>
      <c r="F328" s="64"/>
      <c r="H328" s="50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7" t="s">
        <v>460</v>
      </c>
      <c r="B329" s="210" t="s">
        <v>462</v>
      </c>
      <c r="C329" s="53"/>
      <c r="D329" s="54"/>
      <c r="E329" s="40"/>
      <c r="F329" s="69" t="s">
        <v>464</v>
      </c>
      <c r="G329" s="70" t="s">
        <v>469</v>
      </c>
      <c r="H329" s="71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72" t="str">
        <f>IFERROR(VLOOKUP(A316,REKAPAN!$A$2:$R$2939,16, FALSE))</f>
        <v>WAWAT</v>
      </c>
      <c r="B330" s="211"/>
      <c r="C330" s="74"/>
      <c r="D330" s="75"/>
      <c r="E330" s="76"/>
      <c r="F330" s="77"/>
      <c r="G330" s="78"/>
      <c r="H330" s="79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26" t="s">
        <v>133</v>
      </c>
      <c r="B331" s="27"/>
      <c r="C331" s="27"/>
      <c r="D331" s="28"/>
      <c r="E331" s="29"/>
      <c r="F331" s="30" t="str">
        <f>A331</f>
        <v>(02)12</v>
      </c>
      <c r="G331" s="31" t="s">
        <v>238</v>
      </c>
      <c r="H331" s="32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34" t="s">
        <v>239</v>
      </c>
      <c r="B332" s="205" t="str">
        <f>IFERROR(VLOOKUP(A331,REKAPAN!$A$1:$M$2939,2, FALSE))</f>
        <v>Dian puji astuti</v>
      </c>
      <c r="C332" s="36"/>
      <c r="D332" s="38"/>
      <c r="E332" s="40"/>
      <c r="F332" s="30" t="s">
        <v>266</v>
      </c>
      <c r="G332" s="43" t="str">
        <f>B338</f>
        <v>CS YENI (082321458214)</v>
      </c>
      <c r="H332" s="28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4" t="s">
        <v>269</v>
      </c>
      <c r="B333" s="206" t="str">
        <f>IFERROR(VLOOKUP(A331,REKAPAN!$A$1:$M$2939,3, FALSE))</f>
        <v>Perum GCC , cluster Sakura blok i1 no.03 Kel. Karangrahayu Kecamatan : Karangbahagia Kab/Kota : Bekasi Provinsi :Jawa Barat 17530</v>
      </c>
      <c r="D333" s="46"/>
      <c r="E333" s="40"/>
      <c r="F333" s="47" t="s">
        <v>270</v>
      </c>
      <c r="G333" s="49" t="str">
        <f>B332</f>
        <v>Dian puji astuti</v>
      </c>
      <c r="H333" s="50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4"/>
      <c r="D334" s="46"/>
      <c r="E334" s="40"/>
      <c r="F334" s="47" t="s">
        <v>283</v>
      </c>
      <c r="G334" s="51">
        <f t="shared" ref="G334:G338" si="45">D337</f>
        <v>43500</v>
      </c>
      <c r="H334" s="50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39.0" customHeight="1">
      <c r="A335" s="44"/>
      <c r="D335" s="46"/>
      <c r="E335" s="40"/>
      <c r="F335" s="47" t="s">
        <v>300</v>
      </c>
      <c r="G335" s="51">
        <f t="shared" si="45"/>
        <v>43500</v>
      </c>
      <c r="H335" s="50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4" t="s">
        <v>306</v>
      </c>
      <c r="B336" s="207" t="str">
        <f>IFERROR(VLOOKUP(A331,REKAPAN!$A$1:$M$2939,4, FALSE))</f>
        <v>089637912619</v>
      </c>
      <c r="C336" s="53"/>
      <c r="D336" s="54"/>
      <c r="E336" s="40"/>
      <c r="F336" s="47" t="s">
        <v>325</v>
      </c>
      <c r="G336" s="49" t="str">
        <f t="shared" si="45"/>
        <v/>
      </c>
      <c r="H336" s="50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30" t="s">
        <v>4013</v>
      </c>
      <c r="B337" s="208" t="s">
        <v>333</v>
      </c>
      <c r="C337" s="56" t="s">
        <v>283</v>
      </c>
      <c r="D337" s="57">
        <f>IFERROR(VLOOKUP(A331,REKAPAN!$A$1:$M$2939,12, FALSE))</f>
        <v>43500</v>
      </c>
      <c r="E337" s="40"/>
      <c r="F337" s="47" t="s">
        <v>351</v>
      </c>
      <c r="G337" s="49">
        <f t="shared" si="45"/>
        <v>12000</v>
      </c>
      <c r="H337" s="50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4" t="s">
        <v>266</v>
      </c>
      <c r="B338" s="207" t="str">
        <f>IFERROR(VLOOKUP(A331,REKAPAN!$A$1:$O$2939,15, FALSE))</f>
        <v>CS YENI (082321458214)</v>
      </c>
      <c r="C338" s="58" t="s">
        <v>300</v>
      </c>
      <c r="D338" s="59">
        <f>IFERROR(VLOOKUP(A331,REKAPAN!$A$1:$M$2939,13, FALSE))</f>
        <v>43500</v>
      </c>
      <c r="E338" s="40"/>
      <c r="F338" s="47" t="s">
        <v>372</v>
      </c>
      <c r="G338" s="49" t="str">
        <f t="shared" si="45"/>
        <v>JNE REG</v>
      </c>
      <c r="H338" s="50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4" t="s">
        <v>383</v>
      </c>
      <c r="B339" s="207">
        <f>IFERROR(VLOOKUP(A331,REKAPAN!$A$1:$M$2939,6, FALSE))</f>
        <v>1</v>
      </c>
      <c r="C339" s="58" t="s">
        <v>325</v>
      </c>
      <c r="D339" s="60" t="str">
        <f>IFERROR(VLOOKUP(A331,REKAPAN!$A$1:$M$2939,11, FALSE))</f>
        <v/>
      </c>
      <c r="E339" s="40"/>
      <c r="F339" s="47" t="s">
        <v>394</v>
      </c>
      <c r="G339" s="61" t="str">
        <f>IFERROR(VLOOKUP(A331,REKAPAN!$A$1:$O$2939,14, FALSE))</f>
        <v/>
      </c>
      <c r="H339" s="50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4" t="s">
        <v>404</v>
      </c>
      <c r="B340" s="209" t="str">
        <f>IFERROR(VLOOKUP(A331,REKAPAN!$A$1:$M$2939,5, FALSE))</f>
        <v>Khimar Aara coral M</v>
      </c>
      <c r="C340" s="58" t="s">
        <v>351</v>
      </c>
      <c r="D340" s="60">
        <f>IFERROR(VLOOKUP(A331,REKAPAN!$A$1:$M$2939,9, FALSE))</f>
        <v>12000</v>
      </c>
      <c r="E340" s="40"/>
      <c r="F340" s="47" t="s">
        <v>383</v>
      </c>
      <c r="G340" s="63">
        <f t="shared" ref="G340:G341" si="46">B339</f>
        <v>1</v>
      </c>
      <c r="H340" s="50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64"/>
      <c r="C341" s="58" t="s">
        <v>372</v>
      </c>
      <c r="D341" s="65" t="str">
        <f>IFERROR(VLOOKUP(A331,REKAPAN!$A$1:$M$2939,10, FALSE))</f>
        <v>JNE REG</v>
      </c>
      <c r="E341" s="40"/>
      <c r="F341" s="47" t="s">
        <v>404</v>
      </c>
      <c r="G341" s="66" t="str">
        <f t="shared" si="46"/>
        <v>Khimar Aara coral M</v>
      </c>
      <c r="H341" s="50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64"/>
      <c r="C342" s="58" t="s">
        <v>394</v>
      </c>
      <c r="D342" s="67"/>
      <c r="E342" s="40"/>
      <c r="F342" s="47"/>
      <c r="H342" s="50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64"/>
      <c r="C343" s="53"/>
      <c r="D343" s="50"/>
      <c r="E343" s="40"/>
      <c r="F343" s="64"/>
      <c r="H343" s="50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7" t="s">
        <v>460</v>
      </c>
      <c r="B344" s="210" t="s">
        <v>462</v>
      </c>
      <c r="C344" s="53"/>
      <c r="D344" s="54"/>
      <c r="E344" s="40"/>
      <c r="F344" s="69" t="s">
        <v>464</v>
      </c>
      <c r="G344" s="70" t="s">
        <v>469</v>
      </c>
      <c r="H344" s="71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72" t="str">
        <f>IFERROR(VLOOKUP(A331,REKAPAN!$A$2:$R$2939,16, FALSE))</f>
        <v>WAWAT</v>
      </c>
      <c r="B345" s="211"/>
      <c r="C345" s="74"/>
      <c r="D345" s="75"/>
      <c r="E345" s="76"/>
      <c r="F345" s="77"/>
      <c r="G345" s="78"/>
      <c r="H345" s="79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26" t="s">
        <v>138</v>
      </c>
      <c r="B346" s="27"/>
      <c r="C346" s="27"/>
      <c r="D346" s="28"/>
      <c r="E346" s="29"/>
      <c r="F346" s="30" t="str">
        <f>A346</f>
        <v>(02)13</v>
      </c>
      <c r="G346" s="31" t="s">
        <v>238</v>
      </c>
      <c r="H346" s="32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34" t="s">
        <v>239</v>
      </c>
      <c r="B347" s="205" t="str">
        <f>IFERROR(VLOOKUP(A346,REKAPAN!$A$1:$M$2939,2, FALSE))</f>
        <v>Miftachul jannah</v>
      </c>
      <c r="C347" s="36"/>
      <c r="D347" s="38"/>
      <c r="E347" s="40"/>
      <c r="F347" s="30" t="s">
        <v>266</v>
      </c>
      <c r="G347" s="43" t="str">
        <f>B353</f>
        <v>CS YENI (082321458214)</v>
      </c>
      <c r="H347" s="28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4" t="s">
        <v>269</v>
      </c>
      <c r="B348" s="206" t="str">
        <f>IFERROR(VLOOKUP(A346,REKAPAN!$A$1:$M$2939,3, FALSE))</f>
        <v>dsn.semen ,ds.semen,rt 003 rw 007 Kecamatan :paron Kab/Kota : ngawi Provinsi :jatim</v>
      </c>
      <c r="D348" s="46"/>
      <c r="E348" s="40"/>
      <c r="F348" s="47" t="s">
        <v>270</v>
      </c>
      <c r="G348" s="49" t="str">
        <f>B347</f>
        <v>Miftachul jannah</v>
      </c>
      <c r="H348" s="50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4"/>
      <c r="D349" s="46"/>
      <c r="E349" s="40"/>
      <c r="F349" s="47" t="s">
        <v>283</v>
      </c>
      <c r="G349" s="51">
        <f t="shared" ref="G349:G353" si="47">D352</f>
        <v>43469</v>
      </c>
      <c r="H349" s="50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36.75" customHeight="1">
      <c r="A350" s="44"/>
      <c r="D350" s="46"/>
      <c r="E350" s="40"/>
      <c r="F350" s="47" t="s">
        <v>300</v>
      </c>
      <c r="G350" s="51">
        <f t="shared" si="47"/>
        <v>43469</v>
      </c>
      <c r="H350" s="50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4" t="s">
        <v>306</v>
      </c>
      <c r="B351" s="207" t="str">
        <f>IFERROR(VLOOKUP(A346,REKAPAN!$A$1:$M$2939,4, FALSE))</f>
        <v>085731035661</v>
      </c>
      <c r="C351" s="53"/>
      <c r="D351" s="54"/>
      <c r="E351" s="40"/>
      <c r="F351" s="47" t="s">
        <v>325</v>
      </c>
      <c r="G351" s="49" t="str">
        <f t="shared" si="47"/>
        <v/>
      </c>
      <c r="H351" s="50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30" t="s">
        <v>4013</v>
      </c>
      <c r="B352" s="208" t="s">
        <v>333</v>
      </c>
      <c r="C352" s="56" t="s">
        <v>283</v>
      </c>
      <c r="D352" s="57">
        <f>IFERROR(VLOOKUP(A346,REKAPAN!$A$1:$M$2939,12, FALSE))</f>
        <v>43469</v>
      </c>
      <c r="E352" s="40"/>
      <c r="F352" s="47" t="s">
        <v>351</v>
      </c>
      <c r="G352" s="49">
        <f t="shared" si="47"/>
        <v>40000</v>
      </c>
      <c r="H352" s="50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4" t="s">
        <v>266</v>
      </c>
      <c r="B353" s="207" t="str">
        <f>IFERROR(VLOOKUP(A346,REKAPAN!$A$1:$O$2939,15, FALSE))</f>
        <v>CS YENI (082321458214)</v>
      </c>
      <c r="C353" s="58" t="s">
        <v>300</v>
      </c>
      <c r="D353" s="59">
        <f>IFERROR(VLOOKUP(A346,REKAPAN!$A$1:$M$2939,13, FALSE))</f>
        <v>43469</v>
      </c>
      <c r="E353" s="40"/>
      <c r="F353" s="47" t="s">
        <v>372</v>
      </c>
      <c r="G353" s="49" t="str">
        <f t="shared" si="47"/>
        <v>JNE REG</v>
      </c>
      <c r="H353" s="50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4" t="s">
        <v>383</v>
      </c>
      <c r="B354" s="207">
        <f>IFERROR(VLOOKUP(A346,REKAPAN!$A$1:$M$2939,6, FALSE))</f>
        <v>1</v>
      </c>
      <c r="C354" s="58" t="s">
        <v>325</v>
      </c>
      <c r="D354" s="60" t="str">
        <f>IFERROR(VLOOKUP(A346,REKAPAN!$A$1:$M$2939,11, FALSE))</f>
        <v/>
      </c>
      <c r="E354" s="40"/>
      <c r="F354" s="47" t="s">
        <v>394</v>
      </c>
      <c r="G354" s="61" t="str">
        <f>IFERROR(VLOOKUP(A346,REKAPAN!$A$1:$O$2939,14, FALSE))</f>
        <v/>
      </c>
      <c r="H354" s="50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4" t="s">
        <v>404</v>
      </c>
      <c r="B355" s="209" t="str">
        <f>IFERROR(VLOOKUP(A346,REKAPAN!$A$1:$M$2939,5, FALSE))</f>
        <v>Azni Berry M do</v>
      </c>
      <c r="C355" s="58" t="s">
        <v>351</v>
      </c>
      <c r="D355" s="60">
        <f>IFERROR(VLOOKUP(A346,REKAPAN!$A$1:$M$2939,9, FALSE))</f>
        <v>40000</v>
      </c>
      <c r="E355" s="40"/>
      <c r="F355" s="47" t="s">
        <v>383</v>
      </c>
      <c r="G355" s="63">
        <f t="shared" ref="G355:G356" si="48">B354</f>
        <v>1</v>
      </c>
      <c r="H355" s="50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64"/>
      <c r="C356" s="58" t="s">
        <v>372</v>
      </c>
      <c r="D356" s="65" t="str">
        <f>IFERROR(VLOOKUP(A346,REKAPAN!$A$1:$M$2939,10, FALSE))</f>
        <v>JNE REG</v>
      </c>
      <c r="E356" s="40"/>
      <c r="F356" s="47" t="s">
        <v>404</v>
      </c>
      <c r="G356" s="66" t="str">
        <f t="shared" si="48"/>
        <v>Azni Berry M do</v>
      </c>
      <c r="H356" s="50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64"/>
      <c r="C357" s="58" t="s">
        <v>394</v>
      </c>
      <c r="D357" s="67"/>
      <c r="E357" s="40"/>
      <c r="F357" s="47"/>
      <c r="H357" s="50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64"/>
      <c r="C358" s="53"/>
      <c r="D358" s="50"/>
      <c r="E358" s="40"/>
      <c r="F358" s="64"/>
      <c r="H358" s="50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7" t="s">
        <v>460</v>
      </c>
      <c r="B359" s="210" t="s">
        <v>462</v>
      </c>
      <c r="C359" s="53"/>
      <c r="D359" s="54"/>
      <c r="E359" s="40"/>
      <c r="F359" s="69" t="s">
        <v>464</v>
      </c>
      <c r="G359" s="70" t="s">
        <v>469</v>
      </c>
      <c r="H359" s="71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72" t="str">
        <f>IFERROR(VLOOKUP(A346,REKAPAN!$A$2:$R$2939,16, FALSE))</f>
        <v>WAWAT</v>
      </c>
      <c r="B360" s="211"/>
      <c r="C360" s="74"/>
      <c r="D360" s="75"/>
      <c r="E360" s="76"/>
      <c r="F360" s="77"/>
      <c r="G360" s="78"/>
      <c r="H360" s="79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26" t="s">
        <v>143</v>
      </c>
      <c r="B361" s="27"/>
      <c r="C361" s="27"/>
      <c r="D361" s="28"/>
      <c r="E361" s="29"/>
      <c r="F361" s="30" t="str">
        <f>A361</f>
        <v>(02)14</v>
      </c>
      <c r="G361" s="31" t="s">
        <v>238</v>
      </c>
      <c r="H361" s="32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34" t="s">
        <v>239</v>
      </c>
      <c r="B362" s="205" t="str">
        <f>IFERROR(VLOOKUP(A361,REKAPAN!$A$1:$M$2939,2, FALSE))</f>
        <v>Uci wahyuningsih  </v>
      </c>
      <c r="C362" s="36"/>
      <c r="D362" s="38"/>
      <c r="E362" s="40"/>
      <c r="F362" s="30" t="s">
        <v>266</v>
      </c>
      <c r="G362" s="43" t="str">
        <f>B368</f>
        <v>CS YENI (082321458214)</v>
      </c>
      <c r="H362" s="28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4" t="s">
        <v>269</v>
      </c>
      <c r="B363" s="206" t="str">
        <f>IFERROR(VLOOKUP(A361,REKAPAN!$A$1:$M$2939,3, FALSE))</f>
        <v>Dukuh mbiroto desa sambirejo rt 5 rw 2 Kecamatan :gabus Kab/Kota : pati Provinsi : jateng</v>
      </c>
      <c r="D363" s="46"/>
      <c r="E363" s="40"/>
      <c r="F363" s="47" t="s">
        <v>270</v>
      </c>
      <c r="G363" s="49" t="str">
        <f>B362</f>
        <v>Uci wahyuningsih  </v>
      </c>
      <c r="H363" s="50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25.5" customHeight="1">
      <c r="A364" s="44"/>
      <c r="D364" s="46"/>
      <c r="E364" s="40"/>
      <c r="F364" s="47" t="s">
        <v>283</v>
      </c>
      <c r="G364" s="51">
        <f t="shared" ref="G364:G368" si="49">D367</f>
        <v>43500</v>
      </c>
      <c r="H364" s="50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24.75" customHeight="1">
      <c r="A365" s="44"/>
      <c r="D365" s="46"/>
      <c r="E365" s="40"/>
      <c r="F365" s="47" t="s">
        <v>300</v>
      </c>
      <c r="G365" s="51">
        <f t="shared" si="49"/>
        <v>43500</v>
      </c>
      <c r="H365" s="50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4" t="s">
        <v>306</v>
      </c>
      <c r="B366" s="207" t="str">
        <f>IFERROR(VLOOKUP(A361,REKAPAN!$A$1:$M$2939,4, FALSE))</f>
        <v>082223010419</v>
      </c>
      <c r="C366" s="53"/>
      <c r="D366" s="54"/>
      <c r="E366" s="40"/>
      <c r="F366" s="47" t="s">
        <v>325</v>
      </c>
      <c r="G366" s="49">
        <f t="shared" si="49"/>
        <v>10000</v>
      </c>
      <c r="H366" s="50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30" t="s">
        <v>4013</v>
      </c>
      <c r="B367" s="208" t="s">
        <v>333</v>
      </c>
      <c r="C367" s="56" t="s">
        <v>283</v>
      </c>
      <c r="D367" s="57">
        <f>IFERROR(VLOOKUP(A361,REKAPAN!$A$1:$M$2939,12, FALSE))</f>
        <v>43500</v>
      </c>
      <c r="E367" s="40"/>
      <c r="F367" s="47" t="s">
        <v>351</v>
      </c>
      <c r="G367" s="49">
        <f t="shared" si="49"/>
        <v>24000</v>
      </c>
      <c r="H367" s="50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4" t="s">
        <v>266</v>
      </c>
      <c r="B368" s="207" t="str">
        <f>IFERROR(VLOOKUP(A361,REKAPAN!$A$1:$O$2939,15, FALSE))</f>
        <v>CS YENI (082321458214)</v>
      </c>
      <c r="C368" s="58" t="s">
        <v>300</v>
      </c>
      <c r="D368" s="59">
        <f>IFERROR(VLOOKUP(A361,REKAPAN!$A$1:$M$2939,13, FALSE))</f>
        <v>43500</v>
      </c>
      <c r="E368" s="40"/>
      <c r="F368" s="47" t="s">
        <v>372</v>
      </c>
      <c r="G368" s="49" t="str">
        <f t="shared" si="49"/>
        <v>JNE REG</v>
      </c>
      <c r="H368" s="50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4" t="s">
        <v>383</v>
      </c>
      <c r="B369" s="207">
        <f>IFERROR(VLOOKUP(A361,REKAPAN!$A$1:$M$2939,6, FALSE))</f>
        <v>1</v>
      </c>
      <c r="C369" s="58" t="s">
        <v>325</v>
      </c>
      <c r="D369" s="60">
        <f>IFERROR(VLOOKUP(A361,REKAPAN!$A$1:$M$2939,11, FALSE))</f>
        <v>10000</v>
      </c>
      <c r="E369" s="40"/>
      <c r="F369" s="47" t="s">
        <v>394</v>
      </c>
      <c r="G369" s="61" t="str">
        <f>IFERROR(VLOOKUP(A361,REKAPAN!$A$1:$O$2939,14, FALSE))</f>
        <v/>
      </c>
      <c r="H369" s="50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4" t="s">
        <v>404</v>
      </c>
      <c r="B370" s="209" t="str">
        <f>IFERROR(VLOOKUP(A361,REKAPAN!$A$1:$M$2939,5, FALSE))</f>
        <v>Rafaila pink S do (deffect)</v>
      </c>
      <c r="C370" s="58" t="s">
        <v>351</v>
      </c>
      <c r="D370" s="60">
        <f>IFERROR(VLOOKUP(A361,REKAPAN!$A$1:$M$2939,9, FALSE))</f>
        <v>24000</v>
      </c>
      <c r="E370" s="40"/>
      <c r="F370" s="47" t="s">
        <v>383</v>
      </c>
      <c r="G370" s="63">
        <f t="shared" ref="G370:G371" si="50">B369</f>
        <v>1</v>
      </c>
      <c r="H370" s="50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64"/>
      <c r="C371" s="58" t="s">
        <v>372</v>
      </c>
      <c r="D371" s="65" t="str">
        <f>IFERROR(VLOOKUP(A361,REKAPAN!$A$1:$M$2939,10, FALSE))</f>
        <v>JNE REG</v>
      </c>
      <c r="E371" s="40"/>
      <c r="F371" s="47" t="s">
        <v>404</v>
      </c>
      <c r="G371" s="66" t="str">
        <f t="shared" si="50"/>
        <v>Rafaila pink S do (deffect)</v>
      </c>
      <c r="H371" s="50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64"/>
      <c r="C372" s="58" t="s">
        <v>394</v>
      </c>
      <c r="D372" s="67"/>
      <c r="E372" s="40"/>
      <c r="F372" s="47"/>
      <c r="H372" s="50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64"/>
      <c r="C373" s="53"/>
      <c r="D373" s="50"/>
      <c r="E373" s="40"/>
      <c r="F373" s="64"/>
      <c r="H373" s="50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7" t="s">
        <v>460</v>
      </c>
      <c r="B374" s="210" t="s">
        <v>462</v>
      </c>
      <c r="C374" s="53"/>
      <c r="D374" s="54"/>
      <c r="E374" s="40"/>
      <c r="F374" s="69" t="s">
        <v>464</v>
      </c>
      <c r="G374" s="70" t="s">
        <v>469</v>
      </c>
      <c r="H374" s="71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72" t="str">
        <f>IFERROR(VLOOKUP(A361,REKAPAN!$A$2:$R$2939,16, FALSE))</f>
        <v>WAWAT</v>
      </c>
      <c r="B375" s="211"/>
      <c r="C375" s="74"/>
      <c r="D375" s="75"/>
      <c r="E375" s="76"/>
      <c r="F375" s="77"/>
      <c r="G375" s="78"/>
      <c r="H375" s="79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26" t="s">
        <v>148</v>
      </c>
      <c r="B376" s="27"/>
      <c r="C376" s="27"/>
      <c r="D376" s="28"/>
      <c r="E376" s="29"/>
      <c r="F376" s="30" t="str">
        <f>A376</f>
        <v>(02)15</v>
      </c>
      <c r="G376" s="31" t="s">
        <v>238</v>
      </c>
      <c r="H376" s="32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34" t="s">
        <v>239</v>
      </c>
      <c r="B377" s="205" t="str">
        <f>IFERROR(VLOOKUP(A376,REKAPAN!$A$1:$M$2939,2, FALSE))</f>
        <v>Pipit badriyah</v>
      </c>
      <c r="C377" s="36"/>
      <c r="D377" s="38"/>
      <c r="E377" s="40"/>
      <c r="F377" s="30" t="s">
        <v>266</v>
      </c>
      <c r="G377" s="43" t="str">
        <f>B383</f>
        <v>CS YENI (082321458214)</v>
      </c>
      <c r="H377" s="28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4" t="s">
        <v>269</v>
      </c>
      <c r="B378" s="206" t="str">
        <f>IFERROR(VLOOKUP(A376,REKAPAN!$A$1:$M$2939,3, FALSE))</f>
        <v>Sukamantri (toko pelastik) Kecamatan :Tanjungkerta Kab/Kota :Sumedang Provinsi :Jawa barat</v>
      </c>
      <c r="D378" s="46"/>
      <c r="E378" s="40"/>
      <c r="F378" s="47" t="s">
        <v>270</v>
      </c>
      <c r="G378" s="49" t="str">
        <f>B377</f>
        <v>Pipit badriyah</v>
      </c>
      <c r="H378" s="50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4"/>
      <c r="D379" s="46"/>
      <c r="E379" s="40"/>
      <c r="F379" s="47" t="s">
        <v>283</v>
      </c>
      <c r="G379" s="51">
        <f t="shared" ref="G379:G383" si="51">D382</f>
        <v>43500</v>
      </c>
      <c r="H379" s="50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32.25" customHeight="1">
      <c r="A380" s="44"/>
      <c r="D380" s="46"/>
      <c r="E380" s="40"/>
      <c r="F380" s="47" t="s">
        <v>300</v>
      </c>
      <c r="G380" s="51">
        <f t="shared" si="51"/>
        <v>43500</v>
      </c>
      <c r="H380" s="50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4" t="s">
        <v>306</v>
      </c>
      <c r="B381" s="207" t="str">
        <f>IFERROR(VLOOKUP(A376,REKAPAN!$A$1:$M$2939,4, FALSE))</f>
        <v>085314499959</v>
      </c>
      <c r="C381" s="53"/>
      <c r="D381" s="54"/>
      <c r="E381" s="40"/>
      <c r="F381" s="47" t="s">
        <v>325</v>
      </c>
      <c r="G381" s="49" t="str">
        <f t="shared" si="51"/>
        <v/>
      </c>
      <c r="H381" s="50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30" t="s">
        <v>4013</v>
      </c>
      <c r="B382" s="208" t="s">
        <v>333</v>
      </c>
      <c r="C382" s="56" t="s">
        <v>283</v>
      </c>
      <c r="D382" s="57">
        <f>IFERROR(VLOOKUP(A376,REKAPAN!$A$1:$M$2939,12, FALSE))</f>
        <v>43500</v>
      </c>
      <c r="E382" s="40"/>
      <c r="F382" s="47" t="s">
        <v>351</v>
      </c>
      <c r="G382" s="49">
        <f t="shared" si="51"/>
        <v>14000</v>
      </c>
      <c r="H382" s="50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4" t="s">
        <v>266</v>
      </c>
      <c r="B383" s="207" t="str">
        <f>IFERROR(VLOOKUP(A376,REKAPAN!$A$1:$O$2939,15, FALSE))</f>
        <v>CS YENI (082321458214)</v>
      </c>
      <c r="C383" s="58" t="s">
        <v>300</v>
      </c>
      <c r="D383" s="59">
        <f>IFERROR(VLOOKUP(A376,REKAPAN!$A$1:$M$2939,13, FALSE))</f>
        <v>43500</v>
      </c>
      <c r="E383" s="40"/>
      <c r="F383" s="47" t="s">
        <v>372</v>
      </c>
      <c r="G383" s="49" t="str">
        <f t="shared" si="51"/>
        <v>POS Kilat</v>
      </c>
      <c r="H383" s="50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4" t="s">
        <v>383</v>
      </c>
      <c r="B384" s="207">
        <f>IFERROR(VLOOKUP(A376,REKAPAN!$A$1:$M$2939,6, FALSE))</f>
        <v>2</v>
      </c>
      <c r="C384" s="58" t="s">
        <v>325</v>
      </c>
      <c r="D384" s="60" t="str">
        <f>IFERROR(VLOOKUP(A376,REKAPAN!$A$1:$M$2939,11, FALSE))</f>
        <v/>
      </c>
      <c r="E384" s="40"/>
      <c r="F384" s="47" t="s">
        <v>394</v>
      </c>
      <c r="G384" s="61" t="str">
        <f>IFERROR(VLOOKUP(A376,REKAPAN!$A$1:$O$2939,14, FALSE))</f>
        <v/>
      </c>
      <c r="H384" s="50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4" t="s">
        <v>404</v>
      </c>
      <c r="B385" s="209" t="str">
        <f>IFERROR(VLOOKUP(A376,REKAPAN!$A$1:$M$2939,5, FALSE))</f>
        <v>Fayra blue L set</v>
      </c>
      <c r="C385" s="58" t="s">
        <v>351</v>
      </c>
      <c r="D385" s="60">
        <f>IFERROR(VLOOKUP(A376,REKAPAN!$A$1:$M$2939,9, FALSE))</f>
        <v>14000</v>
      </c>
      <c r="E385" s="40"/>
      <c r="F385" s="47" t="s">
        <v>383</v>
      </c>
      <c r="G385" s="63">
        <f t="shared" ref="G385:G386" si="52">B384</f>
        <v>2</v>
      </c>
      <c r="H385" s="50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64"/>
      <c r="C386" s="58" t="s">
        <v>372</v>
      </c>
      <c r="D386" s="65" t="str">
        <f>IFERROR(VLOOKUP(A376,REKAPAN!$A$1:$M$2939,10, FALSE))</f>
        <v>POS Kilat</v>
      </c>
      <c r="E386" s="40"/>
      <c r="F386" s="47" t="s">
        <v>404</v>
      </c>
      <c r="G386" s="66" t="str">
        <f t="shared" si="52"/>
        <v>Fayra blue L set</v>
      </c>
      <c r="H386" s="50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64"/>
      <c r="C387" s="58" t="s">
        <v>394</v>
      </c>
      <c r="D387" s="67"/>
      <c r="E387" s="40"/>
      <c r="F387" s="47"/>
      <c r="H387" s="50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64"/>
      <c r="C388" s="53"/>
      <c r="D388" s="50"/>
      <c r="E388" s="40"/>
      <c r="F388" s="64"/>
      <c r="H388" s="50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7" t="s">
        <v>460</v>
      </c>
      <c r="B389" s="210" t="s">
        <v>462</v>
      </c>
      <c r="C389" s="53"/>
      <c r="D389" s="54"/>
      <c r="E389" s="40"/>
      <c r="F389" s="69" t="s">
        <v>464</v>
      </c>
      <c r="G389" s="70" t="s">
        <v>469</v>
      </c>
      <c r="H389" s="71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72" t="str">
        <f>IFERROR(VLOOKUP(A376,REKAPAN!$A$2:$R$2939,16, FALSE))</f>
        <v>WAWAT</v>
      </c>
      <c r="B390" s="211"/>
      <c r="C390" s="74"/>
      <c r="D390" s="75"/>
      <c r="E390" s="76"/>
      <c r="F390" s="77"/>
      <c r="G390" s="78"/>
      <c r="H390" s="79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26" t="s">
        <v>154</v>
      </c>
      <c r="B391" s="27"/>
      <c r="C391" s="27"/>
      <c r="D391" s="28"/>
      <c r="E391" s="29"/>
      <c r="F391" s="30" t="str">
        <f>A391</f>
        <v>(02)16</v>
      </c>
      <c r="G391" s="31" t="s">
        <v>238</v>
      </c>
      <c r="H391" s="32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34" t="s">
        <v>239</v>
      </c>
      <c r="B392" s="205" t="str">
        <f>IFERROR(VLOOKUP(A391,REKAPAN!$A$1:$M$2939,2, FALSE))</f>
        <v>Siti Nurcahyati</v>
      </c>
      <c r="C392" s="36"/>
      <c r="D392" s="38"/>
      <c r="E392" s="40"/>
      <c r="F392" s="30" t="s">
        <v>266</v>
      </c>
      <c r="G392" s="43" t="str">
        <f>B398</f>
        <v>CS YENI (082321458214)</v>
      </c>
      <c r="H392" s="28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4" t="s">
        <v>269</v>
      </c>
      <c r="B393" s="206" t="str">
        <f>IFERROR(VLOOKUP(A391,REKAPAN!$A$1:$M$2939,3, FALSE))</f>
        <v>Jalan kp jati baru rt 04/07 Kecamatan : benda Kab/Kota : kota tangerang Provinsi : banten</v>
      </c>
      <c r="D393" s="46"/>
      <c r="E393" s="40"/>
      <c r="F393" s="47" t="s">
        <v>270</v>
      </c>
      <c r="G393" s="49" t="str">
        <f>B392</f>
        <v>Siti Nurcahyati</v>
      </c>
      <c r="H393" s="50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4"/>
      <c r="D394" s="46"/>
      <c r="E394" s="40"/>
      <c r="F394" s="47" t="s">
        <v>283</v>
      </c>
      <c r="G394" s="51">
        <f t="shared" ref="G394:G398" si="53">D397</f>
        <v>43500</v>
      </c>
      <c r="H394" s="50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60.75" customHeight="1">
      <c r="A395" s="44"/>
      <c r="D395" s="46"/>
      <c r="E395" s="40"/>
      <c r="F395" s="47" t="s">
        <v>300</v>
      </c>
      <c r="G395" s="51">
        <f t="shared" si="53"/>
        <v>43500</v>
      </c>
      <c r="H395" s="50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4" t="s">
        <v>306</v>
      </c>
      <c r="B396" s="207" t="str">
        <f>IFERROR(VLOOKUP(A391,REKAPAN!$A$1:$M$2939,4, FALSE))</f>
        <v>081280204791</v>
      </c>
      <c r="C396" s="53"/>
      <c r="D396" s="54"/>
      <c r="E396" s="40"/>
      <c r="F396" s="47" t="s">
        <v>325</v>
      </c>
      <c r="G396" s="49" t="str">
        <f t="shared" si="53"/>
        <v/>
      </c>
      <c r="H396" s="50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30" t="s">
        <v>4013</v>
      </c>
      <c r="B397" s="208" t="s">
        <v>333</v>
      </c>
      <c r="C397" s="56" t="s">
        <v>283</v>
      </c>
      <c r="D397" s="57">
        <f>IFERROR(VLOOKUP(A391,REKAPAN!$A$1:$M$2939,12, FALSE))</f>
        <v>43500</v>
      </c>
      <c r="E397" s="40"/>
      <c r="F397" s="47" t="s">
        <v>351</v>
      </c>
      <c r="G397" s="49">
        <f t="shared" si="53"/>
        <v>12000</v>
      </c>
      <c r="H397" s="50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4" t="s">
        <v>266</v>
      </c>
      <c r="B398" s="207" t="str">
        <f>IFERROR(VLOOKUP(A391,REKAPAN!$A$1:$O$2939,15, FALSE))</f>
        <v>CS YENI (082321458214)</v>
      </c>
      <c r="C398" s="58" t="s">
        <v>300</v>
      </c>
      <c r="D398" s="59">
        <f>IFERROR(VLOOKUP(A391,REKAPAN!$A$1:$M$2939,13, FALSE))</f>
        <v>43500</v>
      </c>
      <c r="E398" s="40"/>
      <c r="F398" s="47" t="s">
        <v>372</v>
      </c>
      <c r="G398" s="49" t="str">
        <f t="shared" si="53"/>
        <v>JNE REG</v>
      </c>
      <c r="H398" s="50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4" t="s">
        <v>383</v>
      </c>
      <c r="B399" s="207">
        <f>IFERROR(VLOOKUP(A391,REKAPAN!$A$1:$M$2939,6, FALSE))</f>
        <v>2</v>
      </c>
      <c r="C399" s="58" t="s">
        <v>325</v>
      </c>
      <c r="D399" s="60" t="str">
        <f>IFERROR(VLOOKUP(A391,REKAPAN!$A$1:$M$2939,11, FALSE))</f>
        <v/>
      </c>
      <c r="E399" s="40"/>
      <c r="F399" s="47" t="s">
        <v>394</v>
      </c>
      <c r="G399" s="61" t="str">
        <f>IFERROR(VLOOKUP(A391,REKAPAN!$A$1:$O$2939,14, FALSE))</f>
        <v/>
      </c>
      <c r="H399" s="50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4" t="s">
        <v>404</v>
      </c>
      <c r="B400" s="209" t="str">
        <f>IFERROR(VLOOKUP(A391,REKAPAN!$A$1:$M$2939,5, FALSE))</f>
        <v>Tisha Plum M set</v>
      </c>
      <c r="C400" s="58" t="s">
        <v>351</v>
      </c>
      <c r="D400" s="60">
        <f>IFERROR(VLOOKUP(A391,REKAPAN!$A$1:$M$2939,9, FALSE))</f>
        <v>12000</v>
      </c>
      <c r="E400" s="40"/>
      <c r="F400" s="47" t="s">
        <v>383</v>
      </c>
      <c r="G400" s="63">
        <f t="shared" ref="G400:G401" si="54">B399</f>
        <v>2</v>
      </c>
      <c r="H400" s="50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64"/>
      <c r="C401" s="58" t="s">
        <v>372</v>
      </c>
      <c r="D401" s="65" t="str">
        <f>IFERROR(VLOOKUP(A391,REKAPAN!$A$1:$M$2939,10, FALSE))</f>
        <v>JNE REG</v>
      </c>
      <c r="E401" s="40"/>
      <c r="F401" s="47" t="s">
        <v>404</v>
      </c>
      <c r="G401" s="66" t="str">
        <f t="shared" si="54"/>
        <v>Tisha Plum M set</v>
      </c>
      <c r="H401" s="50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64"/>
      <c r="C402" s="58" t="s">
        <v>394</v>
      </c>
      <c r="D402" s="67"/>
      <c r="E402" s="40"/>
      <c r="F402" s="47"/>
      <c r="H402" s="50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64"/>
      <c r="C403" s="53"/>
      <c r="D403" s="50"/>
      <c r="E403" s="40"/>
      <c r="F403" s="64"/>
      <c r="H403" s="50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7" t="s">
        <v>460</v>
      </c>
      <c r="B404" s="210" t="s">
        <v>462</v>
      </c>
      <c r="C404" s="53"/>
      <c r="D404" s="54"/>
      <c r="E404" s="40"/>
      <c r="F404" s="69" t="s">
        <v>464</v>
      </c>
      <c r="G404" s="70" t="s">
        <v>469</v>
      </c>
      <c r="H404" s="71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72" t="str">
        <f>IFERROR(VLOOKUP(A391,REKAPAN!$A$2:$R$2939,16, FALSE))</f>
        <v>WAWAT</v>
      </c>
      <c r="B405" s="211"/>
      <c r="C405" s="74"/>
      <c r="D405" s="75"/>
      <c r="E405" s="76"/>
      <c r="F405" s="77"/>
      <c r="G405" s="78"/>
      <c r="H405" s="79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26" t="s">
        <v>159</v>
      </c>
      <c r="B406" s="27"/>
      <c r="C406" s="27"/>
      <c r="D406" s="28"/>
      <c r="E406" s="29"/>
      <c r="F406" s="30" t="str">
        <f>A406</f>
        <v>(02)17</v>
      </c>
      <c r="G406" s="31" t="s">
        <v>238</v>
      </c>
      <c r="H406" s="32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34" t="s">
        <v>239</v>
      </c>
      <c r="B407" s="205" t="str">
        <f>IFERROR(VLOOKUP(A406,REKAPAN!$A$1:$M$2939,2, FALSE))</f>
        <v>Sopia Danesa </v>
      </c>
      <c r="C407" s="36"/>
      <c r="D407" s="38"/>
      <c r="E407" s="40"/>
      <c r="F407" s="30" t="s">
        <v>266</v>
      </c>
      <c r="G407" s="43" t="str">
        <f>B413</f>
        <v>CS YENI (082321458214)</v>
      </c>
      <c r="H407" s="28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4" t="s">
        <v>269</v>
      </c>
      <c r="B408" s="206" t="str">
        <f>IFERROR(VLOOKUP(A406,REKAPAN!$A$1:$M$2939,3, FALSE))</f>
        <v>jl. Mayjen sutoyo gg swasta Rt/rw : 020/010 Kabupaten : ketapang kalimantan barat Kecamatan : Delta pawan Kelurahan : kalinilam Kode pos : 78851</v>
      </c>
      <c r="D408" s="46"/>
      <c r="E408" s="40"/>
      <c r="F408" s="47" t="s">
        <v>270</v>
      </c>
      <c r="G408" s="49" t="str">
        <f>B407</f>
        <v>Sopia Danesa </v>
      </c>
      <c r="H408" s="50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4"/>
      <c r="D409" s="46"/>
      <c r="E409" s="40"/>
      <c r="F409" s="47" t="s">
        <v>283</v>
      </c>
      <c r="G409" s="51">
        <f t="shared" ref="G409:G413" si="55">D412</f>
        <v>43500</v>
      </c>
      <c r="H409" s="50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54.75" customHeight="1">
      <c r="A410" s="44"/>
      <c r="D410" s="46"/>
      <c r="E410" s="40"/>
      <c r="F410" s="47" t="s">
        <v>300</v>
      </c>
      <c r="G410" s="51">
        <f t="shared" si="55"/>
        <v>43500</v>
      </c>
      <c r="H410" s="50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4" t="s">
        <v>306</v>
      </c>
      <c r="B411" s="207" t="str">
        <f>IFERROR(VLOOKUP(A406,REKAPAN!$A$1:$M$2939,4, FALSE))</f>
        <v>089668430143</v>
      </c>
      <c r="C411" s="53"/>
      <c r="D411" s="54"/>
      <c r="E411" s="40"/>
      <c r="F411" s="47" t="s">
        <v>325</v>
      </c>
      <c r="G411" s="49" t="str">
        <f t="shared" si="55"/>
        <v/>
      </c>
      <c r="H411" s="50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30" t="s">
        <v>4013</v>
      </c>
      <c r="B412" s="208" t="s">
        <v>333</v>
      </c>
      <c r="C412" s="56" t="s">
        <v>283</v>
      </c>
      <c r="D412" s="57">
        <f>IFERROR(VLOOKUP(A406,REKAPAN!$A$1:$M$2939,12, FALSE))</f>
        <v>43500</v>
      </c>
      <c r="E412" s="40"/>
      <c r="F412" s="47" t="s">
        <v>351</v>
      </c>
      <c r="G412" s="49">
        <f t="shared" si="55"/>
        <v>45500</v>
      </c>
      <c r="H412" s="50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4" t="s">
        <v>266</v>
      </c>
      <c r="B413" s="207" t="str">
        <f>IFERROR(VLOOKUP(A406,REKAPAN!$A$1:$O$2939,15, FALSE))</f>
        <v>CS YENI (082321458214)</v>
      </c>
      <c r="C413" s="58" t="s">
        <v>300</v>
      </c>
      <c r="D413" s="59">
        <f>IFERROR(VLOOKUP(A406,REKAPAN!$A$1:$M$2939,13, FALSE))</f>
        <v>43500</v>
      </c>
      <c r="E413" s="40"/>
      <c r="F413" s="47" t="s">
        <v>372</v>
      </c>
      <c r="G413" s="49" t="str">
        <f t="shared" si="55"/>
        <v>POS</v>
      </c>
      <c r="H413" s="50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4" t="s">
        <v>383</v>
      </c>
      <c r="B414" s="207">
        <f>IFERROR(VLOOKUP(A406,REKAPAN!$A$1:$M$2939,6, FALSE))</f>
        <v>1</v>
      </c>
      <c r="C414" s="58" t="s">
        <v>325</v>
      </c>
      <c r="D414" s="60" t="str">
        <f>IFERROR(VLOOKUP(A406,REKAPAN!$A$1:$M$2939,11, FALSE))</f>
        <v/>
      </c>
      <c r="E414" s="40"/>
      <c r="F414" s="47" t="s">
        <v>394</v>
      </c>
      <c r="G414" s="61" t="str">
        <f>IFERROR(VLOOKUP(A406,REKAPAN!$A$1:$O$2939,14, FALSE))</f>
        <v/>
      </c>
      <c r="H414" s="50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4" t="s">
        <v>404</v>
      </c>
      <c r="B415" s="209" t="str">
        <f>IFERROR(VLOOKUP(A406,REKAPAN!$A$1:$M$2939,5, FALSE))</f>
        <v>Zenya Gold M do</v>
      </c>
      <c r="C415" s="58" t="s">
        <v>351</v>
      </c>
      <c r="D415" s="60">
        <f>IFERROR(VLOOKUP(A406,REKAPAN!$A$1:$M$2939,9, FALSE))</f>
        <v>45500</v>
      </c>
      <c r="E415" s="40"/>
      <c r="F415" s="47" t="s">
        <v>383</v>
      </c>
      <c r="G415" s="63">
        <f t="shared" ref="G415:G416" si="56">B414</f>
        <v>1</v>
      </c>
      <c r="H415" s="50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64"/>
      <c r="C416" s="58" t="s">
        <v>372</v>
      </c>
      <c r="D416" s="65" t="str">
        <f>IFERROR(VLOOKUP(A406,REKAPAN!$A$1:$M$2939,10, FALSE))</f>
        <v>POS</v>
      </c>
      <c r="E416" s="40"/>
      <c r="F416" s="47" t="s">
        <v>404</v>
      </c>
      <c r="G416" s="66" t="str">
        <f t="shared" si="56"/>
        <v>Zenya Gold M do</v>
      </c>
      <c r="H416" s="50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64"/>
      <c r="C417" s="58" t="s">
        <v>394</v>
      </c>
      <c r="D417" s="67"/>
      <c r="E417" s="40"/>
      <c r="F417" s="47"/>
      <c r="H417" s="50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64"/>
      <c r="C418" s="53"/>
      <c r="D418" s="50"/>
      <c r="E418" s="40"/>
      <c r="F418" s="64"/>
      <c r="H418" s="50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7" t="s">
        <v>460</v>
      </c>
      <c r="B419" s="210" t="s">
        <v>462</v>
      </c>
      <c r="C419" s="53"/>
      <c r="D419" s="54"/>
      <c r="E419" s="40"/>
      <c r="F419" s="69" t="s">
        <v>464</v>
      </c>
      <c r="G419" s="70" t="s">
        <v>469</v>
      </c>
      <c r="H419" s="71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72" t="str">
        <f>IFERROR(VLOOKUP(A406,REKAPAN!$A$2:$R$2939,16, FALSE))</f>
        <v>WAWAT</v>
      </c>
      <c r="B420" s="211"/>
      <c r="C420" s="74"/>
      <c r="D420" s="75"/>
      <c r="E420" s="76"/>
      <c r="F420" s="77"/>
      <c r="G420" s="78"/>
      <c r="H420" s="79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26" t="s">
        <v>164</v>
      </c>
      <c r="B421" s="27"/>
      <c r="C421" s="27"/>
      <c r="D421" s="28"/>
      <c r="E421" s="29"/>
      <c r="F421" s="30" t="str">
        <f>A421</f>
        <v>(04)1</v>
      </c>
      <c r="G421" s="31" t="s">
        <v>238</v>
      </c>
      <c r="H421" s="32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34" t="s">
        <v>239</v>
      </c>
      <c r="B422" s="205" t="str">
        <f>IFERROR(VLOOKUP(A421,REKAPAN!$A$1:$M$2939,2, FALSE))</f>
        <v>Widyawati</v>
      </c>
      <c r="C422" s="36"/>
      <c r="D422" s="38"/>
      <c r="E422" s="40"/>
      <c r="F422" s="30" t="s">
        <v>266</v>
      </c>
      <c r="G422" s="43" t="str">
        <f>B428</f>
        <v>CS YENI (082321458214)</v>
      </c>
      <c r="H422" s="28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4" t="s">
        <v>269</v>
      </c>
      <c r="B423" s="206" t="str">
        <f>IFERROR(VLOOKUP(A421,REKAPAN!$A$1:$M$2939,3, FALSE))</f>
        <v>Jln kol Dani Efendi, Perum GRiya Duta Lestari, rt 36/05,vlok J5, Talang betutu Sukarami Palembang, 30961</v>
      </c>
      <c r="D423" s="46"/>
      <c r="E423" s="40"/>
      <c r="F423" s="47" t="s">
        <v>270</v>
      </c>
      <c r="G423" s="49" t="str">
        <f>B422</f>
        <v>Widyawati</v>
      </c>
      <c r="H423" s="50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4"/>
      <c r="D424" s="46"/>
      <c r="E424" s="40"/>
      <c r="F424" s="47" t="s">
        <v>283</v>
      </c>
      <c r="G424" s="51">
        <f t="shared" ref="G424:G428" si="57">D427</f>
        <v>43500</v>
      </c>
      <c r="H424" s="50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39.0" customHeight="1">
      <c r="A425" s="44"/>
      <c r="D425" s="46"/>
      <c r="E425" s="40"/>
      <c r="F425" s="47" t="s">
        <v>300</v>
      </c>
      <c r="G425" s="51">
        <f t="shared" si="57"/>
        <v>43500</v>
      </c>
      <c r="H425" s="50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4" t="s">
        <v>306</v>
      </c>
      <c r="B426" s="207" t="str">
        <f>IFERROR(VLOOKUP(A421,REKAPAN!$A$1:$M$2939,4, FALSE))</f>
        <v>081273741816</v>
      </c>
      <c r="C426" s="53"/>
      <c r="D426" s="54"/>
      <c r="E426" s="40"/>
      <c r="F426" s="47" t="s">
        <v>325</v>
      </c>
      <c r="G426" s="49" t="str">
        <f t="shared" si="57"/>
        <v/>
      </c>
      <c r="H426" s="50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30" t="s">
        <v>4013</v>
      </c>
      <c r="B427" s="208" t="s">
        <v>333</v>
      </c>
      <c r="C427" s="56" t="s">
        <v>283</v>
      </c>
      <c r="D427" s="57">
        <f>IFERROR(VLOOKUP(A421,REKAPAN!$A$1:$M$2939,12, FALSE))</f>
        <v>43500</v>
      </c>
      <c r="E427" s="40"/>
      <c r="F427" s="47" t="s">
        <v>351</v>
      </c>
      <c r="G427" s="49">
        <f t="shared" si="57"/>
        <v>23000</v>
      </c>
      <c r="H427" s="50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4" t="s">
        <v>266</v>
      </c>
      <c r="B428" s="207" t="str">
        <f>IFERROR(VLOOKUP(A421,REKAPAN!$A$1:$O$2939,15, FALSE))</f>
        <v>CS YENI (082321458214)</v>
      </c>
      <c r="C428" s="58" t="s">
        <v>300</v>
      </c>
      <c r="D428" s="59">
        <f>IFERROR(VLOOKUP(A421,REKAPAN!$A$1:$M$2939,13, FALSE))</f>
        <v>43500</v>
      </c>
      <c r="E428" s="40"/>
      <c r="F428" s="47" t="s">
        <v>372</v>
      </c>
      <c r="G428" s="49" t="str">
        <f t="shared" si="57"/>
        <v>JNE REG</v>
      </c>
      <c r="H428" s="50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4" t="s">
        <v>383</v>
      </c>
      <c r="B429" s="207">
        <f>IFERROR(VLOOKUP(A421,REKAPAN!$A$1:$M$2939,6, FALSE))</f>
        <v>1</v>
      </c>
      <c r="C429" s="58" t="s">
        <v>325</v>
      </c>
      <c r="D429" s="60" t="str">
        <f>IFERROR(VLOOKUP(A421,REKAPAN!$A$1:$M$2939,11, FALSE))</f>
        <v/>
      </c>
      <c r="E429" s="40"/>
      <c r="F429" s="47" t="s">
        <v>394</v>
      </c>
      <c r="G429" s="61" t="str">
        <f>IFERROR(VLOOKUP(A421,REKAPAN!$A$1:$O$2939,14, FALSE))</f>
        <v/>
      </c>
      <c r="H429" s="50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4" t="s">
        <v>404</v>
      </c>
      <c r="B430" s="209" t="str">
        <f>IFERROR(VLOOKUP(A421,REKAPAN!$A$1:$M$2939,5, FALSE))</f>
        <v>Azni Blood M do</v>
      </c>
      <c r="C430" s="58" t="s">
        <v>351</v>
      </c>
      <c r="D430" s="60">
        <f>IFERROR(VLOOKUP(A421,REKAPAN!$A$1:$M$2939,9, FALSE))</f>
        <v>23000</v>
      </c>
      <c r="E430" s="40"/>
      <c r="F430" s="47" t="s">
        <v>383</v>
      </c>
      <c r="G430" s="63">
        <f t="shared" ref="G430:G431" si="58">B429</f>
        <v>1</v>
      </c>
      <c r="H430" s="50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64"/>
      <c r="C431" s="58" t="s">
        <v>372</v>
      </c>
      <c r="D431" s="65" t="str">
        <f>IFERROR(VLOOKUP(A421,REKAPAN!$A$1:$M$2939,10, FALSE))</f>
        <v>JNE REG</v>
      </c>
      <c r="E431" s="40"/>
      <c r="F431" s="47" t="s">
        <v>404</v>
      </c>
      <c r="G431" s="66" t="str">
        <f t="shared" si="58"/>
        <v>Azni Blood M do</v>
      </c>
      <c r="H431" s="50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64"/>
      <c r="C432" s="58" t="s">
        <v>394</v>
      </c>
      <c r="D432" s="67"/>
      <c r="E432" s="40"/>
      <c r="F432" s="47"/>
      <c r="H432" s="50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64"/>
      <c r="C433" s="53"/>
      <c r="D433" s="50"/>
      <c r="E433" s="40"/>
      <c r="F433" s="64"/>
      <c r="H433" s="50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7" t="s">
        <v>460</v>
      </c>
      <c r="B434" s="210" t="s">
        <v>462</v>
      </c>
      <c r="C434" s="53"/>
      <c r="D434" s="54"/>
      <c r="E434" s="40"/>
      <c r="F434" s="69" t="s">
        <v>464</v>
      </c>
      <c r="G434" s="70" t="s">
        <v>469</v>
      </c>
      <c r="H434" s="71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72" t="str">
        <f>IFERROR(VLOOKUP(A421,REKAPAN!$A$2:$R$2939,16, FALSE))</f>
        <v>WAWAT</v>
      </c>
      <c r="B435" s="211"/>
      <c r="C435" s="74"/>
      <c r="D435" s="75"/>
      <c r="E435" s="76"/>
      <c r="F435" s="77"/>
      <c r="G435" s="78"/>
      <c r="H435" s="79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26" t="s">
        <v>169</v>
      </c>
      <c r="B436" s="27"/>
      <c r="C436" s="27"/>
      <c r="D436" s="28"/>
      <c r="E436" s="29"/>
      <c r="F436" s="30" t="str">
        <f>A436</f>
        <v>(04)2</v>
      </c>
      <c r="G436" s="31" t="s">
        <v>238</v>
      </c>
      <c r="H436" s="32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34" t="s">
        <v>239</v>
      </c>
      <c r="B437" s="205" t="str">
        <f>IFERROR(VLOOKUP(A436,REKAPAN!$A$1:$M$2939,2, FALSE))</f>
        <v>Farida ulfa niswatin</v>
      </c>
      <c r="C437" s="36"/>
      <c r="D437" s="38"/>
      <c r="E437" s="40"/>
      <c r="F437" s="30" t="s">
        <v>266</v>
      </c>
      <c r="G437" s="43" t="str">
        <f>B443</f>
        <v>CS YENI (082321458214)</v>
      </c>
      <c r="H437" s="28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4" t="s">
        <v>269</v>
      </c>
      <c r="B438" s="206" t="str">
        <f>IFERROR(VLOOKUP(A436,REKAPAN!$A$1:$M$2939,3, FALSE))</f>
        <v>jln flamboyan no.14 A Kecamatan : kadia Kab/Kota : kendari Provinsi : sulawesi tenggara</v>
      </c>
      <c r="D438" s="46"/>
      <c r="E438" s="40"/>
      <c r="F438" s="47" t="s">
        <v>270</v>
      </c>
      <c r="G438" s="49" t="str">
        <f>B437</f>
        <v>Farida ulfa niswatin</v>
      </c>
      <c r="H438" s="50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4"/>
      <c r="D439" s="46"/>
      <c r="E439" s="40"/>
      <c r="F439" s="47" t="s">
        <v>283</v>
      </c>
      <c r="G439" s="51">
        <f t="shared" ref="G439:G443" si="59">D442</f>
        <v>43559</v>
      </c>
      <c r="H439" s="50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31.5" customHeight="1">
      <c r="A440" s="44"/>
      <c r="D440" s="46"/>
      <c r="E440" s="40"/>
      <c r="F440" s="47" t="s">
        <v>300</v>
      </c>
      <c r="G440" s="51">
        <f t="shared" si="59"/>
        <v>43559</v>
      </c>
      <c r="H440" s="50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4" t="s">
        <v>306</v>
      </c>
      <c r="B441" s="207" t="str">
        <f>IFERROR(VLOOKUP(A436,REKAPAN!$A$1:$M$2939,4, FALSE))</f>
        <v>081341719162</v>
      </c>
      <c r="C441" s="53"/>
      <c r="D441" s="54"/>
      <c r="E441" s="40"/>
      <c r="F441" s="47" t="s">
        <v>325</v>
      </c>
      <c r="G441" s="49" t="str">
        <f t="shared" si="59"/>
        <v/>
      </c>
      <c r="H441" s="50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30" t="s">
        <v>4013</v>
      </c>
      <c r="B442" s="208" t="s">
        <v>333</v>
      </c>
      <c r="C442" s="56" t="s">
        <v>283</v>
      </c>
      <c r="D442" s="57">
        <f>IFERROR(VLOOKUP(A436,REKAPAN!$A$1:$M$2939,12, FALSE))</f>
        <v>43559</v>
      </c>
      <c r="E442" s="40"/>
      <c r="F442" s="47" t="s">
        <v>351</v>
      </c>
      <c r="G442" s="49">
        <f t="shared" si="59"/>
        <v>53000</v>
      </c>
      <c r="H442" s="50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4" t="s">
        <v>266</v>
      </c>
      <c r="B443" s="207" t="str">
        <f>IFERROR(VLOOKUP(A436,REKAPAN!$A$1:$O$2939,15, FALSE))</f>
        <v>CS YENI (082321458214)</v>
      </c>
      <c r="C443" s="58" t="s">
        <v>300</v>
      </c>
      <c r="D443" s="59">
        <f>IFERROR(VLOOKUP(A436,REKAPAN!$A$1:$M$2939,13, FALSE))</f>
        <v>43559</v>
      </c>
      <c r="E443" s="40"/>
      <c r="F443" s="47" t="s">
        <v>372</v>
      </c>
      <c r="G443" s="49" t="str">
        <f t="shared" si="59"/>
        <v>POS</v>
      </c>
      <c r="H443" s="50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4" t="s">
        <v>383</v>
      </c>
      <c r="B444" s="207">
        <f>IFERROR(VLOOKUP(A436,REKAPAN!$A$1:$M$2939,6, FALSE))</f>
        <v>2</v>
      </c>
      <c r="C444" s="58" t="s">
        <v>325</v>
      </c>
      <c r="D444" s="60" t="str">
        <f>IFERROR(VLOOKUP(A436,REKAPAN!$A$1:$M$2939,11, FALSE))</f>
        <v/>
      </c>
      <c r="E444" s="40"/>
      <c r="F444" s="47" t="s">
        <v>394</v>
      </c>
      <c r="G444" s="61" t="str">
        <f>IFERROR(VLOOKUP(A436,REKAPAN!$A$1:$O$2939,14, FALSE))</f>
        <v/>
      </c>
      <c r="H444" s="50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4" t="s">
        <v>404</v>
      </c>
      <c r="B445" s="209" t="str">
        <f>IFERROR(VLOOKUP(A436,REKAPAN!$A$1:$M$2939,5, FALSE))</f>
        <v>- Elenora Hitam XL do
- Elenora kids hitam size.10 (Set)</v>
      </c>
      <c r="C445" s="58" t="s">
        <v>351</v>
      </c>
      <c r="D445" s="60">
        <f>IFERROR(VLOOKUP(A436,REKAPAN!$A$1:$M$2939,9, FALSE))</f>
        <v>53000</v>
      </c>
      <c r="E445" s="40"/>
      <c r="F445" s="47" t="s">
        <v>383</v>
      </c>
      <c r="G445" s="63">
        <f t="shared" ref="G445:G446" si="60">B444</f>
        <v>2</v>
      </c>
      <c r="H445" s="50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64"/>
      <c r="C446" s="58" t="s">
        <v>372</v>
      </c>
      <c r="D446" s="65" t="str">
        <f>IFERROR(VLOOKUP(A436,REKAPAN!$A$1:$M$2939,10, FALSE))</f>
        <v>POS</v>
      </c>
      <c r="E446" s="40"/>
      <c r="F446" s="47" t="s">
        <v>404</v>
      </c>
      <c r="G446" s="66" t="str">
        <f t="shared" si="60"/>
        <v>- Elenora Hitam XL do
- Elenora kids hitam size.10 (Set)</v>
      </c>
      <c r="H446" s="50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64"/>
      <c r="C447" s="58" t="s">
        <v>394</v>
      </c>
      <c r="D447" s="67"/>
      <c r="E447" s="40"/>
      <c r="F447" s="47"/>
      <c r="H447" s="50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64"/>
      <c r="C448" s="53"/>
      <c r="D448" s="50"/>
      <c r="E448" s="40"/>
      <c r="F448" s="64"/>
      <c r="H448" s="50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7" t="s">
        <v>460</v>
      </c>
      <c r="B449" s="210" t="s">
        <v>462</v>
      </c>
      <c r="C449" s="53"/>
      <c r="D449" s="54"/>
      <c r="E449" s="40"/>
      <c r="F449" s="69" t="s">
        <v>464</v>
      </c>
      <c r="G449" s="70" t="s">
        <v>469</v>
      </c>
      <c r="H449" s="71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72" t="str">
        <f>IFERROR(VLOOKUP(A436,REKAPAN!$A$2:$R$2939,16, FALSE))</f>
        <v>WAWAT</v>
      </c>
      <c r="B450" s="211"/>
      <c r="C450" s="74"/>
      <c r="D450" s="75"/>
      <c r="E450" s="76"/>
      <c r="F450" s="77"/>
      <c r="G450" s="78"/>
      <c r="H450" s="79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26" t="s">
        <v>174</v>
      </c>
      <c r="B451" s="27"/>
      <c r="C451" s="27"/>
      <c r="D451" s="28"/>
      <c r="E451" s="29"/>
      <c r="F451" s="30" t="str">
        <f>A451</f>
        <v>(04)3</v>
      </c>
      <c r="G451" s="31" t="s">
        <v>238</v>
      </c>
      <c r="H451" s="32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34" t="s">
        <v>239</v>
      </c>
      <c r="B452" s="205" t="str">
        <f>IFERROR(VLOOKUP(A451,REKAPAN!$A$1:$M$2939,2, FALSE))</f>
        <v>Salinah</v>
      </c>
      <c r="C452" s="36"/>
      <c r="D452" s="38"/>
      <c r="E452" s="40"/>
      <c r="F452" s="30" t="s">
        <v>266</v>
      </c>
      <c r="G452" s="43" t="str">
        <f>B458</f>
        <v>CS YENI (082321458214)</v>
      </c>
      <c r="H452" s="28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4" t="s">
        <v>269</v>
      </c>
      <c r="B453" s="206" t="str">
        <f>IFERROR(VLOOKUP(A451,REKAPAN!$A$1:$M$2939,3, FALSE))</f>
        <v>JL.Prayadinangga no 39 Dusun:kedungdaon Desa  :Bumireja RT.03/09 Kec    :kedungreja Kab    :Cilacap 53263 Prov   :Jawa tengah</v>
      </c>
      <c r="D453" s="46"/>
      <c r="E453" s="40"/>
      <c r="F453" s="47" t="s">
        <v>270</v>
      </c>
      <c r="G453" s="49" t="str">
        <f>B452</f>
        <v>Salinah</v>
      </c>
      <c r="H453" s="50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4"/>
      <c r="D454" s="46"/>
      <c r="E454" s="40"/>
      <c r="F454" s="47" t="s">
        <v>283</v>
      </c>
      <c r="G454" s="51">
        <f t="shared" ref="G454:G458" si="61">D457</f>
        <v>43528</v>
      </c>
      <c r="H454" s="50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49.5" customHeight="1">
      <c r="A455" s="44"/>
      <c r="D455" s="46"/>
      <c r="E455" s="40"/>
      <c r="F455" s="47" t="s">
        <v>300</v>
      </c>
      <c r="G455" s="51">
        <f t="shared" si="61"/>
        <v>43528</v>
      </c>
      <c r="H455" s="50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4" t="s">
        <v>306</v>
      </c>
      <c r="B456" s="207" t="str">
        <f>IFERROR(VLOOKUP(A451,REKAPAN!$A$1:$M$2939,4, FALSE))</f>
        <v>(+85262391747)</v>
      </c>
      <c r="C456" s="53"/>
      <c r="D456" s="54"/>
      <c r="E456" s="40"/>
      <c r="F456" s="47" t="s">
        <v>325</v>
      </c>
      <c r="G456" s="49" t="str">
        <f t="shared" si="61"/>
        <v/>
      </c>
      <c r="H456" s="50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30" t="s">
        <v>4013</v>
      </c>
      <c r="B457" s="208" t="s">
        <v>333</v>
      </c>
      <c r="C457" s="56" t="s">
        <v>283</v>
      </c>
      <c r="D457" s="57">
        <f>IFERROR(VLOOKUP(A451,REKAPAN!$A$1:$M$2939,12, FALSE))</f>
        <v>43528</v>
      </c>
      <c r="E457" s="40"/>
      <c r="F457" s="47" t="s">
        <v>351</v>
      </c>
      <c r="G457" s="49">
        <f t="shared" si="61"/>
        <v>14000</v>
      </c>
      <c r="H457" s="50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4" t="s">
        <v>266</v>
      </c>
      <c r="B458" s="207" t="str">
        <f>IFERROR(VLOOKUP(A451,REKAPAN!$A$1:$O$2939,15, FALSE))</f>
        <v>CS YENI (082321458214)</v>
      </c>
      <c r="C458" s="58" t="s">
        <v>300</v>
      </c>
      <c r="D458" s="59">
        <f>IFERROR(VLOOKUP(A451,REKAPAN!$A$1:$M$2939,13, FALSE))</f>
        <v>43528</v>
      </c>
      <c r="E458" s="40"/>
      <c r="F458" s="47" t="s">
        <v>372</v>
      </c>
      <c r="G458" s="49" t="str">
        <f t="shared" si="61"/>
        <v>POS</v>
      </c>
      <c r="H458" s="50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4" t="s">
        <v>383</v>
      </c>
      <c r="B459" s="207">
        <f>IFERROR(VLOOKUP(A451,REKAPAN!$A$1:$M$2939,6, FALSE))</f>
        <v>2</v>
      </c>
      <c r="C459" s="58" t="s">
        <v>325</v>
      </c>
      <c r="D459" s="60" t="str">
        <f>IFERROR(VLOOKUP(A451,REKAPAN!$A$1:$M$2939,11, FALSE))</f>
        <v/>
      </c>
      <c r="E459" s="40"/>
      <c r="F459" s="47" t="s">
        <v>394</v>
      </c>
      <c r="G459" s="61" t="str">
        <f>IFERROR(VLOOKUP(A451,REKAPAN!$A$1:$O$2939,14, FALSE))</f>
        <v/>
      </c>
      <c r="H459" s="50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4" t="s">
        <v>404</v>
      </c>
      <c r="B460" s="209" t="str">
        <f>IFERROR(VLOOKUP(A451,REKAPAN!$A$1:$M$2939,5, FALSE))</f>
        <v>Tisha Navy S set</v>
      </c>
      <c r="C460" s="58" t="s">
        <v>351</v>
      </c>
      <c r="D460" s="60">
        <f>IFERROR(VLOOKUP(A451,REKAPAN!$A$1:$M$2939,9, FALSE))</f>
        <v>14000</v>
      </c>
      <c r="E460" s="40"/>
      <c r="F460" s="47" t="s">
        <v>383</v>
      </c>
      <c r="G460" s="63">
        <f t="shared" ref="G460:G461" si="62">B459</f>
        <v>2</v>
      </c>
      <c r="H460" s="50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64"/>
      <c r="C461" s="58" t="s">
        <v>372</v>
      </c>
      <c r="D461" s="65" t="str">
        <f>IFERROR(VLOOKUP(A451,REKAPAN!$A$1:$M$2939,10, FALSE))</f>
        <v>POS</v>
      </c>
      <c r="E461" s="40"/>
      <c r="F461" s="47" t="s">
        <v>404</v>
      </c>
      <c r="G461" s="66" t="str">
        <f t="shared" si="62"/>
        <v>Tisha Navy S set</v>
      </c>
      <c r="H461" s="50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64"/>
      <c r="C462" s="58" t="s">
        <v>394</v>
      </c>
      <c r="D462" s="67"/>
      <c r="E462" s="40"/>
      <c r="F462" s="47"/>
      <c r="H462" s="50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64"/>
      <c r="C463" s="53"/>
      <c r="D463" s="50"/>
      <c r="E463" s="40"/>
      <c r="F463" s="64"/>
      <c r="H463" s="50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7" t="s">
        <v>460</v>
      </c>
      <c r="B464" s="210" t="s">
        <v>462</v>
      </c>
      <c r="C464" s="53"/>
      <c r="D464" s="54"/>
      <c r="E464" s="40"/>
      <c r="F464" s="69" t="s">
        <v>464</v>
      </c>
      <c r="G464" s="70" t="s">
        <v>469</v>
      </c>
      <c r="H464" s="71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72" t="str">
        <f>IFERROR(VLOOKUP(A451,REKAPAN!$A$2:$R$2939,16, FALSE))</f>
        <v>WAWAT</v>
      </c>
      <c r="B465" s="211"/>
      <c r="C465" s="74"/>
      <c r="D465" s="75"/>
      <c r="E465" s="76"/>
      <c r="F465" s="77"/>
      <c r="G465" s="78"/>
      <c r="H465" s="79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26" t="s">
        <v>178</v>
      </c>
      <c r="B466" s="27"/>
      <c r="C466" s="27"/>
      <c r="D466" s="28"/>
      <c r="E466" s="29"/>
      <c r="F466" s="30" t="str">
        <f>A466</f>
        <v>(04)4</v>
      </c>
      <c r="G466" s="31" t="s">
        <v>238</v>
      </c>
      <c r="H466" s="32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34" t="s">
        <v>239</v>
      </c>
      <c r="B467" s="205" t="str">
        <f>IFERROR(VLOOKUP(A466,REKAPAN!$A$1:$M$2939,2, FALSE))</f>
        <v>Herwita</v>
      </c>
      <c r="C467" s="36"/>
      <c r="D467" s="38"/>
      <c r="E467" s="40"/>
      <c r="F467" s="30" t="s">
        <v>266</v>
      </c>
      <c r="G467" s="43" t="str">
        <f>B473</f>
        <v>CS YENI (082321458214)</v>
      </c>
      <c r="H467" s="28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4" t="s">
        <v>269</v>
      </c>
      <c r="B468" s="206" t="str">
        <f>IFERROR(VLOOKUP(A466,REKAPAN!$A$1:$M$2939,3, FALSE))</f>
        <v>Dusun Karangjati RT 14/05 desa Sumurkondang kontrakan H.Sukra kmr nmr 31 depan majelis taklim Al-Hidayah Kecamatan : Klari Kab/Kota : Karawang Provinsi : Jawa Barat</v>
      </c>
      <c r="D468" s="46"/>
      <c r="E468" s="40"/>
      <c r="F468" s="47" t="s">
        <v>270</v>
      </c>
      <c r="G468" s="49" t="str">
        <f>B467</f>
        <v>Herwita</v>
      </c>
      <c r="H468" s="50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4"/>
      <c r="D469" s="46"/>
      <c r="E469" s="40"/>
      <c r="F469" s="47" t="s">
        <v>283</v>
      </c>
      <c r="G469" s="51">
        <f t="shared" ref="G469:G473" si="63">D472</f>
        <v>43528</v>
      </c>
      <c r="H469" s="50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51.0" customHeight="1">
      <c r="A470" s="44"/>
      <c r="D470" s="46"/>
      <c r="E470" s="40"/>
      <c r="F470" s="47" t="s">
        <v>300</v>
      </c>
      <c r="G470" s="51">
        <f t="shared" si="63"/>
        <v>43528</v>
      </c>
      <c r="H470" s="50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4" t="s">
        <v>306</v>
      </c>
      <c r="B471" s="207" t="str">
        <f>IFERROR(VLOOKUP(A466,REKAPAN!$A$1:$M$2939,4, FALSE))</f>
        <v>085725432750</v>
      </c>
      <c r="C471" s="53"/>
      <c r="D471" s="54"/>
      <c r="E471" s="40"/>
      <c r="F471" s="47" t="s">
        <v>325</v>
      </c>
      <c r="G471" s="49" t="str">
        <f t="shared" si="63"/>
        <v/>
      </c>
      <c r="H471" s="50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30" t="s">
        <v>4013</v>
      </c>
      <c r="B472" s="208" t="s">
        <v>333</v>
      </c>
      <c r="C472" s="56" t="s">
        <v>283</v>
      </c>
      <c r="D472" s="57">
        <f>IFERROR(VLOOKUP(A466,REKAPAN!$A$1:$M$2939,12, FALSE))</f>
        <v>43528</v>
      </c>
      <c r="E472" s="40"/>
      <c r="F472" s="47" t="s">
        <v>351</v>
      </c>
      <c r="G472" s="49">
        <f t="shared" si="63"/>
        <v>12000</v>
      </c>
      <c r="H472" s="50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4" t="s">
        <v>266</v>
      </c>
      <c r="B473" s="207" t="str">
        <f>IFERROR(VLOOKUP(A466,REKAPAN!$A$1:$O$2939,15, FALSE))</f>
        <v>CS YENI (082321458214)</v>
      </c>
      <c r="C473" s="58" t="s">
        <v>300</v>
      </c>
      <c r="D473" s="59">
        <f>IFERROR(VLOOKUP(A466,REKAPAN!$A$1:$M$2939,13, FALSE))</f>
        <v>43528</v>
      </c>
      <c r="E473" s="40"/>
      <c r="F473" s="47" t="s">
        <v>372</v>
      </c>
      <c r="G473" s="49" t="str">
        <f t="shared" si="63"/>
        <v>JNE REG</v>
      </c>
      <c r="H473" s="50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4" t="s">
        <v>383</v>
      </c>
      <c r="B474" s="207">
        <f>IFERROR(VLOOKUP(A466,REKAPAN!$A$1:$M$2939,6, FALSE))</f>
        <v>1</v>
      </c>
      <c r="C474" s="58" t="s">
        <v>325</v>
      </c>
      <c r="D474" s="60" t="str">
        <f>IFERROR(VLOOKUP(A466,REKAPAN!$A$1:$M$2939,11, FALSE))</f>
        <v/>
      </c>
      <c r="E474" s="40"/>
      <c r="F474" s="47" t="s">
        <v>394</v>
      </c>
      <c r="G474" s="61" t="str">
        <f>IFERROR(VLOOKUP(A466,REKAPAN!$A$1:$O$2939,14, FALSE))</f>
        <v/>
      </c>
      <c r="H474" s="50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4" t="s">
        <v>404</v>
      </c>
      <c r="B475" s="209" t="str">
        <f>IFERROR(VLOOKUP(A466,REKAPAN!$A$1:$M$2939,5, FALSE))</f>
        <v>Shaina Hitam S do</v>
      </c>
      <c r="C475" s="58" t="s">
        <v>351</v>
      </c>
      <c r="D475" s="60">
        <f>IFERROR(VLOOKUP(A466,REKAPAN!$A$1:$M$2939,9, FALSE))</f>
        <v>12000</v>
      </c>
      <c r="E475" s="40"/>
      <c r="F475" s="47" t="s">
        <v>383</v>
      </c>
      <c r="G475" s="63">
        <f t="shared" ref="G475:G476" si="64">B474</f>
        <v>1</v>
      </c>
      <c r="H475" s="50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64"/>
      <c r="C476" s="58" t="s">
        <v>372</v>
      </c>
      <c r="D476" s="65" t="str">
        <f>IFERROR(VLOOKUP(A466,REKAPAN!$A$1:$M$2939,10, FALSE))</f>
        <v>JNE REG</v>
      </c>
      <c r="E476" s="40"/>
      <c r="F476" s="47" t="s">
        <v>404</v>
      </c>
      <c r="G476" s="66" t="str">
        <f t="shared" si="64"/>
        <v>Shaina Hitam S do</v>
      </c>
      <c r="H476" s="50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64"/>
      <c r="C477" s="58" t="s">
        <v>394</v>
      </c>
      <c r="D477" s="67"/>
      <c r="E477" s="40"/>
      <c r="F477" s="47"/>
      <c r="H477" s="50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64"/>
      <c r="C478" s="53"/>
      <c r="D478" s="50"/>
      <c r="E478" s="40"/>
      <c r="F478" s="64"/>
      <c r="H478" s="50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7" t="s">
        <v>460</v>
      </c>
      <c r="B479" s="210" t="s">
        <v>462</v>
      </c>
      <c r="C479" s="53"/>
      <c r="D479" s="54"/>
      <c r="E479" s="40"/>
      <c r="F479" s="69" t="s">
        <v>464</v>
      </c>
      <c r="G479" s="70" t="s">
        <v>469</v>
      </c>
      <c r="H479" s="71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72" t="str">
        <f>IFERROR(VLOOKUP(A466,REKAPAN!$A$2:$R$2939,16, FALSE))</f>
        <v>WAWAT</v>
      </c>
      <c r="B480" s="211"/>
      <c r="C480" s="74"/>
      <c r="D480" s="75"/>
      <c r="E480" s="76"/>
      <c r="F480" s="77"/>
      <c r="G480" s="78"/>
      <c r="H480" s="79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26" t="s">
        <v>183</v>
      </c>
      <c r="B481" s="27"/>
      <c r="C481" s="27"/>
      <c r="D481" s="28"/>
      <c r="E481" s="29"/>
      <c r="F481" s="30" t="str">
        <f>A481</f>
        <v>(04)5</v>
      </c>
      <c r="G481" s="31" t="s">
        <v>238</v>
      </c>
      <c r="H481" s="32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34" t="s">
        <v>239</v>
      </c>
      <c r="B482" s="205" t="str">
        <f>IFERROR(VLOOKUP(A481,REKAPAN!$A$1:$M$2939,2, FALSE))</f>
        <v>IDA FARIDA (SANSAN)</v>
      </c>
      <c r="C482" s="36"/>
      <c r="D482" s="38"/>
      <c r="E482" s="40"/>
      <c r="F482" s="30" t="s">
        <v>266</v>
      </c>
      <c r="G482" s="43" t="str">
        <f>B488</f>
        <v>CS YENI (082321458214)</v>
      </c>
      <c r="H482" s="28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4" t="s">
        <v>269</v>
      </c>
      <c r="B483" s="206" t="str">
        <f>IFERROR(VLOOKUP(A481,REKAPAN!$A$1:$M$2939,3, FALSE))</f>
        <v>PT.Artha Jaya Mas Jl.ciwaru raya no.80 Kecamatan : Cipocok jaya Kab/Kota : Serang Provinsi : Banten</v>
      </c>
      <c r="D483" s="46"/>
      <c r="E483" s="40"/>
      <c r="F483" s="47" t="s">
        <v>270</v>
      </c>
      <c r="G483" s="49" t="str">
        <f>B482</f>
        <v>IDA FARIDA (SANSAN)</v>
      </c>
      <c r="H483" s="50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4"/>
      <c r="D484" s="46"/>
      <c r="E484" s="40"/>
      <c r="F484" s="47" t="s">
        <v>283</v>
      </c>
      <c r="G484" s="51">
        <f t="shared" ref="G484:G488" si="65">D487</f>
        <v>43500</v>
      </c>
      <c r="H484" s="50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34.5" customHeight="1">
      <c r="A485" s="44"/>
      <c r="D485" s="46"/>
      <c r="E485" s="40"/>
      <c r="F485" s="47" t="s">
        <v>300</v>
      </c>
      <c r="G485" s="51">
        <f t="shared" si="65"/>
        <v>43500</v>
      </c>
      <c r="H485" s="50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4" t="s">
        <v>306</v>
      </c>
      <c r="B486" s="207" t="str">
        <f>IFERROR(VLOOKUP(A481,REKAPAN!$A$1:$M$2939,4, FALSE))</f>
        <v>089650944803</v>
      </c>
      <c r="C486" s="53"/>
      <c r="D486" s="54"/>
      <c r="E486" s="40"/>
      <c r="F486" s="47" t="s">
        <v>325</v>
      </c>
      <c r="G486" s="49" t="str">
        <f t="shared" si="65"/>
        <v/>
      </c>
      <c r="H486" s="50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30" t="s">
        <v>4013</v>
      </c>
      <c r="B487" s="208" t="s">
        <v>333</v>
      </c>
      <c r="C487" s="56" t="s">
        <v>283</v>
      </c>
      <c r="D487" s="57">
        <f>IFERROR(VLOOKUP(A481,REKAPAN!$A$1:$M$2939,12, FALSE))</f>
        <v>43500</v>
      </c>
      <c r="E487" s="40"/>
      <c r="F487" s="47" t="s">
        <v>351</v>
      </c>
      <c r="G487" s="49">
        <f t="shared" si="65"/>
        <v>14000</v>
      </c>
      <c r="H487" s="50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4" t="s">
        <v>266</v>
      </c>
      <c r="B488" s="207" t="str">
        <f>IFERROR(VLOOKUP(A481,REKAPAN!$A$1:$O$2939,15, FALSE))</f>
        <v>CS YENI (082321458214)</v>
      </c>
      <c r="C488" s="58" t="s">
        <v>300</v>
      </c>
      <c r="D488" s="59">
        <f>IFERROR(VLOOKUP(A481,REKAPAN!$A$1:$M$2939,13, FALSE))</f>
        <v>43500</v>
      </c>
      <c r="E488" s="40"/>
      <c r="F488" s="47" t="s">
        <v>372</v>
      </c>
      <c r="G488" s="49" t="str">
        <f t="shared" si="65"/>
        <v>JNE REG</v>
      </c>
      <c r="H488" s="50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4" t="s">
        <v>383</v>
      </c>
      <c r="B489" s="207">
        <f>IFERROR(VLOOKUP(A481,REKAPAN!$A$1:$M$2939,6, FALSE))</f>
        <v>1</v>
      </c>
      <c r="C489" s="58" t="s">
        <v>325</v>
      </c>
      <c r="D489" s="60" t="str">
        <f>IFERROR(VLOOKUP(A481,REKAPAN!$A$1:$M$2939,11, FALSE))</f>
        <v/>
      </c>
      <c r="E489" s="40"/>
      <c r="F489" s="47" t="s">
        <v>394</v>
      </c>
      <c r="G489" s="61" t="str">
        <f>IFERROR(VLOOKUP(A481,REKAPAN!$A$1:$O$2939,14, FALSE))</f>
        <v/>
      </c>
      <c r="H489" s="50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4" t="s">
        <v>404</v>
      </c>
      <c r="B490" s="209" t="str">
        <f>IFERROR(VLOOKUP(A481,REKAPAN!$A$1:$M$2939,5, FALSE))</f>
        <v>Tisha Plum M do</v>
      </c>
      <c r="C490" s="58" t="s">
        <v>351</v>
      </c>
      <c r="D490" s="60">
        <f>IFERROR(VLOOKUP(A481,REKAPAN!$A$1:$M$2939,9, FALSE))</f>
        <v>14000</v>
      </c>
      <c r="E490" s="40"/>
      <c r="F490" s="47" t="s">
        <v>383</v>
      </c>
      <c r="G490" s="63">
        <f t="shared" ref="G490:G491" si="66">B489</f>
        <v>1</v>
      </c>
      <c r="H490" s="50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64"/>
      <c r="C491" s="58" t="s">
        <v>372</v>
      </c>
      <c r="D491" s="65" t="str">
        <f>IFERROR(VLOOKUP(A481,REKAPAN!$A$1:$M$2939,10, FALSE))</f>
        <v>JNE REG</v>
      </c>
      <c r="E491" s="40"/>
      <c r="F491" s="47" t="s">
        <v>404</v>
      </c>
      <c r="G491" s="66" t="str">
        <f t="shared" si="66"/>
        <v>Tisha Plum M do</v>
      </c>
      <c r="H491" s="50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64"/>
      <c r="C492" s="58" t="s">
        <v>394</v>
      </c>
      <c r="D492" s="67"/>
      <c r="E492" s="40"/>
      <c r="F492" s="47"/>
      <c r="H492" s="50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20.25" customHeight="1">
      <c r="A493" s="64"/>
      <c r="C493" s="53"/>
      <c r="D493" s="50"/>
      <c r="E493" s="40"/>
      <c r="F493" s="64"/>
      <c r="H493" s="50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7" t="s">
        <v>460</v>
      </c>
      <c r="B494" s="210" t="s">
        <v>462</v>
      </c>
      <c r="C494" s="53"/>
      <c r="D494" s="54"/>
      <c r="E494" s="40"/>
      <c r="F494" s="69" t="s">
        <v>464</v>
      </c>
      <c r="G494" s="70" t="s">
        <v>469</v>
      </c>
      <c r="H494" s="71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72" t="str">
        <f>IFERROR(VLOOKUP(A481,REKAPAN!$A$2:$R$2939,16, FALSE))</f>
        <v>WAWAT</v>
      </c>
      <c r="B495" s="211"/>
      <c r="C495" s="74"/>
      <c r="D495" s="75"/>
      <c r="E495" s="76"/>
      <c r="F495" s="77"/>
      <c r="G495" s="78"/>
      <c r="H495" s="79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26" t="s">
        <v>188</v>
      </c>
      <c r="B496" s="27"/>
      <c r="C496" s="27"/>
      <c r="D496" s="28"/>
      <c r="E496" s="29"/>
      <c r="F496" s="30" t="str">
        <f>A496</f>
        <v>(04)6</v>
      </c>
      <c r="G496" s="31" t="s">
        <v>238</v>
      </c>
      <c r="H496" s="32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34" t="s">
        <v>239</v>
      </c>
      <c r="B497" s="205" t="str">
        <f>IFERROR(VLOOKUP(A496,REKAPAN!$A$1:$M$2939,2, FALSE))</f>
        <v>Fitri Yanti</v>
      </c>
      <c r="C497" s="36"/>
      <c r="D497" s="38"/>
      <c r="E497" s="40"/>
      <c r="F497" s="30" t="s">
        <v>266</v>
      </c>
      <c r="G497" s="43" t="str">
        <f>B503</f>
        <v>CS YENI (082321458214)</v>
      </c>
      <c r="H497" s="28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4" t="s">
        <v>269</v>
      </c>
      <c r="B498" s="206" t="str">
        <f>IFERROR(VLOOKUP(A496,REKAPAN!$A$1:$M$2939,3, FALSE))</f>
        <v>SMP N1 Gedung Surian Jln.Raden Imba Kecamatan : Gedung Surian Kab/Kota : Lampung Barat Provinsi : Lampung</v>
      </c>
      <c r="D498" s="46"/>
      <c r="E498" s="40"/>
      <c r="F498" s="47" t="s">
        <v>270</v>
      </c>
      <c r="G498" s="49" t="str">
        <f>B497</f>
        <v>Fitri Yanti</v>
      </c>
      <c r="H498" s="50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4"/>
      <c r="D499" s="46"/>
      <c r="E499" s="40"/>
      <c r="F499" s="47" t="s">
        <v>283</v>
      </c>
      <c r="G499" s="51">
        <f t="shared" ref="G499:G503" si="67">D502</f>
        <v>43500</v>
      </c>
      <c r="H499" s="50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26.25" customHeight="1">
      <c r="A500" s="44"/>
      <c r="D500" s="46"/>
      <c r="E500" s="40"/>
      <c r="F500" s="47" t="s">
        <v>300</v>
      </c>
      <c r="G500" s="51">
        <f t="shared" si="67"/>
        <v>43500</v>
      </c>
      <c r="H500" s="50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4" t="s">
        <v>306</v>
      </c>
      <c r="B501" s="207" t="str">
        <f>IFERROR(VLOOKUP(A496,REKAPAN!$A$1:$M$2939,4, FALSE))</f>
        <v>085769556262</v>
      </c>
      <c r="C501" s="53"/>
      <c r="D501" s="54"/>
      <c r="E501" s="40"/>
      <c r="F501" s="47" t="s">
        <v>325</v>
      </c>
      <c r="G501" s="49" t="str">
        <f t="shared" si="67"/>
        <v/>
      </c>
      <c r="H501" s="50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30" t="s">
        <v>4013</v>
      </c>
      <c r="B502" s="208" t="s">
        <v>333</v>
      </c>
      <c r="C502" s="56" t="s">
        <v>283</v>
      </c>
      <c r="D502" s="57">
        <f>IFERROR(VLOOKUP(A496,REKAPAN!$A$1:$M$2939,12, FALSE))</f>
        <v>43500</v>
      </c>
      <c r="E502" s="40"/>
      <c r="F502" s="47" t="s">
        <v>351</v>
      </c>
      <c r="G502" s="49">
        <f t="shared" si="67"/>
        <v>32000</v>
      </c>
      <c r="H502" s="50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4" t="s">
        <v>266</v>
      </c>
      <c r="B503" s="207" t="str">
        <f>IFERROR(VLOOKUP(A496,REKAPAN!$A$1:$O$2939,15, FALSE))</f>
        <v>CS YENI (082321458214)</v>
      </c>
      <c r="C503" s="58" t="s">
        <v>300</v>
      </c>
      <c r="D503" s="59">
        <f>IFERROR(VLOOKUP(A496,REKAPAN!$A$1:$M$2939,13, FALSE))</f>
        <v>43500</v>
      </c>
      <c r="E503" s="40"/>
      <c r="F503" s="47" t="s">
        <v>372</v>
      </c>
      <c r="G503" s="49" t="str">
        <f t="shared" si="67"/>
        <v>JNE REG</v>
      </c>
      <c r="H503" s="50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4" t="s">
        <v>383</v>
      </c>
      <c r="B504" s="207">
        <f>IFERROR(VLOOKUP(A496,REKAPAN!$A$1:$M$2939,6, FALSE))</f>
        <v>2</v>
      </c>
      <c r="C504" s="58" t="s">
        <v>325</v>
      </c>
      <c r="D504" s="60" t="str">
        <f>IFERROR(VLOOKUP(A496,REKAPAN!$A$1:$M$2939,11, FALSE))</f>
        <v/>
      </c>
      <c r="E504" s="40"/>
      <c r="F504" s="47" t="s">
        <v>394</v>
      </c>
      <c r="G504" s="61" t="str">
        <f>IFERROR(VLOOKUP(A496,REKAPAN!$A$1:$O$2939,14, FALSE))</f>
        <v/>
      </c>
      <c r="H504" s="50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4" t="s">
        <v>404</v>
      </c>
      <c r="B505" s="209" t="str">
        <f>IFERROR(VLOOKUP(A496,REKAPAN!$A$1:$M$2939,5, FALSE))</f>
        <v>- Alesha Peach S do
- Tisha Lavender S do</v>
      </c>
      <c r="C505" s="58" t="s">
        <v>351</v>
      </c>
      <c r="D505" s="60">
        <f>IFERROR(VLOOKUP(A496,REKAPAN!$A$1:$M$2939,9, FALSE))</f>
        <v>32000</v>
      </c>
      <c r="E505" s="40"/>
      <c r="F505" s="47" t="s">
        <v>383</v>
      </c>
      <c r="G505" s="63">
        <f t="shared" ref="G505:G506" si="68">B504</f>
        <v>2</v>
      </c>
      <c r="H505" s="50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64"/>
      <c r="C506" s="58" t="s">
        <v>372</v>
      </c>
      <c r="D506" s="65" t="str">
        <f>IFERROR(VLOOKUP(A496,REKAPAN!$A$1:$M$2939,10, FALSE))</f>
        <v>JNE REG</v>
      </c>
      <c r="E506" s="40"/>
      <c r="F506" s="47" t="s">
        <v>404</v>
      </c>
      <c r="G506" s="66" t="str">
        <f t="shared" si="68"/>
        <v>- Alesha Peach S do
- Tisha Lavender S do</v>
      </c>
      <c r="H506" s="50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64"/>
      <c r="C507" s="58" t="s">
        <v>394</v>
      </c>
      <c r="D507" s="67"/>
      <c r="E507" s="40"/>
      <c r="F507" s="47"/>
      <c r="H507" s="50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64"/>
      <c r="C508" s="53"/>
      <c r="D508" s="50"/>
      <c r="E508" s="40"/>
      <c r="F508" s="64"/>
      <c r="H508" s="50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7" t="s">
        <v>460</v>
      </c>
      <c r="B509" s="210" t="s">
        <v>462</v>
      </c>
      <c r="C509" s="53"/>
      <c r="D509" s="54"/>
      <c r="E509" s="40"/>
      <c r="F509" s="69" t="s">
        <v>464</v>
      </c>
      <c r="G509" s="70" t="s">
        <v>469</v>
      </c>
      <c r="H509" s="71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72" t="str">
        <f>IFERROR(VLOOKUP(A496,REKAPAN!$A$2:$R$2939,16, FALSE))</f>
        <v>WAWAT</v>
      </c>
      <c r="B510" s="211"/>
      <c r="C510" s="74"/>
      <c r="D510" s="75"/>
      <c r="E510" s="76"/>
      <c r="F510" s="77"/>
      <c r="G510" s="78"/>
      <c r="H510" s="79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26" t="s">
        <v>193</v>
      </c>
      <c r="B511" s="27"/>
      <c r="C511" s="27"/>
      <c r="D511" s="28"/>
      <c r="E511" s="29"/>
      <c r="F511" s="30" t="str">
        <f>A511</f>
        <v>(04)7</v>
      </c>
      <c r="G511" s="31" t="s">
        <v>238</v>
      </c>
      <c r="H511" s="32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34" t="s">
        <v>239</v>
      </c>
      <c r="B512" s="205" t="str">
        <f>IFERROR(VLOOKUP(A511,REKAPAN!$A$1:$M$2939,2, FALSE))</f>
        <v>Puji Lestari </v>
      </c>
      <c r="C512" s="36"/>
      <c r="D512" s="38"/>
      <c r="E512" s="40"/>
      <c r="F512" s="30" t="s">
        <v>266</v>
      </c>
      <c r="G512" s="43" t="str">
        <f>B518</f>
        <v>CS YENI (082321458214)</v>
      </c>
      <c r="H512" s="28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4" t="s">
        <v>269</v>
      </c>
      <c r="B513" s="206" t="str">
        <f>IFERROR(VLOOKUP(A511,REKAPAN!$A$1:$M$2939,3, FALSE))</f>
        <v>Jl. Semeru no 42 Kecamatan : bulukerto Kab/Kota :magetan Provinsi :jawa timur</v>
      </c>
      <c r="D513" s="46"/>
      <c r="E513" s="40"/>
      <c r="F513" s="47" t="s">
        <v>270</v>
      </c>
      <c r="G513" s="49" t="str">
        <f>B512</f>
        <v>Puji Lestari </v>
      </c>
      <c r="H513" s="50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4"/>
      <c r="D514" s="46"/>
      <c r="E514" s="40"/>
      <c r="F514" s="47" t="s">
        <v>283</v>
      </c>
      <c r="G514" s="51">
        <f t="shared" ref="G514:G518" si="69">D517</f>
        <v>43528</v>
      </c>
      <c r="H514" s="50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33.75" customHeight="1">
      <c r="A515" s="44"/>
      <c r="D515" s="46"/>
      <c r="E515" s="40"/>
      <c r="F515" s="47" t="s">
        <v>300</v>
      </c>
      <c r="G515" s="51">
        <f t="shared" si="69"/>
        <v>43528</v>
      </c>
      <c r="H515" s="50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4" t="s">
        <v>306</v>
      </c>
      <c r="B516" s="207" t="str">
        <f>IFERROR(VLOOKUP(A511,REKAPAN!$A$1:$M$2939,4, FALSE))</f>
        <v>08563504787</v>
      </c>
      <c r="C516" s="53"/>
      <c r="D516" s="54"/>
      <c r="E516" s="40"/>
      <c r="F516" s="47" t="s">
        <v>325</v>
      </c>
      <c r="G516" s="49" t="str">
        <f t="shared" si="69"/>
        <v/>
      </c>
      <c r="H516" s="50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30" t="s">
        <v>4013</v>
      </c>
      <c r="B517" s="208" t="s">
        <v>333</v>
      </c>
      <c r="C517" s="56" t="s">
        <v>283</v>
      </c>
      <c r="D517" s="57">
        <f>IFERROR(VLOOKUP(A511,REKAPAN!$A$1:$M$2939,12, FALSE))</f>
        <v>43528</v>
      </c>
      <c r="E517" s="40"/>
      <c r="F517" s="47" t="s">
        <v>351</v>
      </c>
      <c r="G517" s="49">
        <f t="shared" si="69"/>
        <v>24000</v>
      </c>
      <c r="H517" s="50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4" t="s">
        <v>266</v>
      </c>
      <c r="B518" s="207" t="str">
        <f>IFERROR(VLOOKUP(A511,REKAPAN!$A$1:$O$2939,15, FALSE))</f>
        <v>CS YENI (082321458214)</v>
      </c>
      <c r="C518" s="58" t="s">
        <v>300</v>
      </c>
      <c r="D518" s="59">
        <f>IFERROR(VLOOKUP(A511,REKAPAN!$A$1:$M$2939,13, FALSE))</f>
        <v>43528</v>
      </c>
      <c r="E518" s="40"/>
      <c r="F518" s="47" t="s">
        <v>372</v>
      </c>
      <c r="G518" s="49" t="str">
        <f t="shared" si="69"/>
        <v>JNE REG</v>
      </c>
      <c r="H518" s="50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4" t="s">
        <v>383</v>
      </c>
      <c r="B519" s="207">
        <f>IFERROR(VLOOKUP(A511,REKAPAN!$A$1:$M$2939,6, FALSE))</f>
        <v>1</v>
      </c>
      <c r="C519" s="58" t="s">
        <v>325</v>
      </c>
      <c r="D519" s="60" t="str">
        <f>IFERROR(VLOOKUP(A511,REKAPAN!$A$1:$M$2939,11, FALSE))</f>
        <v/>
      </c>
      <c r="E519" s="40"/>
      <c r="F519" s="47" t="s">
        <v>394</v>
      </c>
      <c r="G519" s="61" t="str">
        <f>IFERROR(VLOOKUP(A511,REKAPAN!$A$1:$O$2939,14, FALSE))</f>
        <v/>
      </c>
      <c r="H519" s="50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4" t="s">
        <v>404</v>
      </c>
      <c r="B520" s="209" t="str">
        <f>IFERROR(VLOOKUP(A511,REKAPAN!$A$1:$M$2939,5, FALSE))</f>
        <v>Tisha Choco S do</v>
      </c>
      <c r="C520" s="58" t="s">
        <v>351</v>
      </c>
      <c r="D520" s="60">
        <f>IFERROR(VLOOKUP(A511,REKAPAN!$A$1:$M$2939,9, FALSE))</f>
        <v>24000</v>
      </c>
      <c r="E520" s="40"/>
      <c r="F520" s="47" t="s">
        <v>383</v>
      </c>
      <c r="G520" s="63">
        <f t="shared" ref="G520:G521" si="70">B519</f>
        <v>1</v>
      </c>
      <c r="H520" s="50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64"/>
      <c r="C521" s="58" t="s">
        <v>372</v>
      </c>
      <c r="D521" s="65" t="str">
        <f>IFERROR(VLOOKUP(A511,REKAPAN!$A$1:$M$2939,10, FALSE))</f>
        <v>JNE REG</v>
      </c>
      <c r="E521" s="40"/>
      <c r="F521" s="47" t="s">
        <v>404</v>
      </c>
      <c r="G521" s="66" t="str">
        <f t="shared" si="70"/>
        <v>Tisha Choco S do</v>
      </c>
      <c r="H521" s="50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64"/>
      <c r="C522" s="58" t="s">
        <v>394</v>
      </c>
      <c r="D522" s="67"/>
      <c r="E522" s="40"/>
      <c r="F522" s="47"/>
      <c r="H522" s="50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64"/>
      <c r="C523" s="53"/>
      <c r="D523" s="50"/>
      <c r="E523" s="40"/>
      <c r="F523" s="64"/>
      <c r="H523" s="50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7" t="s">
        <v>460</v>
      </c>
      <c r="B524" s="210" t="s">
        <v>462</v>
      </c>
      <c r="C524" s="53"/>
      <c r="D524" s="54"/>
      <c r="E524" s="40"/>
      <c r="F524" s="69" t="s">
        <v>464</v>
      </c>
      <c r="G524" s="70" t="s">
        <v>469</v>
      </c>
      <c r="H524" s="71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72" t="str">
        <f>IFERROR(VLOOKUP(A511,REKAPAN!$A$2:$R$2939,16, FALSE))</f>
        <v>WAWAT</v>
      </c>
      <c r="B525" s="211"/>
      <c r="C525" s="74"/>
      <c r="D525" s="75"/>
      <c r="E525" s="76"/>
      <c r="F525" s="77"/>
      <c r="G525" s="78"/>
      <c r="H525" s="79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26" t="s">
        <v>198</v>
      </c>
      <c r="B526" s="27"/>
      <c r="C526" s="27"/>
      <c r="D526" s="28"/>
      <c r="E526" s="29"/>
      <c r="F526" s="30" t="str">
        <f>A526</f>
        <v>(04)8</v>
      </c>
      <c r="G526" s="31" t="s">
        <v>238</v>
      </c>
      <c r="H526" s="32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34" t="s">
        <v>239</v>
      </c>
      <c r="B527" s="205" t="str">
        <f>IFERROR(VLOOKUP(A526,REKAPAN!$A$1:$M$2939,2, FALSE))</f>
        <v>Nur Afifah Hamid</v>
      </c>
      <c r="C527" s="36"/>
      <c r="D527" s="38"/>
      <c r="E527" s="40"/>
      <c r="F527" s="30" t="s">
        <v>266</v>
      </c>
      <c r="G527" s="43" t="str">
        <f>B533</f>
        <v>CS YENI (082321458214)</v>
      </c>
      <c r="H527" s="28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4" t="s">
        <v>269</v>
      </c>
      <c r="B528" s="206" t="str">
        <f>IFERROR(VLOOKUP(A526,REKAPAN!$A$1:$M$2939,3, FALSE))</f>
        <v>Pondok aspuri salsabilla mace sawa,jalan sejati Unhas (samping kos penjernihan) Kecamatan : Tamalanrea Kab/Kota : Kota Makassar Provinsi : Sulawesi Selatan</v>
      </c>
      <c r="D528" s="46"/>
      <c r="E528" s="40"/>
      <c r="F528" s="47" t="s">
        <v>270</v>
      </c>
      <c r="G528" s="49" t="str">
        <f>B527</f>
        <v>Nur Afifah Hamid</v>
      </c>
      <c r="H528" s="50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4"/>
      <c r="D529" s="46"/>
      <c r="E529" s="40"/>
      <c r="F529" s="47" t="s">
        <v>283</v>
      </c>
      <c r="G529" s="51">
        <f t="shared" ref="G529:G533" si="71">D532</f>
        <v>43528</v>
      </c>
      <c r="H529" s="50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51.0" customHeight="1">
      <c r="A530" s="44"/>
      <c r="D530" s="46"/>
      <c r="E530" s="40"/>
      <c r="F530" s="47" t="s">
        <v>300</v>
      </c>
      <c r="G530" s="51">
        <f t="shared" si="71"/>
        <v>43528</v>
      </c>
      <c r="H530" s="50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4" t="s">
        <v>306</v>
      </c>
      <c r="B531" s="207" t="str">
        <f>IFERROR(VLOOKUP(A526,REKAPAN!$A$1:$M$2939,4, FALSE))</f>
        <v>085299544100</v>
      </c>
      <c r="C531" s="53"/>
      <c r="D531" s="54"/>
      <c r="E531" s="40"/>
      <c r="F531" s="47" t="s">
        <v>325</v>
      </c>
      <c r="G531" s="49" t="str">
        <f t="shared" si="71"/>
        <v/>
      </c>
      <c r="H531" s="50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30" t="s">
        <v>4013</v>
      </c>
      <c r="B532" s="208" t="s">
        <v>333</v>
      </c>
      <c r="C532" s="56" t="s">
        <v>283</v>
      </c>
      <c r="D532" s="57">
        <f>IFERROR(VLOOKUP(A526,REKAPAN!$A$1:$M$2939,12, FALSE))</f>
        <v>43528</v>
      </c>
      <c r="E532" s="40"/>
      <c r="F532" s="47" t="s">
        <v>351</v>
      </c>
      <c r="G532" s="49">
        <f t="shared" si="71"/>
        <v>43000</v>
      </c>
      <c r="H532" s="50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4" t="s">
        <v>266</v>
      </c>
      <c r="B533" s="207" t="str">
        <f>IFERROR(VLOOKUP(A526,REKAPAN!$A$1:$O$2939,15, FALSE))</f>
        <v>CS YENI (082321458214)</v>
      </c>
      <c r="C533" s="58" t="s">
        <v>300</v>
      </c>
      <c r="D533" s="59">
        <f>IFERROR(VLOOKUP(A526,REKAPAN!$A$1:$M$2939,13, FALSE))</f>
        <v>43528</v>
      </c>
      <c r="E533" s="40"/>
      <c r="F533" s="47" t="s">
        <v>372</v>
      </c>
      <c r="G533" s="49" t="str">
        <f t="shared" si="71"/>
        <v>JNE REG</v>
      </c>
      <c r="H533" s="50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4" t="s">
        <v>383</v>
      </c>
      <c r="B534" s="207">
        <f>IFERROR(VLOOKUP(A526,REKAPAN!$A$1:$M$2939,6, FALSE))</f>
        <v>2</v>
      </c>
      <c r="C534" s="58" t="s">
        <v>325</v>
      </c>
      <c r="D534" s="60" t="str">
        <f>IFERROR(VLOOKUP(A526,REKAPAN!$A$1:$M$2939,11, FALSE))</f>
        <v/>
      </c>
      <c r="E534" s="40"/>
      <c r="F534" s="47" t="s">
        <v>394</v>
      </c>
      <c r="G534" s="61" t="str">
        <f>IFERROR(VLOOKUP(A526,REKAPAN!$A$1:$O$2939,14, FALSE))</f>
        <v/>
      </c>
      <c r="H534" s="50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4" t="s">
        <v>404</v>
      </c>
      <c r="B535" s="209" t="str">
        <f>IFERROR(VLOOKUP(A526,REKAPAN!$A$1:$M$2939,5, FALSE))</f>
        <v>Azni choco L, XL do</v>
      </c>
      <c r="C535" s="58" t="s">
        <v>351</v>
      </c>
      <c r="D535" s="60">
        <f>IFERROR(VLOOKUP(A526,REKAPAN!$A$1:$M$2939,9, FALSE))</f>
        <v>43000</v>
      </c>
      <c r="E535" s="40"/>
      <c r="F535" s="47" t="s">
        <v>383</v>
      </c>
      <c r="G535" s="63">
        <f t="shared" ref="G535:G536" si="72">B534</f>
        <v>2</v>
      </c>
      <c r="H535" s="50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64"/>
      <c r="C536" s="58" t="s">
        <v>372</v>
      </c>
      <c r="D536" s="65" t="str">
        <f>IFERROR(VLOOKUP(A526,REKAPAN!$A$1:$M$2939,10, FALSE))</f>
        <v>JNE REG</v>
      </c>
      <c r="E536" s="40"/>
      <c r="F536" s="47" t="s">
        <v>404</v>
      </c>
      <c r="G536" s="66" t="str">
        <f t="shared" si="72"/>
        <v>Azni choco L, XL do</v>
      </c>
      <c r="H536" s="50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64"/>
      <c r="C537" s="58" t="s">
        <v>394</v>
      </c>
      <c r="D537" s="67"/>
      <c r="E537" s="40"/>
      <c r="F537" s="47"/>
      <c r="H537" s="50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64"/>
      <c r="C538" s="53"/>
      <c r="D538" s="50"/>
      <c r="E538" s="40"/>
      <c r="F538" s="64"/>
      <c r="H538" s="50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7" t="s">
        <v>460</v>
      </c>
      <c r="B539" s="210" t="s">
        <v>462</v>
      </c>
      <c r="C539" s="53"/>
      <c r="D539" s="54"/>
      <c r="E539" s="40"/>
      <c r="F539" s="69" t="s">
        <v>464</v>
      </c>
      <c r="G539" s="70" t="s">
        <v>469</v>
      </c>
      <c r="H539" s="71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72" t="str">
        <f>IFERROR(VLOOKUP(A526,REKAPAN!$A$2:$R$2939,16, FALSE))</f>
        <v>WAWAT</v>
      </c>
      <c r="B540" s="211"/>
      <c r="C540" s="74"/>
      <c r="D540" s="75"/>
      <c r="E540" s="76"/>
      <c r="F540" s="77"/>
      <c r="G540" s="78"/>
      <c r="H540" s="79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26" t="s">
        <v>203</v>
      </c>
      <c r="B541" s="27"/>
      <c r="C541" s="27"/>
      <c r="D541" s="28"/>
      <c r="E541" s="29"/>
      <c r="F541" s="30" t="str">
        <f>A541</f>
        <v>(04)9</v>
      </c>
      <c r="G541" s="31" t="s">
        <v>238</v>
      </c>
      <c r="H541" s="32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34" t="s">
        <v>239</v>
      </c>
      <c r="B542" s="205" t="str">
        <f>IFERROR(VLOOKUP(A541,REKAPAN!$A$1:$M$2939,2, FALSE))</f>
        <v>Anita Anggraeni</v>
      </c>
      <c r="C542" s="36"/>
      <c r="D542" s="38"/>
      <c r="E542" s="40"/>
      <c r="F542" s="30" t="s">
        <v>266</v>
      </c>
      <c r="G542" s="43" t="str">
        <f>B548</f>
        <v>CS YENI (082321458214)</v>
      </c>
      <c r="H542" s="28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4" t="s">
        <v>269</v>
      </c>
      <c r="B543" s="206" t="str">
        <f>IFERROR(VLOOKUP(A541,REKAPAN!$A$1:$M$2939,3, FALSE))</f>
        <v>PT indofood CBP SM Tbk. Divisi Biskuit, Kaw.  Ind. Kota Bukit Indah Blok A2 Kav 16-18, Dangdeur Kecamatan : Bungursari Kab : Purwakarta Provinsi : Jawa Barat</v>
      </c>
      <c r="D543" s="46"/>
      <c r="E543" s="40"/>
      <c r="F543" s="47" t="s">
        <v>270</v>
      </c>
      <c r="G543" s="49" t="str">
        <f>B542</f>
        <v>Anita Anggraeni</v>
      </c>
      <c r="H543" s="50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4"/>
      <c r="D544" s="46"/>
      <c r="E544" s="40"/>
      <c r="F544" s="47" t="s">
        <v>283</v>
      </c>
      <c r="G544" s="51">
        <f t="shared" ref="G544:G548" si="73">D547</f>
        <v>43559</v>
      </c>
      <c r="H544" s="50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50.25" customHeight="1">
      <c r="A545" s="44"/>
      <c r="D545" s="46"/>
      <c r="E545" s="40"/>
      <c r="F545" s="47" t="s">
        <v>300</v>
      </c>
      <c r="G545" s="51">
        <f t="shared" si="73"/>
        <v>43559</v>
      </c>
      <c r="H545" s="50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4" t="s">
        <v>306</v>
      </c>
      <c r="B546" s="207" t="str">
        <f>IFERROR(VLOOKUP(A541,REKAPAN!$A$1:$M$2939,4, FALSE))</f>
        <v>081317582312</v>
      </c>
      <c r="C546" s="53"/>
      <c r="D546" s="54"/>
      <c r="E546" s="40"/>
      <c r="F546" s="47" t="s">
        <v>325</v>
      </c>
      <c r="G546" s="49" t="str">
        <f t="shared" si="73"/>
        <v/>
      </c>
      <c r="H546" s="50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30" t="s">
        <v>4013</v>
      </c>
      <c r="B547" s="208" t="s">
        <v>333</v>
      </c>
      <c r="C547" s="56" t="s">
        <v>283</v>
      </c>
      <c r="D547" s="57">
        <f>IFERROR(VLOOKUP(A541,REKAPAN!$A$1:$M$2939,12, FALSE))</f>
        <v>43559</v>
      </c>
      <c r="E547" s="40"/>
      <c r="F547" s="47" t="s">
        <v>351</v>
      </c>
      <c r="G547" s="49">
        <f t="shared" si="73"/>
        <v>12000</v>
      </c>
      <c r="H547" s="50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4" t="s">
        <v>266</v>
      </c>
      <c r="B548" s="207" t="str">
        <f>IFERROR(VLOOKUP(A541,REKAPAN!$A$1:$O$2939,15, FALSE))</f>
        <v>CS YENI (082321458214)</v>
      </c>
      <c r="C548" s="58" t="s">
        <v>300</v>
      </c>
      <c r="D548" s="59">
        <f>IFERROR(VLOOKUP(A541,REKAPAN!$A$1:$M$2939,13, FALSE))</f>
        <v>43559</v>
      </c>
      <c r="E548" s="40"/>
      <c r="F548" s="47" t="s">
        <v>372</v>
      </c>
      <c r="G548" s="49" t="str">
        <f t="shared" si="73"/>
        <v>JNE REG</v>
      </c>
      <c r="H548" s="50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4" t="s">
        <v>383</v>
      </c>
      <c r="B549" s="207">
        <f>IFERROR(VLOOKUP(A541,REKAPAN!$A$1:$M$2939,6, FALSE))</f>
        <v>1</v>
      </c>
      <c r="C549" s="58" t="s">
        <v>325</v>
      </c>
      <c r="D549" s="60" t="str">
        <f>IFERROR(VLOOKUP(A541,REKAPAN!$A$1:$M$2939,11, FALSE))</f>
        <v/>
      </c>
      <c r="E549" s="40"/>
      <c r="F549" s="47" t="s">
        <v>394</v>
      </c>
      <c r="G549" s="61" t="str">
        <f>IFERROR(VLOOKUP(A541,REKAPAN!$A$1:$O$2939,14, FALSE))</f>
        <v/>
      </c>
      <c r="H549" s="50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4" t="s">
        <v>404</v>
      </c>
      <c r="B550" s="209" t="str">
        <f>IFERROR(VLOOKUP(A541,REKAPAN!$A$1:$M$2939,5, FALSE))</f>
        <v>Azni Berry M do</v>
      </c>
      <c r="C550" s="58" t="s">
        <v>351</v>
      </c>
      <c r="D550" s="60">
        <f>IFERROR(VLOOKUP(A541,REKAPAN!$A$1:$M$2939,9, FALSE))</f>
        <v>12000</v>
      </c>
      <c r="E550" s="40"/>
      <c r="F550" s="47" t="s">
        <v>383</v>
      </c>
      <c r="G550" s="63">
        <f t="shared" ref="G550:G551" si="74">B549</f>
        <v>1</v>
      </c>
      <c r="H550" s="50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64"/>
      <c r="C551" s="58" t="s">
        <v>372</v>
      </c>
      <c r="D551" s="65" t="str">
        <f>IFERROR(VLOOKUP(A541,REKAPAN!$A$1:$M$2939,10, FALSE))</f>
        <v>JNE REG</v>
      </c>
      <c r="E551" s="40"/>
      <c r="F551" s="47" t="s">
        <v>404</v>
      </c>
      <c r="G551" s="66" t="str">
        <f t="shared" si="74"/>
        <v>Azni Berry M do</v>
      </c>
      <c r="H551" s="50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64"/>
      <c r="C552" s="58" t="s">
        <v>394</v>
      </c>
      <c r="D552" s="67"/>
      <c r="E552" s="40"/>
      <c r="F552" s="47"/>
      <c r="H552" s="50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64"/>
      <c r="C553" s="53"/>
      <c r="D553" s="50"/>
      <c r="E553" s="40"/>
      <c r="F553" s="64"/>
      <c r="H553" s="50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7" t="s">
        <v>460</v>
      </c>
      <c r="B554" s="210" t="s">
        <v>462</v>
      </c>
      <c r="C554" s="53"/>
      <c r="D554" s="54"/>
      <c r="E554" s="40"/>
      <c r="F554" s="69" t="s">
        <v>464</v>
      </c>
      <c r="G554" s="70" t="s">
        <v>469</v>
      </c>
      <c r="H554" s="71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72" t="str">
        <f>IFERROR(VLOOKUP(A541,REKAPAN!$A$2:$R$2939,16, FALSE))</f>
        <v>WAWAT</v>
      </c>
      <c r="B555" s="211"/>
      <c r="C555" s="74"/>
      <c r="D555" s="75"/>
      <c r="E555" s="76"/>
      <c r="F555" s="77"/>
      <c r="G555" s="78"/>
      <c r="H555" s="79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26" t="s">
        <v>207</v>
      </c>
      <c r="B556" s="27"/>
      <c r="C556" s="27"/>
      <c r="D556" s="28"/>
      <c r="E556" s="29"/>
      <c r="F556" s="30" t="str">
        <f>A556</f>
        <v>(04)10</v>
      </c>
      <c r="G556" s="31" t="s">
        <v>238</v>
      </c>
      <c r="H556" s="32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34" t="s">
        <v>239</v>
      </c>
      <c r="B557" s="205" t="str">
        <f>IFERROR(VLOOKUP(A556,REKAPAN!$A$1:$M$2939,2, FALSE))</f>
        <v>Lia Oktawati</v>
      </c>
      <c r="C557" s="36"/>
      <c r="D557" s="38"/>
      <c r="E557" s="40"/>
      <c r="F557" s="30" t="s">
        <v>266</v>
      </c>
      <c r="G557" s="43" t="str">
        <f>B563</f>
        <v>CS YENI (082321458214)</v>
      </c>
      <c r="H557" s="28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4" t="s">
        <v>269</v>
      </c>
      <c r="B558" s="206" t="str">
        <f>IFERROR(VLOOKUP(A556,REKAPAN!$A$1:$M$2939,3, FALSE))</f>
        <v>Kp.Cilame Ds.Cibening no.161 RT14/05 Kecamatan : Bungursari Kab/Kota : Purwakarta Provinsi : Jawa Barat</v>
      </c>
      <c r="D558" s="46"/>
      <c r="E558" s="40"/>
      <c r="F558" s="47" t="s">
        <v>270</v>
      </c>
      <c r="G558" s="49" t="str">
        <f>B557</f>
        <v>Lia Oktawati</v>
      </c>
      <c r="H558" s="50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4"/>
      <c r="D559" s="46"/>
      <c r="E559" s="40"/>
      <c r="F559" s="47" t="s">
        <v>283</v>
      </c>
      <c r="G559" s="51">
        <f t="shared" ref="G559:G563" si="75">D562</f>
        <v>43559</v>
      </c>
      <c r="H559" s="50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30.75" customHeight="1">
      <c r="A560" s="44"/>
      <c r="D560" s="46"/>
      <c r="E560" s="40"/>
      <c r="F560" s="47" t="s">
        <v>300</v>
      </c>
      <c r="G560" s="51">
        <f t="shared" si="75"/>
        <v>43559</v>
      </c>
      <c r="H560" s="50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4" t="s">
        <v>306</v>
      </c>
      <c r="B561" s="207" t="str">
        <f>IFERROR(VLOOKUP(A556,REKAPAN!$A$1:$M$2939,4, FALSE))</f>
        <v>08569888315</v>
      </c>
      <c r="C561" s="53"/>
      <c r="D561" s="54"/>
      <c r="E561" s="40"/>
      <c r="F561" s="47" t="s">
        <v>325</v>
      </c>
      <c r="G561" s="49" t="str">
        <f t="shared" si="75"/>
        <v/>
      </c>
      <c r="H561" s="50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30" t="s">
        <v>4013</v>
      </c>
      <c r="B562" s="208" t="s">
        <v>333</v>
      </c>
      <c r="C562" s="56" t="s">
        <v>283</v>
      </c>
      <c r="D562" s="57">
        <f>IFERROR(VLOOKUP(A556,REKAPAN!$A$1:$M$2939,12, FALSE))</f>
        <v>43559</v>
      </c>
      <c r="E562" s="40"/>
      <c r="F562" s="47" t="s">
        <v>351</v>
      </c>
      <c r="G562" s="49">
        <f t="shared" si="75"/>
        <v>12000</v>
      </c>
      <c r="H562" s="50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4" t="s">
        <v>266</v>
      </c>
      <c r="B563" s="207" t="str">
        <f>IFERROR(VLOOKUP(A556,REKAPAN!$A$1:$O$2939,15, FALSE))</f>
        <v>CS YENI (082321458214)</v>
      </c>
      <c r="C563" s="58" t="s">
        <v>300</v>
      </c>
      <c r="D563" s="59">
        <f>IFERROR(VLOOKUP(A556,REKAPAN!$A$1:$M$2939,13, FALSE))</f>
        <v>43559</v>
      </c>
      <c r="E563" s="40"/>
      <c r="F563" s="47" t="s">
        <v>372</v>
      </c>
      <c r="G563" s="49" t="str">
        <f t="shared" si="75"/>
        <v>JNE REG</v>
      </c>
      <c r="H563" s="50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4" t="s">
        <v>383</v>
      </c>
      <c r="B564" s="207">
        <f>IFERROR(VLOOKUP(A556,REKAPAN!$A$1:$M$2939,6, FALSE))</f>
        <v>2</v>
      </c>
      <c r="C564" s="58" t="s">
        <v>325</v>
      </c>
      <c r="D564" s="60" t="str">
        <f>IFERROR(VLOOKUP(A556,REKAPAN!$A$1:$M$2939,11, FALSE))</f>
        <v/>
      </c>
      <c r="E564" s="40"/>
      <c r="F564" s="47" t="s">
        <v>394</v>
      </c>
      <c r="G564" s="61" t="str">
        <f>IFERROR(VLOOKUP(A556,REKAPAN!$A$1:$O$2939,14, FALSE))</f>
        <v/>
      </c>
      <c r="H564" s="50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4" t="s">
        <v>404</v>
      </c>
      <c r="B565" s="209" t="str">
        <f>IFERROR(VLOOKUP(A556,REKAPAN!$A$1:$M$2939,5, FALSE))</f>
        <v>Khimar Tisha Lavender, Putih</v>
      </c>
      <c r="C565" s="58" t="s">
        <v>351</v>
      </c>
      <c r="D565" s="60">
        <f>IFERROR(VLOOKUP(A556,REKAPAN!$A$1:$M$2939,9, FALSE))</f>
        <v>12000</v>
      </c>
      <c r="E565" s="40"/>
      <c r="F565" s="47" t="s">
        <v>383</v>
      </c>
      <c r="G565" s="63">
        <f t="shared" ref="G565:G566" si="76">B564</f>
        <v>2</v>
      </c>
      <c r="H565" s="50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64"/>
      <c r="C566" s="58" t="s">
        <v>372</v>
      </c>
      <c r="D566" s="65" t="str">
        <f>IFERROR(VLOOKUP(A556,REKAPAN!$A$1:$M$2939,10, FALSE))</f>
        <v>JNE REG</v>
      </c>
      <c r="E566" s="40"/>
      <c r="F566" s="47" t="s">
        <v>404</v>
      </c>
      <c r="G566" s="66" t="str">
        <f t="shared" si="76"/>
        <v>Khimar Tisha Lavender, Putih</v>
      </c>
      <c r="H566" s="50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64"/>
      <c r="C567" s="58" t="s">
        <v>394</v>
      </c>
      <c r="D567" s="67"/>
      <c r="E567" s="40"/>
      <c r="F567" s="47"/>
      <c r="H567" s="50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64"/>
      <c r="C568" s="53"/>
      <c r="D568" s="50"/>
      <c r="E568" s="40"/>
      <c r="F568" s="64"/>
      <c r="H568" s="50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7" t="s">
        <v>460</v>
      </c>
      <c r="B569" s="210" t="s">
        <v>462</v>
      </c>
      <c r="C569" s="53"/>
      <c r="D569" s="54"/>
      <c r="E569" s="40"/>
      <c r="F569" s="69" t="s">
        <v>464</v>
      </c>
      <c r="G569" s="70" t="s">
        <v>469</v>
      </c>
      <c r="H569" s="71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72" t="str">
        <f>IFERROR(VLOOKUP(A556,REKAPAN!$A$2:$R$2939,16, FALSE))</f>
        <v>WAWAT</v>
      </c>
      <c r="B570" s="211"/>
      <c r="C570" s="74"/>
      <c r="D570" s="75"/>
      <c r="E570" s="76"/>
      <c r="F570" s="77"/>
      <c r="G570" s="78"/>
      <c r="H570" s="79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26" t="s">
        <v>212</v>
      </c>
      <c r="B571" s="27"/>
      <c r="C571" s="27"/>
      <c r="D571" s="28"/>
      <c r="E571" s="29"/>
      <c r="F571" s="30" t="str">
        <f>A571</f>
        <v>(05)1</v>
      </c>
      <c r="G571" s="31" t="s">
        <v>238</v>
      </c>
      <c r="H571" s="32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34" t="s">
        <v>239</v>
      </c>
      <c r="B572" s="205" t="str">
        <f>IFERROR(VLOOKUP(A571,REKAPAN!$A$1:$M$2939,2, FALSE))</f>
        <v>Eko wahyudi </v>
      </c>
      <c r="C572" s="36"/>
      <c r="D572" s="38"/>
      <c r="E572" s="40"/>
      <c r="F572" s="30" t="s">
        <v>266</v>
      </c>
      <c r="G572" s="43" t="str">
        <f>B578</f>
        <v>CS YENI (082321458214)</v>
      </c>
      <c r="H572" s="28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4" t="s">
        <v>269</v>
      </c>
      <c r="B573" s="206" t="str">
        <f>IFERROR(VLOOKUP(A571,REKAPAN!$A$1:$M$2939,3, FALSE))</f>
        <v>jl. Bintara 12a gang Makmur 3  rt:02 rw:09 no: 48 kelurahan Bintara Kecamatan : Bekasi Barat Kab/Kota : Bekasi Provinsi : Jawa Barat</v>
      </c>
      <c r="D573" s="46"/>
      <c r="E573" s="40"/>
      <c r="F573" s="47" t="s">
        <v>270</v>
      </c>
      <c r="G573" s="49" t="str">
        <f>B572</f>
        <v>Eko wahyudi </v>
      </c>
      <c r="H573" s="50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4"/>
      <c r="D574" s="46"/>
      <c r="E574" s="40"/>
      <c r="F574" s="47" t="s">
        <v>283</v>
      </c>
      <c r="G574" s="51">
        <f t="shared" ref="G574:G578" si="77">D577</f>
        <v>43559</v>
      </c>
      <c r="H574" s="50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33.75" customHeight="1">
      <c r="A575" s="44"/>
      <c r="D575" s="46"/>
      <c r="E575" s="40"/>
      <c r="F575" s="47" t="s">
        <v>300</v>
      </c>
      <c r="G575" s="51">
        <f t="shared" si="77"/>
        <v>43559</v>
      </c>
      <c r="H575" s="50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4" t="s">
        <v>306</v>
      </c>
      <c r="B576" s="207" t="str">
        <f>IFERROR(VLOOKUP(A571,REKAPAN!$A$1:$M$2939,4, FALSE))</f>
        <v>08988038741</v>
      </c>
      <c r="C576" s="53"/>
      <c r="D576" s="54"/>
      <c r="E576" s="40"/>
      <c r="F576" s="47" t="s">
        <v>325</v>
      </c>
      <c r="G576" s="49" t="str">
        <f t="shared" si="77"/>
        <v/>
      </c>
      <c r="H576" s="50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30" t="s">
        <v>4013</v>
      </c>
      <c r="B577" s="208" t="s">
        <v>333</v>
      </c>
      <c r="C577" s="56" t="s">
        <v>283</v>
      </c>
      <c r="D577" s="57">
        <f>IFERROR(VLOOKUP(A571,REKAPAN!$A$1:$M$2939,12, FALSE))</f>
        <v>43559</v>
      </c>
      <c r="E577" s="40"/>
      <c r="F577" s="47" t="s">
        <v>351</v>
      </c>
      <c r="G577" s="49">
        <f t="shared" si="77"/>
        <v>12000</v>
      </c>
      <c r="H577" s="50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4" t="s">
        <v>266</v>
      </c>
      <c r="B578" s="207" t="str">
        <f>IFERROR(VLOOKUP(A571,REKAPAN!$A$1:$O$2939,15, FALSE))</f>
        <v>CS YENI (082321458214)</v>
      </c>
      <c r="C578" s="58" t="s">
        <v>300</v>
      </c>
      <c r="D578" s="59">
        <f>IFERROR(VLOOKUP(A571,REKAPAN!$A$1:$M$2939,13, FALSE))</f>
        <v>43559</v>
      </c>
      <c r="E578" s="40"/>
      <c r="F578" s="47" t="s">
        <v>372</v>
      </c>
      <c r="G578" s="49" t="str">
        <f t="shared" si="77"/>
        <v>JNE REG</v>
      </c>
      <c r="H578" s="50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4" t="s">
        <v>383</v>
      </c>
      <c r="B579" s="207">
        <f>IFERROR(VLOOKUP(A571,REKAPAN!$A$1:$M$2939,6, FALSE))</f>
        <v>3</v>
      </c>
      <c r="C579" s="58" t="s">
        <v>325</v>
      </c>
      <c r="D579" s="60" t="str">
        <f>IFERROR(VLOOKUP(A571,REKAPAN!$A$1:$M$2939,11, FALSE))</f>
        <v/>
      </c>
      <c r="E579" s="40"/>
      <c r="F579" s="47" t="s">
        <v>394</v>
      </c>
      <c r="G579" s="61" t="str">
        <f>IFERROR(VLOOKUP(A571,REKAPAN!$A$1:$O$2939,14, FALSE))</f>
        <v/>
      </c>
      <c r="H579" s="50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4" t="s">
        <v>404</v>
      </c>
      <c r="B580" s="209" t="str">
        <f>IFERROR(VLOOKUP(A571,REKAPAN!$A$1:$M$2939,5, FALSE))</f>
        <v>- Elenora Cream XL set
- Elenora Kids Cream size.3 (set)</v>
      </c>
      <c r="C580" s="58" t="s">
        <v>351</v>
      </c>
      <c r="D580" s="60">
        <f>IFERROR(VLOOKUP(A571,REKAPAN!$A$1:$M$2939,9, FALSE))</f>
        <v>12000</v>
      </c>
      <c r="E580" s="40"/>
      <c r="F580" s="47" t="s">
        <v>383</v>
      </c>
      <c r="G580" s="63">
        <f t="shared" ref="G580:G581" si="78">B579</f>
        <v>3</v>
      </c>
      <c r="H580" s="50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64"/>
      <c r="C581" s="58" t="s">
        <v>372</v>
      </c>
      <c r="D581" s="65" t="str">
        <f>IFERROR(VLOOKUP(A571,REKAPAN!$A$1:$M$2939,10, FALSE))</f>
        <v>JNE REG</v>
      </c>
      <c r="E581" s="40"/>
      <c r="F581" s="47" t="s">
        <v>404</v>
      </c>
      <c r="G581" s="66" t="str">
        <f t="shared" si="78"/>
        <v>- Elenora Cream XL set
- Elenora Kids Cream size.3 (set)</v>
      </c>
      <c r="H581" s="50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64"/>
      <c r="C582" s="58" t="s">
        <v>394</v>
      </c>
      <c r="D582" s="67"/>
      <c r="E582" s="40"/>
      <c r="F582" s="47"/>
      <c r="H582" s="50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64"/>
      <c r="C583" s="53"/>
      <c r="D583" s="50"/>
      <c r="E583" s="40"/>
      <c r="F583" s="64"/>
      <c r="H583" s="50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7" t="s">
        <v>460</v>
      </c>
      <c r="B584" s="210" t="s">
        <v>462</v>
      </c>
      <c r="C584" s="53"/>
      <c r="D584" s="54"/>
      <c r="E584" s="40"/>
      <c r="F584" s="69" t="s">
        <v>464</v>
      </c>
      <c r="G584" s="70" t="s">
        <v>469</v>
      </c>
      <c r="H584" s="71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72" t="str">
        <f>IFERROR(VLOOKUP(A571,REKAPAN!$A$2:$R$2939,16, FALSE))</f>
        <v>WAWAT</v>
      </c>
      <c r="B585" s="211"/>
      <c r="C585" s="74"/>
      <c r="D585" s="75"/>
      <c r="E585" s="76"/>
      <c r="F585" s="77"/>
      <c r="G585" s="78"/>
      <c r="H585" s="79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26" t="s">
        <v>217</v>
      </c>
      <c r="B586" s="27"/>
      <c r="C586" s="27"/>
      <c r="D586" s="28"/>
      <c r="E586" s="29"/>
      <c r="F586" s="30" t="str">
        <f>A586</f>
        <v>(05)2</v>
      </c>
      <c r="G586" s="31" t="s">
        <v>238</v>
      </c>
      <c r="H586" s="32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34" t="s">
        <v>239</v>
      </c>
      <c r="B587" s="205" t="str">
        <f>IFERROR(VLOOKUP(A586,REKAPAN!$A$1:$M$2939,2, FALSE))</f>
        <v>Uyun nofiyanti</v>
      </c>
      <c r="C587" s="36"/>
      <c r="D587" s="38"/>
      <c r="E587" s="40"/>
      <c r="F587" s="30" t="s">
        <v>266</v>
      </c>
      <c r="G587" s="43" t="str">
        <f>B593</f>
        <v>CS YENI (082321458214)</v>
      </c>
      <c r="H587" s="28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4" t="s">
        <v>269</v>
      </c>
      <c r="B588" s="206" t="str">
        <f>IFERROR(VLOOKUP(A586,REKAPAN!$A$1:$M$2939,3, FALSE))</f>
        <v>Gudang,pt urc indonesia, jl.selayar,blok K no.7 desa cikedokan,kawasan industri MM2100,cikarang barat,kab.bekasi ,jawa barat Kecamatan : cikarang barat Kab/Kota : bekasi Provinsi : jawa barat</v>
      </c>
      <c r="D588" s="46"/>
      <c r="E588" s="40"/>
      <c r="F588" s="47" t="s">
        <v>270</v>
      </c>
      <c r="G588" s="49" t="str">
        <f>B587</f>
        <v>Uyun nofiyanti</v>
      </c>
      <c r="H588" s="50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4"/>
      <c r="D589" s="46"/>
      <c r="E589" s="40"/>
      <c r="F589" s="47" t="s">
        <v>283</v>
      </c>
      <c r="G589" s="51">
        <f t="shared" ref="G589:G593" si="79">D592</f>
        <v>43559</v>
      </c>
      <c r="H589" s="50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51.75" customHeight="1">
      <c r="A590" s="44"/>
      <c r="D590" s="46"/>
      <c r="E590" s="40"/>
      <c r="F590" s="47" t="s">
        <v>300</v>
      </c>
      <c r="G590" s="51">
        <f t="shared" si="79"/>
        <v>43559</v>
      </c>
      <c r="H590" s="50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4" t="s">
        <v>306</v>
      </c>
      <c r="B591" s="207" t="str">
        <f>IFERROR(VLOOKUP(A586,REKAPAN!$A$1:$M$2939,4, FALSE))</f>
        <v>082313088794</v>
      </c>
      <c r="C591" s="53"/>
      <c r="D591" s="54"/>
      <c r="E591" s="40"/>
      <c r="F591" s="47" t="s">
        <v>325</v>
      </c>
      <c r="G591" s="49" t="str">
        <f t="shared" si="79"/>
        <v/>
      </c>
      <c r="H591" s="50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30" t="s">
        <v>4013</v>
      </c>
      <c r="B592" s="208" t="s">
        <v>333</v>
      </c>
      <c r="C592" s="56" t="s">
        <v>283</v>
      </c>
      <c r="D592" s="57">
        <f>IFERROR(VLOOKUP(A586,REKAPAN!$A$1:$M$2939,12, FALSE))</f>
        <v>43559</v>
      </c>
      <c r="E592" s="40"/>
      <c r="F592" s="47" t="s">
        <v>351</v>
      </c>
      <c r="G592" s="49">
        <f t="shared" si="79"/>
        <v>12000</v>
      </c>
      <c r="H592" s="50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4" t="s">
        <v>266</v>
      </c>
      <c r="B593" s="207" t="str">
        <f>IFERROR(VLOOKUP(A586,REKAPAN!$A$1:$O$2939,15, FALSE))</f>
        <v>CS YENI (082321458214)</v>
      </c>
      <c r="C593" s="58" t="s">
        <v>300</v>
      </c>
      <c r="D593" s="59">
        <f>IFERROR(VLOOKUP(A586,REKAPAN!$A$1:$M$2939,13, FALSE))</f>
        <v>43559</v>
      </c>
      <c r="E593" s="40"/>
      <c r="F593" s="47" t="s">
        <v>372</v>
      </c>
      <c r="G593" s="49" t="str">
        <f t="shared" si="79"/>
        <v>JNE REG</v>
      </c>
      <c r="H593" s="50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4" t="s">
        <v>383</v>
      </c>
      <c r="B594" s="207">
        <f>IFERROR(VLOOKUP(A586,REKAPAN!$A$1:$M$2939,6, FALSE))</f>
        <v>2</v>
      </c>
      <c r="C594" s="58" t="s">
        <v>325</v>
      </c>
      <c r="D594" s="60" t="str">
        <f>IFERROR(VLOOKUP(A586,REKAPAN!$A$1:$M$2939,11, FALSE))</f>
        <v/>
      </c>
      <c r="E594" s="40"/>
      <c r="F594" s="47" t="s">
        <v>394</v>
      </c>
      <c r="G594" s="61" t="str">
        <f>IFERROR(VLOOKUP(A586,REKAPAN!$A$1:$O$2939,14, FALSE))</f>
        <v/>
      </c>
      <c r="H594" s="50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4" t="s">
        <v>404</v>
      </c>
      <c r="B595" s="209" t="str">
        <f>IFERROR(VLOOKUP(A586,REKAPAN!$A$1:$M$2939,5, FALSE))</f>
        <v>Tisha Navy L set</v>
      </c>
      <c r="C595" s="58" t="s">
        <v>351</v>
      </c>
      <c r="D595" s="60">
        <f>IFERROR(VLOOKUP(A586,REKAPAN!$A$1:$M$2939,9, FALSE))</f>
        <v>12000</v>
      </c>
      <c r="E595" s="40"/>
      <c r="F595" s="47" t="s">
        <v>383</v>
      </c>
      <c r="G595" s="63">
        <f t="shared" ref="G595:G596" si="80">B594</f>
        <v>2</v>
      </c>
      <c r="H595" s="50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64"/>
      <c r="C596" s="58" t="s">
        <v>372</v>
      </c>
      <c r="D596" s="65" t="str">
        <f>IFERROR(VLOOKUP(A586,REKAPAN!$A$1:$M$2939,10, FALSE))</f>
        <v>JNE REG</v>
      </c>
      <c r="E596" s="40"/>
      <c r="F596" s="47" t="s">
        <v>404</v>
      </c>
      <c r="G596" s="66" t="str">
        <f t="shared" si="80"/>
        <v>Tisha Navy L set</v>
      </c>
      <c r="H596" s="50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64"/>
      <c r="C597" s="58" t="s">
        <v>394</v>
      </c>
      <c r="D597" s="67"/>
      <c r="E597" s="40"/>
      <c r="F597" s="47"/>
      <c r="H597" s="50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64"/>
      <c r="C598" s="53"/>
      <c r="D598" s="50"/>
      <c r="E598" s="40"/>
      <c r="F598" s="64"/>
      <c r="H598" s="50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7" t="s">
        <v>460</v>
      </c>
      <c r="B599" s="210" t="s">
        <v>462</v>
      </c>
      <c r="C599" s="53"/>
      <c r="D599" s="54"/>
      <c r="E599" s="40"/>
      <c r="F599" s="69" t="s">
        <v>464</v>
      </c>
      <c r="G599" s="70" t="s">
        <v>469</v>
      </c>
      <c r="H599" s="71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72" t="str">
        <f>IFERROR(VLOOKUP(A586,REKAPAN!$A$2:$R$2939,16, FALSE))</f>
        <v>WAWAT</v>
      </c>
      <c r="B600" s="211"/>
      <c r="C600" s="74"/>
      <c r="D600" s="75"/>
      <c r="E600" s="76"/>
      <c r="F600" s="77"/>
      <c r="G600" s="78"/>
      <c r="H600" s="79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26" t="s">
        <v>222</v>
      </c>
      <c r="B601" s="27"/>
      <c r="C601" s="27"/>
      <c r="D601" s="28"/>
      <c r="E601" s="29"/>
      <c r="F601" s="30" t="str">
        <f>A601</f>
        <v>(05)3</v>
      </c>
      <c r="G601" s="31" t="s">
        <v>238</v>
      </c>
      <c r="H601" s="32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34" t="s">
        <v>239</v>
      </c>
      <c r="B602" s="205" t="str">
        <f>IFERROR(VLOOKUP(A601,REKAPAN!$A$1:$M$2939,2, FALSE))</f>
        <v>Herlina</v>
      </c>
      <c r="C602" s="36"/>
      <c r="D602" s="38"/>
      <c r="E602" s="40"/>
      <c r="F602" s="30" t="s">
        <v>266</v>
      </c>
      <c r="G602" s="43" t="str">
        <f>B608</f>
        <v>CS YENI (082321458214)</v>
      </c>
      <c r="H602" s="28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4" t="s">
        <v>269</v>
      </c>
      <c r="B603" s="206" t="str">
        <f>IFERROR(VLOOKUP(A601,REKAPAN!$A$1:$M$2939,3, FALSE))</f>
        <v>perum.PGRI CIAMPEA ENDAH 1 jln.yudhistira block L4 rt.02/rw.08 Kecamatan : ciampea Kab/Kota : Bogor Provinsi : jawa barat</v>
      </c>
      <c r="D603" s="46"/>
      <c r="E603" s="40"/>
      <c r="F603" s="47" t="s">
        <v>270</v>
      </c>
      <c r="G603" s="49" t="str">
        <f>B602</f>
        <v>Herlina</v>
      </c>
      <c r="H603" s="50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4"/>
      <c r="D604" s="46"/>
      <c r="E604" s="40"/>
      <c r="F604" s="47" t="s">
        <v>283</v>
      </c>
      <c r="G604" s="51">
        <f t="shared" ref="G604:G608" si="81">D607</f>
        <v>43559</v>
      </c>
      <c r="H604" s="50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27.75" customHeight="1">
      <c r="A605" s="44"/>
      <c r="D605" s="46"/>
      <c r="E605" s="40"/>
      <c r="F605" s="47" t="s">
        <v>300</v>
      </c>
      <c r="G605" s="51">
        <f t="shared" si="81"/>
        <v>43559</v>
      </c>
      <c r="H605" s="50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4" t="s">
        <v>306</v>
      </c>
      <c r="B606" s="207" t="str">
        <f>IFERROR(VLOOKUP(A601,REKAPAN!$A$1:$M$2939,4, FALSE))</f>
        <v>08998189359</v>
      </c>
      <c r="C606" s="53"/>
      <c r="D606" s="54"/>
      <c r="E606" s="40"/>
      <c r="F606" s="47" t="s">
        <v>325</v>
      </c>
      <c r="G606" s="49" t="str">
        <f t="shared" si="81"/>
        <v/>
      </c>
      <c r="H606" s="50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30" t="s">
        <v>4013</v>
      </c>
      <c r="B607" s="208" t="s">
        <v>333</v>
      </c>
      <c r="C607" s="56" t="s">
        <v>283</v>
      </c>
      <c r="D607" s="57">
        <f>IFERROR(VLOOKUP(A601,REKAPAN!$A$1:$M$2939,12, FALSE))</f>
        <v>43559</v>
      </c>
      <c r="E607" s="40"/>
      <c r="F607" s="47" t="s">
        <v>351</v>
      </c>
      <c r="G607" s="49">
        <f t="shared" si="81"/>
        <v>12000</v>
      </c>
      <c r="H607" s="50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4" t="s">
        <v>266</v>
      </c>
      <c r="B608" s="207" t="str">
        <f>IFERROR(VLOOKUP(A601,REKAPAN!$A$1:$O$2939,15, FALSE))</f>
        <v>CS YENI (082321458214)</v>
      </c>
      <c r="C608" s="58" t="s">
        <v>300</v>
      </c>
      <c r="D608" s="59">
        <f>IFERROR(VLOOKUP(A601,REKAPAN!$A$1:$M$2939,13, FALSE))</f>
        <v>43559</v>
      </c>
      <c r="E608" s="40"/>
      <c r="F608" s="47" t="s">
        <v>372</v>
      </c>
      <c r="G608" s="49" t="str">
        <f t="shared" si="81"/>
        <v>JNE REG</v>
      </c>
      <c r="H608" s="50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4" t="s">
        <v>383</v>
      </c>
      <c r="B609" s="207">
        <f>IFERROR(VLOOKUP(A601,REKAPAN!$A$1:$M$2939,6, FALSE))</f>
        <v>1</v>
      </c>
      <c r="C609" s="58" t="s">
        <v>325</v>
      </c>
      <c r="D609" s="60" t="str">
        <f>IFERROR(VLOOKUP(A601,REKAPAN!$A$1:$M$2939,11, FALSE))</f>
        <v/>
      </c>
      <c r="E609" s="40"/>
      <c r="F609" s="47" t="s">
        <v>394</v>
      </c>
      <c r="G609" s="61" t="str">
        <f>IFERROR(VLOOKUP(A601,REKAPAN!$A$1:$O$2939,14, FALSE))</f>
        <v/>
      </c>
      <c r="H609" s="50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4" t="s">
        <v>404</v>
      </c>
      <c r="B610" s="209" t="str">
        <f>IFERROR(VLOOKUP(A601,REKAPAN!$A$1:$M$2939,5, FALSE))</f>
        <v>Tisha Navy XL do</v>
      </c>
      <c r="C610" s="58" t="s">
        <v>351</v>
      </c>
      <c r="D610" s="60">
        <f>IFERROR(VLOOKUP(A601,REKAPAN!$A$1:$M$2939,9, FALSE))</f>
        <v>12000</v>
      </c>
      <c r="E610" s="40"/>
      <c r="F610" s="47" t="s">
        <v>383</v>
      </c>
      <c r="G610" s="63">
        <f t="shared" ref="G610:G611" si="82">B609</f>
        <v>1</v>
      </c>
      <c r="H610" s="50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64"/>
      <c r="C611" s="58" t="s">
        <v>372</v>
      </c>
      <c r="D611" s="65" t="str">
        <f>IFERROR(VLOOKUP(A601,REKAPAN!$A$1:$M$2939,10, FALSE))</f>
        <v>JNE REG</v>
      </c>
      <c r="E611" s="40"/>
      <c r="F611" s="47" t="s">
        <v>404</v>
      </c>
      <c r="G611" s="66" t="str">
        <f t="shared" si="82"/>
        <v>Tisha Navy XL do</v>
      </c>
      <c r="H611" s="50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64"/>
      <c r="C612" s="58" t="s">
        <v>394</v>
      </c>
      <c r="D612" s="67"/>
      <c r="E612" s="40"/>
      <c r="F612" s="47"/>
      <c r="H612" s="50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64"/>
      <c r="C613" s="53"/>
      <c r="D613" s="50"/>
      <c r="E613" s="40"/>
      <c r="F613" s="64"/>
      <c r="H613" s="50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7" t="s">
        <v>460</v>
      </c>
      <c r="B614" s="210" t="s">
        <v>462</v>
      </c>
      <c r="C614" s="53"/>
      <c r="D614" s="54"/>
      <c r="E614" s="40"/>
      <c r="F614" s="69" t="s">
        <v>464</v>
      </c>
      <c r="G614" s="70" t="s">
        <v>469</v>
      </c>
      <c r="H614" s="71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72" t="str">
        <f>IFERROR(VLOOKUP(A601,REKAPAN!$A$2:$R$2939,16, FALSE))</f>
        <v>WAWAT</v>
      </c>
      <c r="B615" s="211"/>
      <c r="C615" s="74"/>
      <c r="D615" s="75"/>
      <c r="E615" s="76"/>
      <c r="F615" s="77"/>
      <c r="G615" s="78"/>
      <c r="H615" s="79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26" t="s">
        <v>227</v>
      </c>
      <c r="B616" s="27"/>
      <c r="C616" s="27"/>
      <c r="D616" s="28"/>
      <c r="E616" s="29"/>
      <c r="F616" s="30" t="str">
        <f>A616</f>
        <v>(05)4</v>
      </c>
      <c r="G616" s="31" t="s">
        <v>238</v>
      </c>
      <c r="H616" s="32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34" t="s">
        <v>239</v>
      </c>
      <c r="B617" s="205" t="str">
        <f>IFERROR(VLOOKUP(A616,REKAPAN!$A$1:$M$2939,2, FALSE))</f>
        <v>Messy Triyana</v>
      </c>
      <c r="C617" s="36"/>
      <c r="D617" s="38"/>
      <c r="E617" s="40"/>
      <c r="F617" s="30" t="s">
        <v>266</v>
      </c>
      <c r="G617" s="43" t="str">
        <f>B623</f>
        <v>CS YENI (082321458214)</v>
      </c>
      <c r="H617" s="28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4" t="s">
        <v>269</v>
      </c>
      <c r="B618" s="206" t="str">
        <f>IFERROR(VLOOKUP(A616,REKAPAN!$A$1:$M$2939,3, FALSE))</f>
        <v>Toko Mas Queen Subur sentra grosir cikarang ground floor zona kuning No. 86-87 (dekat lobby utama)</v>
      </c>
      <c r="D618" s="46"/>
      <c r="E618" s="40"/>
      <c r="F618" s="47" t="s">
        <v>270</v>
      </c>
      <c r="G618" s="49" t="str">
        <f>B617</f>
        <v>Messy Triyana</v>
      </c>
      <c r="H618" s="50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4"/>
      <c r="D619" s="46"/>
      <c r="E619" s="40"/>
      <c r="F619" s="47" t="s">
        <v>283</v>
      </c>
      <c r="G619" s="51">
        <f t="shared" ref="G619:G623" si="83">D622</f>
        <v>43559</v>
      </c>
      <c r="H619" s="50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20.25" customHeight="1">
      <c r="A620" s="44"/>
      <c r="D620" s="46"/>
      <c r="E620" s="40"/>
      <c r="F620" s="47" t="s">
        <v>300</v>
      </c>
      <c r="G620" s="51">
        <f t="shared" si="83"/>
        <v>43589</v>
      </c>
      <c r="H620" s="50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4" t="s">
        <v>306</v>
      </c>
      <c r="B621" s="207" t="str">
        <f>IFERROR(VLOOKUP(A616,REKAPAN!$A$1:$M$2939,4, FALSE))</f>
        <v>085726391885</v>
      </c>
      <c r="C621" s="53"/>
      <c r="D621" s="54"/>
      <c r="E621" s="40"/>
      <c r="F621" s="47" t="s">
        <v>325</v>
      </c>
      <c r="G621" s="49" t="str">
        <f t="shared" si="83"/>
        <v/>
      </c>
      <c r="H621" s="50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30" t="s">
        <v>4013</v>
      </c>
      <c r="B622" s="208" t="s">
        <v>333</v>
      </c>
      <c r="C622" s="56" t="s">
        <v>283</v>
      </c>
      <c r="D622" s="57">
        <f>IFERROR(VLOOKUP(A616,REKAPAN!$A$1:$M$2939,12, FALSE))</f>
        <v>43559</v>
      </c>
      <c r="E622" s="40"/>
      <c r="F622" s="47" t="s">
        <v>351</v>
      </c>
      <c r="G622" s="49">
        <f t="shared" si="83"/>
        <v>24000</v>
      </c>
      <c r="H622" s="50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4" t="s">
        <v>266</v>
      </c>
      <c r="B623" s="207" t="str">
        <f>IFERROR(VLOOKUP(A616,REKAPAN!$A$1:$O$2939,15, FALSE))</f>
        <v>CS YENI (082321458214)</v>
      </c>
      <c r="C623" s="58" t="s">
        <v>300</v>
      </c>
      <c r="D623" s="59">
        <f>IFERROR(VLOOKUP(A616,REKAPAN!$A$1:$M$2939,13, FALSE))</f>
        <v>43589</v>
      </c>
      <c r="E623" s="40"/>
      <c r="F623" s="47" t="s">
        <v>372</v>
      </c>
      <c r="G623" s="49" t="str">
        <f t="shared" si="83"/>
        <v>JNE REG</v>
      </c>
      <c r="H623" s="50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4" t="s">
        <v>383</v>
      </c>
      <c r="B624" s="207">
        <f>IFERROR(VLOOKUP(A616,REKAPAN!$A$1:$M$2939,6, FALSE))</f>
        <v>6</v>
      </c>
      <c r="C624" s="58" t="s">
        <v>325</v>
      </c>
      <c r="D624" s="60" t="str">
        <f>IFERROR(VLOOKUP(A616,REKAPAN!$A$1:$M$2939,11, FALSE))</f>
        <v/>
      </c>
      <c r="E624" s="40"/>
      <c r="F624" s="47" t="s">
        <v>394</v>
      </c>
      <c r="G624" s="61" t="str">
        <f>IFERROR(VLOOKUP(A616,REKAPAN!$A$1:$O$2939,14, FALSE))</f>
        <v/>
      </c>
      <c r="H624" s="50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4" t="s">
        <v>404</v>
      </c>
      <c r="B625" s="209" t="str">
        <f>IFERROR(VLOOKUP(A616,REKAPAN!$A$1:$M$2939,5, FALSE))</f>
        <v>Tisha Navy S(3) SET</v>
      </c>
      <c r="C625" s="58" t="s">
        <v>351</v>
      </c>
      <c r="D625" s="60">
        <f>IFERROR(VLOOKUP(A616,REKAPAN!$A$1:$M$2939,9, FALSE))</f>
        <v>24000</v>
      </c>
      <c r="E625" s="40"/>
      <c r="F625" s="47" t="s">
        <v>383</v>
      </c>
      <c r="G625" s="63">
        <f t="shared" ref="G625:G626" si="84">B624</f>
        <v>6</v>
      </c>
      <c r="H625" s="50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64"/>
      <c r="C626" s="58" t="s">
        <v>372</v>
      </c>
      <c r="D626" s="65" t="str">
        <f>IFERROR(VLOOKUP(A616,REKAPAN!$A$1:$M$2939,10, FALSE))</f>
        <v>JNE REG</v>
      </c>
      <c r="E626" s="40"/>
      <c r="F626" s="47" t="s">
        <v>404</v>
      </c>
      <c r="G626" s="66" t="str">
        <f t="shared" si="84"/>
        <v>Tisha Navy S(3) SET</v>
      </c>
      <c r="H626" s="50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64"/>
      <c r="C627" s="58" t="s">
        <v>394</v>
      </c>
      <c r="D627" s="67"/>
      <c r="E627" s="40"/>
      <c r="F627" s="47"/>
      <c r="H627" s="50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64"/>
      <c r="C628" s="53"/>
      <c r="D628" s="50"/>
      <c r="E628" s="40"/>
      <c r="F628" s="64"/>
      <c r="H628" s="50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7" t="s">
        <v>460</v>
      </c>
      <c r="B629" s="210" t="s">
        <v>462</v>
      </c>
      <c r="C629" s="53"/>
      <c r="D629" s="54"/>
      <c r="E629" s="40"/>
      <c r="F629" s="69" t="s">
        <v>464</v>
      </c>
      <c r="G629" s="70" t="s">
        <v>469</v>
      </c>
      <c r="H629" s="71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72" t="str">
        <f>IFERROR(VLOOKUP(A616,REKAPAN!$A$2:$R$2939,16, FALSE))</f>
        <v>WAWAT</v>
      </c>
      <c r="B630" s="211"/>
      <c r="C630" s="74"/>
      <c r="D630" s="75"/>
      <c r="E630" s="76"/>
      <c r="F630" s="77"/>
      <c r="G630" s="78"/>
      <c r="H630" s="79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26" t="s">
        <v>232</v>
      </c>
      <c r="B631" s="27"/>
      <c r="C631" s="27"/>
      <c r="D631" s="28"/>
      <c r="E631" s="29"/>
      <c r="F631" s="30" t="str">
        <f>A631</f>
        <v>(05)5</v>
      </c>
      <c r="G631" s="31" t="s">
        <v>238</v>
      </c>
      <c r="H631" s="32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34" t="s">
        <v>239</v>
      </c>
      <c r="B632" s="205" t="str">
        <f>IFERROR(VLOOKUP(A631,REKAPAN!$A$1:$M$2939,2, FALSE))</f>
        <v>Nadya Hana</v>
      </c>
      <c r="C632" s="36"/>
      <c r="D632" s="38"/>
      <c r="E632" s="40"/>
      <c r="F632" s="30" t="s">
        <v>266</v>
      </c>
      <c r="G632" s="43" t="str">
        <f>B638</f>
        <v>CS YENI (082321458214)</v>
      </c>
      <c r="H632" s="28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4" t="s">
        <v>269</v>
      </c>
      <c r="B633" s="206" t="str">
        <f>IFERROR(VLOOKUP(A631,REKAPAN!$A$1:$M$2939,3, FALSE))</f>
        <v>jln.makmur rt 02 rw 04 no 15 Kecamatan :cakung Kab/Kota :penggilingan Provinsi : jakarta timur</v>
      </c>
      <c r="D633" s="46"/>
      <c r="E633" s="40"/>
      <c r="F633" s="47" t="s">
        <v>270</v>
      </c>
      <c r="G633" s="49" t="str">
        <f>B632</f>
        <v>Nadya Hana</v>
      </c>
      <c r="H633" s="50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4"/>
      <c r="D634" s="46"/>
      <c r="E634" s="40"/>
      <c r="F634" s="47" t="s">
        <v>283</v>
      </c>
      <c r="G634" s="51">
        <f t="shared" ref="G634:G638" si="85">D637</f>
        <v>43589</v>
      </c>
      <c r="H634" s="50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21.75" customHeight="1">
      <c r="A635" s="44"/>
      <c r="D635" s="46"/>
      <c r="E635" s="40"/>
      <c r="F635" s="47" t="s">
        <v>300</v>
      </c>
      <c r="G635" s="51">
        <f t="shared" si="85"/>
        <v>43589</v>
      </c>
      <c r="H635" s="50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4" t="s">
        <v>306</v>
      </c>
      <c r="B636" s="207" t="str">
        <f>IFERROR(VLOOKUP(A631,REKAPAN!$A$1:$M$2939,4, FALSE))</f>
        <v>085697892810</v>
      </c>
      <c r="C636" s="53"/>
      <c r="D636" s="54"/>
      <c r="E636" s="40"/>
      <c r="F636" s="47" t="s">
        <v>325</v>
      </c>
      <c r="G636" s="49" t="str">
        <f t="shared" si="85"/>
        <v/>
      </c>
      <c r="H636" s="50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30" t="s">
        <v>4013</v>
      </c>
      <c r="B637" s="208" t="s">
        <v>333</v>
      </c>
      <c r="C637" s="56" t="s">
        <v>283</v>
      </c>
      <c r="D637" s="57">
        <f>IFERROR(VLOOKUP(A631,REKAPAN!$A$1:$M$2939,12, FALSE))</f>
        <v>43589</v>
      </c>
      <c r="E637" s="40"/>
      <c r="F637" s="47" t="s">
        <v>351</v>
      </c>
      <c r="G637" s="49">
        <f t="shared" si="85"/>
        <v>11000</v>
      </c>
      <c r="H637" s="50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4" t="s">
        <v>266</v>
      </c>
      <c r="B638" s="207" t="str">
        <f>IFERROR(VLOOKUP(A631,REKAPAN!$A$1:$O$2939,15, FALSE))</f>
        <v>CS YENI (082321458214)</v>
      </c>
      <c r="C638" s="58" t="s">
        <v>300</v>
      </c>
      <c r="D638" s="59">
        <f>IFERROR(VLOOKUP(A631,REKAPAN!$A$1:$M$2939,13, FALSE))</f>
        <v>43589</v>
      </c>
      <c r="E638" s="40"/>
      <c r="F638" s="47" t="s">
        <v>372</v>
      </c>
      <c r="G638" s="49" t="str">
        <f t="shared" si="85"/>
        <v>JNE REG</v>
      </c>
      <c r="H638" s="50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4" t="s">
        <v>383</v>
      </c>
      <c r="B639" s="207">
        <f>IFERROR(VLOOKUP(A631,REKAPAN!$A$1:$M$2939,6, FALSE))</f>
        <v>1</v>
      </c>
      <c r="C639" s="58" t="s">
        <v>325</v>
      </c>
      <c r="D639" s="60" t="str">
        <f>IFERROR(VLOOKUP(A631,REKAPAN!$A$1:$M$2939,11, FALSE))</f>
        <v/>
      </c>
      <c r="E639" s="40"/>
      <c r="F639" s="47" t="s">
        <v>394</v>
      </c>
      <c r="G639" s="61" t="str">
        <f>IFERROR(VLOOKUP(A631,REKAPAN!$A$1:$O$2939,14, FALSE))</f>
        <v/>
      </c>
      <c r="H639" s="50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4" t="s">
        <v>404</v>
      </c>
      <c r="B640" s="209" t="str">
        <f>IFERROR(VLOOKUP(A631,REKAPAN!$A$1:$M$2939,5, FALSE))</f>
        <v>Tisha Navy M do</v>
      </c>
      <c r="C640" s="58" t="s">
        <v>351</v>
      </c>
      <c r="D640" s="60">
        <f>IFERROR(VLOOKUP(A631,REKAPAN!$A$1:$M$2939,9, FALSE))</f>
        <v>11000</v>
      </c>
      <c r="E640" s="40"/>
      <c r="F640" s="47" t="s">
        <v>383</v>
      </c>
      <c r="G640" s="63">
        <f t="shared" ref="G640:G641" si="86">B639</f>
        <v>1</v>
      </c>
      <c r="H640" s="50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64"/>
      <c r="C641" s="58" t="s">
        <v>372</v>
      </c>
      <c r="D641" s="65" t="str">
        <f>IFERROR(VLOOKUP(A631,REKAPAN!$A$1:$M$2939,10, FALSE))</f>
        <v>JNE REG</v>
      </c>
      <c r="E641" s="40"/>
      <c r="F641" s="47" t="s">
        <v>404</v>
      </c>
      <c r="G641" s="66" t="str">
        <f t="shared" si="86"/>
        <v>Tisha Navy M do</v>
      </c>
      <c r="H641" s="50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64"/>
      <c r="C642" s="58" t="s">
        <v>394</v>
      </c>
      <c r="D642" s="67"/>
      <c r="E642" s="40"/>
      <c r="F642" s="47"/>
      <c r="H642" s="50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64"/>
      <c r="C643" s="53"/>
      <c r="D643" s="50"/>
      <c r="E643" s="40"/>
      <c r="F643" s="64"/>
      <c r="H643" s="50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7" t="s">
        <v>460</v>
      </c>
      <c r="B644" s="210" t="s">
        <v>462</v>
      </c>
      <c r="C644" s="53"/>
      <c r="D644" s="54"/>
      <c r="E644" s="40"/>
      <c r="F644" s="69" t="s">
        <v>464</v>
      </c>
      <c r="G644" s="70" t="s">
        <v>469</v>
      </c>
      <c r="H644" s="71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72" t="str">
        <f>IFERROR(VLOOKUP(A631,REKAPAN!$A$2:$R$2939,16, FALSE))</f>
        <v>WAWAT</v>
      </c>
      <c r="B645" s="211"/>
      <c r="C645" s="74"/>
      <c r="D645" s="75"/>
      <c r="E645" s="76"/>
      <c r="F645" s="77"/>
      <c r="G645" s="78"/>
      <c r="H645" s="79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26" t="s">
        <v>240</v>
      </c>
      <c r="B646" s="27"/>
      <c r="C646" s="27"/>
      <c r="D646" s="28"/>
      <c r="E646" s="29"/>
      <c r="F646" s="30" t="str">
        <f>A646</f>
        <v>(05)6</v>
      </c>
      <c r="G646" s="31" t="s">
        <v>238</v>
      </c>
      <c r="H646" s="32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34" t="s">
        <v>239</v>
      </c>
      <c r="B647" s="205" t="str">
        <f>IFERROR(VLOOKUP(A646,REKAPAN!$A$1:$M$2939,2, FALSE))</f>
        <v>Riska ambarwati</v>
      </c>
      <c r="C647" s="36"/>
      <c r="D647" s="38"/>
      <c r="E647" s="40"/>
      <c r="F647" s="30" t="s">
        <v>266</v>
      </c>
      <c r="G647" s="43" t="str">
        <f>B653</f>
        <v>CS YENI (082321458214)</v>
      </c>
      <c r="H647" s="28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4" t="s">
        <v>269</v>
      </c>
      <c r="B648" s="206" t="str">
        <f>IFERROR(VLOOKUP(A646,REKAPAN!$A$1:$M$2939,3, FALSE))</f>
        <v>perum.griya sukadami blok a4 no 1 Kecamatan cikarang Kab. Bekasi Jawabarat</v>
      </c>
      <c r="D648" s="46"/>
      <c r="E648" s="40"/>
      <c r="F648" s="47" t="s">
        <v>270</v>
      </c>
      <c r="G648" s="49" t="str">
        <f>B647</f>
        <v>Riska ambarwati</v>
      </c>
      <c r="H648" s="50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4"/>
      <c r="D649" s="46"/>
      <c r="E649" s="40"/>
      <c r="F649" s="47" t="s">
        <v>283</v>
      </c>
      <c r="G649" s="51">
        <f t="shared" ref="G649:G653" si="87">D652</f>
        <v>43589</v>
      </c>
      <c r="H649" s="50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4"/>
      <c r="D650" s="46"/>
      <c r="E650" s="40"/>
      <c r="F650" s="47" t="s">
        <v>300</v>
      </c>
      <c r="G650" s="51">
        <f t="shared" si="87"/>
        <v>43589</v>
      </c>
      <c r="H650" s="50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4" t="s">
        <v>306</v>
      </c>
      <c r="B651" s="207" t="str">
        <f>IFERROR(VLOOKUP(A646,REKAPAN!$A$1:$M$2939,4, FALSE))</f>
        <v>087837946627</v>
      </c>
      <c r="C651" s="53"/>
      <c r="D651" s="54"/>
      <c r="E651" s="40"/>
      <c r="F651" s="47" t="s">
        <v>325</v>
      </c>
      <c r="G651" s="49" t="str">
        <f t="shared" si="87"/>
        <v/>
      </c>
      <c r="H651" s="50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30" t="s">
        <v>4013</v>
      </c>
      <c r="B652" s="208" t="s">
        <v>333</v>
      </c>
      <c r="C652" s="56" t="s">
        <v>283</v>
      </c>
      <c r="D652" s="57">
        <f>IFERROR(VLOOKUP(A646,REKAPAN!$A$1:$M$2939,12, FALSE))</f>
        <v>43589</v>
      </c>
      <c r="E652" s="40"/>
      <c r="F652" s="47" t="s">
        <v>351</v>
      </c>
      <c r="G652" s="49">
        <f t="shared" si="87"/>
        <v>12000</v>
      </c>
      <c r="H652" s="50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4" t="s">
        <v>266</v>
      </c>
      <c r="B653" s="207" t="str">
        <f>IFERROR(VLOOKUP(A646,REKAPAN!$A$1:$O$2939,15, FALSE))</f>
        <v>CS YENI (082321458214)</v>
      </c>
      <c r="C653" s="58" t="s">
        <v>300</v>
      </c>
      <c r="D653" s="59">
        <f>IFERROR(VLOOKUP(A646,REKAPAN!$A$1:$M$2939,13, FALSE))</f>
        <v>43589</v>
      </c>
      <c r="E653" s="40"/>
      <c r="F653" s="47" t="s">
        <v>372</v>
      </c>
      <c r="G653" s="49" t="str">
        <f t="shared" si="87"/>
        <v>JNE REG</v>
      </c>
      <c r="H653" s="50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4" t="s">
        <v>383</v>
      </c>
      <c r="B654" s="207">
        <f>IFERROR(VLOOKUP(A646,REKAPAN!$A$1:$M$2939,6, FALSE))</f>
        <v>2</v>
      </c>
      <c r="C654" s="58" t="s">
        <v>325</v>
      </c>
      <c r="D654" s="60" t="str">
        <f>IFERROR(VLOOKUP(A646,REKAPAN!$A$1:$M$2939,11, FALSE))</f>
        <v/>
      </c>
      <c r="E654" s="40"/>
      <c r="F654" s="47" t="s">
        <v>394</v>
      </c>
      <c r="G654" s="61" t="str">
        <f>IFERROR(VLOOKUP(A646,REKAPAN!$A$1:$O$2939,14, FALSE))</f>
        <v/>
      </c>
      <c r="H654" s="50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4" t="s">
        <v>404</v>
      </c>
      <c r="B655" s="209" t="str">
        <f>IFERROR(VLOOKUP(A646,REKAPAN!$A$1:$M$2939,5, FALSE))</f>
        <v>Tisha lavender S set</v>
      </c>
      <c r="C655" s="58" t="s">
        <v>351</v>
      </c>
      <c r="D655" s="60">
        <f>IFERROR(VLOOKUP(A646,REKAPAN!$A$1:$M$2939,9, FALSE))</f>
        <v>12000</v>
      </c>
      <c r="E655" s="40"/>
      <c r="F655" s="47" t="s">
        <v>383</v>
      </c>
      <c r="G655" s="63">
        <f t="shared" ref="G655:G656" si="88">B654</f>
        <v>2</v>
      </c>
      <c r="H655" s="50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64"/>
      <c r="C656" s="58" t="s">
        <v>372</v>
      </c>
      <c r="D656" s="65" t="str">
        <f>IFERROR(VLOOKUP(A646,REKAPAN!$A$1:$M$2939,10, FALSE))</f>
        <v>JNE REG</v>
      </c>
      <c r="E656" s="40"/>
      <c r="F656" s="47" t="s">
        <v>404</v>
      </c>
      <c r="G656" s="66" t="str">
        <f t="shared" si="88"/>
        <v>Tisha lavender S set</v>
      </c>
      <c r="H656" s="50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64"/>
      <c r="C657" s="58" t="s">
        <v>394</v>
      </c>
      <c r="D657" s="67"/>
      <c r="E657" s="40"/>
      <c r="F657" s="47"/>
      <c r="H657" s="50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64"/>
      <c r="C658" s="53"/>
      <c r="D658" s="50"/>
      <c r="E658" s="40"/>
      <c r="F658" s="64"/>
      <c r="H658" s="50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7" t="s">
        <v>460</v>
      </c>
      <c r="B659" s="210" t="s">
        <v>462</v>
      </c>
      <c r="C659" s="53"/>
      <c r="D659" s="54"/>
      <c r="E659" s="40"/>
      <c r="F659" s="69" t="s">
        <v>464</v>
      </c>
      <c r="G659" s="70" t="s">
        <v>469</v>
      </c>
      <c r="H659" s="71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72" t="str">
        <f>IFERROR(VLOOKUP(A646,REKAPAN!$A$2:$R$2939,16, FALSE))</f>
        <v>WAWAT</v>
      </c>
      <c r="B660" s="211"/>
      <c r="C660" s="74"/>
      <c r="D660" s="75"/>
      <c r="E660" s="76"/>
      <c r="F660" s="77"/>
      <c r="G660" s="78"/>
      <c r="H660" s="79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26" t="s">
        <v>245</v>
      </c>
      <c r="B661" s="27"/>
      <c r="C661" s="27"/>
      <c r="D661" s="28"/>
      <c r="E661" s="29"/>
      <c r="F661" s="30" t="str">
        <f>A661</f>
        <v>(06)1</v>
      </c>
      <c r="G661" s="31" t="s">
        <v>238</v>
      </c>
      <c r="H661" s="32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34" t="s">
        <v>239</v>
      </c>
      <c r="B662" s="205" t="str">
        <f>IFERROR(VLOOKUP(A661,REKAPAN!$A$1:$M$2939,2, FALSE))</f>
        <v>Mulyaningsih</v>
      </c>
      <c r="C662" s="36"/>
      <c r="D662" s="38"/>
      <c r="E662" s="40"/>
      <c r="F662" s="30" t="s">
        <v>266</v>
      </c>
      <c r="G662" s="43" t="str">
        <f>B668</f>
        <v>CS YENI (082321458214)</v>
      </c>
      <c r="H662" s="28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4" t="s">
        <v>269</v>
      </c>
      <c r="B663" s="206" t="str">
        <f>IFERROR(VLOOKUP(A661,REKAPAN!$A$1:$M$2939,3, FALSE))</f>
        <v>kp citeureup Rt 06/01 (sebrang puskesmas citeureup blok tempe rumah pak glinting) Kecamatan : citeureup Kab/Kota : bogor Provinsi :jawa barat</v>
      </c>
      <c r="D663" s="46"/>
      <c r="E663" s="40"/>
      <c r="F663" s="47" t="s">
        <v>270</v>
      </c>
      <c r="G663" s="49" t="str">
        <f>B662</f>
        <v>Mulyaningsih</v>
      </c>
      <c r="H663" s="50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4"/>
      <c r="D664" s="46"/>
      <c r="E664" s="40"/>
      <c r="F664" s="47" t="s">
        <v>283</v>
      </c>
      <c r="G664" s="51">
        <f t="shared" ref="G664:G668" si="89">D667</f>
        <v>43589</v>
      </c>
      <c r="H664" s="50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43.5" customHeight="1">
      <c r="A665" s="44"/>
      <c r="D665" s="46"/>
      <c r="E665" s="40"/>
      <c r="F665" s="47" t="s">
        <v>300</v>
      </c>
      <c r="G665" s="51" t="str">
        <f t="shared" si="89"/>
        <v/>
      </c>
      <c r="H665" s="50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4" t="s">
        <v>306</v>
      </c>
      <c r="B666" s="207" t="str">
        <f>IFERROR(VLOOKUP(A661,REKAPAN!$A$1:$M$2939,4, FALSE))</f>
        <v>081211215497</v>
      </c>
      <c r="C666" s="53"/>
      <c r="D666" s="54"/>
      <c r="E666" s="40"/>
      <c r="F666" s="47" t="s">
        <v>325</v>
      </c>
      <c r="G666" s="49">
        <f t="shared" si="89"/>
        <v>28000</v>
      </c>
      <c r="H666" s="50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30" t="s">
        <v>4013</v>
      </c>
      <c r="B667" s="208" t="s">
        <v>333</v>
      </c>
      <c r="C667" s="56" t="s">
        <v>283</v>
      </c>
      <c r="D667" s="57">
        <f>IFERROR(VLOOKUP(A661,REKAPAN!$A$1:$M$2939,12, FALSE))</f>
        <v>43589</v>
      </c>
      <c r="E667" s="40"/>
      <c r="F667" s="47" t="s">
        <v>351</v>
      </c>
      <c r="G667" s="49">
        <f t="shared" si="89"/>
        <v>22000</v>
      </c>
      <c r="H667" s="50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4" t="s">
        <v>266</v>
      </c>
      <c r="B668" s="207" t="str">
        <f>IFERROR(VLOOKUP(A661,REKAPAN!$A$1:$O$2939,15, FALSE))</f>
        <v>CS YENI (082321458214)</v>
      </c>
      <c r="C668" s="58" t="s">
        <v>300</v>
      </c>
      <c r="D668" s="59" t="str">
        <f>IFERROR(VLOOKUP(A661,REKAPAN!$A$1:$M$2939,13, FALSE))</f>
        <v/>
      </c>
      <c r="E668" s="40"/>
      <c r="F668" s="47" t="s">
        <v>372</v>
      </c>
      <c r="G668" s="49" t="str">
        <f t="shared" si="89"/>
        <v>JNE REG</v>
      </c>
      <c r="H668" s="50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4" t="s">
        <v>383</v>
      </c>
      <c r="B669" s="207">
        <f>IFERROR(VLOOKUP(A661,REKAPAN!$A$1:$M$2939,6, FALSE))</f>
        <v>4</v>
      </c>
      <c r="C669" s="58" t="s">
        <v>325</v>
      </c>
      <c r="D669" s="60">
        <f>IFERROR(VLOOKUP(A661,REKAPAN!$A$1:$M$2939,11, FALSE))</f>
        <v>28000</v>
      </c>
      <c r="E669" s="40"/>
      <c r="F669" s="47" t="s">
        <v>394</v>
      </c>
      <c r="G669" s="61" t="str">
        <f>IFERROR(VLOOKUP(A661,REKAPAN!$A$1:$O$2939,14, FALSE))</f>
        <v>ganti return SELIP 28.000</v>
      </c>
      <c r="H669" s="50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4" t="s">
        <v>404</v>
      </c>
      <c r="B670" s="209" t="str">
        <f>IFERROR(VLOOKUP(A661,REKAPAN!$A$1:$M$2939,5, FALSE))</f>
        <v>- Maira Pink M set
- Maira Pink L, XL do
(Ganti return semua)</v>
      </c>
      <c r="C670" s="58" t="s">
        <v>351</v>
      </c>
      <c r="D670" s="60">
        <f>IFERROR(VLOOKUP(A661,REKAPAN!$A$1:$M$2939,9, FALSE))</f>
        <v>22000</v>
      </c>
      <c r="E670" s="40"/>
      <c r="F670" s="47" t="s">
        <v>383</v>
      </c>
      <c r="G670" s="63">
        <f t="shared" ref="G670:G671" si="90">B669</f>
        <v>4</v>
      </c>
      <c r="H670" s="50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64"/>
      <c r="C671" s="58" t="s">
        <v>372</v>
      </c>
      <c r="D671" s="65" t="str">
        <f>IFERROR(VLOOKUP(A661,REKAPAN!$A$1:$M$2939,10, FALSE))</f>
        <v>JNE REG</v>
      </c>
      <c r="E671" s="40"/>
      <c r="F671" s="47" t="s">
        <v>404</v>
      </c>
      <c r="G671" s="66" t="str">
        <f t="shared" si="90"/>
        <v>- Maira Pink M set
- Maira Pink L, XL do
(Ganti return semua)</v>
      </c>
      <c r="H671" s="50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64"/>
      <c r="C672" s="58" t="s">
        <v>394</v>
      </c>
      <c r="D672" s="67"/>
      <c r="E672" s="40"/>
      <c r="F672" s="47"/>
      <c r="H672" s="50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64"/>
      <c r="C673" s="53"/>
      <c r="D673" s="50"/>
      <c r="E673" s="40"/>
      <c r="F673" s="64"/>
      <c r="H673" s="50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7" t="s">
        <v>460</v>
      </c>
      <c r="B674" s="210" t="s">
        <v>462</v>
      </c>
      <c r="C674" s="53"/>
      <c r="D674" s="54"/>
      <c r="E674" s="40"/>
      <c r="F674" s="69" t="s">
        <v>464</v>
      </c>
      <c r="G674" s="70" t="s">
        <v>469</v>
      </c>
      <c r="H674" s="71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72" t="str">
        <f>IFERROR(VLOOKUP(A661,REKAPAN!$A$2:$R$2939,16, FALSE))</f>
        <v>WAWAT</v>
      </c>
      <c r="B675" s="211"/>
      <c r="C675" s="74"/>
      <c r="D675" s="75"/>
      <c r="E675" s="76"/>
      <c r="F675" s="77"/>
      <c r="G675" s="78"/>
      <c r="H675" s="79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26" t="s">
        <v>251</v>
      </c>
      <c r="B676" s="27"/>
      <c r="C676" s="27"/>
      <c r="D676" s="28"/>
      <c r="E676" s="29"/>
      <c r="F676" s="30" t="str">
        <f>A676</f>
        <v>(06)2</v>
      </c>
      <c r="G676" s="31" t="s">
        <v>238</v>
      </c>
      <c r="H676" s="32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34" t="s">
        <v>239</v>
      </c>
      <c r="B677" s="205" t="str">
        <f>IFERROR(VLOOKUP(A676,REKAPAN!$A$1:$M$2939,2, FALSE))</f>
        <v>Khusnul barozah</v>
      </c>
      <c r="C677" s="36"/>
      <c r="D677" s="38"/>
      <c r="E677" s="40"/>
      <c r="F677" s="30" t="s">
        <v>266</v>
      </c>
      <c r="G677" s="43" t="str">
        <f>B683</f>
        <v>CS YENI (082321458214)</v>
      </c>
      <c r="H677" s="28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4" t="s">
        <v>269</v>
      </c>
      <c r="B678" s="206" t="str">
        <f>IFERROR(VLOOKUP(A676,REKAPAN!$A$1:$M$2939,3, FALSE))</f>
        <v>Warung nasi cilacap bpk. Toha Jl. Buncit raya gang mushola ainul yaqin RT.03/ RW.09 No. 39 Kel . Kalibata Kecamatan : pancoran Kab/Kota : jakarta selatan Provinsi : dki jakarta</v>
      </c>
      <c r="D678" s="46"/>
      <c r="E678" s="40"/>
      <c r="F678" s="47" t="s">
        <v>270</v>
      </c>
      <c r="G678" s="49" t="str">
        <f>B677</f>
        <v>Khusnul barozah</v>
      </c>
      <c r="H678" s="50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4"/>
      <c r="D679" s="46"/>
      <c r="E679" s="40"/>
      <c r="F679" s="47" t="s">
        <v>283</v>
      </c>
      <c r="G679" s="51">
        <f t="shared" ref="G679:G683" si="91">D682</f>
        <v>43589</v>
      </c>
      <c r="H679" s="50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58.5" customHeight="1">
      <c r="A680" s="44"/>
      <c r="D680" s="46"/>
      <c r="E680" s="40"/>
      <c r="F680" s="47" t="s">
        <v>300</v>
      </c>
      <c r="G680" s="51">
        <f t="shared" si="91"/>
        <v>43589</v>
      </c>
      <c r="H680" s="50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4" t="s">
        <v>306</v>
      </c>
      <c r="B681" s="207" t="str">
        <f>IFERROR(VLOOKUP(A676,REKAPAN!$A$1:$M$2939,4, FALSE))</f>
        <v>085770762488</v>
      </c>
      <c r="C681" s="53"/>
      <c r="D681" s="54"/>
      <c r="E681" s="40"/>
      <c r="F681" s="47" t="s">
        <v>325</v>
      </c>
      <c r="G681" s="49" t="str">
        <f t="shared" si="91"/>
        <v/>
      </c>
      <c r="H681" s="50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30" t="s">
        <v>4013</v>
      </c>
      <c r="B682" s="208" t="s">
        <v>333</v>
      </c>
      <c r="C682" s="56" t="s">
        <v>283</v>
      </c>
      <c r="D682" s="57">
        <f>IFERROR(VLOOKUP(A676,REKAPAN!$A$1:$M$2939,12, FALSE))</f>
        <v>43589</v>
      </c>
      <c r="E682" s="40"/>
      <c r="F682" s="47" t="s">
        <v>351</v>
      </c>
      <c r="G682" s="49">
        <f t="shared" si="91"/>
        <v>11000</v>
      </c>
      <c r="H682" s="50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4" t="s">
        <v>266</v>
      </c>
      <c r="B683" s="207" t="str">
        <f>IFERROR(VLOOKUP(A676,REKAPAN!$A$1:$O$2939,15, FALSE))</f>
        <v>CS YENI (082321458214)</v>
      </c>
      <c r="C683" s="58" t="s">
        <v>300</v>
      </c>
      <c r="D683" s="59">
        <f>IFERROR(VLOOKUP(A676,REKAPAN!$A$1:$M$2939,13, FALSE))</f>
        <v>43589</v>
      </c>
      <c r="E683" s="40"/>
      <c r="F683" s="47" t="s">
        <v>372</v>
      </c>
      <c r="G683" s="49" t="str">
        <f t="shared" si="91"/>
        <v>JNE REG</v>
      </c>
      <c r="H683" s="50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4" t="s">
        <v>383</v>
      </c>
      <c r="B684" s="207">
        <f>IFERROR(VLOOKUP(A676,REKAPAN!$A$1:$M$2939,6, FALSE))</f>
        <v>2</v>
      </c>
      <c r="C684" s="58" t="s">
        <v>325</v>
      </c>
      <c r="D684" s="60" t="str">
        <f>IFERROR(VLOOKUP(A676,REKAPAN!$A$1:$M$2939,11, FALSE))</f>
        <v/>
      </c>
      <c r="E684" s="40"/>
      <c r="F684" s="47" t="s">
        <v>394</v>
      </c>
      <c r="G684" s="61" t="str">
        <f>IFERROR(VLOOKUP(A676,REKAPAN!$A$1:$O$2939,14, FALSE))</f>
        <v/>
      </c>
      <c r="H684" s="50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4" t="s">
        <v>404</v>
      </c>
      <c r="B685" s="209" t="str">
        <f>IFERROR(VLOOKUP(A676,REKAPAN!$A$1:$M$2939,5, FALSE))</f>
        <v>Khimar Aara brown L, biru L</v>
      </c>
      <c r="C685" s="58" t="s">
        <v>351</v>
      </c>
      <c r="D685" s="60">
        <f>IFERROR(VLOOKUP(A676,REKAPAN!$A$1:$M$2939,9, FALSE))</f>
        <v>11000</v>
      </c>
      <c r="E685" s="40"/>
      <c r="F685" s="47" t="s">
        <v>383</v>
      </c>
      <c r="G685" s="63">
        <f t="shared" ref="G685:G686" si="92">B684</f>
        <v>2</v>
      </c>
      <c r="H685" s="50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64"/>
      <c r="C686" s="58" t="s">
        <v>372</v>
      </c>
      <c r="D686" s="65" t="str">
        <f>IFERROR(VLOOKUP(A676,REKAPAN!$A$1:$M$2939,10, FALSE))</f>
        <v>JNE REG</v>
      </c>
      <c r="E686" s="40"/>
      <c r="F686" s="47" t="s">
        <v>404</v>
      </c>
      <c r="G686" s="66" t="str">
        <f t="shared" si="92"/>
        <v>Khimar Aara brown L, biru L</v>
      </c>
      <c r="H686" s="50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64"/>
      <c r="C687" s="58" t="s">
        <v>394</v>
      </c>
      <c r="D687" s="67"/>
      <c r="E687" s="40"/>
      <c r="F687" s="47"/>
      <c r="H687" s="50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64"/>
      <c r="C688" s="53"/>
      <c r="D688" s="50"/>
      <c r="E688" s="40"/>
      <c r="F688" s="64"/>
      <c r="H688" s="50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7" t="s">
        <v>460</v>
      </c>
      <c r="B689" s="210" t="s">
        <v>462</v>
      </c>
      <c r="C689" s="53"/>
      <c r="D689" s="54"/>
      <c r="E689" s="40"/>
      <c r="F689" s="69" t="s">
        <v>464</v>
      </c>
      <c r="G689" s="70" t="s">
        <v>469</v>
      </c>
      <c r="H689" s="71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72" t="str">
        <f>IFERROR(VLOOKUP(A676,REKAPAN!$A$2:$R$2939,16, FALSE))</f>
        <v>Rosty</v>
      </c>
      <c r="B690" s="211"/>
      <c r="C690" s="74"/>
      <c r="D690" s="75"/>
      <c r="E690" s="76"/>
      <c r="F690" s="77"/>
      <c r="G690" s="78"/>
      <c r="H690" s="79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26" t="s">
        <v>257</v>
      </c>
      <c r="B691" s="27"/>
      <c r="C691" s="27"/>
      <c r="D691" s="28"/>
      <c r="E691" s="29"/>
      <c r="F691" s="30" t="str">
        <f>A691</f>
        <v>(06)3</v>
      </c>
      <c r="G691" s="31" t="s">
        <v>238</v>
      </c>
      <c r="H691" s="32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34" t="s">
        <v>239</v>
      </c>
      <c r="B692" s="205" t="str">
        <f>IFERROR(VLOOKUP(A691,REKAPAN!$A$1:$M$2939,2, FALSE))</f>
        <v>Azman Hadi</v>
      </c>
      <c r="C692" s="36"/>
      <c r="D692" s="38"/>
      <c r="E692" s="40"/>
      <c r="F692" s="30" t="s">
        <v>266</v>
      </c>
      <c r="G692" s="43" t="str">
        <f>B698</f>
        <v>CS YENI (082321458214)</v>
      </c>
      <c r="H692" s="28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4" t="s">
        <v>269</v>
      </c>
      <c r="B693" s="206" t="str">
        <f>IFERROR(VLOOKUP(A691,REKAPAN!$A$1:$M$2939,3, FALSE))</f>
        <v>kantor BPR Rokan Hulu komplek pasar modern jl.tuanku Tambusai pasir pengaraian kec.Rambah kab.Rokan Hulu Riau 28557</v>
      </c>
      <c r="D693" s="46"/>
      <c r="E693" s="40"/>
      <c r="F693" s="47" t="s">
        <v>270</v>
      </c>
      <c r="G693" s="49" t="str">
        <f>B692</f>
        <v>Azman Hadi</v>
      </c>
      <c r="H693" s="50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4"/>
      <c r="D694" s="46"/>
      <c r="E694" s="40"/>
      <c r="F694" s="47" t="s">
        <v>283</v>
      </c>
      <c r="G694" s="51">
        <f t="shared" ref="G694:G698" si="93">D697</f>
        <v>43589</v>
      </c>
      <c r="H694" s="50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57.75" customHeight="1">
      <c r="A695" s="44"/>
      <c r="D695" s="46"/>
      <c r="E695" s="40"/>
      <c r="F695" s="47" t="s">
        <v>300</v>
      </c>
      <c r="G695" s="51">
        <f t="shared" si="93"/>
        <v>43589</v>
      </c>
      <c r="H695" s="50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4" t="s">
        <v>306</v>
      </c>
      <c r="B696" s="207" t="str">
        <f>IFERROR(VLOOKUP(A691,REKAPAN!$A$1:$M$2939,4, FALSE))</f>
        <v>08117674424</v>
      </c>
      <c r="C696" s="53"/>
      <c r="D696" s="54"/>
      <c r="E696" s="40"/>
      <c r="F696" s="47" t="s">
        <v>325</v>
      </c>
      <c r="G696" s="49" t="str">
        <f t="shared" si="93"/>
        <v/>
      </c>
      <c r="H696" s="50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30" t="s">
        <v>4013</v>
      </c>
      <c r="B697" s="208" t="s">
        <v>333</v>
      </c>
      <c r="C697" s="56" t="s">
        <v>283</v>
      </c>
      <c r="D697" s="57">
        <f>IFERROR(VLOOKUP(A691,REKAPAN!$A$1:$M$2939,12, FALSE))</f>
        <v>43589</v>
      </c>
      <c r="E697" s="40"/>
      <c r="F697" s="47" t="s">
        <v>351</v>
      </c>
      <c r="G697" s="49">
        <f t="shared" si="93"/>
        <v>48000</v>
      </c>
      <c r="H697" s="50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4" t="s">
        <v>266</v>
      </c>
      <c r="B698" s="207" t="str">
        <f>IFERROR(VLOOKUP(A691,REKAPAN!$A$1:$O$2939,15, FALSE))</f>
        <v>CS YENI (082321458214)</v>
      </c>
      <c r="C698" s="58" t="s">
        <v>300</v>
      </c>
      <c r="D698" s="59">
        <f>IFERROR(VLOOKUP(A691,REKAPAN!$A$1:$M$2939,13, FALSE))</f>
        <v>43589</v>
      </c>
      <c r="E698" s="40"/>
      <c r="F698" s="47" t="s">
        <v>372</v>
      </c>
      <c r="G698" s="49" t="str">
        <f t="shared" si="93"/>
        <v>JNE REG</v>
      </c>
      <c r="H698" s="50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4" t="s">
        <v>383</v>
      </c>
      <c r="B699" s="207">
        <f>IFERROR(VLOOKUP(A691,REKAPAN!$A$1:$M$2939,6, FALSE))</f>
        <v>3</v>
      </c>
      <c r="C699" s="58" t="s">
        <v>325</v>
      </c>
      <c r="D699" s="60" t="str">
        <f>IFERROR(VLOOKUP(A691,REKAPAN!$A$1:$M$2939,11, FALSE))</f>
        <v/>
      </c>
      <c r="E699" s="40"/>
      <c r="F699" s="47" t="s">
        <v>394</v>
      </c>
      <c r="G699" s="61" t="str">
        <f>IFERROR(VLOOKUP(A691,REKAPAN!$A$1:$O$2939,14, FALSE))</f>
        <v/>
      </c>
      <c r="H699" s="50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4" t="s">
        <v>404</v>
      </c>
      <c r="B700" s="209" t="str">
        <f>IFERROR(VLOOKUP(A691,REKAPAN!$A$1:$M$2939,5, FALSE))</f>
        <v>- Elenora Nude S set
- Elenora kids Nude size.10 (Set)</v>
      </c>
      <c r="C700" s="58" t="s">
        <v>351</v>
      </c>
      <c r="D700" s="60">
        <f>IFERROR(VLOOKUP(A691,REKAPAN!$A$1:$M$2939,9, FALSE))</f>
        <v>48000</v>
      </c>
      <c r="E700" s="40"/>
      <c r="F700" s="47" t="s">
        <v>383</v>
      </c>
      <c r="G700" s="63">
        <f t="shared" ref="G700:G701" si="94">B699</f>
        <v>3</v>
      </c>
      <c r="H700" s="50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64"/>
      <c r="C701" s="58" t="s">
        <v>372</v>
      </c>
      <c r="D701" s="65" t="str">
        <f>IFERROR(VLOOKUP(A691,REKAPAN!$A$1:$M$2939,10, FALSE))</f>
        <v>JNE REG</v>
      </c>
      <c r="E701" s="40"/>
      <c r="F701" s="47" t="s">
        <v>404</v>
      </c>
      <c r="G701" s="66" t="str">
        <f t="shared" si="94"/>
        <v>- Elenora Nude S set
- Elenora kids Nude size.10 (Set)</v>
      </c>
      <c r="H701" s="50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64"/>
      <c r="C702" s="58" t="s">
        <v>394</v>
      </c>
      <c r="D702" s="67"/>
      <c r="E702" s="40"/>
      <c r="F702" s="47"/>
      <c r="H702" s="50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64"/>
      <c r="C703" s="53"/>
      <c r="D703" s="50"/>
      <c r="E703" s="40"/>
      <c r="F703" s="64"/>
      <c r="H703" s="50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7" t="s">
        <v>460</v>
      </c>
      <c r="B704" s="210" t="s">
        <v>462</v>
      </c>
      <c r="C704" s="53"/>
      <c r="D704" s="54"/>
      <c r="E704" s="40"/>
      <c r="F704" s="69" t="s">
        <v>464</v>
      </c>
      <c r="G704" s="70" t="s">
        <v>469</v>
      </c>
      <c r="H704" s="71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72" t="str">
        <f>IFERROR(VLOOKUP(A691,REKAPAN!$A$2:$R$2939,16, FALSE))</f>
        <v>WAWAT</v>
      </c>
      <c r="B705" s="211"/>
      <c r="C705" s="74"/>
      <c r="D705" s="75"/>
      <c r="E705" s="76"/>
      <c r="F705" s="77"/>
      <c r="G705" s="78"/>
      <c r="H705" s="79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26" t="s">
        <v>262</v>
      </c>
      <c r="B706" s="27"/>
      <c r="C706" s="27"/>
      <c r="D706" s="28"/>
      <c r="E706" s="29"/>
      <c r="F706" s="30" t="str">
        <f>A706</f>
        <v>(06)4</v>
      </c>
      <c r="G706" s="31" t="s">
        <v>238</v>
      </c>
      <c r="H706" s="32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34" t="s">
        <v>239</v>
      </c>
      <c r="B707" s="205" t="str">
        <f>IFERROR(VLOOKUP(A706,REKAPAN!$A$1:$M$2939,2, FALSE))</f>
        <v>Ibu wari ah</v>
      </c>
      <c r="C707" s="36"/>
      <c r="D707" s="38"/>
      <c r="E707" s="40"/>
      <c r="F707" s="30" t="s">
        <v>266</v>
      </c>
      <c r="G707" s="43" t="str">
        <f>B713</f>
        <v>CS YENI (082321458214)</v>
      </c>
      <c r="H707" s="28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4" t="s">
        <v>269</v>
      </c>
      <c r="B708" s="206" t="str">
        <f>IFERROR(VLOOKUP(A706,REKAPAN!$A$1:$M$2939,3, FALSE))</f>
        <v>Puskesmas terisi jln Ds.Rajasinga jln. Jangga Cikawung, kec. Terisi, Kab. Indramayu 45262</v>
      </c>
      <c r="D708" s="46"/>
      <c r="E708" s="40"/>
      <c r="F708" s="47" t="s">
        <v>270</v>
      </c>
      <c r="G708" s="49" t="str">
        <f>B707</f>
        <v>Ibu wari ah</v>
      </c>
      <c r="H708" s="50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4"/>
      <c r="D709" s="46"/>
      <c r="E709" s="40"/>
      <c r="F709" s="47" t="s">
        <v>283</v>
      </c>
      <c r="G709" s="51" t="str">
        <f t="shared" ref="G709:G713" si="95">D712</f>
        <v>28/03/19</v>
      </c>
      <c r="H709" s="50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4"/>
      <c r="D710" s="46"/>
      <c r="E710" s="40"/>
      <c r="F710" s="47" t="s">
        <v>300</v>
      </c>
      <c r="G710" s="51" t="str">
        <f t="shared" si="95"/>
        <v>28/03/19</v>
      </c>
      <c r="H710" s="50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4" t="s">
        <v>306</v>
      </c>
      <c r="B711" s="207">
        <f>IFERROR(VLOOKUP(A706,REKAPAN!$A$1:$M$2939,4, FALSE))</f>
        <v>87727481418</v>
      </c>
      <c r="C711" s="53"/>
      <c r="D711" s="54"/>
      <c r="E711" s="40"/>
      <c r="F711" s="47" t="s">
        <v>325</v>
      </c>
      <c r="G711" s="49" t="str">
        <f t="shared" si="95"/>
        <v/>
      </c>
      <c r="H711" s="50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30" t="s">
        <v>4013</v>
      </c>
      <c r="B712" s="208" t="s">
        <v>333</v>
      </c>
      <c r="C712" s="56" t="s">
        <v>283</v>
      </c>
      <c r="D712" s="57" t="str">
        <f>IFERROR(VLOOKUP(A706,REKAPAN!$A$1:$M$2939,12, FALSE))</f>
        <v>28/03/19</v>
      </c>
      <c r="E712" s="40"/>
      <c r="F712" s="47" t="s">
        <v>351</v>
      </c>
      <c r="G712" s="49" t="str">
        <f t="shared" si="95"/>
        <v>Rp16,000</v>
      </c>
      <c r="H712" s="50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4" t="s">
        <v>266</v>
      </c>
      <c r="B713" s="207" t="str">
        <f>IFERROR(VLOOKUP(A706,REKAPAN!$A$1:$O$2939,15, FALSE))</f>
        <v>CS YENI (082321458214)</v>
      </c>
      <c r="C713" s="58" t="s">
        <v>300</v>
      </c>
      <c r="D713" s="59" t="str">
        <f>IFERROR(VLOOKUP(A706,REKAPAN!$A$1:$M$2939,13, FALSE))</f>
        <v>28/03/19</v>
      </c>
      <c r="E713" s="40"/>
      <c r="F713" s="47" t="s">
        <v>372</v>
      </c>
      <c r="G713" s="49" t="str">
        <f t="shared" si="95"/>
        <v>JNE REG</v>
      </c>
      <c r="H713" s="50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4" t="s">
        <v>383</v>
      </c>
      <c r="B714" s="207">
        <f>IFERROR(VLOOKUP(A706,REKAPAN!$A$1:$M$2939,6, FALSE))</f>
        <v>2</v>
      </c>
      <c r="C714" s="58" t="s">
        <v>325</v>
      </c>
      <c r="D714" s="60" t="str">
        <f>IFERROR(VLOOKUP(A706,REKAPAN!$A$1:$M$2939,11, FALSE))</f>
        <v/>
      </c>
      <c r="E714" s="40"/>
      <c r="F714" s="47" t="s">
        <v>394</v>
      </c>
      <c r="G714" s="61" t="str">
        <f>IFERROR(VLOOKUP(A706,REKAPAN!$A$1:$O$2939,14, FALSE))</f>
        <v/>
      </c>
      <c r="H714" s="50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4" t="s">
        <v>404</v>
      </c>
      <c r="B715" s="209" t="str">
        <f>IFERROR(VLOOKUP(A706,REKAPAN!$A$1:$M$2939,5, FALSE))</f>
        <v>Zenya Mauve M set</v>
      </c>
      <c r="C715" s="58" t="s">
        <v>351</v>
      </c>
      <c r="D715" s="60" t="str">
        <f>IFERROR(VLOOKUP(A706,REKAPAN!$A$1:$M$2939,9, FALSE))</f>
        <v>Rp16,000</v>
      </c>
      <c r="E715" s="40"/>
      <c r="F715" s="47" t="s">
        <v>383</v>
      </c>
      <c r="G715" s="63">
        <f t="shared" ref="G715:G716" si="96">B714</f>
        <v>2</v>
      </c>
      <c r="H715" s="50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64"/>
      <c r="C716" s="58" t="s">
        <v>372</v>
      </c>
      <c r="D716" s="65" t="str">
        <f>IFERROR(VLOOKUP(A706,REKAPAN!$A$1:$M$2939,10, FALSE))</f>
        <v>JNE REG</v>
      </c>
      <c r="E716" s="40"/>
      <c r="F716" s="47" t="s">
        <v>404</v>
      </c>
      <c r="G716" s="66" t="str">
        <f t="shared" si="96"/>
        <v>Zenya Mauve M set</v>
      </c>
      <c r="H716" s="50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64"/>
      <c r="C717" s="58" t="s">
        <v>394</v>
      </c>
      <c r="D717" s="67"/>
      <c r="E717" s="40"/>
      <c r="F717" s="47"/>
      <c r="H717" s="50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64"/>
      <c r="C718" s="53"/>
      <c r="D718" s="50"/>
      <c r="E718" s="40"/>
      <c r="F718" s="64"/>
      <c r="H718" s="50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7" t="s">
        <v>460</v>
      </c>
      <c r="B719" s="210" t="s">
        <v>462</v>
      </c>
      <c r="C719" s="53"/>
      <c r="D719" s="54"/>
      <c r="E719" s="40"/>
      <c r="F719" s="69" t="s">
        <v>464</v>
      </c>
      <c r="G719" s="70" t="s">
        <v>469</v>
      </c>
      <c r="H719" s="71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72" t="str">
        <f>IFERROR(VLOOKUP(A706,REKAPAN!$A$2:$R$2939,16, FALSE))</f>
        <v>Rosty</v>
      </c>
      <c r="B720" s="211"/>
      <c r="C720" s="74"/>
      <c r="D720" s="75"/>
      <c r="E720" s="76"/>
      <c r="F720" s="77"/>
      <c r="G720" s="78"/>
      <c r="H720" s="79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26" t="s">
        <v>271</v>
      </c>
      <c r="B721" s="27"/>
      <c r="C721" s="27"/>
      <c r="D721" s="28"/>
      <c r="E721" s="29"/>
      <c r="F721" s="30" t="str">
        <f>A721</f>
        <v>(06)5</v>
      </c>
      <c r="G721" s="31" t="s">
        <v>238</v>
      </c>
      <c r="H721" s="32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34" t="s">
        <v>239</v>
      </c>
      <c r="B722" s="205" t="str">
        <f>IFERROR(VLOOKUP(A721,REKAPAN!$A$1:$M$2939,2, FALSE))</f>
        <v>dhea rosigianti</v>
      </c>
      <c r="C722" s="36"/>
      <c r="D722" s="38"/>
      <c r="E722" s="40"/>
      <c r="F722" s="30" t="s">
        <v>266</v>
      </c>
      <c r="G722" s="43" t="str">
        <f>B728</f>
        <v>CS YENI (082321458214)</v>
      </c>
      <c r="H722" s="28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4" t="s">
        <v>269</v>
      </c>
      <c r="B723" s="206" t="str">
        <f>IFERROR(VLOOKUP(A721,REKAPAN!$A$1:$M$2939,3, FALSE))</f>
        <v>kp ciparay rt02/rw04 desa kertajaya kec.ciranjang kab.cianjur Kecamatan :ciranjang Kab/Kota :cianjur Provinsi :jawa barat</v>
      </c>
      <c r="D723" s="46"/>
      <c r="E723" s="40"/>
      <c r="F723" s="47" t="s">
        <v>270</v>
      </c>
      <c r="G723" s="49" t="str">
        <f>B722</f>
        <v>dhea rosigianti</v>
      </c>
      <c r="H723" s="50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4"/>
      <c r="D724" s="46"/>
      <c r="E724" s="40"/>
      <c r="F724" s="47" t="s">
        <v>283</v>
      </c>
      <c r="G724" s="51" t="str">
        <f t="shared" ref="G724:G728" si="97">D727</f>
        <v>28/03/19</v>
      </c>
      <c r="H724" s="50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43.5" customHeight="1">
      <c r="A725" s="44"/>
      <c r="D725" s="46"/>
      <c r="E725" s="40"/>
      <c r="F725" s="47" t="s">
        <v>300</v>
      </c>
      <c r="G725" s="51" t="str">
        <f t="shared" si="97"/>
        <v>28/03/19</v>
      </c>
      <c r="H725" s="50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4" t="s">
        <v>306</v>
      </c>
      <c r="B726" s="207">
        <f>IFERROR(VLOOKUP(A721,REKAPAN!$A$1:$M$2939,4, FALSE))</f>
        <v>87720300834</v>
      </c>
      <c r="C726" s="53"/>
      <c r="D726" s="54"/>
      <c r="E726" s="40"/>
      <c r="F726" s="47" t="s">
        <v>325</v>
      </c>
      <c r="G726" s="49" t="str">
        <f t="shared" si="97"/>
        <v/>
      </c>
      <c r="H726" s="50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30" t="s">
        <v>4013</v>
      </c>
      <c r="B727" s="208" t="s">
        <v>333</v>
      </c>
      <c r="C727" s="56" t="s">
        <v>283</v>
      </c>
      <c r="D727" s="57" t="str">
        <f>IFERROR(VLOOKUP(A721,REKAPAN!$A$1:$M$2939,12, FALSE))</f>
        <v>28/03/19</v>
      </c>
      <c r="E727" s="40"/>
      <c r="F727" s="47" t="s">
        <v>351</v>
      </c>
      <c r="G727" s="49" t="str">
        <f t="shared" si="97"/>
        <v>Rp32,000</v>
      </c>
      <c r="H727" s="50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4" t="s">
        <v>266</v>
      </c>
      <c r="B728" s="207" t="str">
        <f>IFERROR(VLOOKUP(A721,REKAPAN!$A$1:$O$2939,15, FALSE))</f>
        <v>CS YENI (082321458214)</v>
      </c>
      <c r="C728" s="58" t="s">
        <v>300</v>
      </c>
      <c r="D728" s="59" t="str">
        <f>IFERROR(VLOOKUP(A721,REKAPAN!$A$1:$M$2939,13, FALSE))</f>
        <v>28/03/19</v>
      </c>
      <c r="E728" s="40"/>
      <c r="F728" s="47" t="s">
        <v>372</v>
      </c>
      <c r="G728" s="49" t="str">
        <f t="shared" si="97"/>
        <v>JNE REG</v>
      </c>
      <c r="H728" s="50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4" t="s">
        <v>383</v>
      </c>
      <c r="B729" s="207">
        <f>IFERROR(VLOOKUP(A721,REKAPAN!$A$1:$M$2939,6, FALSE))</f>
        <v>4</v>
      </c>
      <c r="C729" s="58" t="s">
        <v>325</v>
      </c>
      <c r="D729" s="60" t="str">
        <f>IFERROR(VLOOKUP(A721,REKAPAN!$A$1:$M$2939,11, FALSE))</f>
        <v/>
      </c>
      <c r="E729" s="40"/>
      <c r="F729" s="47" t="s">
        <v>394</v>
      </c>
      <c r="G729" s="61" t="str">
        <f>IFERROR(VLOOKUP(A721,REKAPAN!$A$1:$O$2939,14, FALSE))</f>
        <v/>
      </c>
      <c r="H729" s="50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4" t="s">
        <v>404</v>
      </c>
      <c r="B730" s="209" t="str">
        <f>IFERROR(VLOOKUP(A721,REKAPAN!$A$1:$M$2939,5, FALSE))</f>
        <v>- Elenora Cream L set
 - Grizel Grey L set</v>
      </c>
      <c r="C730" s="58" t="s">
        <v>351</v>
      </c>
      <c r="D730" s="60" t="str">
        <f>IFERROR(VLOOKUP(A721,REKAPAN!$A$1:$M$2939,9, FALSE))</f>
        <v>Rp32,000</v>
      </c>
      <c r="E730" s="40"/>
      <c r="F730" s="47" t="s">
        <v>383</v>
      </c>
      <c r="G730" s="63">
        <f t="shared" ref="G730:G731" si="98">B729</f>
        <v>4</v>
      </c>
      <c r="H730" s="50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64"/>
      <c r="C731" s="58" t="s">
        <v>372</v>
      </c>
      <c r="D731" s="65" t="str">
        <f>IFERROR(VLOOKUP(A721,REKAPAN!$A$1:$M$2939,10, FALSE))</f>
        <v>JNE REG</v>
      </c>
      <c r="E731" s="40"/>
      <c r="F731" s="47" t="s">
        <v>404</v>
      </c>
      <c r="G731" s="66" t="str">
        <f t="shared" si="98"/>
        <v>- Elenora Cream L set
 - Grizel Grey L set</v>
      </c>
      <c r="H731" s="50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64"/>
      <c r="C732" s="58" t="s">
        <v>394</v>
      </c>
      <c r="D732" s="67"/>
      <c r="E732" s="40"/>
      <c r="F732" s="47"/>
      <c r="H732" s="50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64"/>
      <c r="C733" s="53"/>
      <c r="D733" s="50"/>
      <c r="E733" s="40"/>
      <c r="F733" s="64"/>
      <c r="H733" s="50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7" t="s">
        <v>460</v>
      </c>
      <c r="B734" s="210" t="s">
        <v>462</v>
      </c>
      <c r="C734" s="53"/>
      <c r="D734" s="54"/>
      <c r="E734" s="40"/>
      <c r="F734" s="69" t="s">
        <v>464</v>
      </c>
      <c r="G734" s="70" t="s">
        <v>469</v>
      </c>
      <c r="H734" s="71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72" t="str">
        <f>IFERROR(VLOOKUP(A721,REKAPAN!$A$2:$R$2939,16, FALSE))</f>
        <v>Rosty</v>
      </c>
      <c r="B735" s="211"/>
      <c r="C735" s="74"/>
      <c r="D735" s="75"/>
      <c r="E735" s="76"/>
      <c r="F735" s="77"/>
      <c r="G735" s="78"/>
      <c r="H735" s="79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26" t="s">
        <v>278</v>
      </c>
      <c r="B736" s="27"/>
      <c r="C736" s="27"/>
      <c r="D736" s="28"/>
      <c r="E736" s="29"/>
      <c r="F736" s="30" t="str">
        <f>A736</f>
        <v>(08)1</v>
      </c>
      <c r="G736" s="31" t="s">
        <v>238</v>
      </c>
      <c r="H736" s="32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34" t="s">
        <v>239</v>
      </c>
      <c r="B737" s="205" t="str">
        <f>IFERROR(VLOOKUP(A736,REKAPAN!$A$1:$M$2939,2, FALSE))</f>
        <v>Nikmati/Wati</v>
      </c>
      <c r="C737" s="36"/>
      <c r="D737" s="38"/>
      <c r="E737" s="40"/>
      <c r="F737" s="30" t="s">
        <v>266</v>
      </c>
      <c r="G737" s="43" t="str">
        <f>B743</f>
        <v>CS YENI (082321458214)</v>
      </c>
      <c r="H737" s="28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4" t="s">
        <v>269</v>
      </c>
      <c r="B738" s="206" t="str">
        <f>IFERROR(VLOOKUP(A736,REKAPAN!$A$1:$M$2939,3, FALSE))</f>
        <v>13f, no76,ln 18, xueshi rd, tucheng dist. New taipei city 23662 taiwan (r.o.c)</v>
      </c>
      <c r="D738" s="46"/>
      <c r="E738" s="40"/>
      <c r="F738" s="47" t="s">
        <v>270</v>
      </c>
      <c r="G738" s="49" t="str">
        <f>B737</f>
        <v>Nikmati/Wati</v>
      </c>
      <c r="H738" s="50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4"/>
      <c r="D739" s="46"/>
      <c r="E739" s="40"/>
      <c r="F739" s="47" t="s">
        <v>283</v>
      </c>
      <c r="G739" s="51">
        <f t="shared" ref="G739:G743" si="99">D742</f>
        <v>43620</v>
      </c>
      <c r="H739" s="50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4"/>
      <c r="D740" s="46"/>
      <c r="E740" s="40"/>
      <c r="F740" s="47" t="s">
        <v>300</v>
      </c>
      <c r="G740" s="51">
        <f t="shared" si="99"/>
        <v>43620</v>
      </c>
      <c r="H740" s="50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4" t="s">
        <v>306</v>
      </c>
      <c r="B741" s="207" t="str">
        <f>IFERROR(VLOOKUP(A736,REKAPAN!$A$1:$M$2939,4, FALSE))</f>
        <v>085624353331</v>
      </c>
      <c r="C741" s="53"/>
      <c r="D741" s="54"/>
      <c r="E741" s="40"/>
      <c r="F741" s="47" t="s">
        <v>325</v>
      </c>
      <c r="G741" s="49" t="str">
        <f t="shared" si="99"/>
        <v/>
      </c>
      <c r="H741" s="50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30" t="s">
        <v>4013</v>
      </c>
      <c r="B742" s="208" t="s">
        <v>333</v>
      </c>
      <c r="C742" s="56" t="s">
        <v>283</v>
      </c>
      <c r="D742" s="57">
        <f>IFERROR(VLOOKUP(A736,REKAPAN!$A$1:$M$2939,12, FALSE))</f>
        <v>43620</v>
      </c>
      <c r="E742" s="40"/>
      <c r="F742" s="47" t="s">
        <v>351</v>
      </c>
      <c r="G742" s="49">
        <f t="shared" si="99"/>
        <v>172000</v>
      </c>
      <c r="H742" s="50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4" t="s">
        <v>266</v>
      </c>
      <c r="B743" s="207" t="str">
        <f>IFERROR(VLOOKUP(A736,REKAPAN!$A$1:$O$2939,15, FALSE))</f>
        <v>CS YENI (082321458214)</v>
      </c>
      <c r="C743" s="58" t="s">
        <v>300</v>
      </c>
      <c r="D743" s="59">
        <f>IFERROR(VLOOKUP(A736,REKAPAN!$A$1:$M$2939,13, FALSE))</f>
        <v>43620</v>
      </c>
      <c r="E743" s="40"/>
      <c r="F743" s="47" t="s">
        <v>372</v>
      </c>
      <c r="G743" s="49" t="str">
        <f t="shared" si="99"/>
        <v>APX Express</v>
      </c>
      <c r="H743" s="50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4" t="s">
        <v>383</v>
      </c>
      <c r="B744" s="207">
        <f>IFERROR(VLOOKUP(A736,REKAPAN!$A$1:$M$2939,6, FALSE))</f>
        <v>6</v>
      </c>
      <c r="C744" s="58" t="s">
        <v>325</v>
      </c>
      <c r="D744" s="60" t="str">
        <f>IFERROR(VLOOKUP(A736,REKAPAN!$A$1:$M$2939,11, FALSE))</f>
        <v/>
      </c>
      <c r="E744" s="40"/>
      <c r="F744" s="47" t="s">
        <v>394</v>
      </c>
      <c r="G744" s="61" t="str">
        <f>IFERROR(VLOOKUP(A736,REKAPAN!$A$1:$O$2939,14, FALSE))</f>
        <v/>
      </c>
      <c r="H744" s="50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4" t="s">
        <v>404</v>
      </c>
      <c r="B745" s="209" t="str">
        <f>IFERROR(VLOOKUP(A736,REKAPAN!$A$1:$M$2939,5, FALSE))</f>
        <v>- Keya Choco M do
- Khimar Maira choco
- Tisha Navy M do
- Halwa grey
- Elenora Navy M set</v>
      </c>
      <c r="C745" s="58" t="s">
        <v>351</v>
      </c>
      <c r="D745" s="60">
        <f>IFERROR(VLOOKUP(A736,REKAPAN!$A$1:$M$2939,9, FALSE))</f>
        <v>172000</v>
      </c>
      <c r="E745" s="40"/>
      <c r="F745" s="47" t="s">
        <v>383</v>
      </c>
      <c r="G745" s="63">
        <f t="shared" ref="G745:G746" si="100">B744</f>
        <v>6</v>
      </c>
      <c r="H745" s="50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64"/>
      <c r="C746" s="58" t="s">
        <v>372</v>
      </c>
      <c r="D746" s="65" t="str">
        <f>IFERROR(VLOOKUP(A736,REKAPAN!$A$1:$M$2939,10, FALSE))</f>
        <v>APX Express</v>
      </c>
      <c r="E746" s="40"/>
      <c r="F746" s="47" t="s">
        <v>404</v>
      </c>
      <c r="G746" s="66" t="str">
        <f t="shared" si="100"/>
        <v>- Keya Choco M do
- Khimar Maira choco
- Tisha Navy M do
- Halwa grey
- Elenora Navy M set</v>
      </c>
      <c r="H746" s="50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64"/>
      <c r="C747" s="58" t="s">
        <v>394</v>
      </c>
      <c r="D747" s="67"/>
      <c r="E747" s="40"/>
      <c r="F747" s="47"/>
      <c r="H747" s="50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47.25" customHeight="1">
      <c r="A748" s="64"/>
      <c r="C748" s="53"/>
      <c r="D748" s="50"/>
      <c r="E748" s="40"/>
      <c r="F748" s="64"/>
      <c r="H748" s="50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7" t="s">
        <v>460</v>
      </c>
      <c r="B749" s="210" t="s">
        <v>462</v>
      </c>
      <c r="C749" s="53"/>
      <c r="D749" s="54"/>
      <c r="E749" s="40"/>
      <c r="F749" s="69" t="s">
        <v>464</v>
      </c>
      <c r="G749" s="70" t="s">
        <v>469</v>
      </c>
      <c r="H749" s="71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72" t="str">
        <f>IFERROR(VLOOKUP(A736,REKAPAN!$A$2:$R$2939,16, FALSE))</f>
        <v>Rosty</v>
      </c>
      <c r="B750" s="211"/>
      <c r="C750" s="74"/>
      <c r="D750" s="75"/>
      <c r="E750" s="76"/>
      <c r="F750" s="77"/>
      <c r="G750" s="78"/>
      <c r="H750" s="79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162" t="s">
        <v>284</v>
      </c>
      <c r="B751" s="27"/>
      <c r="C751" s="27"/>
      <c r="D751" s="28"/>
      <c r="E751" s="163"/>
      <c r="F751" s="164" t="str">
        <f>A751</f>
        <v>(08)2</v>
      </c>
      <c r="G751" s="165" t="s">
        <v>238</v>
      </c>
      <c r="H751" s="166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167" t="s">
        <v>239</v>
      </c>
      <c r="B752" s="214" t="str">
        <f>IFERROR(VLOOKUP(A751,REKAPAN!$A$1:$M$2939,2, FALSE))</f>
        <v>PRINT ALAMAT APX (2)</v>
      </c>
      <c r="C752" s="169"/>
      <c r="D752" s="170"/>
      <c r="E752" s="171"/>
      <c r="F752" s="164" t="s">
        <v>266</v>
      </c>
      <c r="G752" s="172" t="str">
        <f>B758</f>
        <v>CS YENI (082321458214)</v>
      </c>
      <c r="H752" s="28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173" t="s">
        <v>269</v>
      </c>
      <c r="B753" s="215" t="str">
        <f>IFERROR(VLOOKUP(A751,REKAPAN!$A$1:$M$2939,3, FALSE))</f>
        <v/>
      </c>
      <c r="D753" s="175"/>
      <c r="E753" s="171"/>
      <c r="F753" s="176" t="s">
        <v>270</v>
      </c>
      <c r="G753" s="177" t="str">
        <f>B752</f>
        <v>PRINT ALAMAT APX (2)</v>
      </c>
      <c r="H753" s="50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173"/>
      <c r="D754" s="175"/>
      <c r="E754" s="171"/>
      <c r="F754" s="176" t="s">
        <v>283</v>
      </c>
      <c r="G754" s="178" t="str">
        <f t="shared" ref="G754:G758" si="101">D757</f>
        <v/>
      </c>
      <c r="H754" s="50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173"/>
      <c r="D755" s="175"/>
      <c r="E755" s="171"/>
      <c r="F755" s="176" t="s">
        <v>300</v>
      </c>
      <c r="G755" s="178" t="str">
        <f t="shared" si="101"/>
        <v/>
      </c>
      <c r="H755" s="50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173" t="s">
        <v>306</v>
      </c>
      <c r="B756" s="216" t="str">
        <f>IFERROR(VLOOKUP(A751,REKAPAN!$A$1:$M$2939,4, FALSE))</f>
        <v/>
      </c>
      <c r="C756" s="180"/>
      <c r="D756" s="181"/>
      <c r="E756" s="171"/>
      <c r="F756" s="176" t="s">
        <v>325</v>
      </c>
      <c r="G756" s="177" t="str">
        <f t="shared" si="101"/>
        <v/>
      </c>
      <c r="H756" s="50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164" t="s">
        <v>4013</v>
      </c>
      <c r="B757" s="217" t="s">
        <v>333</v>
      </c>
      <c r="C757" s="183" t="s">
        <v>283</v>
      </c>
      <c r="D757" s="184" t="str">
        <f>IFERROR(VLOOKUP(A751,REKAPAN!$A$1:$M$2939,12, FALSE))</f>
        <v/>
      </c>
      <c r="E757" s="171"/>
      <c r="F757" s="176" t="s">
        <v>351</v>
      </c>
      <c r="G757" s="177" t="str">
        <f t="shared" si="101"/>
        <v/>
      </c>
      <c r="H757" s="50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173" t="s">
        <v>266</v>
      </c>
      <c r="B758" s="216" t="str">
        <f>IFERROR(VLOOKUP(A751,REKAPAN!$A$1:$O$2939,15, FALSE))</f>
        <v>CS YENI (082321458214)</v>
      </c>
      <c r="C758" s="185" t="s">
        <v>300</v>
      </c>
      <c r="D758" s="186" t="str">
        <f>IFERROR(VLOOKUP(A751,REKAPAN!$A$1:$M$2939,13, FALSE))</f>
        <v/>
      </c>
      <c r="E758" s="171"/>
      <c r="F758" s="176" t="s">
        <v>372</v>
      </c>
      <c r="G758" s="177" t="str">
        <f t="shared" si="101"/>
        <v/>
      </c>
      <c r="H758" s="50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173" t="s">
        <v>383</v>
      </c>
      <c r="B759" s="216" t="str">
        <f>IFERROR(VLOOKUP(A751,REKAPAN!$A$1:$M$2939,6, FALSE))</f>
        <v/>
      </c>
      <c r="C759" s="185" t="s">
        <v>325</v>
      </c>
      <c r="D759" s="187" t="str">
        <f>IFERROR(VLOOKUP(A751,REKAPAN!$A$1:$M$2939,11, FALSE))</f>
        <v/>
      </c>
      <c r="E759" s="171"/>
      <c r="F759" s="176" t="s">
        <v>394</v>
      </c>
      <c r="G759" s="188" t="str">
        <f>IFERROR(VLOOKUP(A751,REKAPAN!$A$1:$O$2939,14, FALSE))</f>
        <v/>
      </c>
      <c r="H759" s="50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173" t="s">
        <v>404</v>
      </c>
      <c r="B760" s="218" t="str">
        <f>IFERROR(VLOOKUP(A751,REKAPAN!$A$1:$M$2939,5, FALSE))</f>
        <v/>
      </c>
      <c r="C760" s="185" t="s">
        <v>351</v>
      </c>
      <c r="D760" s="187" t="str">
        <f>IFERROR(VLOOKUP(A751,REKAPAN!$A$1:$M$2939,9, FALSE))</f>
        <v/>
      </c>
      <c r="E760" s="171"/>
      <c r="F760" s="176" t="s">
        <v>383</v>
      </c>
      <c r="G760" s="190" t="str">
        <f t="shared" ref="G760:G761" si="102">B759</f>
        <v/>
      </c>
      <c r="H760" s="50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191"/>
      <c r="C761" s="185" t="s">
        <v>372</v>
      </c>
      <c r="D761" s="192" t="str">
        <f>IFERROR(VLOOKUP(A751,REKAPAN!$A$1:$M$2939,10, FALSE))</f>
        <v/>
      </c>
      <c r="E761" s="171"/>
      <c r="F761" s="176" t="s">
        <v>404</v>
      </c>
      <c r="G761" s="193" t="str">
        <f t="shared" si="102"/>
        <v/>
      </c>
      <c r="H761" s="50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191"/>
      <c r="C762" s="185" t="s">
        <v>394</v>
      </c>
      <c r="D762" s="194"/>
      <c r="E762" s="171"/>
      <c r="F762" s="176"/>
      <c r="H762" s="50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191"/>
      <c r="C763" s="180"/>
      <c r="D763" s="50"/>
      <c r="E763" s="171"/>
      <c r="F763" s="191"/>
      <c r="H763" s="50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176" t="s">
        <v>460</v>
      </c>
      <c r="B764" s="219" t="s">
        <v>462</v>
      </c>
      <c r="C764" s="180"/>
      <c r="D764" s="181"/>
      <c r="E764" s="171"/>
      <c r="F764" s="196" t="s">
        <v>464</v>
      </c>
      <c r="G764" s="197" t="s">
        <v>469</v>
      </c>
      <c r="H764" s="198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199" t="str">
        <f>IFERROR(VLOOKUP(A751,REKAPAN!$A$2:$R$2939,16, FALSE))</f>
        <v>Rosty</v>
      </c>
      <c r="B765" s="220"/>
      <c r="C765" s="201"/>
      <c r="D765" s="202"/>
      <c r="E765" s="203"/>
      <c r="F765" s="204"/>
      <c r="G765" s="78"/>
      <c r="H765" s="79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26" t="s">
        <v>286</v>
      </c>
      <c r="B766" s="27"/>
      <c r="C766" s="27"/>
      <c r="D766" s="28"/>
      <c r="E766" s="29"/>
      <c r="F766" s="30" t="str">
        <f>A766</f>
        <v>(08)3</v>
      </c>
      <c r="G766" s="31" t="s">
        <v>238</v>
      </c>
      <c r="H766" s="32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34" t="s">
        <v>239</v>
      </c>
      <c r="B767" s="205" t="str">
        <f>IFERROR(VLOOKUP(A766,REKAPAN!$A$1:$M$2939,2, FALSE))</f>
        <v>Ade Rosi </v>
      </c>
      <c r="C767" s="36"/>
      <c r="D767" s="38"/>
      <c r="E767" s="40"/>
      <c r="F767" s="30" t="s">
        <v>266</v>
      </c>
      <c r="G767" s="43" t="str">
        <f>B773</f>
        <v>CS YENI (082321458214)</v>
      </c>
      <c r="H767" s="28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4" t="s">
        <v>269</v>
      </c>
      <c r="B768" s="206" t="str">
        <f>IFERROR(VLOOKUP(A766,REKAPAN!$A$1:$M$2939,3, FALSE))</f>
        <v>Kostan Raudhoh 1, Jln Geger Suni 1, no 36B, Rt 07/Rw 03, kelurahan gegerkalong, kecamatan Sukasari, kota Bandung, 40153</v>
      </c>
      <c r="D768" s="46"/>
      <c r="E768" s="40"/>
      <c r="F768" s="47" t="s">
        <v>270</v>
      </c>
      <c r="G768" s="49" t="str">
        <f>B767</f>
        <v>Ade Rosi </v>
      </c>
      <c r="H768" s="50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4"/>
      <c r="D769" s="46"/>
      <c r="E769" s="40"/>
      <c r="F769" s="47" t="s">
        <v>283</v>
      </c>
      <c r="G769" s="51">
        <f t="shared" ref="G769:G773" si="103">D772</f>
        <v>43620</v>
      </c>
      <c r="H769" s="50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45.75" customHeight="1">
      <c r="A770" s="44"/>
      <c r="D770" s="46"/>
      <c r="E770" s="40"/>
      <c r="F770" s="47" t="s">
        <v>300</v>
      </c>
      <c r="G770" s="51">
        <f t="shared" si="103"/>
        <v>43620</v>
      </c>
      <c r="H770" s="50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4" t="s">
        <v>306</v>
      </c>
      <c r="B771" s="207" t="str">
        <f>IFERROR(VLOOKUP(A766,REKAPAN!$A$1:$M$2939,4, FALSE))</f>
        <v>085210176095</v>
      </c>
      <c r="C771" s="53"/>
      <c r="D771" s="54"/>
      <c r="E771" s="40"/>
      <c r="F771" s="47" t="s">
        <v>325</v>
      </c>
      <c r="G771" s="49" t="str">
        <f t="shared" si="103"/>
        <v/>
      </c>
      <c r="H771" s="50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30" t="s">
        <v>4013</v>
      </c>
      <c r="B772" s="208" t="s">
        <v>333</v>
      </c>
      <c r="C772" s="56" t="s">
        <v>283</v>
      </c>
      <c r="D772" s="57">
        <f>IFERROR(VLOOKUP(A766,REKAPAN!$A$1:$M$2939,12, FALSE))</f>
        <v>43620</v>
      </c>
      <c r="E772" s="40"/>
      <c r="F772" s="47" t="s">
        <v>351</v>
      </c>
      <c r="G772" s="49">
        <f t="shared" si="103"/>
        <v>12000</v>
      </c>
      <c r="H772" s="50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4" t="s">
        <v>266</v>
      </c>
      <c r="B773" s="207" t="str">
        <f>IFERROR(VLOOKUP(A766,REKAPAN!$A$1:$O$2939,15, FALSE))</f>
        <v>CS YENI (082321458214)</v>
      </c>
      <c r="C773" s="58" t="s">
        <v>300</v>
      </c>
      <c r="D773" s="59">
        <f>IFERROR(VLOOKUP(A766,REKAPAN!$A$1:$M$2939,13, FALSE))</f>
        <v>43620</v>
      </c>
      <c r="E773" s="40"/>
      <c r="F773" s="47" t="s">
        <v>372</v>
      </c>
      <c r="G773" s="49" t="str">
        <f t="shared" si="103"/>
        <v>JNE REG</v>
      </c>
      <c r="H773" s="50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4" t="s">
        <v>383</v>
      </c>
      <c r="B774" s="207">
        <f>IFERROR(VLOOKUP(A766,REKAPAN!$A$1:$M$2939,6, FALSE))</f>
        <v>2</v>
      </c>
      <c r="C774" s="58" t="s">
        <v>325</v>
      </c>
      <c r="D774" s="60" t="str">
        <f>IFERROR(VLOOKUP(A766,REKAPAN!$A$1:$M$2939,11, FALSE))</f>
        <v/>
      </c>
      <c r="E774" s="40"/>
      <c r="F774" s="47" t="s">
        <v>394</v>
      </c>
      <c r="G774" s="61" t="str">
        <f>IFERROR(VLOOKUP(A766,REKAPAN!$A$1:$O$2939,14, FALSE))</f>
        <v/>
      </c>
      <c r="H774" s="50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4" t="s">
        <v>404</v>
      </c>
      <c r="B775" s="209" t="str">
        <f>IFERROR(VLOOKUP(A766,REKAPAN!$A$1:$M$2939,5, FALSE))</f>
        <v>Tisha Navy M set</v>
      </c>
      <c r="C775" s="58" t="s">
        <v>351</v>
      </c>
      <c r="D775" s="60">
        <f>IFERROR(VLOOKUP(A766,REKAPAN!$A$1:$M$2939,9, FALSE))</f>
        <v>12000</v>
      </c>
      <c r="E775" s="40"/>
      <c r="F775" s="47" t="s">
        <v>383</v>
      </c>
      <c r="G775" s="63">
        <f t="shared" ref="G775:G776" si="104">B774</f>
        <v>2</v>
      </c>
      <c r="H775" s="50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64"/>
      <c r="C776" s="58" t="s">
        <v>372</v>
      </c>
      <c r="D776" s="65" t="str">
        <f>IFERROR(VLOOKUP(A766,REKAPAN!$A$1:$M$2939,10, FALSE))</f>
        <v>JNE REG</v>
      </c>
      <c r="E776" s="40"/>
      <c r="F776" s="47" t="s">
        <v>404</v>
      </c>
      <c r="G776" s="66" t="str">
        <f t="shared" si="104"/>
        <v>Tisha Navy M set</v>
      </c>
      <c r="H776" s="50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64"/>
      <c r="C777" s="58" t="s">
        <v>394</v>
      </c>
      <c r="D777" s="67"/>
      <c r="E777" s="40"/>
      <c r="F777" s="47"/>
      <c r="H777" s="50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64"/>
      <c r="C778" s="53"/>
      <c r="D778" s="50"/>
      <c r="E778" s="40"/>
      <c r="F778" s="64"/>
      <c r="H778" s="50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7" t="s">
        <v>460</v>
      </c>
      <c r="B779" s="210" t="s">
        <v>462</v>
      </c>
      <c r="C779" s="53"/>
      <c r="D779" s="54"/>
      <c r="E779" s="40"/>
      <c r="F779" s="69" t="s">
        <v>464</v>
      </c>
      <c r="G779" s="70" t="s">
        <v>469</v>
      </c>
      <c r="H779" s="71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72" t="str">
        <f>IFERROR(VLOOKUP(A766,REKAPAN!$A$2:$R$2939,16, FALSE))</f>
        <v>Rosty</v>
      </c>
      <c r="B780" s="211"/>
      <c r="C780" s="74"/>
      <c r="D780" s="75"/>
      <c r="E780" s="76"/>
      <c r="F780" s="77"/>
      <c r="G780" s="78"/>
      <c r="H780" s="79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26" t="s">
        <v>291</v>
      </c>
      <c r="B781" s="27"/>
      <c r="C781" s="27"/>
      <c r="D781" s="28"/>
      <c r="E781" s="29"/>
      <c r="F781" s="30" t="str">
        <f>A781</f>
        <v>(08)4</v>
      </c>
      <c r="G781" s="31" t="s">
        <v>238</v>
      </c>
      <c r="H781" s="32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34" t="s">
        <v>239</v>
      </c>
      <c r="B782" s="205" t="str">
        <f>IFERROR(VLOOKUP(A781,REKAPAN!$A$1:$M$2939,2, FALSE))</f>
        <v>Maisaroh </v>
      </c>
      <c r="C782" s="36"/>
      <c r="D782" s="38"/>
      <c r="E782" s="40"/>
      <c r="F782" s="30" t="s">
        <v>266</v>
      </c>
      <c r="G782" s="43" t="str">
        <f>B788</f>
        <v>CS YENI (082321458214)</v>
      </c>
      <c r="H782" s="28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4" t="s">
        <v>269</v>
      </c>
      <c r="B783" s="206" t="str">
        <f>IFERROR(VLOOKUP(A781,REKAPAN!$A$1:$M$2939,3, FALSE))</f>
        <v>Kedai runcit mursyidah SA0236505-A No. 6 block E ground floor valencia apt jl. 25/28 taman sri muda 40400 shah alam selangor</v>
      </c>
      <c r="D783" s="46"/>
      <c r="E783" s="40"/>
      <c r="F783" s="47" t="s">
        <v>270</v>
      </c>
      <c r="G783" s="49" t="str">
        <f>B782</f>
        <v>Maisaroh </v>
      </c>
      <c r="H783" s="50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4"/>
      <c r="D784" s="46"/>
      <c r="E784" s="40"/>
      <c r="F784" s="47" t="s">
        <v>283</v>
      </c>
      <c r="G784" s="51">
        <f t="shared" ref="G784:G788" si="105">D787</f>
        <v>43650</v>
      </c>
      <c r="H784" s="50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38.25" customHeight="1">
      <c r="A785" s="44"/>
      <c r="D785" s="46"/>
      <c r="E785" s="40"/>
      <c r="F785" s="47" t="s">
        <v>300</v>
      </c>
      <c r="G785" s="51">
        <f t="shared" si="105"/>
        <v>43650</v>
      </c>
      <c r="H785" s="50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4" t="s">
        <v>306</v>
      </c>
      <c r="B786" s="207" t="str">
        <f>IFERROR(VLOOKUP(A781,REKAPAN!$A$1:$M$2939,4, FALSE))</f>
        <v>(+60189778048)</v>
      </c>
      <c r="C786" s="53"/>
      <c r="D786" s="54"/>
      <c r="E786" s="40"/>
      <c r="F786" s="47" t="s">
        <v>325</v>
      </c>
      <c r="G786" s="49" t="str">
        <f t="shared" si="105"/>
        <v/>
      </c>
      <c r="H786" s="50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30" t="s">
        <v>4013</v>
      </c>
      <c r="B787" s="208" t="s">
        <v>333</v>
      </c>
      <c r="C787" s="56" t="s">
        <v>283</v>
      </c>
      <c r="D787" s="57">
        <f>IFERROR(VLOOKUP(A781,REKAPAN!$A$1:$M$2939,12, FALSE))</f>
        <v>43650</v>
      </c>
      <c r="E787" s="40"/>
      <c r="F787" s="47" t="s">
        <v>351</v>
      </c>
      <c r="G787" s="49">
        <f t="shared" si="105"/>
        <v>86000</v>
      </c>
      <c r="H787" s="50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4" t="s">
        <v>266</v>
      </c>
      <c r="B788" s="207" t="str">
        <f>IFERROR(VLOOKUP(A781,REKAPAN!$A$1:$O$2939,15, FALSE))</f>
        <v>CS YENI (082321458214)</v>
      </c>
      <c r="C788" s="58" t="s">
        <v>300</v>
      </c>
      <c r="D788" s="59">
        <f>IFERROR(VLOOKUP(A781,REKAPAN!$A$1:$M$2939,13, FALSE))</f>
        <v>43650</v>
      </c>
      <c r="E788" s="40"/>
      <c r="F788" s="47" t="s">
        <v>372</v>
      </c>
      <c r="G788" s="49" t="str">
        <f t="shared" si="105"/>
        <v>Apx Express</v>
      </c>
      <c r="H788" s="50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4" t="s">
        <v>383</v>
      </c>
      <c r="B789" s="207">
        <f>IFERROR(VLOOKUP(A781,REKAPAN!$A$1:$M$2939,6, FALSE))</f>
        <v>2</v>
      </c>
      <c r="C789" s="58" t="s">
        <v>325</v>
      </c>
      <c r="D789" s="60" t="str">
        <f>IFERROR(VLOOKUP(A781,REKAPAN!$A$1:$M$2939,11, FALSE))</f>
        <v/>
      </c>
      <c r="E789" s="40"/>
      <c r="F789" s="47" t="s">
        <v>394</v>
      </c>
      <c r="G789" s="61" t="str">
        <f>IFERROR(VLOOKUP(A781,REKAPAN!$A$1:$O$2939,14, FALSE))</f>
        <v/>
      </c>
      <c r="H789" s="50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4" t="s">
        <v>404</v>
      </c>
      <c r="B790" s="209" t="str">
        <f>IFERROR(VLOOKUP(A781,REKAPAN!$A$1:$M$2939,5, FALSE))</f>
        <v>- Maira choco M do
- Khimar elenora nude</v>
      </c>
      <c r="C790" s="58" t="s">
        <v>351</v>
      </c>
      <c r="D790" s="60">
        <f>IFERROR(VLOOKUP(A781,REKAPAN!$A$1:$M$2939,9, FALSE))</f>
        <v>86000</v>
      </c>
      <c r="E790" s="40"/>
      <c r="F790" s="47" t="s">
        <v>383</v>
      </c>
      <c r="G790" s="63">
        <f t="shared" ref="G790:G791" si="106">B789</f>
        <v>2</v>
      </c>
      <c r="H790" s="50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64"/>
      <c r="C791" s="58" t="s">
        <v>372</v>
      </c>
      <c r="D791" s="65" t="str">
        <f>IFERROR(VLOOKUP(A781,REKAPAN!$A$1:$M$2939,10, FALSE))</f>
        <v>Apx Express</v>
      </c>
      <c r="E791" s="40"/>
      <c r="F791" s="47" t="s">
        <v>404</v>
      </c>
      <c r="G791" s="66" t="str">
        <f t="shared" si="106"/>
        <v>- Maira choco M do
- Khimar elenora nude</v>
      </c>
      <c r="H791" s="50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64"/>
      <c r="C792" s="58" t="s">
        <v>394</v>
      </c>
      <c r="D792" s="67"/>
      <c r="E792" s="40"/>
      <c r="F792" s="47"/>
      <c r="H792" s="50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64"/>
      <c r="C793" s="53"/>
      <c r="D793" s="50"/>
      <c r="E793" s="40"/>
      <c r="F793" s="64"/>
      <c r="H793" s="50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7" t="s">
        <v>460</v>
      </c>
      <c r="B794" s="210" t="s">
        <v>462</v>
      </c>
      <c r="C794" s="53"/>
      <c r="D794" s="54"/>
      <c r="E794" s="40"/>
      <c r="F794" s="69" t="s">
        <v>464</v>
      </c>
      <c r="G794" s="70" t="s">
        <v>469</v>
      </c>
      <c r="H794" s="71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72" t="str">
        <f>IFERROR(VLOOKUP(A781,REKAPAN!$A$2:$R$2939,16, FALSE))</f>
        <v>WAWAT</v>
      </c>
      <c r="B795" s="211"/>
      <c r="C795" s="74"/>
      <c r="D795" s="75"/>
      <c r="E795" s="76"/>
      <c r="F795" s="77"/>
      <c r="G795" s="78"/>
      <c r="H795" s="79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26" t="s">
        <v>297</v>
      </c>
      <c r="B796" s="27"/>
      <c r="C796" s="27"/>
      <c r="D796" s="28"/>
      <c r="E796" s="29"/>
      <c r="F796" s="30" t="str">
        <f>A796</f>
        <v>(08)5</v>
      </c>
      <c r="G796" s="31" t="s">
        <v>238</v>
      </c>
      <c r="H796" s="32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34" t="s">
        <v>239</v>
      </c>
      <c r="B797" s="205" t="str">
        <f>IFERROR(VLOOKUP(A796,REKAPAN!$A$1:$M$2939,2, FALSE))</f>
        <v>Hidayanti</v>
      </c>
      <c r="C797" s="36"/>
      <c r="D797" s="38"/>
      <c r="E797" s="40"/>
      <c r="F797" s="30" t="s">
        <v>266</v>
      </c>
      <c r="G797" s="43" t="str">
        <f>B803</f>
        <v>CS YENI (082321458214)</v>
      </c>
      <c r="H797" s="28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4" t="s">
        <v>269</v>
      </c>
      <c r="B798" s="206" t="str">
        <f>IFERROR(VLOOKUP(A796,REKAPAN!$A$1:$M$2939,3, FALSE))</f>
        <v>Toko bintang baru taylor Jl sengaja hilir kelurahan melayu Kecamatan : teweh tengah Kab/kota    : Barito utara,muara teweh Provinsi.   : Kalimantan tengah</v>
      </c>
      <c r="D798" s="46"/>
      <c r="E798" s="40"/>
      <c r="F798" s="47" t="s">
        <v>270</v>
      </c>
      <c r="G798" s="49" t="str">
        <f>B797</f>
        <v>Hidayanti</v>
      </c>
      <c r="H798" s="50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4"/>
      <c r="D799" s="46"/>
      <c r="E799" s="40"/>
      <c r="F799" s="47" t="s">
        <v>283</v>
      </c>
      <c r="G799" s="51">
        <f t="shared" ref="G799:G803" si="107">D802</f>
        <v>43620</v>
      </c>
      <c r="H799" s="50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47.25" customHeight="1">
      <c r="A800" s="44"/>
      <c r="D800" s="46"/>
      <c r="E800" s="40"/>
      <c r="F800" s="47" t="s">
        <v>300</v>
      </c>
      <c r="G800" s="51">
        <f t="shared" si="107"/>
        <v>43620</v>
      </c>
      <c r="H800" s="50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4" t="s">
        <v>306</v>
      </c>
      <c r="B801" s="207" t="str">
        <f>IFERROR(VLOOKUP(A796,REKAPAN!$A$1:$M$2939,4, FALSE))</f>
        <v>082152057135</v>
      </c>
      <c r="C801" s="53"/>
      <c r="D801" s="54"/>
      <c r="E801" s="40"/>
      <c r="F801" s="47" t="s">
        <v>325</v>
      </c>
      <c r="G801" s="49" t="str">
        <f t="shared" si="107"/>
        <v/>
      </c>
      <c r="H801" s="50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30" t="s">
        <v>4013</v>
      </c>
      <c r="B802" s="208" t="s">
        <v>333</v>
      </c>
      <c r="C802" s="56" t="s">
        <v>283</v>
      </c>
      <c r="D802" s="57">
        <f>IFERROR(VLOOKUP(A796,REKAPAN!$A$1:$M$2939,12, FALSE))</f>
        <v>43620</v>
      </c>
      <c r="E802" s="40"/>
      <c r="F802" s="47" t="s">
        <v>351</v>
      </c>
      <c r="G802" s="49">
        <f t="shared" si="107"/>
        <v>57000</v>
      </c>
      <c r="H802" s="50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4" t="s">
        <v>266</v>
      </c>
      <c r="B803" s="207" t="str">
        <f>IFERROR(VLOOKUP(A796,REKAPAN!$A$1:$O$2939,15, FALSE))</f>
        <v>CS YENI (082321458214)</v>
      </c>
      <c r="C803" s="58" t="s">
        <v>300</v>
      </c>
      <c r="D803" s="59">
        <f>IFERROR(VLOOKUP(A796,REKAPAN!$A$1:$M$2939,13, FALSE))</f>
        <v>43620</v>
      </c>
      <c r="E803" s="40"/>
      <c r="F803" s="47" t="s">
        <v>372</v>
      </c>
      <c r="G803" s="49" t="str">
        <f t="shared" si="107"/>
        <v>JNE REG</v>
      </c>
      <c r="H803" s="50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4" t="s">
        <v>383</v>
      </c>
      <c r="B804" s="207">
        <f>IFERROR(VLOOKUP(A796,REKAPAN!$A$1:$M$2939,6, FALSE))</f>
        <v>2</v>
      </c>
      <c r="C804" s="58" t="s">
        <v>325</v>
      </c>
      <c r="D804" s="60" t="str">
        <f>IFERROR(VLOOKUP(A796,REKAPAN!$A$1:$M$2939,11, FALSE))</f>
        <v/>
      </c>
      <c r="E804" s="40"/>
      <c r="F804" s="47" t="s">
        <v>394</v>
      </c>
      <c r="G804" s="61" t="str">
        <f>IFERROR(VLOOKUP(A796,REKAPAN!$A$1:$O$2939,14, FALSE))</f>
        <v/>
      </c>
      <c r="H804" s="50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4" t="s">
        <v>404</v>
      </c>
      <c r="B805" s="209" t="str">
        <f>IFERROR(VLOOKUP(A796,REKAPAN!$A$1:$M$2939,5, FALSE))</f>
        <v>- Fazilla kids blue size.3 (Set)
- Keya kids Taro size.3 (Set)</v>
      </c>
      <c r="C805" s="58" t="s">
        <v>351</v>
      </c>
      <c r="D805" s="60">
        <f>IFERROR(VLOOKUP(A796,REKAPAN!$A$1:$M$2939,9, FALSE))</f>
        <v>57000</v>
      </c>
      <c r="E805" s="40"/>
      <c r="F805" s="47" t="s">
        <v>383</v>
      </c>
      <c r="G805" s="63">
        <f t="shared" ref="G805:G806" si="108">B804</f>
        <v>2</v>
      </c>
      <c r="H805" s="50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64"/>
      <c r="C806" s="58" t="s">
        <v>372</v>
      </c>
      <c r="D806" s="65" t="str">
        <f>IFERROR(VLOOKUP(A796,REKAPAN!$A$1:$M$2939,10, FALSE))</f>
        <v>JNE REG</v>
      </c>
      <c r="E806" s="40"/>
      <c r="F806" s="47" t="s">
        <v>404</v>
      </c>
      <c r="G806" s="66" t="str">
        <f t="shared" si="108"/>
        <v>- Fazilla kids blue size.3 (Set)
- Keya kids Taro size.3 (Set)</v>
      </c>
      <c r="H806" s="50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64"/>
      <c r="C807" s="58" t="s">
        <v>394</v>
      </c>
      <c r="D807" s="67"/>
      <c r="E807" s="40"/>
      <c r="F807" s="47"/>
      <c r="H807" s="50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64"/>
      <c r="C808" s="53"/>
      <c r="D808" s="50"/>
      <c r="E808" s="40"/>
      <c r="F808" s="64"/>
      <c r="H808" s="50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7" t="s">
        <v>460</v>
      </c>
      <c r="B809" s="210" t="s">
        <v>462</v>
      </c>
      <c r="C809" s="53"/>
      <c r="D809" s="54"/>
      <c r="E809" s="40"/>
      <c r="F809" s="69" t="s">
        <v>464</v>
      </c>
      <c r="G809" s="70" t="s">
        <v>469</v>
      </c>
      <c r="H809" s="71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72" t="str">
        <f>IFERROR(VLOOKUP(A796,REKAPAN!$A$2:$R$2939,16, FALSE))</f>
        <v>Rosty</v>
      </c>
      <c r="B810" s="211"/>
      <c r="C810" s="74"/>
      <c r="D810" s="75"/>
      <c r="E810" s="76"/>
      <c r="F810" s="77"/>
      <c r="G810" s="78"/>
      <c r="H810" s="79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26" t="s">
        <v>303</v>
      </c>
      <c r="B811" s="27"/>
      <c r="C811" s="27"/>
      <c r="D811" s="28"/>
      <c r="E811" s="29"/>
      <c r="F811" s="30" t="str">
        <f>A811</f>
        <v>(08)6</v>
      </c>
      <c r="G811" s="31" t="s">
        <v>238</v>
      </c>
      <c r="H811" s="32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34" t="s">
        <v>239</v>
      </c>
      <c r="B812" s="205" t="str">
        <f>IFERROR(VLOOKUP(A811,REKAPAN!$A$1:$M$2939,2, FALSE))</f>
        <v>Nur Afifah Hamid</v>
      </c>
      <c r="C812" s="36"/>
      <c r="D812" s="38"/>
      <c r="E812" s="40"/>
      <c r="F812" s="30" t="s">
        <v>266</v>
      </c>
      <c r="G812" s="43" t="str">
        <f>B818</f>
        <v>CS YENI (082321458214)</v>
      </c>
      <c r="H812" s="28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4" t="s">
        <v>269</v>
      </c>
      <c r="B813" s="206" t="str">
        <f>IFERROR(VLOOKUP(A811,REKAPAN!$A$1:$M$2939,3, FALSE))</f>
        <v>Pondok aspuri salsabilla mace sawa,jalan sejati Unhas (samping kos penjernihan) Kecamatan : Tamalanrea Kab/Kota : Kota Makassar Provinsi : Sulawesi Selatan</v>
      </c>
      <c r="D813" s="46"/>
      <c r="E813" s="40"/>
      <c r="F813" s="47" t="s">
        <v>270</v>
      </c>
      <c r="G813" s="49" t="str">
        <f>B812</f>
        <v>Nur Afifah Hamid</v>
      </c>
      <c r="H813" s="50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4"/>
      <c r="D814" s="46"/>
      <c r="E814" s="40"/>
      <c r="F814" s="47" t="s">
        <v>283</v>
      </c>
      <c r="G814" s="51">
        <f t="shared" ref="G814:G818" si="109">D817</f>
        <v>43681</v>
      </c>
      <c r="H814" s="50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51.75" customHeight="1">
      <c r="A815" s="44"/>
      <c r="D815" s="46"/>
      <c r="E815" s="40"/>
      <c r="F815" s="47" t="s">
        <v>300</v>
      </c>
      <c r="G815" s="51" t="str">
        <f t="shared" si="109"/>
        <v/>
      </c>
      <c r="H815" s="50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4" t="s">
        <v>306</v>
      </c>
      <c r="B816" s="207" t="str">
        <f>IFERROR(VLOOKUP(A811,REKAPAN!$A$1:$M$2939,4, FALSE))</f>
        <v>085299544100</v>
      </c>
      <c r="C816" s="53"/>
      <c r="D816" s="54"/>
      <c r="E816" s="40"/>
      <c r="F816" s="47" t="s">
        <v>325</v>
      </c>
      <c r="G816" s="49" t="str">
        <f t="shared" si="109"/>
        <v/>
      </c>
      <c r="H816" s="50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30" t="s">
        <v>4013</v>
      </c>
      <c r="B817" s="208" t="s">
        <v>333</v>
      </c>
      <c r="C817" s="56" t="s">
        <v>283</v>
      </c>
      <c r="D817" s="57">
        <f>IFERROR(VLOOKUP(A811,REKAPAN!$A$1:$M$2939,12, FALSE))</f>
        <v>43681</v>
      </c>
      <c r="E817" s="40"/>
      <c r="F817" s="47" t="s">
        <v>351</v>
      </c>
      <c r="G817" s="49">
        <f t="shared" si="109"/>
        <v>40000</v>
      </c>
      <c r="H817" s="50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4" t="s">
        <v>266</v>
      </c>
      <c r="B818" s="207" t="str">
        <f>IFERROR(VLOOKUP(A811,REKAPAN!$A$1:$O$2939,15, FALSE))</f>
        <v>CS YENI (082321458214)</v>
      </c>
      <c r="C818" s="58" t="s">
        <v>300</v>
      </c>
      <c r="D818" s="59" t="str">
        <f>IFERROR(VLOOKUP(A811,REKAPAN!$A$1:$M$2939,13, FALSE))</f>
        <v/>
      </c>
      <c r="E818" s="40"/>
      <c r="F818" s="47" t="s">
        <v>372</v>
      </c>
      <c r="G818" s="49" t="str">
        <f t="shared" si="109"/>
        <v>JNE OKE</v>
      </c>
      <c r="H818" s="50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4" t="s">
        <v>383</v>
      </c>
      <c r="B819" s="207">
        <f>IFERROR(VLOOKUP(A811,REKAPAN!$A$1:$M$2939,6, FALSE))</f>
        <v>1</v>
      </c>
      <c r="C819" s="58" t="s">
        <v>325</v>
      </c>
      <c r="D819" s="60" t="str">
        <f>IFERROR(VLOOKUP(A811,REKAPAN!$A$1:$M$2939,11, FALSE))</f>
        <v/>
      </c>
      <c r="E819" s="40"/>
      <c r="F819" s="47" t="s">
        <v>394</v>
      </c>
      <c r="G819" s="61" t="str">
        <f>IFERROR(VLOOKUP(A811,REKAPAN!$A$1:$O$2939,14, FALSE))</f>
        <v>Ketinggalan</v>
      </c>
      <c r="H819" s="50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4" t="s">
        <v>404</v>
      </c>
      <c r="B820" s="209" t="str">
        <f>IFERROR(VLOOKUP(A811,REKAPAN!$A$1:$M$2939,5, FALSE))</f>
        <v>Tisha Choco XL do</v>
      </c>
      <c r="C820" s="58" t="s">
        <v>351</v>
      </c>
      <c r="D820" s="60">
        <f>IFERROR(VLOOKUP(A811,REKAPAN!$A$1:$M$2939,9, FALSE))</f>
        <v>40000</v>
      </c>
      <c r="E820" s="40"/>
      <c r="F820" s="47" t="s">
        <v>383</v>
      </c>
      <c r="G820" s="63">
        <f t="shared" ref="G820:G821" si="110">B819</f>
        <v>1</v>
      </c>
      <c r="H820" s="50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64"/>
      <c r="C821" s="58" t="s">
        <v>372</v>
      </c>
      <c r="D821" s="65" t="str">
        <f>IFERROR(VLOOKUP(A811,REKAPAN!$A$1:$M$2939,10, FALSE))</f>
        <v>JNE OKE</v>
      </c>
      <c r="E821" s="40"/>
      <c r="F821" s="47" t="s">
        <v>404</v>
      </c>
      <c r="G821" s="66" t="str">
        <f t="shared" si="110"/>
        <v>Tisha Choco XL do</v>
      </c>
      <c r="H821" s="50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64"/>
      <c r="C822" s="58" t="s">
        <v>394</v>
      </c>
      <c r="D822" s="67"/>
      <c r="E822" s="40"/>
      <c r="F822" s="47"/>
      <c r="H822" s="50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64"/>
      <c r="C823" s="53"/>
      <c r="D823" s="50"/>
      <c r="E823" s="40"/>
      <c r="F823" s="64"/>
      <c r="H823" s="50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7" t="s">
        <v>460</v>
      </c>
      <c r="B824" s="210" t="s">
        <v>462</v>
      </c>
      <c r="C824" s="53"/>
      <c r="D824" s="54"/>
      <c r="E824" s="40"/>
      <c r="F824" s="69" t="s">
        <v>464</v>
      </c>
      <c r="G824" s="70" t="s">
        <v>469</v>
      </c>
      <c r="H824" s="71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72" t="str">
        <f>IFERROR(VLOOKUP(A811,REKAPAN!$A$2:$R$2939,16, FALSE))</f>
        <v>WAWAT</v>
      </c>
      <c r="B825" s="211"/>
      <c r="C825" s="74"/>
      <c r="D825" s="75"/>
      <c r="E825" s="76"/>
      <c r="F825" s="77"/>
      <c r="G825" s="78"/>
      <c r="H825" s="79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26" t="s">
        <v>308</v>
      </c>
      <c r="B826" s="27"/>
      <c r="C826" s="27"/>
      <c r="D826" s="28"/>
      <c r="E826" s="29"/>
      <c r="F826" s="30" t="str">
        <f>A826</f>
        <v>(08)7</v>
      </c>
      <c r="G826" s="31" t="s">
        <v>238</v>
      </c>
      <c r="H826" s="32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34" t="s">
        <v>239</v>
      </c>
      <c r="B827" s="205" t="str">
        <f>IFERROR(VLOOKUP(A826,REKAPAN!$A$1:$M$2939,2, FALSE))</f>
        <v>Seven Bandung (Yudi Firdaus)</v>
      </c>
      <c r="C827" s="36"/>
      <c r="D827" s="38"/>
      <c r="E827" s="40"/>
      <c r="F827" s="30" t="s">
        <v>266</v>
      </c>
      <c r="G827" s="43" t="str">
        <f>B833</f>
        <v>CS YENI (082321458214)</v>
      </c>
      <c r="H827" s="28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4" t="s">
        <v>269</v>
      </c>
      <c r="B828" s="206" t="str">
        <f>IFERROR(VLOOKUP(A826,REKAPAN!$A$1:$M$2939,3, FALSE))</f>
        <v>Kp. Cikalang rt/rw 01/05 ds. Cimekar kec. Cileunyi kab. Bandung jabar Diteruskan ke HK a.n Leny Meisya (+085291738375)</v>
      </c>
      <c r="D828" s="46"/>
      <c r="E828" s="40"/>
      <c r="F828" s="47" t="s">
        <v>270</v>
      </c>
      <c r="G828" s="49" t="str">
        <f>B827</f>
        <v>Seven Bandung (Yudi Firdaus)</v>
      </c>
      <c r="H828" s="50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4"/>
      <c r="D829" s="46"/>
      <c r="E829" s="40"/>
      <c r="F829" s="47" t="s">
        <v>283</v>
      </c>
      <c r="G829" s="51">
        <f t="shared" ref="G829:G833" si="111">D832</f>
        <v>43620</v>
      </c>
      <c r="H829" s="50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51.75" customHeight="1">
      <c r="A830" s="44"/>
      <c r="D830" s="46"/>
      <c r="E830" s="40"/>
      <c r="F830" s="47" t="s">
        <v>300</v>
      </c>
      <c r="G830" s="51">
        <f t="shared" si="111"/>
        <v>43620</v>
      </c>
      <c r="H830" s="50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4" t="s">
        <v>306</v>
      </c>
      <c r="B831" s="207" t="str">
        <f>IFERROR(VLOOKUP(A826,REKAPAN!$A$1:$M$2939,4, FALSE))</f>
        <v>085220522122/08972120452</v>
      </c>
      <c r="C831" s="53"/>
      <c r="D831" s="54"/>
      <c r="E831" s="40"/>
      <c r="F831" s="47" t="s">
        <v>325</v>
      </c>
      <c r="G831" s="49" t="str">
        <f t="shared" si="111"/>
        <v/>
      </c>
      <c r="H831" s="50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30" t="s">
        <v>4013</v>
      </c>
      <c r="B832" s="208" t="s">
        <v>333</v>
      </c>
      <c r="C832" s="56" t="s">
        <v>283</v>
      </c>
      <c r="D832" s="57">
        <f>IFERROR(VLOOKUP(A826,REKAPAN!$A$1:$M$2939,12, FALSE))</f>
        <v>43620</v>
      </c>
      <c r="E832" s="40"/>
      <c r="F832" s="47" t="s">
        <v>351</v>
      </c>
      <c r="G832" s="49">
        <f t="shared" si="111"/>
        <v>12000</v>
      </c>
      <c r="H832" s="50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4" t="s">
        <v>266</v>
      </c>
      <c r="B833" s="207" t="str">
        <f>IFERROR(VLOOKUP(A826,REKAPAN!$A$1:$O$2939,15, FALSE))</f>
        <v>CS YENI (082321458214)</v>
      </c>
      <c r="C833" s="58" t="s">
        <v>300</v>
      </c>
      <c r="D833" s="59">
        <f>IFERROR(VLOOKUP(A826,REKAPAN!$A$1:$M$2939,13, FALSE))</f>
        <v>43620</v>
      </c>
      <c r="E833" s="40"/>
      <c r="F833" s="47" t="s">
        <v>372</v>
      </c>
      <c r="G833" s="49" t="str">
        <f t="shared" si="111"/>
        <v>JNE REG</v>
      </c>
      <c r="H833" s="50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4" t="s">
        <v>383</v>
      </c>
      <c r="B834" s="207">
        <f>IFERROR(VLOOKUP(A826,REKAPAN!$A$1:$M$2939,6, FALSE))</f>
        <v>2</v>
      </c>
      <c r="C834" s="58" t="s">
        <v>325</v>
      </c>
      <c r="D834" s="60" t="str">
        <f>IFERROR(VLOOKUP(A826,REKAPAN!$A$1:$M$2939,11, FALSE))</f>
        <v/>
      </c>
      <c r="E834" s="40"/>
      <c r="F834" s="47" t="s">
        <v>394</v>
      </c>
      <c r="G834" s="61" t="str">
        <f>IFERROR(VLOOKUP(A826,REKAPAN!$A$1:$O$2939,14, FALSE))</f>
        <v/>
      </c>
      <c r="H834" s="50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4" t="s">
        <v>404</v>
      </c>
      <c r="B835" s="209" t="str">
        <f>IFERROR(VLOOKUP(A826,REKAPAN!$A$1:$M$2939,5, FALSE))</f>
        <v>Elenora Nude M set</v>
      </c>
      <c r="C835" s="58" t="s">
        <v>351</v>
      </c>
      <c r="D835" s="60">
        <f>IFERROR(VLOOKUP(A826,REKAPAN!$A$1:$M$2939,9, FALSE))</f>
        <v>12000</v>
      </c>
      <c r="E835" s="40"/>
      <c r="F835" s="47" t="s">
        <v>383</v>
      </c>
      <c r="G835" s="63">
        <f t="shared" ref="G835:G836" si="112">B834</f>
        <v>2</v>
      </c>
      <c r="H835" s="50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64"/>
      <c r="C836" s="58" t="s">
        <v>372</v>
      </c>
      <c r="D836" s="65" t="str">
        <f>IFERROR(VLOOKUP(A826,REKAPAN!$A$1:$M$2939,10, FALSE))</f>
        <v>JNE REG</v>
      </c>
      <c r="E836" s="40"/>
      <c r="F836" s="47" t="s">
        <v>404</v>
      </c>
      <c r="G836" s="66" t="str">
        <f t="shared" si="112"/>
        <v>Elenora Nude M set</v>
      </c>
      <c r="H836" s="50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64"/>
      <c r="C837" s="58" t="s">
        <v>394</v>
      </c>
      <c r="D837" s="67"/>
      <c r="E837" s="40"/>
      <c r="F837" s="47"/>
      <c r="H837" s="50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64"/>
      <c r="C838" s="53"/>
      <c r="D838" s="50"/>
      <c r="E838" s="40"/>
      <c r="F838" s="64"/>
      <c r="H838" s="50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7" t="s">
        <v>460</v>
      </c>
      <c r="B839" s="210" t="s">
        <v>462</v>
      </c>
      <c r="C839" s="53"/>
      <c r="D839" s="54"/>
      <c r="E839" s="40"/>
      <c r="F839" s="69" t="s">
        <v>464</v>
      </c>
      <c r="G839" s="70" t="s">
        <v>469</v>
      </c>
      <c r="H839" s="71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72" t="str">
        <f>IFERROR(VLOOKUP(A826,REKAPAN!$A$2:$R$2939,16, FALSE))</f>
        <v>WAWAT</v>
      </c>
      <c r="B840" s="211"/>
      <c r="C840" s="74"/>
      <c r="D840" s="75"/>
      <c r="E840" s="76"/>
      <c r="F840" s="77"/>
      <c r="G840" s="78"/>
      <c r="H840" s="79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26" t="s">
        <v>313</v>
      </c>
      <c r="B841" s="27"/>
      <c r="C841" s="27"/>
      <c r="D841" s="28"/>
      <c r="E841" s="29"/>
      <c r="F841" s="30" t="str">
        <f>A841</f>
        <v>(08)8</v>
      </c>
      <c r="G841" s="31" t="s">
        <v>238</v>
      </c>
      <c r="H841" s="32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34" t="s">
        <v>239</v>
      </c>
      <c r="B842" s="205" t="str">
        <f>IFERROR(VLOOKUP(A841,REKAPAN!$A$1:$M$2939,2, FALSE))</f>
        <v>Yani</v>
      </c>
      <c r="C842" s="36"/>
      <c r="D842" s="38"/>
      <c r="E842" s="40"/>
      <c r="F842" s="30" t="s">
        <v>266</v>
      </c>
      <c r="G842" s="43" t="str">
        <f>B848</f>
        <v>CS YENI (082321458214)</v>
      </c>
      <c r="H842" s="28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4" t="s">
        <v>269</v>
      </c>
      <c r="B843" s="206" t="str">
        <f>IFERROR(VLOOKUP(A841,REKAPAN!$A$1:$M$2939,3, FALSE))</f>
        <v>Yamaha bintang fortuna Jl. Gajah Mada, Benua Melayu Darat, Pontianak Sel., Kota Pontianak, Kalimantan Barat 78122</v>
      </c>
      <c r="D843" s="46"/>
      <c r="E843" s="40"/>
      <c r="F843" s="47" t="s">
        <v>270</v>
      </c>
      <c r="G843" s="49" t="str">
        <f>B842</f>
        <v>Yani</v>
      </c>
      <c r="H843" s="50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4"/>
      <c r="D844" s="46"/>
      <c r="E844" s="40"/>
      <c r="F844" s="47" t="s">
        <v>283</v>
      </c>
      <c r="G844" s="51">
        <f t="shared" ref="G844:G848" si="113">D847</f>
        <v>43681</v>
      </c>
      <c r="H844" s="50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44.25" customHeight="1">
      <c r="A845" s="44"/>
      <c r="D845" s="46"/>
      <c r="E845" s="40"/>
      <c r="F845" s="47" t="s">
        <v>300</v>
      </c>
      <c r="G845" s="51">
        <f t="shared" si="113"/>
        <v>43681</v>
      </c>
      <c r="H845" s="50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4" t="s">
        <v>306</v>
      </c>
      <c r="B846" s="207" t="str">
        <f>IFERROR(VLOOKUP(A841,REKAPAN!$A$1:$M$2939,4, FALSE))</f>
        <v>089689281955</v>
      </c>
      <c r="C846" s="53"/>
      <c r="D846" s="54"/>
      <c r="E846" s="40"/>
      <c r="F846" s="47" t="s">
        <v>325</v>
      </c>
      <c r="G846" s="49" t="str">
        <f t="shared" si="113"/>
        <v/>
      </c>
      <c r="H846" s="50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30" t="s">
        <v>4013</v>
      </c>
      <c r="B847" s="208" t="s">
        <v>333</v>
      </c>
      <c r="C847" s="56" t="s">
        <v>283</v>
      </c>
      <c r="D847" s="57">
        <f>IFERROR(VLOOKUP(A841,REKAPAN!$A$1:$M$2939,12, FALSE))</f>
        <v>43681</v>
      </c>
      <c r="E847" s="40"/>
      <c r="F847" s="47" t="s">
        <v>351</v>
      </c>
      <c r="G847" s="49">
        <f t="shared" si="113"/>
        <v>42000</v>
      </c>
      <c r="H847" s="50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4" t="s">
        <v>266</v>
      </c>
      <c r="B848" s="207" t="str">
        <f>IFERROR(VLOOKUP(A841,REKAPAN!$A$1:$O$2939,15, FALSE))</f>
        <v>CS YENI (082321458214)</v>
      </c>
      <c r="C848" s="58" t="s">
        <v>300</v>
      </c>
      <c r="D848" s="59">
        <f>IFERROR(VLOOKUP(A841,REKAPAN!$A$1:$M$2939,13, FALSE))</f>
        <v>43681</v>
      </c>
      <c r="E848" s="40"/>
      <c r="F848" s="47" t="s">
        <v>372</v>
      </c>
      <c r="G848" s="49" t="str">
        <f t="shared" si="113"/>
        <v>JNE REG</v>
      </c>
      <c r="H848" s="50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4" t="s">
        <v>383</v>
      </c>
      <c r="B849" s="207">
        <f>IFERROR(VLOOKUP(A841,REKAPAN!$A$1:$M$2939,6, FALSE))</f>
        <v>4</v>
      </c>
      <c r="C849" s="58" t="s">
        <v>325</v>
      </c>
      <c r="D849" s="60" t="str">
        <f>IFERROR(VLOOKUP(A841,REKAPAN!$A$1:$M$2939,11, FALSE))</f>
        <v/>
      </c>
      <c r="E849" s="40"/>
      <c r="F849" s="47" t="s">
        <v>394</v>
      </c>
      <c r="G849" s="61" t="str">
        <f>IFERROR(VLOOKUP(A841,REKAPAN!$A$1:$O$2939,14, FALSE))</f>
        <v/>
      </c>
      <c r="H849" s="50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4" t="s">
        <v>404</v>
      </c>
      <c r="B850" s="209" t="str">
        <f>IFERROR(VLOOKUP(A841,REKAPAN!$A$1:$M$2939,5, FALSE))</f>
        <v>- Tisha Putih XL set
- Tisha Choco S set</v>
      </c>
      <c r="C850" s="58" t="s">
        <v>351</v>
      </c>
      <c r="D850" s="60">
        <f>IFERROR(VLOOKUP(A841,REKAPAN!$A$1:$M$2939,9, FALSE))</f>
        <v>42000</v>
      </c>
      <c r="E850" s="40"/>
      <c r="F850" s="47" t="s">
        <v>383</v>
      </c>
      <c r="G850" s="63">
        <f t="shared" ref="G850:G851" si="114">B849</f>
        <v>4</v>
      </c>
      <c r="H850" s="50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64"/>
      <c r="C851" s="58" t="s">
        <v>372</v>
      </c>
      <c r="D851" s="65" t="str">
        <f>IFERROR(VLOOKUP(A841,REKAPAN!$A$1:$M$2939,10, FALSE))</f>
        <v>JNE REG</v>
      </c>
      <c r="E851" s="40"/>
      <c r="F851" s="47" t="s">
        <v>404</v>
      </c>
      <c r="G851" s="66" t="str">
        <f t="shared" si="114"/>
        <v>- Tisha Putih XL set
- Tisha Choco S set</v>
      </c>
      <c r="H851" s="50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64"/>
      <c r="C852" s="58" t="s">
        <v>394</v>
      </c>
      <c r="D852" s="67"/>
      <c r="E852" s="40"/>
      <c r="F852" s="47"/>
      <c r="H852" s="50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64"/>
      <c r="C853" s="53"/>
      <c r="D853" s="50"/>
      <c r="E853" s="40"/>
      <c r="F853" s="64"/>
      <c r="H853" s="50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7" t="s">
        <v>460</v>
      </c>
      <c r="B854" s="210" t="s">
        <v>462</v>
      </c>
      <c r="C854" s="53"/>
      <c r="D854" s="54"/>
      <c r="E854" s="40"/>
      <c r="F854" s="69" t="s">
        <v>464</v>
      </c>
      <c r="G854" s="70" t="s">
        <v>469</v>
      </c>
      <c r="H854" s="71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72" t="str">
        <f>IFERROR(VLOOKUP(A841,REKAPAN!$A$2:$R$2939,16, FALSE))</f>
        <v>WAWAT</v>
      </c>
      <c r="B855" s="211"/>
      <c r="C855" s="74"/>
      <c r="D855" s="75"/>
      <c r="E855" s="76"/>
      <c r="F855" s="77"/>
      <c r="G855" s="78"/>
      <c r="H855" s="79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162" t="s">
        <v>2987</v>
      </c>
      <c r="B856" s="27"/>
      <c r="C856" s="27"/>
      <c r="D856" s="28"/>
      <c r="E856" s="163"/>
      <c r="F856" s="164" t="str">
        <f>A856</f>
        <v>(08)9</v>
      </c>
      <c r="G856" s="165" t="s">
        <v>238</v>
      </c>
      <c r="H856" s="166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167" t="s">
        <v>239</v>
      </c>
      <c r="B857" s="214" t="str">
        <f>IFERROR(VLOOKUP(A856,REKAPAN!$A$1:$M$2939,2, FALSE))</f>
        <v>Dian Saraswati P / Galuh Sukmawati</v>
      </c>
      <c r="C857" s="169"/>
      <c r="D857" s="170"/>
      <c r="E857" s="171"/>
      <c r="F857" s="164" t="s">
        <v>266</v>
      </c>
      <c r="G857" s="172" t="str">
        <f>B863</f>
        <v>Sheika Hijab (0812-8856-9602)</v>
      </c>
      <c r="H857" s="28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173" t="s">
        <v>269</v>
      </c>
      <c r="B858" s="215" t="str">
        <f>IFERROR(VLOOKUP(A856,REKAPAN!$A$1:$M$2939,3, FALSE))</f>
        <v>South Korea. Gyeonggi-do, Siheung-si, Eunhaeng-ro (Sincheon-dong) 27 Jinseong Gongoebsa.</v>
      </c>
      <c r="D858" s="175"/>
      <c r="E858" s="171"/>
      <c r="F858" s="176" t="s">
        <v>270</v>
      </c>
      <c r="G858" s="177" t="str">
        <f>B857</f>
        <v>Dian Saraswati P / Galuh Sukmawati</v>
      </c>
      <c r="H858" s="50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173"/>
      <c r="D859" s="175"/>
      <c r="E859" s="171"/>
      <c r="F859" s="176" t="s">
        <v>283</v>
      </c>
      <c r="G859" s="178" t="str">
        <f t="shared" ref="G859:G863" si="115">D862</f>
        <v/>
      </c>
      <c r="H859" s="50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173"/>
      <c r="D860" s="175"/>
      <c r="E860" s="171"/>
      <c r="F860" s="176" t="s">
        <v>300</v>
      </c>
      <c r="G860" s="178">
        <f t="shared" si="115"/>
        <v>43681</v>
      </c>
      <c r="H860" s="50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173" t="s">
        <v>306</v>
      </c>
      <c r="B861" s="216">
        <f>IFERROR(VLOOKUP(A856,REKAPAN!$A$1:$M$2939,4, FALSE))</f>
        <v>1059591332</v>
      </c>
      <c r="C861" s="180"/>
      <c r="D861" s="181"/>
      <c r="E861" s="171"/>
      <c r="F861" s="176" t="s">
        <v>325</v>
      </c>
      <c r="G861" s="177" t="str">
        <f t="shared" si="115"/>
        <v/>
      </c>
      <c r="H861" s="50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164" t="s">
        <v>4013</v>
      </c>
      <c r="B862" s="217" t="s">
        <v>333</v>
      </c>
      <c r="C862" s="183" t="s">
        <v>283</v>
      </c>
      <c r="D862" s="184" t="str">
        <f>IFERROR(VLOOKUP(A856,REKAPAN!$A$1:$M$2939,12, FALSE))</f>
        <v/>
      </c>
      <c r="E862" s="171"/>
      <c r="F862" s="176" t="s">
        <v>351</v>
      </c>
      <c r="G862" s="177">
        <f t="shared" si="115"/>
        <v>610000</v>
      </c>
      <c r="H862" s="50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173" t="s">
        <v>266</v>
      </c>
      <c r="B863" s="216" t="str">
        <f>IFERROR(VLOOKUP(A856,REKAPAN!$A$1:$O$2939,15, FALSE))</f>
        <v>Sheika Hijab (0812-8856-9602)</v>
      </c>
      <c r="C863" s="185" t="s">
        <v>300</v>
      </c>
      <c r="D863" s="186">
        <f>IFERROR(VLOOKUP(A856,REKAPAN!$A$1:$M$2939,13, FALSE))</f>
        <v>43681</v>
      </c>
      <c r="E863" s="171"/>
      <c r="F863" s="176" t="s">
        <v>372</v>
      </c>
      <c r="G863" s="177" t="str">
        <f t="shared" si="115"/>
        <v>POS</v>
      </c>
      <c r="H863" s="50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173" t="s">
        <v>383</v>
      </c>
      <c r="B864" s="216">
        <f>IFERROR(VLOOKUP(A856,REKAPAN!$A$1:$M$2939,6, FALSE))</f>
        <v>4</v>
      </c>
      <c r="C864" s="185" t="s">
        <v>325</v>
      </c>
      <c r="D864" s="187" t="str">
        <f>IFERROR(VLOOKUP(A856,REKAPAN!$A$1:$M$2939,11, FALSE))</f>
        <v/>
      </c>
      <c r="E864" s="171"/>
      <c r="F864" s="176" t="s">
        <v>394</v>
      </c>
      <c r="G864" s="188" t="str">
        <f>IFERROR(VLOOKUP(A856,REKAPAN!$A$1:$O$2939,14, FALSE))</f>
        <v>DICO</v>
      </c>
      <c r="H864" s="50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173" t="s">
        <v>404</v>
      </c>
      <c r="B865" s="218" t="str">
        <f>IFERROR(VLOOKUP(A856,REKAPAN!$A$1:$M$2939,5, FALSE))</f>
        <v>1. Pesanan : Elenora Set Flamingo S
2. Pesanan : Yara Set Green Apple S</v>
      </c>
      <c r="C865" s="185" t="s">
        <v>351</v>
      </c>
      <c r="D865" s="187">
        <f>IFERROR(VLOOKUP(A856,REKAPAN!$A$1:$M$2939,9, FALSE))</f>
        <v>610000</v>
      </c>
      <c r="E865" s="171"/>
      <c r="F865" s="176" t="s">
        <v>383</v>
      </c>
      <c r="G865" s="190">
        <f t="shared" ref="G865:G866" si="116">B864</f>
        <v>4</v>
      </c>
      <c r="H865" s="50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191"/>
      <c r="C866" s="185" t="s">
        <v>372</v>
      </c>
      <c r="D866" s="192" t="str">
        <f>IFERROR(VLOOKUP(A856,REKAPAN!$A$1:$M$2939,10, FALSE))</f>
        <v>POS</v>
      </c>
      <c r="E866" s="171"/>
      <c r="F866" s="176" t="s">
        <v>404</v>
      </c>
      <c r="G866" s="193" t="str">
        <f t="shared" si="116"/>
        <v>1. Pesanan : Elenora Set Flamingo S
2. Pesanan : Yara Set Green Apple S</v>
      </c>
      <c r="H866" s="50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191"/>
      <c r="C867" s="185" t="s">
        <v>394</v>
      </c>
      <c r="D867" s="194"/>
      <c r="E867" s="171"/>
      <c r="F867" s="176"/>
      <c r="H867" s="50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191"/>
      <c r="C868" s="180"/>
      <c r="D868" s="50"/>
      <c r="E868" s="171"/>
      <c r="F868" s="191"/>
      <c r="H868" s="50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176" t="s">
        <v>460</v>
      </c>
      <c r="B869" s="219" t="s">
        <v>462</v>
      </c>
      <c r="C869" s="180"/>
      <c r="D869" s="181"/>
      <c r="E869" s="171"/>
      <c r="F869" s="196" t="s">
        <v>464</v>
      </c>
      <c r="G869" s="197" t="s">
        <v>469</v>
      </c>
      <c r="H869" s="198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199" t="str">
        <f>IFERROR(VLOOKUP(A856,REKAPAN!$A$2:$R$2939,16, FALSE))</f>
        <v/>
      </c>
      <c r="B870" s="220"/>
      <c r="C870" s="201"/>
      <c r="D870" s="202"/>
      <c r="E870" s="203"/>
      <c r="F870" s="204"/>
      <c r="G870" s="78"/>
      <c r="H870" s="79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162" t="s">
        <v>2991</v>
      </c>
      <c r="B871" s="27"/>
      <c r="C871" s="27"/>
      <c r="D871" s="28"/>
      <c r="E871" s="163"/>
      <c r="F871" s="164" t="str">
        <f>A871</f>
        <v>(08)10</v>
      </c>
      <c r="G871" s="165" t="s">
        <v>238</v>
      </c>
      <c r="H871" s="166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167" t="s">
        <v>239</v>
      </c>
      <c r="B872" s="214" t="str">
        <f>IFERROR(VLOOKUP(A871,REKAPAN!$A$1:$M$2939,2, FALSE))</f>
        <v>ana mudawamatul abidah</v>
      </c>
      <c r="C872" s="169"/>
      <c r="D872" s="170"/>
      <c r="E872" s="171"/>
      <c r="F872" s="164" t="s">
        <v>266</v>
      </c>
      <c r="G872" s="172" t="str">
        <f>B878</f>
        <v>Zabiya ( 0822-4046-0900 )</v>
      </c>
      <c r="H872" s="28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173" t="s">
        <v>269</v>
      </c>
      <c r="B873" s="215" t="str">
        <f>IFERROR(VLOOKUP(A871,REKAPAN!$A$1:$M$2939,3, FALSE))</f>
        <v>bekas smp td karanganyar rt/05 rw/01 kec.Tugu kota semarang (kos kamar C1)</v>
      </c>
      <c r="D873" s="175"/>
      <c r="E873" s="171"/>
      <c r="F873" s="176" t="s">
        <v>270</v>
      </c>
      <c r="G873" s="177" t="str">
        <f>B872</f>
        <v>ana mudawamatul abidah</v>
      </c>
      <c r="H873" s="50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173"/>
      <c r="D874" s="175"/>
      <c r="E874" s="171"/>
      <c r="F874" s="176" t="s">
        <v>283</v>
      </c>
      <c r="G874" s="178" t="str">
        <f t="shared" ref="G874:G878" si="117">D877</f>
        <v/>
      </c>
      <c r="H874" s="50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173"/>
      <c r="D875" s="175"/>
      <c r="E875" s="171"/>
      <c r="F875" s="176" t="s">
        <v>300</v>
      </c>
      <c r="G875" s="178">
        <f t="shared" si="117"/>
        <v>43929</v>
      </c>
      <c r="H875" s="50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173" t="s">
        <v>306</v>
      </c>
      <c r="B876" s="216" t="str">
        <f>IFERROR(VLOOKUP(A871,REKAPAN!$A$1:$M$2939,4, FALSE))</f>
        <v>0858 0252 9536</v>
      </c>
      <c r="C876" s="180"/>
      <c r="D876" s="181"/>
      <c r="E876" s="171"/>
      <c r="F876" s="176" t="s">
        <v>325</v>
      </c>
      <c r="G876" s="177" t="str">
        <f t="shared" si="117"/>
        <v/>
      </c>
      <c r="H876" s="50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164" t="s">
        <v>4013</v>
      </c>
      <c r="B877" s="217" t="s">
        <v>333</v>
      </c>
      <c r="C877" s="183" t="s">
        <v>283</v>
      </c>
      <c r="D877" s="184" t="str">
        <f>IFERROR(VLOOKUP(A871,REKAPAN!$A$1:$M$2939,12, FALSE))</f>
        <v/>
      </c>
      <c r="E877" s="171"/>
      <c r="F877" s="176" t="s">
        <v>351</v>
      </c>
      <c r="G877" s="177">
        <f t="shared" si="117"/>
        <v>16000</v>
      </c>
      <c r="H877" s="50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173" t="s">
        <v>266</v>
      </c>
      <c r="B878" s="216" t="str">
        <f>IFERROR(VLOOKUP(A871,REKAPAN!$A$1:$O$2939,15, FALSE))</f>
        <v>Zabiya ( 0822-4046-0900 )</v>
      </c>
      <c r="C878" s="185" t="s">
        <v>300</v>
      </c>
      <c r="D878" s="186">
        <f>IFERROR(VLOOKUP(A871,REKAPAN!$A$1:$M$2939,13, FALSE))</f>
        <v>43929</v>
      </c>
      <c r="E878" s="171"/>
      <c r="F878" s="176" t="s">
        <v>372</v>
      </c>
      <c r="G878" s="177" t="str">
        <f t="shared" si="117"/>
        <v>REG</v>
      </c>
      <c r="H878" s="50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173" t="s">
        <v>383</v>
      </c>
      <c r="B879" s="216">
        <f>IFERROR(VLOOKUP(A871,REKAPAN!$A$1:$M$2939,6, FALSE))</f>
        <v>1</v>
      </c>
      <c r="C879" s="185" t="s">
        <v>325</v>
      </c>
      <c r="D879" s="187" t="str">
        <f>IFERROR(VLOOKUP(A871,REKAPAN!$A$1:$M$2939,11, FALSE))</f>
        <v/>
      </c>
      <c r="E879" s="171"/>
      <c r="F879" s="176" t="s">
        <v>394</v>
      </c>
      <c r="G879" s="188" t="str">
        <f>IFERROR(VLOOKUP(A871,REKAPAN!$A$1:$O$2939,14, FALSE))</f>
        <v>AGEN DERI</v>
      </c>
      <c r="H879" s="50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173" t="s">
        <v>404</v>
      </c>
      <c r="B880" s="218" t="str">
        <f>IFERROR(VLOOKUP(A871,REKAPAN!$A$1:$M$2939,5, FALSE))</f>
        <v>DO tisha navy size S</v>
      </c>
      <c r="C880" s="185" t="s">
        <v>351</v>
      </c>
      <c r="D880" s="187">
        <f>IFERROR(VLOOKUP(A871,REKAPAN!$A$1:$M$2939,9, FALSE))</f>
        <v>16000</v>
      </c>
      <c r="E880" s="171"/>
      <c r="F880" s="176" t="s">
        <v>383</v>
      </c>
      <c r="G880" s="190">
        <f t="shared" ref="G880:G881" si="118">B879</f>
        <v>1</v>
      </c>
      <c r="H880" s="50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191"/>
      <c r="C881" s="185" t="s">
        <v>372</v>
      </c>
      <c r="D881" s="192" t="str">
        <f>IFERROR(VLOOKUP(A871,REKAPAN!$A$1:$M$2939,10, FALSE))</f>
        <v>REG</v>
      </c>
      <c r="E881" s="171"/>
      <c r="F881" s="176" t="s">
        <v>404</v>
      </c>
      <c r="G881" s="193" t="str">
        <f t="shared" si="118"/>
        <v>DO tisha navy size S</v>
      </c>
      <c r="H881" s="50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191"/>
      <c r="C882" s="185" t="s">
        <v>394</v>
      </c>
      <c r="D882" s="194"/>
      <c r="E882" s="171"/>
      <c r="F882" s="176"/>
      <c r="H882" s="50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191"/>
      <c r="C883" s="180"/>
      <c r="D883" s="50"/>
      <c r="E883" s="171"/>
      <c r="F883" s="191"/>
      <c r="H883" s="50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176" t="s">
        <v>460</v>
      </c>
      <c r="B884" s="219" t="s">
        <v>462</v>
      </c>
      <c r="C884" s="180"/>
      <c r="D884" s="181"/>
      <c r="E884" s="171"/>
      <c r="F884" s="196" t="s">
        <v>464</v>
      </c>
      <c r="G884" s="197" t="s">
        <v>469</v>
      </c>
      <c r="H884" s="198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199" t="str">
        <f>IFERROR(VLOOKUP(A871,REKAPAN!$A$2:$R$2939,16, FALSE))</f>
        <v/>
      </c>
      <c r="B885" s="220"/>
      <c r="C885" s="201"/>
      <c r="D885" s="202"/>
      <c r="E885" s="203"/>
      <c r="F885" s="204"/>
      <c r="G885" s="78"/>
      <c r="H885" s="79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162" t="s">
        <v>2996</v>
      </c>
      <c r="B886" s="27"/>
      <c r="C886" s="27"/>
      <c r="D886" s="28"/>
      <c r="E886" s="163"/>
      <c r="F886" s="164" t="str">
        <f>A886</f>
        <v>(08)11</v>
      </c>
      <c r="G886" s="165" t="s">
        <v>238</v>
      </c>
      <c r="H886" s="166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167" t="s">
        <v>239</v>
      </c>
      <c r="B887" s="214" t="str">
        <f>IFERROR(VLOOKUP(A886,REKAPAN!$A$1:$M$2939,2, FALSE))</f>
        <v>nujul putri</v>
      </c>
      <c r="C887" s="169"/>
      <c r="D887" s="170"/>
      <c r="E887" s="171"/>
      <c r="F887" s="164" t="s">
        <v>266</v>
      </c>
      <c r="G887" s="172" t="str">
        <f>B893</f>
        <v>R_nHa Shop
No telp Pengirim: 085777435885</v>
      </c>
      <c r="H887" s="28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173" t="s">
        <v>269</v>
      </c>
      <c r="B888" s="215" t="str">
        <f>IFERROR(VLOOKUP(A886,REKAPAN!$A$1:$M$2939,3, FALSE))</f>
        <v>Koperasi BAF menara mulia building jl.gatot subroto kav 9-11 19th floor 12930
Kecamatan :karet semanggi Kota atau Kabupaten :setia budi jakarta</v>
      </c>
      <c r="D888" s="175"/>
      <c r="E888" s="171"/>
      <c r="F888" s="176" t="s">
        <v>270</v>
      </c>
      <c r="G888" s="177" t="str">
        <f>B887</f>
        <v>nujul putri</v>
      </c>
      <c r="H888" s="50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173"/>
      <c r="D889" s="175"/>
      <c r="E889" s="171"/>
      <c r="F889" s="176" t="s">
        <v>283</v>
      </c>
      <c r="G889" s="178" t="str">
        <f t="shared" ref="G889:G893" si="119">D892</f>
        <v/>
      </c>
      <c r="H889" s="50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173"/>
      <c r="D890" s="175"/>
      <c r="E890" s="171"/>
      <c r="F890" s="176" t="s">
        <v>300</v>
      </c>
      <c r="G890" s="178">
        <f t="shared" si="119"/>
        <v>43929</v>
      </c>
      <c r="H890" s="50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173" t="s">
        <v>306</v>
      </c>
      <c r="B891" s="216">
        <f>IFERROR(VLOOKUP(A886,REKAPAN!$A$1:$M$2939,4, FALSE))</f>
        <v>81413545771</v>
      </c>
      <c r="C891" s="180"/>
      <c r="D891" s="181"/>
      <c r="E891" s="171"/>
      <c r="F891" s="176" t="s">
        <v>325</v>
      </c>
      <c r="G891" s="177" t="str">
        <f t="shared" si="119"/>
        <v/>
      </c>
      <c r="H891" s="50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164" t="s">
        <v>4013</v>
      </c>
      <c r="B892" s="217" t="s">
        <v>333</v>
      </c>
      <c r="C892" s="183" t="s">
        <v>283</v>
      </c>
      <c r="D892" s="184" t="str">
        <f>IFERROR(VLOOKUP(A886,REKAPAN!$A$1:$M$2939,12, FALSE))</f>
        <v/>
      </c>
      <c r="E892" s="171"/>
      <c r="F892" s="176" t="s">
        <v>351</v>
      </c>
      <c r="G892" s="177">
        <f t="shared" si="119"/>
        <v>12000</v>
      </c>
      <c r="H892" s="50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173" t="s">
        <v>266</v>
      </c>
      <c r="B893" s="216" t="str">
        <f>IFERROR(VLOOKUP(A886,REKAPAN!$A$1:$O$2939,15, FALSE))</f>
        <v>R_nHa Shop
No telp Pengirim: 085777435885</v>
      </c>
      <c r="C893" s="185" t="s">
        <v>300</v>
      </c>
      <c r="D893" s="186">
        <f>IFERROR(VLOOKUP(A886,REKAPAN!$A$1:$M$2939,13, FALSE))</f>
        <v>43929</v>
      </c>
      <c r="E893" s="171"/>
      <c r="F893" s="176" t="s">
        <v>372</v>
      </c>
      <c r="G893" s="177" t="str">
        <f t="shared" si="119"/>
        <v>REG</v>
      </c>
      <c r="H893" s="50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173" t="s">
        <v>383</v>
      </c>
      <c r="B894" s="216">
        <f>IFERROR(VLOOKUP(A886,REKAPAN!$A$1:$M$2939,6, FALSE))</f>
        <v>1</v>
      </c>
      <c r="C894" s="185" t="s">
        <v>325</v>
      </c>
      <c r="D894" s="187" t="str">
        <f>IFERROR(VLOOKUP(A886,REKAPAN!$A$1:$M$2939,11, FALSE))</f>
        <v/>
      </c>
      <c r="E894" s="171"/>
      <c r="F894" s="176" t="s">
        <v>394</v>
      </c>
      <c r="G894" s="188" t="str">
        <f>IFERROR(VLOOKUP(A886,REKAPAN!$A$1:$O$2939,14, FALSE))</f>
        <v>AGEN DERI</v>
      </c>
      <c r="H894" s="50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173" t="s">
        <v>404</v>
      </c>
      <c r="B895" s="218" t="str">
        <f>IFERROR(VLOOKUP(A886,REKAPAN!$A$1:$M$2939,5, FALSE))</f>
        <v>DO Yara black size S</v>
      </c>
      <c r="C895" s="185" t="s">
        <v>351</v>
      </c>
      <c r="D895" s="187">
        <f>IFERROR(VLOOKUP(A886,REKAPAN!$A$1:$M$2939,9, FALSE))</f>
        <v>12000</v>
      </c>
      <c r="E895" s="171"/>
      <c r="F895" s="176" t="s">
        <v>383</v>
      </c>
      <c r="G895" s="190">
        <f t="shared" ref="G895:G896" si="120">B894</f>
        <v>1</v>
      </c>
      <c r="H895" s="50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191"/>
      <c r="C896" s="185" t="s">
        <v>372</v>
      </c>
      <c r="D896" s="192" t="str">
        <f>IFERROR(VLOOKUP(A886,REKAPAN!$A$1:$M$2939,10, FALSE))</f>
        <v>REG</v>
      </c>
      <c r="E896" s="171"/>
      <c r="F896" s="176" t="s">
        <v>404</v>
      </c>
      <c r="G896" s="193" t="str">
        <f t="shared" si="120"/>
        <v>DO Yara black size S</v>
      </c>
      <c r="H896" s="50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191"/>
      <c r="C897" s="185" t="s">
        <v>394</v>
      </c>
      <c r="D897" s="194"/>
      <c r="E897" s="171"/>
      <c r="F897" s="176"/>
      <c r="H897" s="50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191"/>
      <c r="C898" s="180"/>
      <c r="D898" s="50"/>
      <c r="E898" s="171"/>
      <c r="F898" s="191"/>
      <c r="H898" s="50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176" t="s">
        <v>460</v>
      </c>
      <c r="B899" s="219" t="s">
        <v>462</v>
      </c>
      <c r="C899" s="180"/>
      <c r="D899" s="181"/>
      <c r="E899" s="171"/>
      <c r="F899" s="196" t="s">
        <v>464</v>
      </c>
      <c r="G899" s="197" t="s">
        <v>469</v>
      </c>
      <c r="H899" s="198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199" t="str">
        <f>IFERROR(VLOOKUP(A886,REKAPAN!$A$2:$R$2939,16, FALSE))</f>
        <v/>
      </c>
      <c r="B900" s="220"/>
      <c r="C900" s="201"/>
      <c r="D900" s="202"/>
      <c r="E900" s="203"/>
      <c r="F900" s="204"/>
      <c r="G900" s="78"/>
      <c r="H900" s="79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162" t="s">
        <v>3001</v>
      </c>
      <c r="B901" s="27"/>
      <c r="C901" s="27"/>
      <c r="D901" s="28"/>
      <c r="E901" s="163"/>
      <c r="F901" s="164" t="str">
        <f>A901</f>
        <v>(08)12</v>
      </c>
      <c r="G901" s="165" t="s">
        <v>238</v>
      </c>
      <c r="H901" s="166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167" t="s">
        <v>239</v>
      </c>
      <c r="B902" s="214" t="str">
        <f>IFERROR(VLOOKUP(A901,REKAPAN!$A$1:$M$2939,2, FALSE))</f>
        <v>NURLIN</v>
      </c>
      <c r="C902" s="169"/>
      <c r="D902" s="170"/>
      <c r="E902" s="171"/>
      <c r="F902" s="164" t="s">
        <v>266</v>
      </c>
      <c r="G902" s="172" t="str">
        <f>B908</f>
        <v>FEYRA HIJAB (0895-3738-20460)</v>
      </c>
      <c r="H902" s="28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173" t="s">
        <v>269</v>
      </c>
      <c r="B903" s="215" t="str">
        <f>IFERROR(VLOOKUP(A901,REKAPAN!$A$1:$M$2939,3, FALSE))</f>
        <v>JL. DEFREATES NO 99 BELAKANG RST (RUMAH SAKIT TENTARA) KOSAN IPIN-UPIN MALUKU KOTA AMBON NUSANIWE (NUSANIVE) KAB/KOTA : AMBON (MALUKU)</v>
      </c>
      <c r="D903" s="175"/>
      <c r="E903" s="171"/>
      <c r="F903" s="176" t="s">
        <v>270</v>
      </c>
      <c r="G903" s="177" t="str">
        <f>B902</f>
        <v>NURLIN</v>
      </c>
      <c r="H903" s="50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173"/>
      <c r="D904" s="175"/>
      <c r="E904" s="171"/>
      <c r="F904" s="176" t="s">
        <v>283</v>
      </c>
      <c r="G904" s="178" t="str">
        <f t="shared" ref="G904:G908" si="121">D907</f>
        <v/>
      </c>
      <c r="H904" s="50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173"/>
      <c r="D905" s="175"/>
      <c r="E905" s="171"/>
      <c r="F905" s="176" t="s">
        <v>300</v>
      </c>
      <c r="G905" s="178">
        <f t="shared" si="121"/>
        <v>43929</v>
      </c>
      <c r="H905" s="50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173" t="s">
        <v>306</v>
      </c>
      <c r="B906" s="216">
        <f>IFERROR(VLOOKUP(A901,REKAPAN!$A$1:$M$2939,4, FALSE))</f>
        <v>85244494720</v>
      </c>
      <c r="C906" s="180"/>
      <c r="D906" s="181"/>
      <c r="E906" s="171"/>
      <c r="F906" s="176" t="s">
        <v>325</v>
      </c>
      <c r="G906" s="177" t="str">
        <f t="shared" si="121"/>
        <v/>
      </c>
      <c r="H906" s="50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164" t="s">
        <v>4013</v>
      </c>
      <c r="B907" s="217" t="s">
        <v>333</v>
      </c>
      <c r="C907" s="183" t="s">
        <v>283</v>
      </c>
      <c r="D907" s="184" t="str">
        <f>IFERROR(VLOOKUP(A901,REKAPAN!$A$1:$M$2939,12, FALSE))</f>
        <v/>
      </c>
      <c r="E907" s="171"/>
      <c r="F907" s="176" t="s">
        <v>351</v>
      </c>
      <c r="G907" s="177">
        <f t="shared" si="121"/>
        <v>81000</v>
      </c>
      <c r="H907" s="50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173" t="s">
        <v>266</v>
      </c>
      <c r="B908" s="216" t="str">
        <f>IFERROR(VLOOKUP(A901,REKAPAN!$A$1:$O$2939,15, FALSE))</f>
        <v>FEYRA HIJAB (0895-3738-20460)</v>
      </c>
      <c r="C908" s="185" t="s">
        <v>300</v>
      </c>
      <c r="D908" s="186">
        <f>IFERROR(VLOOKUP(A901,REKAPAN!$A$1:$M$2939,13, FALSE))</f>
        <v>43929</v>
      </c>
      <c r="E908" s="171"/>
      <c r="F908" s="176" t="s">
        <v>372</v>
      </c>
      <c r="G908" s="177" t="str">
        <f t="shared" si="121"/>
        <v>REG</v>
      </c>
      <c r="H908" s="50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173" t="s">
        <v>383</v>
      </c>
      <c r="B909" s="216">
        <f>IFERROR(VLOOKUP(A901,REKAPAN!$A$1:$M$2939,6, FALSE))</f>
        <v>2</v>
      </c>
      <c r="C909" s="185" t="s">
        <v>325</v>
      </c>
      <c r="D909" s="187" t="str">
        <f>IFERROR(VLOOKUP(A901,REKAPAN!$A$1:$M$2939,11, FALSE))</f>
        <v/>
      </c>
      <c r="E909" s="171"/>
      <c r="F909" s="176" t="s">
        <v>394</v>
      </c>
      <c r="G909" s="188" t="str">
        <f>IFERROR(VLOOKUP(A901,REKAPAN!$A$1:$O$2939,14, FALSE))</f>
        <v>Agen ICHAN</v>
      </c>
      <c r="H909" s="50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173" t="s">
        <v>404</v>
      </c>
      <c r="B910" s="218" t="str">
        <f>IFERROR(VLOOKUP(A901,REKAPAN!$A$1:$M$2939,5, FALSE))</f>
        <v>Set navy size xxl (dress dan khimar harus sma warna nya ya)</v>
      </c>
      <c r="C910" s="185" t="s">
        <v>351</v>
      </c>
      <c r="D910" s="187">
        <f>IFERROR(VLOOKUP(A901,REKAPAN!$A$1:$M$2939,9, FALSE))</f>
        <v>81000</v>
      </c>
      <c r="E910" s="171"/>
      <c r="F910" s="176" t="s">
        <v>383</v>
      </c>
      <c r="G910" s="190">
        <f t="shared" ref="G910:G911" si="122">B909</f>
        <v>2</v>
      </c>
      <c r="H910" s="50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191"/>
      <c r="C911" s="185" t="s">
        <v>372</v>
      </c>
      <c r="D911" s="192" t="str">
        <f>IFERROR(VLOOKUP(A901,REKAPAN!$A$1:$M$2939,10, FALSE))</f>
        <v>REG</v>
      </c>
      <c r="E911" s="171"/>
      <c r="F911" s="176" t="s">
        <v>404</v>
      </c>
      <c r="G911" s="193" t="str">
        <f t="shared" si="122"/>
        <v>Set navy size xxl (dress dan khimar harus sma warna nya ya)</v>
      </c>
      <c r="H911" s="50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191"/>
      <c r="C912" s="185" t="s">
        <v>394</v>
      </c>
      <c r="D912" s="194"/>
      <c r="E912" s="171"/>
      <c r="F912" s="176"/>
      <c r="H912" s="50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191"/>
      <c r="C913" s="180"/>
      <c r="D913" s="50"/>
      <c r="E913" s="171"/>
      <c r="F913" s="191"/>
      <c r="H913" s="50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176" t="s">
        <v>460</v>
      </c>
      <c r="B914" s="219" t="s">
        <v>462</v>
      </c>
      <c r="C914" s="180"/>
      <c r="D914" s="181"/>
      <c r="E914" s="171"/>
      <c r="F914" s="196" t="s">
        <v>464</v>
      </c>
      <c r="G914" s="197" t="s">
        <v>469</v>
      </c>
      <c r="H914" s="198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199" t="str">
        <f>IFERROR(VLOOKUP(A901,REKAPAN!$A$2:$R$2939,16, FALSE))</f>
        <v/>
      </c>
      <c r="B915" s="220"/>
      <c r="C915" s="201"/>
      <c r="D915" s="202"/>
      <c r="E915" s="203"/>
      <c r="F915" s="204"/>
      <c r="G915" s="78"/>
      <c r="H915" s="79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162" t="s">
        <v>3005</v>
      </c>
      <c r="B916" s="27"/>
      <c r="C916" s="27"/>
      <c r="D916" s="28"/>
      <c r="E916" s="163"/>
      <c r="F916" s="164" t="str">
        <f>A916</f>
        <v>(08)13</v>
      </c>
      <c r="G916" s="165" t="s">
        <v>238</v>
      </c>
      <c r="H916" s="166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167" t="s">
        <v>239</v>
      </c>
      <c r="B917" s="214" t="str">
        <f>IFERROR(VLOOKUP(A916,REKAPAN!$A$1:$M$2939,2, FALSE))</f>
        <v>Eulis Komalasari</v>
      </c>
      <c r="C917" s="169"/>
      <c r="D917" s="170"/>
      <c r="E917" s="171"/>
      <c r="F917" s="164" t="s">
        <v>266</v>
      </c>
      <c r="G917" s="172" t="str">
        <f>B923</f>
        <v>Sheika Hijab (0895-3738-20460)</v>
      </c>
      <c r="H917" s="28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173" t="s">
        <v>269</v>
      </c>
      <c r="B918" s="215" t="str">
        <f>IFERROR(VLOOKUP(A916,REKAPAN!$A$1:$M$2939,3, FALSE))</f>
        <v>jln. Gg. Zaman no 93 rt.004/rw.002 kelurahan jurangmangu barat kecamatan pondok aren Tangerang Selatan. Kode pos 15223</v>
      </c>
      <c r="D918" s="175"/>
      <c r="E918" s="171"/>
      <c r="F918" s="176" t="s">
        <v>270</v>
      </c>
      <c r="G918" s="177" t="str">
        <f>B917</f>
        <v>Eulis Komalasari</v>
      </c>
      <c r="H918" s="50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173"/>
      <c r="D919" s="175"/>
      <c r="E919" s="171"/>
      <c r="F919" s="176" t="s">
        <v>283</v>
      </c>
      <c r="G919" s="178" t="str">
        <f t="shared" ref="G919:G923" si="123">D922</f>
        <v/>
      </c>
      <c r="H919" s="50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173"/>
      <c r="D920" s="175"/>
      <c r="E920" s="171"/>
      <c r="F920" s="176" t="s">
        <v>300</v>
      </c>
      <c r="G920" s="178">
        <f t="shared" si="123"/>
        <v>43681</v>
      </c>
      <c r="H920" s="50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173" t="s">
        <v>306</v>
      </c>
      <c r="B921" s="216">
        <f>IFERROR(VLOOKUP(A916,REKAPAN!$A$1:$M$2939,4, FALSE))</f>
        <v>87783043836</v>
      </c>
      <c r="C921" s="180"/>
      <c r="D921" s="181"/>
      <c r="E921" s="171"/>
      <c r="F921" s="176" t="s">
        <v>325</v>
      </c>
      <c r="G921" s="177" t="str">
        <f t="shared" si="123"/>
        <v/>
      </c>
      <c r="H921" s="50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164" t="s">
        <v>4013</v>
      </c>
      <c r="B922" s="217" t="s">
        <v>333</v>
      </c>
      <c r="C922" s="183" t="s">
        <v>283</v>
      </c>
      <c r="D922" s="184" t="str">
        <f>IFERROR(VLOOKUP(A916,REKAPAN!$A$1:$M$2939,12, FALSE))</f>
        <v/>
      </c>
      <c r="E922" s="171"/>
      <c r="F922" s="176" t="s">
        <v>351</v>
      </c>
      <c r="G922" s="177">
        <f t="shared" si="123"/>
        <v>24000</v>
      </c>
      <c r="H922" s="50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173" t="s">
        <v>266</v>
      </c>
      <c r="B923" s="216" t="str">
        <f>IFERROR(VLOOKUP(A916,REKAPAN!$A$1:$O$2939,15, FALSE))</f>
        <v>Sheika Hijab (0895-3738-20460)</v>
      </c>
      <c r="C923" s="185" t="s">
        <v>300</v>
      </c>
      <c r="D923" s="186">
        <f>IFERROR(VLOOKUP(A916,REKAPAN!$A$1:$M$2939,13, FALSE))</f>
        <v>43681</v>
      </c>
      <c r="E923" s="171"/>
      <c r="F923" s="176" t="s">
        <v>372</v>
      </c>
      <c r="G923" s="177" t="str">
        <f t="shared" si="123"/>
        <v>REG</v>
      </c>
      <c r="H923" s="50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173" t="s">
        <v>383</v>
      </c>
      <c r="B924" s="216">
        <f>IFERROR(VLOOKUP(A916,REKAPAN!$A$1:$M$2939,6, FALSE))</f>
        <v>3</v>
      </c>
      <c r="C924" s="185" t="s">
        <v>325</v>
      </c>
      <c r="D924" s="187" t="str">
        <f>IFERROR(VLOOKUP(A916,REKAPAN!$A$1:$M$2939,11, FALSE))</f>
        <v/>
      </c>
      <c r="E924" s="171"/>
      <c r="F924" s="176" t="s">
        <v>394</v>
      </c>
      <c r="G924" s="188" t="str">
        <f>IFERROR(VLOOKUP(A916,REKAPAN!$A$1:$O$2939,14, FALSE))</f>
        <v>Tehan</v>
      </c>
      <c r="H924" s="50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173" t="s">
        <v>404</v>
      </c>
      <c r="B925" s="218" t="str">
        <f>IFERROR(VLOOKUP(A916,REKAPAN!$A$1:$M$2939,5, FALSE))</f>
        <v>keya taro xl DO, Yara green Apple xl set</v>
      </c>
      <c r="C925" s="185" t="s">
        <v>351</v>
      </c>
      <c r="D925" s="187">
        <f>IFERROR(VLOOKUP(A916,REKAPAN!$A$1:$M$2939,9, FALSE))</f>
        <v>24000</v>
      </c>
      <c r="E925" s="171"/>
      <c r="F925" s="176" t="s">
        <v>383</v>
      </c>
      <c r="G925" s="190">
        <f t="shared" ref="G925:G926" si="124">B924</f>
        <v>3</v>
      </c>
      <c r="H925" s="50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191"/>
      <c r="C926" s="185" t="s">
        <v>372</v>
      </c>
      <c r="D926" s="192" t="str">
        <f>IFERROR(VLOOKUP(A916,REKAPAN!$A$1:$M$2939,10, FALSE))</f>
        <v>REG</v>
      </c>
      <c r="E926" s="171"/>
      <c r="F926" s="176" t="s">
        <v>404</v>
      </c>
      <c r="G926" s="193" t="str">
        <f t="shared" si="124"/>
        <v>keya taro xl DO, Yara green Apple xl set</v>
      </c>
      <c r="H926" s="50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191"/>
      <c r="C927" s="185" t="s">
        <v>394</v>
      </c>
      <c r="D927" s="194"/>
      <c r="E927" s="171"/>
      <c r="F927" s="176"/>
      <c r="H927" s="50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191"/>
      <c r="C928" s="180"/>
      <c r="D928" s="50"/>
      <c r="E928" s="171"/>
      <c r="F928" s="191"/>
      <c r="H928" s="50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176" t="s">
        <v>460</v>
      </c>
      <c r="B929" s="219" t="s">
        <v>462</v>
      </c>
      <c r="C929" s="180"/>
      <c r="D929" s="181"/>
      <c r="E929" s="171"/>
      <c r="F929" s="196" t="s">
        <v>464</v>
      </c>
      <c r="G929" s="197" t="s">
        <v>469</v>
      </c>
      <c r="H929" s="198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199" t="str">
        <f>IFERROR(VLOOKUP(A916,REKAPAN!$A$2:$R$2939,16, FALSE))</f>
        <v/>
      </c>
      <c r="B930" s="220"/>
      <c r="C930" s="201"/>
      <c r="D930" s="202"/>
      <c r="E930" s="203"/>
      <c r="F930" s="204"/>
      <c r="G930" s="78"/>
      <c r="H930" s="79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162" t="s">
        <v>3009</v>
      </c>
      <c r="B931" s="27"/>
      <c r="C931" s="27"/>
      <c r="D931" s="28"/>
      <c r="E931" s="163"/>
      <c r="F931" s="164" t="str">
        <f>A931</f>
        <v>(08)14</v>
      </c>
      <c r="G931" s="165" t="s">
        <v>238</v>
      </c>
      <c r="H931" s="166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167" t="s">
        <v>239</v>
      </c>
      <c r="B932" s="214" t="str">
        <f>IFERROR(VLOOKUP(A931,REKAPAN!$A$1:$M$2939,2, FALSE))</f>
        <v>fajar Valentino</v>
      </c>
      <c r="C932" s="169"/>
      <c r="D932" s="170"/>
      <c r="E932" s="171"/>
      <c r="F932" s="164" t="s">
        <v>266</v>
      </c>
      <c r="G932" s="172" t="str">
        <f>B938</f>
        <v>Sheika Hijab (0812-8856-9602)</v>
      </c>
      <c r="H932" s="28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173" t="s">
        <v>269</v>
      </c>
      <c r="B933" s="215" t="str">
        <f>IFERROR(VLOOKUP(A931,REKAPAN!$A$1:$M$2939,3, FALSE))</f>
        <v>jl. Pasir salam 9a 40254
- Kecamatan : regol - Kab/Kota : bandung - Provinsi : jawa barat</v>
      </c>
      <c r="D933" s="175"/>
      <c r="E933" s="171"/>
      <c r="F933" s="176" t="s">
        <v>270</v>
      </c>
      <c r="G933" s="177" t="str">
        <f>B932</f>
        <v>fajar Valentino</v>
      </c>
      <c r="H933" s="50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173"/>
      <c r="D934" s="175"/>
      <c r="E934" s="171"/>
      <c r="F934" s="176" t="s">
        <v>283</v>
      </c>
      <c r="G934" s="178" t="str">
        <f t="shared" ref="G934:G938" si="125">D937</f>
        <v/>
      </c>
      <c r="H934" s="50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173"/>
      <c r="D935" s="175"/>
      <c r="E935" s="171"/>
      <c r="F935" s="176" t="s">
        <v>300</v>
      </c>
      <c r="G935" s="178">
        <f t="shared" si="125"/>
        <v>43929</v>
      </c>
      <c r="H935" s="50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173" t="s">
        <v>306</v>
      </c>
      <c r="B936" s="216">
        <f>IFERROR(VLOOKUP(A931,REKAPAN!$A$1:$M$2939,4, FALSE))</f>
        <v>8999482612</v>
      </c>
      <c r="C936" s="180"/>
      <c r="D936" s="181"/>
      <c r="E936" s="171"/>
      <c r="F936" s="176" t="s">
        <v>325</v>
      </c>
      <c r="G936" s="177" t="str">
        <f t="shared" si="125"/>
        <v/>
      </c>
      <c r="H936" s="50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164" t="s">
        <v>4013</v>
      </c>
      <c r="B937" s="217" t="s">
        <v>333</v>
      </c>
      <c r="C937" s="183" t="s">
        <v>283</v>
      </c>
      <c r="D937" s="184" t="str">
        <f>IFERROR(VLOOKUP(A931,REKAPAN!$A$1:$M$2939,12, FALSE))</f>
        <v/>
      </c>
      <c r="E937" s="171"/>
      <c r="F937" s="176" t="s">
        <v>351</v>
      </c>
      <c r="G937" s="177">
        <f t="shared" si="125"/>
        <v>12000</v>
      </c>
      <c r="H937" s="50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173" t="s">
        <v>266</v>
      </c>
      <c r="B938" s="216" t="str">
        <f>IFERROR(VLOOKUP(A931,REKAPAN!$A$1:$O$2939,15, FALSE))</f>
        <v>Sheika Hijab (0812-8856-9602)</v>
      </c>
      <c r="C938" s="185" t="s">
        <v>300</v>
      </c>
      <c r="D938" s="186">
        <f>IFERROR(VLOOKUP(A931,REKAPAN!$A$1:$M$2939,13, FALSE))</f>
        <v>43929</v>
      </c>
      <c r="E938" s="171"/>
      <c r="F938" s="176" t="s">
        <v>372</v>
      </c>
      <c r="G938" s="177" t="str">
        <f t="shared" si="125"/>
        <v>REG</v>
      </c>
      <c r="H938" s="50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173" t="s">
        <v>383</v>
      </c>
      <c r="B939" s="216">
        <f>IFERROR(VLOOKUP(A931,REKAPAN!$A$1:$M$2939,6, FALSE))</f>
        <v>2</v>
      </c>
      <c r="C939" s="185" t="s">
        <v>325</v>
      </c>
      <c r="D939" s="187" t="str">
        <f>IFERROR(VLOOKUP(A931,REKAPAN!$A$1:$M$2939,11, FALSE))</f>
        <v/>
      </c>
      <c r="E939" s="171"/>
      <c r="F939" s="176" t="s">
        <v>394</v>
      </c>
      <c r="G939" s="188" t="str">
        <f>IFERROR(VLOOKUP(A931,REKAPAN!$A$1:$O$2939,14, FALSE))</f>
        <v>DICO</v>
      </c>
      <c r="H939" s="50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173" t="s">
        <v>404</v>
      </c>
      <c r="B940" s="218" t="str">
        <f>IFERROR(VLOOKUP(A931,REKAPAN!$A$1:$M$2939,5, FALSE))</f>
        <v>yara nude s set</v>
      </c>
      <c r="C940" s="185" t="s">
        <v>351</v>
      </c>
      <c r="D940" s="187">
        <f>IFERROR(VLOOKUP(A931,REKAPAN!$A$1:$M$2939,9, FALSE))</f>
        <v>12000</v>
      </c>
      <c r="E940" s="171"/>
      <c r="F940" s="176" t="s">
        <v>383</v>
      </c>
      <c r="G940" s="190">
        <f t="shared" ref="G940:G941" si="126">B939</f>
        <v>2</v>
      </c>
      <c r="H940" s="50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191"/>
      <c r="C941" s="185" t="s">
        <v>372</v>
      </c>
      <c r="D941" s="192" t="str">
        <f>IFERROR(VLOOKUP(A931,REKAPAN!$A$1:$M$2939,10, FALSE))</f>
        <v>REG</v>
      </c>
      <c r="E941" s="171"/>
      <c r="F941" s="176" t="s">
        <v>404</v>
      </c>
      <c r="G941" s="193" t="str">
        <f t="shared" si="126"/>
        <v>yara nude s set</v>
      </c>
      <c r="H941" s="50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191"/>
      <c r="C942" s="185" t="s">
        <v>394</v>
      </c>
      <c r="D942" s="194"/>
      <c r="E942" s="171"/>
      <c r="F942" s="176"/>
      <c r="H942" s="50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191"/>
      <c r="C943" s="180"/>
      <c r="D943" s="50"/>
      <c r="E943" s="171"/>
      <c r="F943" s="191"/>
      <c r="H943" s="50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176" t="s">
        <v>460</v>
      </c>
      <c r="B944" s="219" t="s">
        <v>462</v>
      </c>
      <c r="C944" s="180"/>
      <c r="D944" s="181"/>
      <c r="E944" s="171"/>
      <c r="F944" s="196" t="s">
        <v>464</v>
      </c>
      <c r="G944" s="197" t="s">
        <v>469</v>
      </c>
      <c r="H944" s="198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199" t="str">
        <f>IFERROR(VLOOKUP(A931,REKAPAN!$A$2:$R$2939,16, FALSE))</f>
        <v/>
      </c>
      <c r="B945" s="220"/>
      <c r="C945" s="201"/>
      <c r="D945" s="202"/>
      <c r="E945" s="203"/>
      <c r="F945" s="204"/>
      <c r="G945" s="78"/>
      <c r="H945" s="79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162" t="s">
        <v>3012</v>
      </c>
      <c r="B946" s="27"/>
      <c r="C946" s="27"/>
      <c r="D946" s="28"/>
      <c r="E946" s="163"/>
      <c r="F946" s="164" t="str">
        <f>A946</f>
        <v>(08)15</v>
      </c>
      <c r="G946" s="165" t="s">
        <v>238</v>
      </c>
      <c r="H946" s="166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167" t="s">
        <v>239</v>
      </c>
      <c r="B947" s="214" t="str">
        <f>IFERROR(VLOOKUP(A946,REKAPAN!$A$1:$M$2939,2, FALSE))</f>
        <v>Aat Ratnasari</v>
      </c>
      <c r="C947" s="169"/>
      <c r="D947" s="170"/>
      <c r="E947" s="171"/>
      <c r="F947" s="164" t="s">
        <v>266</v>
      </c>
      <c r="G947" s="172" t="str">
        <f>B953</f>
        <v>FEYRA HIJAB (0895-3738-20460)</v>
      </c>
      <c r="H947" s="28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173" t="s">
        <v>269</v>
      </c>
      <c r="B948" s="215" t="str">
        <f>IFERROR(VLOOKUP(A946,REKAPAN!$A$1:$M$2939,3, FALSE))</f>
        <v>Dusun Cikeris rt:11/rw:05 Desa Waluya
Kecamatan : Kutawaluya Kab/Kota : Karawang Provinsi : JawaBarat</v>
      </c>
      <c r="D948" s="175"/>
      <c r="E948" s="171"/>
      <c r="F948" s="176" t="s">
        <v>270</v>
      </c>
      <c r="G948" s="177" t="str">
        <f>B947</f>
        <v>Aat Ratnasari</v>
      </c>
      <c r="H948" s="50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173"/>
      <c r="D949" s="175"/>
      <c r="E949" s="171"/>
      <c r="F949" s="176" t="s">
        <v>283</v>
      </c>
      <c r="G949" s="178" t="str">
        <f t="shared" ref="G949:G953" si="127">D952</f>
        <v/>
      </c>
      <c r="H949" s="50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173"/>
      <c r="D950" s="175"/>
      <c r="E950" s="171"/>
      <c r="F950" s="176" t="s">
        <v>300</v>
      </c>
      <c r="G950" s="178">
        <f t="shared" si="127"/>
        <v>43929</v>
      </c>
      <c r="H950" s="50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173" t="s">
        <v>306</v>
      </c>
      <c r="B951" s="216">
        <f>IFERROR(VLOOKUP(A946,REKAPAN!$A$1:$M$2939,4, FALSE))</f>
        <v>85703554299</v>
      </c>
      <c r="C951" s="180"/>
      <c r="D951" s="181"/>
      <c r="E951" s="171"/>
      <c r="F951" s="176" t="s">
        <v>325</v>
      </c>
      <c r="G951" s="177" t="str">
        <f t="shared" si="127"/>
        <v/>
      </c>
      <c r="H951" s="50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164" t="s">
        <v>4013</v>
      </c>
      <c r="B952" s="217" t="s">
        <v>333</v>
      </c>
      <c r="C952" s="183" t="s">
        <v>283</v>
      </c>
      <c r="D952" s="184" t="str">
        <f>IFERROR(VLOOKUP(A946,REKAPAN!$A$1:$M$2939,12, FALSE))</f>
        <v/>
      </c>
      <c r="E952" s="171"/>
      <c r="F952" s="176" t="s">
        <v>351</v>
      </c>
      <c r="G952" s="177">
        <f t="shared" si="127"/>
        <v>12000</v>
      </c>
      <c r="H952" s="50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173" t="s">
        <v>266</v>
      </c>
      <c r="B953" s="216" t="str">
        <f>IFERROR(VLOOKUP(A946,REKAPAN!$A$1:$O$2939,15, FALSE))</f>
        <v>FEYRA HIJAB (0895-3738-20460)</v>
      </c>
      <c r="C953" s="185" t="s">
        <v>300</v>
      </c>
      <c r="D953" s="186">
        <f>IFERROR(VLOOKUP(A946,REKAPAN!$A$1:$M$2939,13, FALSE))</f>
        <v>43929</v>
      </c>
      <c r="E953" s="171"/>
      <c r="F953" s="176" t="s">
        <v>372</v>
      </c>
      <c r="G953" s="177" t="str">
        <f t="shared" si="127"/>
        <v>POS</v>
      </c>
      <c r="H953" s="50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173" t="s">
        <v>383</v>
      </c>
      <c r="B954" s="216">
        <f>IFERROR(VLOOKUP(A946,REKAPAN!$A$1:$M$2939,6, FALSE))</f>
        <v>2</v>
      </c>
      <c r="C954" s="185" t="s">
        <v>325</v>
      </c>
      <c r="D954" s="187" t="str">
        <f>IFERROR(VLOOKUP(A946,REKAPAN!$A$1:$M$2939,11, FALSE))</f>
        <v/>
      </c>
      <c r="E954" s="171"/>
      <c r="F954" s="176" t="s">
        <v>394</v>
      </c>
      <c r="G954" s="188" t="str">
        <f>IFERROR(VLOOKUP(A946,REKAPAN!$A$1:$O$2939,14, FALSE))</f>
        <v>Agen ICHAN</v>
      </c>
      <c r="H954" s="50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173" t="s">
        <v>404</v>
      </c>
      <c r="B955" s="218" t="str">
        <f>IFERROR(VLOOKUP(A946,REKAPAN!$A$1:$M$2939,5, FALSE))</f>
        <v>Set yara maroon size xl</v>
      </c>
      <c r="C955" s="185" t="s">
        <v>351</v>
      </c>
      <c r="D955" s="187">
        <f>IFERROR(VLOOKUP(A946,REKAPAN!$A$1:$M$2939,9, FALSE))</f>
        <v>12000</v>
      </c>
      <c r="E955" s="171"/>
      <c r="F955" s="176" t="s">
        <v>383</v>
      </c>
      <c r="G955" s="190">
        <f t="shared" ref="G955:G956" si="128">B954</f>
        <v>2</v>
      </c>
      <c r="H955" s="50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191"/>
      <c r="C956" s="185" t="s">
        <v>372</v>
      </c>
      <c r="D956" s="192" t="str">
        <f>IFERROR(VLOOKUP(A946,REKAPAN!$A$1:$M$2939,10, FALSE))</f>
        <v>POS</v>
      </c>
      <c r="E956" s="171"/>
      <c r="F956" s="176" t="s">
        <v>404</v>
      </c>
      <c r="G956" s="193" t="str">
        <f t="shared" si="128"/>
        <v>Set yara maroon size xl</v>
      </c>
      <c r="H956" s="50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191"/>
      <c r="C957" s="185" t="s">
        <v>394</v>
      </c>
      <c r="D957" s="194"/>
      <c r="E957" s="171"/>
      <c r="F957" s="176"/>
      <c r="H957" s="50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191"/>
      <c r="C958" s="180"/>
      <c r="D958" s="50"/>
      <c r="E958" s="171"/>
      <c r="F958" s="191"/>
      <c r="H958" s="50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176" t="s">
        <v>460</v>
      </c>
      <c r="B959" s="219" t="s">
        <v>462</v>
      </c>
      <c r="C959" s="180"/>
      <c r="D959" s="181"/>
      <c r="E959" s="171"/>
      <c r="F959" s="196" t="s">
        <v>464</v>
      </c>
      <c r="G959" s="197" t="s">
        <v>469</v>
      </c>
      <c r="H959" s="198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199" t="str">
        <f>IFERROR(VLOOKUP(A946,REKAPAN!$A$2:$R$2939,16, FALSE))</f>
        <v/>
      </c>
      <c r="B960" s="220"/>
      <c r="C960" s="201"/>
      <c r="D960" s="202"/>
      <c r="E960" s="203"/>
      <c r="F960" s="204"/>
      <c r="G960" s="78"/>
      <c r="H960" s="79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162" t="s">
        <v>3016</v>
      </c>
      <c r="B961" s="27"/>
      <c r="C961" s="27"/>
      <c r="D961" s="28"/>
      <c r="E961" s="163"/>
      <c r="F961" s="164" t="str">
        <f>A961</f>
        <v>(08)16</v>
      </c>
      <c r="G961" s="165" t="s">
        <v>238</v>
      </c>
      <c r="H961" s="166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167" t="s">
        <v>239</v>
      </c>
      <c r="B962" s="214" t="str">
        <f>IFERROR(VLOOKUP(A961,REKAPAN!$A$1:$M$2939,2, FALSE))</f>
        <v>RIDHA FAUZIAH</v>
      </c>
      <c r="C962" s="169"/>
      <c r="D962" s="170"/>
      <c r="E962" s="171"/>
      <c r="F962" s="164" t="s">
        <v>266</v>
      </c>
      <c r="G962" s="172" t="str">
        <f>B968</f>
        <v>FEYRA HIJAB (0895-3738-20460)</v>
      </c>
      <c r="H962" s="28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173" t="s">
        <v>269</v>
      </c>
      <c r="B963" s="215" t="str">
        <f>IFERROR(VLOOKUP(A961,REKAPAN!$A$1:$M$2939,3, FALSE))</f>
        <v>Perum Graha Kota Blok.R2 No.2
Kecamatan : Kota Kab/Kota : Kota kediri Provinsi : Jawa Timur</v>
      </c>
      <c r="D963" s="175"/>
      <c r="E963" s="171"/>
      <c r="F963" s="176" t="s">
        <v>270</v>
      </c>
      <c r="G963" s="177" t="str">
        <f>B962</f>
        <v>RIDHA FAUZIAH</v>
      </c>
      <c r="H963" s="50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173"/>
      <c r="D964" s="175"/>
      <c r="E964" s="171"/>
      <c r="F964" s="176" t="s">
        <v>283</v>
      </c>
      <c r="G964" s="178" t="str">
        <f t="shared" ref="G964:G968" si="129">D967</f>
        <v/>
      </c>
      <c r="H964" s="50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173"/>
      <c r="D965" s="175"/>
      <c r="E965" s="171"/>
      <c r="F965" s="176" t="s">
        <v>300</v>
      </c>
      <c r="G965" s="178">
        <f t="shared" si="129"/>
        <v>43929</v>
      </c>
      <c r="H965" s="50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173" t="s">
        <v>306</v>
      </c>
      <c r="B966" s="216">
        <f>IFERROR(VLOOKUP(A961,REKAPAN!$A$1:$M$2939,4, FALSE))</f>
        <v>82234875005</v>
      </c>
      <c r="C966" s="180"/>
      <c r="D966" s="181"/>
      <c r="E966" s="171"/>
      <c r="F966" s="176" t="s">
        <v>325</v>
      </c>
      <c r="G966" s="177" t="str">
        <f t="shared" si="129"/>
        <v/>
      </c>
      <c r="H966" s="50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164" t="s">
        <v>4013</v>
      </c>
      <c r="B967" s="217" t="s">
        <v>333</v>
      </c>
      <c r="C967" s="183" t="s">
        <v>283</v>
      </c>
      <c r="D967" s="184" t="str">
        <f>IFERROR(VLOOKUP(A961,REKAPAN!$A$1:$M$2939,12, FALSE))</f>
        <v/>
      </c>
      <c r="E967" s="171"/>
      <c r="F967" s="176" t="s">
        <v>351</v>
      </c>
      <c r="G967" s="177">
        <f t="shared" si="129"/>
        <v>21000</v>
      </c>
      <c r="H967" s="50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173" t="s">
        <v>266</v>
      </c>
      <c r="B968" s="216" t="str">
        <f>IFERROR(VLOOKUP(A961,REKAPAN!$A$1:$O$2939,15, FALSE))</f>
        <v>FEYRA HIJAB (0895-3738-20460)</v>
      </c>
      <c r="C968" s="185" t="s">
        <v>300</v>
      </c>
      <c r="D968" s="186">
        <f>IFERROR(VLOOKUP(A961,REKAPAN!$A$1:$M$2939,13, FALSE))</f>
        <v>43929</v>
      </c>
      <c r="E968" s="171"/>
      <c r="F968" s="176" t="s">
        <v>372</v>
      </c>
      <c r="G968" s="177" t="str">
        <f t="shared" si="129"/>
        <v>REG</v>
      </c>
      <c r="H968" s="50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173" t="s">
        <v>383</v>
      </c>
      <c r="B969" s="216">
        <f>IFERROR(VLOOKUP(A961,REKAPAN!$A$1:$M$2939,6, FALSE))</f>
        <v>2</v>
      </c>
      <c r="C969" s="185" t="s">
        <v>325</v>
      </c>
      <c r="D969" s="187" t="str">
        <f>IFERROR(VLOOKUP(A961,REKAPAN!$A$1:$M$2939,11, FALSE))</f>
        <v/>
      </c>
      <c r="E969" s="171"/>
      <c r="F969" s="176" t="s">
        <v>394</v>
      </c>
      <c r="G969" s="188" t="str">
        <f>IFERROR(VLOOKUP(A961,REKAPAN!$A$1:$O$2939,14, FALSE))</f>
        <v>Agen ICHAN</v>
      </c>
      <c r="H969" s="50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173" t="s">
        <v>404</v>
      </c>
      <c r="B970" s="218" t="str">
        <f>IFERROR(VLOOKUP(A961,REKAPAN!$A$1:$M$2939,5, FALSE))</f>
        <v>Set maira pink size M</v>
      </c>
      <c r="C970" s="185" t="s">
        <v>351</v>
      </c>
      <c r="D970" s="187">
        <f>IFERROR(VLOOKUP(A961,REKAPAN!$A$1:$M$2939,9, FALSE))</f>
        <v>21000</v>
      </c>
      <c r="E970" s="171"/>
      <c r="F970" s="176" t="s">
        <v>383</v>
      </c>
      <c r="G970" s="190">
        <f t="shared" ref="G970:G971" si="130">B969</f>
        <v>2</v>
      </c>
      <c r="H970" s="50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191"/>
      <c r="C971" s="185" t="s">
        <v>372</v>
      </c>
      <c r="D971" s="192" t="str">
        <f>IFERROR(VLOOKUP(A961,REKAPAN!$A$1:$M$2939,10, FALSE))</f>
        <v>REG</v>
      </c>
      <c r="E971" s="171"/>
      <c r="F971" s="176" t="s">
        <v>404</v>
      </c>
      <c r="G971" s="193" t="str">
        <f t="shared" si="130"/>
        <v>Set maira pink size M</v>
      </c>
      <c r="H971" s="50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191"/>
      <c r="C972" s="185" t="s">
        <v>394</v>
      </c>
      <c r="D972" s="194"/>
      <c r="E972" s="171"/>
      <c r="F972" s="176"/>
      <c r="H972" s="50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191"/>
      <c r="C973" s="180"/>
      <c r="D973" s="50"/>
      <c r="E973" s="171"/>
      <c r="F973" s="191"/>
      <c r="H973" s="50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176" t="s">
        <v>460</v>
      </c>
      <c r="B974" s="219" t="s">
        <v>462</v>
      </c>
      <c r="C974" s="180"/>
      <c r="D974" s="181"/>
      <c r="E974" s="171"/>
      <c r="F974" s="196" t="s">
        <v>464</v>
      </c>
      <c r="G974" s="197" t="s">
        <v>469</v>
      </c>
      <c r="H974" s="198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199" t="str">
        <f>IFERROR(VLOOKUP(A961,REKAPAN!$A$2:$R$2939,16, FALSE))</f>
        <v/>
      </c>
      <c r="B975" s="220"/>
      <c r="C975" s="201"/>
      <c r="D975" s="202"/>
      <c r="E975" s="203"/>
      <c r="F975" s="204"/>
      <c r="G975" s="78"/>
      <c r="H975" s="79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162" t="s">
        <v>3020</v>
      </c>
      <c r="B976" s="27"/>
      <c r="C976" s="27"/>
      <c r="D976" s="28"/>
      <c r="E976" s="163"/>
      <c r="F976" s="164" t="str">
        <f>A976</f>
        <v>(08)17</v>
      </c>
      <c r="G976" s="165" t="s">
        <v>238</v>
      </c>
      <c r="H976" s="166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167" t="s">
        <v>239</v>
      </c>
      <c r="B977" s="214" t="str">
        <f>IFERROR(VLOOKUP(A976,REKAPAN!$A$1:$M$2939,2, FALSE))</f>
        <v>iti/karini</v>
      </c>
      <c r="C977" s="169"/>
      <c r="D977" s="170"/>
      <c r="E977" s="171"/>
      <c r="F977" s="164" t="s">
        <v>266</v>
      </c>
      <c r="G977" s="172" t="str">
        <f>B983</f>
        <v/>
      </c>
      <c r="H977" s="28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173" t="s">
        <v>269</v>
      </c>
      <c r="B978" s="215" t="str">
        <f>IFERROR(VLOOKUP(A976,REKAPAN!$A$1:$M$2939,3, FALSE))</f>
        <v>buntalan Ds. orimalang rt 21 / rw 006 
Kec : jamblang Kab : cirebon-jawa barat</v>
      </c>
      <c r="D978" s="175"/>
      <c r="E978" s="171"/>
      <c r="F978" s="176" t="s">
        <v>270</v>
      </c>
      <c r="G978" s="177" t="str">
        <f>B977</f>
        <v>iti/karini</v>
      </c>
      <c r="H978" s="50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173"/>
      <c r="D979" s="175"/>
      <c r="E979" s="171"/>
      <c r="F979" s="176" t="s">
        <v>283</v>
      </c>
      <c r="G979" s="178" t="str">
        <f t="shared" ref="G979:G981" si="131">D982</f>
        <v/>
      </c>
      <c r="H979" s="50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173"/>
      <c r="D980" s="175"/>
      <c r="E980" s="171"/>
      <c r="F980" s="176" t="s">
        <v>300</v>
      </c>
      <c r="G980" s="178" t="str">
        <f t="shared" si="131"/>
        <v/>
      </c>
      <c r="H980" s="50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173" t="s">
        <v>306</v>
      </c>
      <c r="B981" s="216">
        <f>IFERROR(VLOOKUP(A976,REKAPAN!$A$1:$M$2939,4, FALSE))</f>
        <v>89630747803</v>
      </c>
      <c r="C981" s="180"/>
      <c r="D981" s="181"/>
      <c r="E981" s="171"/>
      <c r="F981" s="176" t="s">
        <v>325</v>
      </c>
      <c r="G981" s="177" t="str">
        <f t="shared" si="131"/>
        <v/>
      </c>
      <c r="H981" s="50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82"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B865:B868"/>
    <mergeCell ref="G865:H865"/>
    <mergeCell ref="D867:D868"/>
    <mergeCell ref="G866:H868"/>
    <mergeCell ref="F870:H870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87:H887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A721:D721"/>
    <mergeCell ref="B723:C725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86:H786"/>
    <mergeCell ref="G787:H787"/>
    <mergeCell ref="G788:H788"/>
    <mergeCell ref="G789:H789"/>
    <mergeCell ref="G790:H790"/>
    <mergeCell ref="G791:H793"/>
    <mergeCell ref="D792:D793"/>
    <mergeCell ref="G966:H966"/>
    <mergeCell ref="G967:H967"/>
    <mergeCell ref="G968:H968"/>
    <mergeCell ref="G969:H969"/>
    <mergeCell ref="G955:H955"/>
    <mergeCell ref="G956:H958"/>
    <mergeCell ref="F960:H960"/>
    <mergeCell ref="G962:H962"/>
    <mergeCell ref="G963:H963"/>
    <mergeCell ref="G964:H964"/>
    <mergeCell ref="G965:H965"/>
    <mergeCell ref="G910:H910"/>
    <mergeCell ref="G911:H913"/>
    <mergeCell ref="F915:H915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B925:B928"/>
    <mergeCell ref="G925:H925"/>
    <mergeCell ref="D927:D928"/>
    <mergeCell ref="G926:H928"/>
    <mergeCell ref="F930:H930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3"/>
    <mergeCell ref="F945:H945"/>
    <mergeCell ref="G947:H947"/>
    <mergeCell ref="D957:D958"/>
    <mergeCell ref="A961:D961"/>
    <mergeCell ref="B963:C965"/>
    <mergeCell ref="B970:B973"/>
    <mergeCell ref="D972:D973"/>
    <mergeCell ref="A976:D976"/>
    <mergeCell ref="B978:C980"/>
    <mergeCell ref="A931:D931"/>
    <mergeCell ref="B933:C935"/>
    <mergeCell ref="B940:B943"/>
    <mergeCell ref="D942:D943"/>
    <mergeCell ref="A946:D946"/>
    <mergeCell ref="B948:C950"/>
    <mergeCell ref="B955:B958"/>
    <mergeCell ref="G970:H970"/>
    <mergeCell ref="G971:H973"/>
    <mergeCell ref="F975:H975"/>
    <mergeCell ref="G977:H977"/>
    <mergeCell ref="G978:H978"/>
    <mergeCell ref="G979:H979"/>
    <mergeCell ref="G980:H980"/>
    <mergeCell ref="G981:H981"/>
    <mergeCell ref="G948:H948"/>
    <mergeCell ref="G949:H949"/>
    <mergeCell ref="G950:H950"/>
    <mergeCell ref="G951:H951"/>
    <mergeCell ref="G952:H952"/>
    <mergeCell ref="G953:H953"/>
    <mergeCell ref="G954:H954"/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3"/>
    <mergeCell ref="F45:H45"/>
    <mergeCell ref="G47:H47"/>
    <mergeCell ref="F60:H60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78:H78"/>
    <mergeCell ref="G86:H88"/>
    <mergeCell ref="F90:H90"/>
    <mergeCell ref="G92:H92"/>
    <mergeCell ref="G79:H79"/>
    <mergeCell ref="G80:H80"/>
    <mergeCell ref="G81:H81"/>
    <mergeCell ref="G82:H82"/>
    <mergeCell ref="G83:H83"/>
    <mergeCell ref="G84:H84"/>
    <mergeCell ref="G85:H85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9:H9"/>
    <mergeCell ref="B10:B13"/>
    <mergeCell ref="G10:H10"/>
    <mergeCell ref="G11:H13"/>
    <mergeCell ref="D12:D13"/>
    <mergeCell ref="F15:H15"/>
    <mergeCell ref="A16:D16"/>
    <mergeCell ref="G17:H17"/>
    <mergeCell ref="B18:C20"/>
    <mergeCell ref="G18:H18"/>
    <mergeCell ref="G19:H19"/>
    <mergeCell ref="G20:H20"/>
    <mergeCell ref="G21:H21"/>
    <mergeCell ref="G22:H22"/>
    <mergeCell ref="G23:H23"/>
    <mergeCell ref="G24:H24"/>
    <mergeCell ref="B25:B28"/>
    <mergeCell ref="G25:H25"/>
    <mergeCell ref="D27:D28"/>
    <mergeCell ref="A31:D31"/>
    <mergeCell ref="B33:C35"/>
    <mergeCell ref="B40:B43"/>
    <mergeCell ref="D42:D43"/>
    <mergeCell ref="A46:D46"/>
    <mergeCell ref="B48:C50"/>
    <mergeCell ref="B55:B58"/>
    <mergeCell ref="D57:D58"/>
    <mergeCell ref="A61:D61"/>
    <mergeCell ref="B63:C65"/>
    <mergeCell ref="B70:B73"/>
    <mergeCell ref="D72:D73"/>
    <mergeCell ref="A76:D76"/>
    <mergeCell ref="B78:C80"/>
    <mergeCell ref="B85:B88"/>
    <mergeCell ref="D87:D88"/>
    <mergeCell ref="A91:D91"/>
    <mergeCell ref="B93:C95"/>
    <mergeCell ref="G93:H93"/>
    <mergeCell ref="G94:H94"/>
    <mergeCell ref="G95:H95"/>
    <mergeCell ref="G130:H130"/>
    <mergeCell ref="G131:H133"/>
    <mergeCell ref="F135:H135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8"/>
    <mergeCell ref="F150:H150"/>
    <mergeCell ref="G159:H159"/>
    <mergeCell ref="G160:H160"/>
    <mergeCell ref="G161:H163"/>
    <mergeCell ref="F165:H165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G370:H37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8"/>
    <mergeCell ref="F360:H360"/>
    <mergeCell ref="G362:H362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B408:C410"/>
    <mergeCell ref="D417:D418"/>
    <mergeCell ref="A421:D421"/>
    <mergeCell ref="B423:C425"/>
    <mergeCell ref="A436:D436"/>
    <mergeCell ref="B438:C440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88:C290"/>
    <mergeCell ref="A301:D301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333:C335"/>
    <mergeCell ref="B355:B358"/>
    <mergeCell ref="B370:B373"/>
    <mergeCell ref="B385:B388"/>
    <mergeCell ref="B400:B403"/>
    <mergeCell ref="B415:B418"/>
    <mergeCell ref="B430:B433"/>
    <mergeCell ref="B445:B448"/>
    <mergeCell ref="B340:B343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A106:D106"/>
    <mergeCell ref="B108:C110"/>
    <mergeCell ref="B115:B118"/>
    <mergeCell ref="D117:D118"/>
    <mergeCell ref="A121:D121"/>
    <mergeCell ref="B123:C125"/>
    <mergeCell ref="B130:B133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145:B148"/>
    <mergeCell ref="D147:D148"/>
    <mergeCell ref="A151:D151"/>
    <mergeCell ref="B153:C155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8"/>
    <mergeCell ref="F120:H120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52:H152"/>
    <mergeCell ref="G153:H153"/>
    <mergeCell ref="G154:H154"/>
    <mergeCell ref="G155:H155"/>
    <mergeCell ref="G156:H156"/>
    <mergeCell ref="G157:H157"/>
    <mergeCell ref="G158:H158"/>
    <mergeCell ref="B160:B163"/>
    <mergeCell ref="D162:D163"/>
    <mergeCell ref="B175:B178"/>
    <mergeCell ref="D177:D178"/>
    <mergeCell ref="F180:H180"/>
    <mergeCell ref="G182:H182"/>
    <mergeCell ref="G183:H183"/>
    <mergeCell ref="G184:H184"/>
    <mergeCell ref="G185:H185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8"/>
    <mergeCell ref="F240:H240"/>
    <mergeCell ref="G260:H260"/>
    <mergeCell ref="G261:H261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188:H188"/>
    <mergeCell ref="G189:H189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42:H242"/>
    <mergeCell ref="G243:H243"/>
    <mergeCell ref="G244:H244"/>
    <mergeCell ref="G245:H245"/>
    <mergeCell ref="G246:H246"/>
    <mergeCell ref="G247:H247"/>
    <mergeCell ref="G248:H248"/>
    <mergeCell ref="B265:B268"/>
    <mergeCell ref="D267:D268"/>
    <mergeCell ref="B280:B283"/>
    <mergeCell ref="D282:D283"/>
    <mergeCell ref="B295:B298"/>
    <mergeCell ref="D297:D298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3"/>
    <mergeCell ref="F285:H285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G413:H413"/>
    <mergeCell ref="G443:H443"/>
    <mergeCell ref="G444:H444"/>
    <mergeCell ref="G445:H445"/>
    <mergeCell ref="G446:H448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G533:H533"/>
    <mergeCell ref="G534:H534"/>
    <mergeCell ref="B535:B538"/>
    <mergeCell ref="G535:H535"/>
    <mergeCell ref="G536:H538"/>
    <mergeCell ref="F540:H540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559:H559"/>
    <mergeCell ref="G560:H560"/>
    <mergeCell ref="G561:H561"/>
    <mergeCell ref="G562:H562"/>
    <mergeCell ref="G563:H563"/>
    <mergeCell ref="D537:D538"/>
    <mergeCell ref="A541:D541"/>
    <mergeCell ref="B543:C545"/>
    <mergeCell ref="B550:B553"/>
    <mergeCell ref="D552:D553"/>
    <mergeCell ref="A556:D556"/>
    <mergeCell ref="B558:C560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A601:D601"/>
    <mergeCell ref="B603:C605"/>
    <mergeCell ref="G604:H604"/>
    <mergeCell ref="G605:H605"/>
    <mergeCell ref="G606:H606"/>
    <mergeCell ref="G607:H607"/>
    <mergeCell ref="G608:H608"/>
    <mergeCell ref="G609:H609"/>
    <mergeCell ref="B610:B613"/>
    <mergeCell ref="G610:H610"/>
    <mergeCell ref="G611:H613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458:H458"/>
    <mergeCell ref="G459:H459"/>
    <mergeCell ref="B460:B463"/>
    <mergeCell ref="G460:H460"/>
    <mergeCell ref="D462:D463"/>
    <mergeCell ref="A466:D466"/>
    <mergeCell ref="B468:C470"/>
    <mergeCell ref="G469:H469"/>
    <mergeCell ref="G470:H470"/>
    <mergeCell ref="G471:H471"/>
    <mergeCell ref="G472:H472"/>
    <mergeCell ref="G473:H473"/>
    <mergeCell ref="G474:H474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F510:H510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G519:H519"/>
    <mergeCell ref="B520:B523"/>
    <mergeCell ref="D522:D523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G467:H467"/>
    <mergeCell ref="G461:H463"/>
    <mergeCell ref="G468:H468"/>
    <mergeCell ref="G497:H497"/>
    <mergeCell ref="G498:H498"/>
    <mergeCell ref="G499:H499"/>
    <mergeCell ref="G500:H500"/>
    <mergeCell ref="G501:H501"/>
    <mergeCell ref="G502:H502"/>
    <mergeCell ref="G503:H503"/>
    <mergeCell ref="G520:H520"/>
    <mergeCell ref="G521:H523"/>
    <mergeCell ref="F525:H525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3"/>
    <mergeCell ref="B580:B583"/>
    <mergeCell ref="B595:B598"/>
    <mergeCell ref="B565:B568"/>
    <mergeCell ref="D567:D568"/>
    <mergeCell ref="A571:D571"/>
    <mergeCell ref="B573:C575"/>
    <mergeCell ref="D582:D583"/>
    <mergeCell ref="A586:D586"/>
    <mergeCell ref="B588:C590"/>
    <mergeCell ref="D597:D598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F810:H810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8:H828"/>
    <mergeCell ref="G829:H829"/>
    <mergeCell ref="G830:H830"/>
    <mergeCell ref="G831:H831"/>
    <mergeCell ref="G832:H832"/>
    <mergeCell ref="G833:H833"/>
    <mergeCell ref="G834:H834"/>
  </mergeCells>
  <printOptions gridLines="1" horizontalCentered="1"/>
  <pageMargins bottom="0.75" footer="0.0" header="0.0" left="0.14886164623467601" right="0.1339754816112084" top="0.14886164623467601"/>
  <pageSetup fitToHeight="0" paperSize="5" cellComments="atEnd" orientation="portrait" pageOrder="overThenDown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0"/>
  <cols>
    <col customWidth="1" min="1" max="1" width="16.14"/>
    <col customWidth="1" min="2" max="2" width="44.86"/>
    <col customWidth="1" min="3" max="3" width="24.0"/>
    <col customWidth="1" min="4" max="4" width="15.14"/>
    <col customWidth="1" min="5" max="5" width="3.29"/>
    <col customWidth="1" min="6" max="6" width="16.71"/>
    <col customWidth="1" min="8" max="8" width="25.86"/>
  </cols>
  <sheetData>
    <row r="1" ht="15.75" customHeight="1">
      <c r="A1" s="221" t="s">
        <v>829</v>
      </c>
      <c r="B1" s="222"/>
      <c r="C1" s="222"/>
      <c r="D1" s="223"/>
      <c r="E1" s="224"/>
      <c r="F1" s="30" t="str">
        <f>A1</f>
        <v>(25)1</v>
      </c>
      <c r="G1" s="31" t="s">
        <v>238</v>
      </c>
      <c r="H1" s="32"/>
    </row>
    <row r="2" ht="15.75" customHeight="1">
      <c r="A2" s="47" t="s">
        <v>239</v>
      </c>
      <c r="B2" s="52" t="str">
        <f>IFERROR(VLOOKUP(A1,REKAPAN!$A$1:$M$2737,2, FALSE))</f>
        <v>Yuliana</v>
      </c>
      <c r="C2" s="225"/>
      <c r="D2" s="226"/>
      <c r="E2" s="227"/>
      <c r="F2" s="30" t="s">
        <v>266</v>
      </c>
      <c r="G2" s="43" t="str">
        <f>B8</f>
        <v>CS YENI (082321458214)</v>
      </c>
      <c r="H2" s="28"/>
    </row>
    <row r="3" ht="15.75" customHeight="1">
      <c r="A3" s="47" t="s">
        <v>269</v>
      </c>
      <c r="B3" s="45" t="str">
        <f>IFERROR(VLOOKUP(A1,REKAPAN!$A$1:$M$2737,3, FALSE))</f>
        <v>Bugelsalam rt 002 rw 01,sertajaya ( kntrkn hj kemi) Kecamatan :Cikarang timur Kab/Kota :Bekasi Provinsi : Jawa barat</v>
      </c>
      <c r="D3" s="226"/>
      <c r="E3" s="227"/>
      <c r="F3" s="47" t="s">
        <v>270</v>
      </c>
      <c r="G3" s="49" t="str">
        <f>B2</f>
        <v>Yuliana</v>
      </c>
      <c r="H3" s="50"/>
    </row>
    <row r="4" ht="11.25" customHeight="1">
      <c r="A4" s="47"/>
      <c r="D4" s="226"/>
      <c r="E4" s="227"/>
      <c r="F4" s="47" t="s">
        <v>283</v>
      </c>
      <c r="G4" s="51" t="str">
        <f t="shared" ref="G4:G8" si="1">D7</f>
        <v>24/04/19</v>
      </c>
      <c r="H4" s="50"/>
    </row>
    <row r="5" ht="16.5" customHeight="1">
      <c r="A5" s="47"/>
      <c r="D5" s="226"/>
      <c r="E5" s="227"/>
      <c r="F5" s="47" t="s">
        <v>300</v>
      </c>
      <c r="G5" s="51" t="str">
        <f t="shared" si="1"/>
        <v>24/04/19</v>
      </c>
      <c r="H5" s="50"/>
    </row>
    <row r="6" ht="15.75" customHeight="1">
      <c r="A6" s="228" t="s">
        <v>306</v>
      </c>
      <c r="B6" s="73" t="str">
        <f>IFERROR(VLOOKUP(A1,REKAPAN!$A$1:$M$2737,4, FALSE))</f>
        <v>087741637100</v>
      </c>
      <c r="C6" s="229"/>
      <c r="D6" s="230"/>
      <c r="E6" s="227"/>
      <c r="F6" s="47" t="s">
        <v>325</v>
      </c>
      <c r="G6" s="49" t="str">
        <f t="shared" si="1"/>
        <v/>
      </c>
      <c r="H6" s="50"/>
    </row>
    <row r="7" ht="15.75" customHeight="1">
      <c r="A7" s="47" t="s">
        <v>332</v>
      </c>
      <c r="B7" s="231" t="s">
        <v>333</v>
      </c>
      <c r="C7" s="58" t="s">
        <v>283</v>
      </c>
      <c r="D7" s="59" t="str">
        <f>IFERROR(VLOOKUP(A1,REKAPAN!$A$1:$M$2737,12, FALSE))</f>
        <v>24/04/19</v>
      </c>
      <c r="E7" s="227"/>
      <c r="F7" s="47" t="s">
        <v>351</v>
      </c>
      <c r="G7" s="49">
        <f t="shared" si="1"/>
        <v>12000</v>
      </c>
      <c r="H7" s="50"/>
    </row>
    <row r="8" ht="15.75" customHeight="1">
      <c r="A8" s="47" t="s">
        <v>266</v>
      </c>
      <c r="B8" s="52" t="str">
        <f>IFERROR(VLOOKUP(A1,REKAPAN!$A$1:$O$2737,15, FALSE))</f>
        <v>CS YENI (082321458214)</v>
      </c>
      <c r="C8" s="58" t="s">
        <v>300</v>
      </c>
      <c r="D8" s="59" t="str">
        <f>IFERROR(VLOOKUP(A1,REKAPAN!$A$1:$M$2737,13, FALSE))</f>
        <v>24/04/19</v>
      </c>
      <c r="E8" s="227"/>
      <c r="F8" s="47" t="s">
        <v>372</v>
      </c>
      <c r="G8" s="49" t="str">
        <f t="shared" si="1"/>
        <v>JNE REG</v>
      </c>
      <c r="H8" s="50"/>
    </row>
    <row r="9" ht="15.75" customHeight="1">
      <c r="A9" s="47" t="s">
        <v>383</v>
      </c>
      <c r="B9" s="52">
        <f>IFERROR(VLOOKUP(A1,REKAPAN!$A$1:$M$2737,6, FALSE))</f>
        <v>2</v>
      </c>
      <c r="C9" s="58" t="s">
        <v>325</v>
      </c>
      <c r="D9" s="226" t="str">
        <f>IFERROR(VLOOKUP(A1,REKAPAN!$A$1:$M$2737,11, FALSE))</f>
        <v/>
      </c>
      <c r="E9" s="227"/>
      <c r="F9" s="47" t="s">
        <v>394</v>
      </c>
      <c r="G9" s="61" t="str">
        <f>IFERROR(VLOOKUP(A1,REKAPAN!$A$1:$O$2737,14, FALSE))</f>
        <v/>
      </c>
      <c r="H9" s="50"/>
    </row>
    <row r="10" ht="15.75" customHeight="1">
      <c r="A10" s="47" t="s">
        <v>404</v>
      </c>
      <c r="B10" s="62" t="str">
        <f>IFERROR(VLOOKUP(A1,REKAPAN!$A$1:$M$2737,5, FALSE))</f>
        <v>Yara Maroon L set</v>
      </c>
      <c r="C10" s="58" t="s">
        <v>351</v>
      </c>
      <c r="D10" s="226">
        <f>IFERROR(VLOOKUP(A1,REKAPAN!$A$1:$M$2737,9, FALSE))</f>
        <v>12000</v>
      </c>
      <c r="E10" s="227"/>
      <c r="F10" s="47" t="s">
        <v>383</v>
      </c>
      <c r="G10" s="63">
        <f t="shared" ref="G10:G11" si="2">B9</f>
        <v>2</v>
      </c>
      <c r="H10" s="50"/>
    </row>
    <row r="11" ht="15.75" customHeight="1">
      <c r="A11" s="232"/>
      <c r="C11" s="58" t="s">
        <v>372</v>
      </c>
      <c r="D11" s="65" t="str">
        <f>IFERROR(VLOOKUP(A1,REKAPAN!$A$1:$M$2737,10, FALSE))</f>
        <v>JNE REG</v>
      </c>
      <c r="E11" s="227"/>
      <c r="F11" s="47" t="s">
        <v>404</v>
      </c>
      <c r="G11" s="66" t="str">
        <f t="shared" si="2"/>
        <v>Yara Maroon L set</v>
      </c>
      <c r="H11" s="50"/>
    </row>
    <row r="12" ht="15.75" customHeight="1">
      <c r="A12" s="232"/>
      <c r="C12" s="58" t="s">
        <v>394</v>
      </c>
      <c r="D12" s="233"/>
      <c r="E12" s="227"/>
      <c r="F12" s="47"/>
      <c r="H12" s="50"/>
    </row>
    <row r="13" ht="18.0" customHeight="1">
      <c r="A13" s="232"/>
      <c r="C13" s="225"/>
      <c r="D13" s="50"/>
      <c r="E13" s="227"/>
      <c r="F13" s="64"/>
      <c r="H13" s="50"/>
    </row>
    <row r="14" ht="15.75" customHeight="1">
      <c r="A14" s="47" t="s">
        <v>460</v>
      </c>
      <c r="B14" s="234" t="s">
        <v>462</v>
      </c>
      <c r="C14" s="225"/>
      <c r="D14" s="226"/>
      <c r="E14" s="227"/>
      <c r="F14" s="69" t="s">
        <v>464</v>
      </c>
      <c r="G14" s="70" t="s">
        <v>469</v>
      </c>
      <c r="H14" s="71"/>
    </row>
    <row r="15" ht="15.75" customHeight="1">
      <c r="A15" s="235" t="str">
        <f>IFERROR(VLOOKUP(A1,REKAPAN!$A$2:$R$2737,16, FALSE))</f>
        <v>Rosty</v>
      </c>
      <c r="B15" s="236"/>
      <c r="C15" s="229"/>
      <c r="D15" s="230"/>
      <c r="E15" s="237"/>
      <c r="F15" s="77"/>
      <c r="G15" s="78"/>
      <c r="H15" s="79"/>
    </row>
    <row r="16" ht="15.75" customHeight="1">
      <c r="A16" s="221" t="s">
        <v>833</v>
      </c>
      <c r="B16" s="222"/>
      <c r="C16" s="222"/>
      <c r="D16" s="223"/>
      <c r="E16" s="224"/>
      <c r="F16" s="30" t="str">
        <f>A16</f>
        <v>(25)2</v>
      </c>
      <c r="G16" s="31" t="s">
        <v>238</v>
      </c>
      <c r="H16" s="32"/>
    </row>
    <row r="17" ht="15.75" customHeight="1">
      <c r="A17" s="47" t="s">
        <v>239</v>
      </c>
      <c r="B17" s="52" t="str">
        <f>IFERROR(VLOOKUP(A16,REKAPAN!$A$1:$M$2737,2, FALSE))</f>
        <v>Widia</v>
      </c>
      <c r="C17" s="225"/>
      <c r="D17" s="226"/>
      <c r="E17" s="227"/>
      <c r="F17" s="30" t="s">
        <v>266</v>
      </c>
      <c r="G17" s="43" t="str">
        <f>B23</f>
        <v>CS YENI (082321458214)</v>
      </c>
      <c r="H17" s="28"/>
    </row>
    <row r="18" ht="15.75" customHeight="1">
      <c r="A18" s="47" t="s">
        <v>269</v>
      </c>
      <c r="B18" s="45" t="str">
        <f>IFERROR(VLOOKUP(A16,REKAPAN!$A$1:$M$2737,3, FALSE))</f>
        <v>Toko asri shoes grosir sepatu dan sandal blok b1 lantai dasar No 306 pasar anyar Bogor</v>
      </c>
      <c r="D18" s="226"/>
      <c r="E18" s="227"/>
      <c r="F18" s="47" t="s">
        <v>270</v>
      </c>
      <c r="G18" s="49" t="str">
        <f>B17</f>
        <v>Widia</v>
      </c>
      <c r="H18" s="50"/>
    </row>
    <row r="19" ht="24.75" customHeight="1">
      <c r="A19" s="47"/>
      <c r="D19" s="226"/>
      <c r="E19" s="227"/>
      <c r="F19" s="47" t="s">
        <v>283</v>
      </c>
      <c r="G19" s="51" t="str">
        <f t="shared" ref="G19:G23" si="3">D22</f>
        <v>24/04/19</v>
      </c>
      <c r="H19" s="50"/>
    </row>
    <row r="20" ht="15.75" customHeight="1">
      <c r="A20" s="47"/>
      <c r="D20" s="226"/>
      <c r="E20" s="227"/>
      <c r="F20" s="47" t="s">
        <v>300</v>
      </c>
      <c r="G20" s="51" t="str">
        <f t="shared" si="3"/>
        <v>24/04/19</v>
      </c>
      <c r="H20" s="50"/>
    </row>
    <row r="21" ht="15.75" customHeight="1">
      <c r="A21" s="228" t="s">
        <v>306</v>
      </c>
      <c r="B21" s="73" t="str">
        <f>IFERROR(VLOOKUP(A16,REKAPAN!$A$1:$M$2737,4, FALSE))</f>
        <v>08567072067</v>
      </c>
      <c r="C21" s="229"/>
      <c r="D21" s="230"/>
      <c r="E21" s="227"/>
      <c r="F21" s="47" t="s">
        <v>325</v>
      </c>
      <c r="G21" s="49" t="str">
        <f t="shared" si="3"/>
        <v/>
      </c>
      <c r="H21" s="50"/>
    </row>
    <row r="22" ht="15.75" customHeight="1">
      <c r="A22" s="47" t="s">
        <v>332</v>
      </c>
      <c r="B22" s="231" t="s">
        <v>333</v>
      </c>
      <c r="C22" s="58" t="s">
        <v>283</v>
      </c>
      <c r="D22" s="59" t="str">
        <f>IFERROR(VLOOKUP(A16,REKAPAN!$A$1:$M$2737,12, FALSE))</f>
        <v>24/04/19</v>
      </c>
      <c r="E22" s="227"/>
      <c r="F22" s="47" t="s">
        <v>351</v>
      </c>
      <c r="G22" s="49">
        <f t="shared" si="3"/>
        <v>12000</v>
      </c>
      <c r="H22" s="50"/>
    </row>
    <row r="23" ht="15.75" customHeight="1">
      <c r="A23" s="47" t="s">
        <v>266</v>
      </c>
      <c r="B23" s="52" t="str">
        <f>IFERROR(VLOOKUP(A16,REKAPAN!$A$1:$O$2737,15, FALSE))</f>
        <v>CS YENI (082321458214)</v>
      </c>
      <c r="C23" s="58" t="s">
        <v>300</v>
      </c>
      <c r="D23" s="59" t="str">
        <f>IFERROR(VLOOKUP(A16,REKAPAN!$A$1:$M$2737,13, FALSE))</f>
        <v>24/04/19</v>
      </c>
      <c r="E23" s="227"/>
      <c r="F23" s="47" t="s">
        <v>372</v>
      </c>
      <c r="G23" s="49" t="str">
        <f t="shared" si="3"/>
        <v>JNE REG</v>
      </c>
      <c r="H23" s="50"/>
    </row>
    <row r="24" ht="15.75" customHeight="1">
      <c r="A24" s="47" t="s">
        <v>383</v>
      </c>
      <c r="B24" s="52">
        <f>IFERROR(VLOOKUP(A16,REKAPAN!$A$1:$M$2737,6, FALSE))</f>
        <v>2</v>
      </c>
      <c r="C24" s="58" t="s">
        <v>325</v>
      </c>
      <c r="D24" s="226" t="str">
        <f>IFERROR(VLOOKUP(A16,REKAPAN!$A$1:$M$2737,11, FALSE))</f>
        <v/>
      </c>
      <c r="E24" s="227"/>
      <c r="F24" s="47" t="s">
        <v>394</v>
      </c>
      <c r="G24" s="61" t="str">
        <f>IFERROR(VLOOKUP(A16,REKAPAN!$A$1:$O$2737,14, FALSE))</f>
        <v/>
      </c>
      <c r="H24" s="50"/>
    </row>
    <row r="25" ht="15.75" customHeight="1">
      <c r="A25" s="47" t="s">
        <v>404</v>
      </c>
      <c r="B25" s="62" t="str">
        <f>IFERROR(VLOOKUP(A16,REKAPAN!$A$1:$M$2737,5, FALSE))</f>
        <v>Yara Hitam XL set</v>
      </c>
      <c r="C25" s="58" t="s">
        <v>351</v>
      </c>
      <c r="D25" s="226">
        <f>IFERROR(VLOOKUP(A16,REKAPAN!$A$1:$M$2737,9, FALSE))</f>
        <v>12000</v>
      </c>
      <c r="E25" s="227"/>
      <c r="F25" s="47" t="s">
        <v>383</v>
      </c>
      <c r="G25" s="63">
        <f t="shared" ref="G25:G26" si="4">B24</f>
        <v>2</v>
      </c>
      <c r="H25" s="50"/>
    </row>
    <row r="26" ht="15.75" customHeight="1">
      <c r="A26" s="232"/>
      <c r="C26" s="58" t="s">
        <v>372</v>
      </c>
      <c r="D26" s="65" t="str">
        <f>IFERROR(VLOOKUP(A16,REKAPAN!$A$1:$M$2737,10, FALSE))</f>
        <v>JNE REG</v>
      </c>
      <c r="E26" s="227"/>
      <c r="F26" s="47" t="s">
        <v>404</v>
      </c>
      <c r="G26" s="66" t="str">
        <f t="shared" si="4"/>
        <v>Yara Hitam XL set</v>
      </c>
      <c r="H26" s="50"/>
    </row>
    <row r="27" ht="15.75" customHeight="1">
      <c r="A27" s="232"/>
      <c r="C27" s="58" t="s">
        <v>394</v>
      </c>
      <c r="D27" s="233"/>
      <c r="E27" s="227"/>
      <c r="F27" s="47"/>
      <c r="H27" s="50"/>
    </row>
    <row r="28" ht="15.75" customHeight="1">
      <c r="A28" s="232"/>
      <c r="C28" s="225"/>
      <c r="D28" s="50"/>
      <c r="E28" s="227"/>
      <c r="F28" s="64"/>
      <c r="H28" s="50"/>
    </row>
    <row r="29" ht="15.75" customHeight="1">
      <c r="A29" s="47" t="s">
        <v>460</v>
      </c>
      <c r="B29" s="234" t="s">
        <v>462</v>
      </c>
      <c r="C29" s="225"/>
      <c r="D29" s="226"/>
      <c r="E29" s="227"/>
      <c r="F29" s="69" t="s">
        <v>464</v>
      </c>
      <c r="G29" s="70" t="s">
        <v>469</v>
      </c>
      <c r="H29" s="71"/>
    </row>
    <row r="30" ht="15.75" customHeight="1">
      <c r="A30" s="235" t="str">
        <f>IFERROR(VLOOKUP(A16,REKAPAN!$A$2:$R$2737,16, FALSE))</f>
        <v>Rosty</v>
      </c>
      <c r="B30" s="236"/>
      <c r="C30" s="229"/>
      <c r="D30" s="230"/>
      <c r="E30" s="237"/>
      <c r="F30" s="77"/>
      <c r="G30" s="78"/>
      <c r="H30" s="79"/>
    </row>
    <row r="31" ht="15.75" customHeight="1">
      <c r="A31" s="221" t="s">
        <v>838</v>
      </c>
      <c r="B31" s="222"/>
      <c r="C31" s="222"/>
      <c r="D31" s="223"/>
      <c r="E31" s="224"/>
      <c r="F31" s="30" t="str">
        <f>A31</f>
        <v>(25)3</v>
      </c>
      <c r="G31" s="31" t="s">
        <v>238</v>
      </c>
      <c r="H31" s="32"/>
    </row>
    <row r="32" ht="15.75" customHeight="1">
      <c r="A32" s="47" t="s">
        <v>239</v>
      </c>
      <c r="B32" s="52" t="str">
        <f>IFERROR(VLOOKUP(A31,REKAPAN!$A$1:$M$2737,2, FALSE))</f>
        <v>Silkiyah / Kiki</v>
      </c>
      <c r="C32" s="225"/>
      <c r="D32" s="226"/>
      <c r="E32" s="227"/>
      <c r="F32" s="30" t="s">
        <v>266</v>
      </c>
      <c r="G32" s="43" t="str">
        <f>B38</f>
        <v>CS YENI (082321458214)</v>
      </c>
      <c r="H32" s="28"/>
    </row>
    <row r="33" ht="15.75" customHeight="1">
      <c r="A33" s="47" t="s">
        <v>269</v>
      </c>
      <c r="B33" s="45" t="str">
        <f>IFERROR(VLOOKUP(A31,REKAPAN!$A$1:$M$2737,3, FALSE))</f>
        <v>Jl Kedoya Raya Gg Bhineka 2 No 9 Rt 007 Rw 04 Kelurahan Kedoya - Utara ( Rumah Bapak Wakidi ) Kecamatan : Kebon - Jeruk Kab/Kota : Jakarta Barat Provinsi : DKI Jakarta</v>
      </c>
      <c r="D33" s="226"/>
      <c r="E33" s="227"/>
      <c r="F33" s="47" t="s">
        <v>270</v>
      </c>
      <c r="G33" s="49" t="str">
        <f>B32</f>
        <v>Silkiyah / Kiki</v>
      </c>
      <c r="H33" s="50"/>
    </row>
    <row r="34" ht="24.75" customHeight="1">
      <c r="A34" s="47"/>
      <c r="D34" s="226"/>
      <c r="E34" s="227"/>
      <c r="F34" s="47" t="s">
        <v>283</v>
      </c>
      <c r="G34" s="51" t="str">
        <f t="shared" ref="G34:G38" si="5">D37</f>
        <v>24/04/19</v>
      </c>
      <c r="H34" s="50"/>
    </row>
    <row r="35" ht="22.5" customHeight="1">
      <c r="A35" s="47"/>
      <c r="D35" s="226"/>
      <c r="E35" s="227"/>
      <c r="F35" s="47" t="s">
        <v>300</v>
      </c>
      <c r="G35" s="51" t="str">
        <f t="shared" si="5"/>
        <v>24/04/19</v>
      </c>
      <c r="H35" s="50"/>
    </row>
    <row r="36" ht="15.75" customHeight="1">
      <c r="A36" s="228" t="s">
        <v>306</v>
      </c>
      <c r="B36" s="73" t="str">
        <f>IFERROR(VLOOKUP(A31,REKAPAN!$A$1:$M$2737,4, FALSE))</f>
        <v>087874962032</v>
      </c>
      <c r="C36" s="229"/>
      <c r="D36" s="230"/>
      <c r="E36" s="227"/>
      <c r="F36" s="47" t="s">
        <v>325</v>
      </c>
      <c r="G36" s="49" t="str">
        <f t="shared" si="5"/>
        <v/>
      </c>
      <c r="H36" s="50"/>
    </row>
    <row r="37" ht="15.75" customHeight="1">
      <c r="A37" s="47" t="s">
        <v>332</v>
      </c>
      <c r="B37" s="231" t="s">
        <v>333</v>
      </c>
      <c r="C37" s="58" t="s">
        <v>283</v>
      </c>
      <c r="D37" s="59" t="str">
        <f>IFERROR(VLOOKUP(A31,REKAPAN!$A$1:$M$2737,12, FALSE))</f>
        <v>24/04/19</v>
      </c>
      <c r="E37" s="227"/>
      <c r="F37" s="47" t="s">
        <v>351</v>
      </c>
      <c r="G37" s="49">
        <f t="shared" si="5"/>
        <v>11000</v>
      </c>
      <c r="H37" s="50"/>
    </row>
    <row r="38" ht="15.75" customHeight="1">
      <c r="A38" s="47" t="s">
        <v>266</v>
      </c>
      <c r="B38" s="52" t="str">
        <f>IFERROR(VLOOKUP(A31,REKAPAN!$A$1:$O$2737,15, FALSE))</f>
        <v>CS YENI (082321458214)</v>
      </c>
      <c r="C38" s="58" t="s">
        <v>300</v>
      </c>
      <c r="D38" s="59" t="str">
        <f>IFERROR(VLOOKUP(A31,REKAPAN!$A$1:$M$2737,13, FALSE))</f>
        <v>24/04/19</v>
      </c>
      <c r="E38" s="227"/>
      <c r="F38" s="47" t="s">
        <v>372</v>
      </c>
      <c r="G38" s="49" t="str">
        <f t="shared" si="5"/>
        <v>JNE REG</v>
      </c>
      <c r="H38" s="50"/>
    </row>
    <row r="39" ht="15.75" customHeight="1">
      <c r="A39" s="47" t="s">
        <v>383</v>
      </c>
      <c r="B39" s="52">
        <f>IFERROR(VLOOKUP(A31,REKAPAN!$A$1:$M$2737,6, FALSE))</f>
        <v>2</v>
      </c>
      <c r="C39" s="58" t="s">
        <v>325</v>
      </c>
      <c r="D39" s="226" t="str">
        <f>IFERROR(VLOOKUP(A31,REKAPAN!$A$1:$M$2737,11, FALSE))</f>
        <v/>
      </c>
      <c r="E39" s="227"/>
      <c r="F39" s="47" t="s">
        <v>394</v>
      </c>
      <c r="G39" s="61" t="str">
        <f>IFERROR(VLOOKUP(A31,REKAPAN!$A$1:$O$2737,14, FALSE))</f>
        <v/>
      </c>
      <c r="H39" s="50"/>
    </row>
    <row r="40" ht="15.75" customHeight="1">
      <c r="A40" s="47" t="s">
        <v>404</v>
      </c>
      <c r="B40" s="62" t="str">
        <f>IFERROR(VLOOKUP(A31,REKAPAN!$A$1:$M$2737,5, FALSE))</f>
        <v>- Tisha Navy L do
- Khimar Saafia Grey</v>
      </c>
      <c r="C40" s="58" t="s">
        <v>351</v>
      </c>
      <c r="D40" s="226">
        <f>IFERROR(VLOOKUP(A31,REKAPAN!$A$1:$M$2737,9, FALSE))</f>
        <v>11000</v>
      </c>
      <c r="E40" s="227"/>
      <c r="F40" s="47" t="s">
        <v>383</v>
      </c>
      <c r="G40" s="63">
        <f t="shared" ref="G40:G41" si="6">B39</f>
        <v>2</v>
      </c>
      <c r="H40" s="50"/>
    </row>
    <row r="41" ht="15.75" customHeight="1">
      <c r="A41" s="232"/>
      <c r="C41" s="58" t="s">
        <v>372</v>
      </c>
      <c r="D41" s="65" t="str">
        <f>IFERROR(VLOOKUP(A31,REKAPAN!$A$1:$M$2737,10, FALSE))</f>
        <v>JNE REG</v>
      </c>
      <c r="E41" s="227"/>
      <c r="F41" s="47" t="s">
        <v>404</v>
      </c>
      <c r="G41" s="66" t="str">
        <f t="shared" si="6"/>
        <v>- Tisha Navy L do
- Khimar Saafia Grey</v>
      </c>
      <c r="H41" s="50"/>
    </row>
    <row r="42" ht="15.75" customHeight="1">
      <c r="A42" s="232"/>
      <c r="C42" s="58" t="s">
        <v>394</v>
      </c>
      <c r="D42" s="233"/>
      <c r="E42" s="227"/>
      <c r="F42" s="47"/>
      <c r="H42" s="50"/>
    </row>
    <row r="43" ht="15.75" customHeight="1">
      <c r="A43" s="232"/>
      <c r="C43" s="225"/>
      <c r="D43" s="50"/>
      <c r="E43" s="227"/>
      <c r="F43" s="64"/>
      <c r="H43" s="50"/>
    </row>
    <row r="44" ht="15.75" customHeight="1">
      <c r="A44" s="47" t="s">
        <v>460</v>
      </c>
      <c r="B44" s="234" t="s">
        <v>462</v>
      </c>
      <c r="C44" s="225"/>
      <c r="D44" s="226"/>
      <c r="E44" s="227"/>
      <c r="F44" s="69" t="s">
        <v>464</v>
      </c>
      <c r="G44" s="70" t="s">
        <v>469</v>
      </c>
      <c r="H44" s="71"/>
    </row>
    <row r="45" ht="15.75" customHeight="1">
      <c r="A45" s="235" t="str">
        <f>IFERROR(VLOOKUP(A31,REKAPAN!$A$2:$R$2737,16, FALSE))</f>
        <v>Rosty</v>
      </c>
      <c r="B45" s="236"/>
      <c r="C45" s="229"/>
      <c r="D45" s="230"/>
      <c r="E45" s="237"/>
      <c r="F45" s="77"/>
      <c r="G45" s="78"/>
      <c r="H45" s="79"/>
    </row>
    <row r="46" ht="15.75" customHeight="1">
      <c r="A46" s="221" t="s">
        <v>843</v>
      </c>
      <c r="B46" s="222"/>
      <c r="C46" s="222"/>
      <c r="D46" s="223"/>
      <c r="E46" s="224"/>
      <c r="F46" s="30" t="str">
        <f>A46</f>
        <v>(25)4</v>
      </c>
      <c r="G46" s="31" t="s">
        <v>238</v>
      </c>
      <c r="H46" s="32"/>
    </row>
    <row r="47" ht="15.75" customHeight="1">
      <c r="A47" s="47" t="s">
        <v>239</v>
      </c>
      <c r="B47" s="52" t="str">
        <f>IFERROR(VLOOKUP(A46,REKAPAN!$A$1:$M$2737,2, FALSE))</f>
        <v>Afita Nur Rizqiyah</v>
      </c>
      <c r="C47" s="225"/>
      <c r="D47" s="226"/>
      <c r="E47" s="227"/>
      <c r="F47" s="30" t="s">
        <v>266</v>
      </c>
      <c r="G47" s="43" t="str">
        <f>B53</f>
        <v>CS YENI (082321458214)</v>
      </c>
      <c r="H47" s="28"/>
    </row>
    <row r="48" ht="15.75" customHeight="1">
      <c r="A48" s="47" t="s">
        <v>269</v>
      </c>
      <c r="B48" s="45" t="str">
        <f>IFERROR(VLOOKUP(A46,REKAPAN!$A$1:$M$2737,3, FALSE))</f>
        <v>Dk. cepoko, Ds. cepoko kuning Rt 05 Rw 02 kec : Batang Kab : Batang / kota : Batang Provinsi : Jawa Tengah</v>
      </c>
      <c r="D48" s="226"/>
      <c r="E48" s="227"/>
      <c r="F48" s="47" t="s">
        <v>270</v>
      </c>
      <c r="G48" s="49" t="str">
        <f>B47</f>
        <v>Afita Nur Rizqiyah</v>
      </c>
      <c r="H48" s="50"/>
    </row>
    <row r="49" ht="20.25" customHeight="1">
      <c r="A49" s="47"/>
      <c r="D49" s="226"/>
      <c r="E49" s="227"/>
      <c r="F49" s="47" t="s">
        <v>283</v>
      </c>
      <c r="G49" s="51" t="str">
        <f t="shared" ref="G49:G53" si="7">D52</f>
        <v>24/04/19</v>
      </c>
      <c r="H49" s="50"/>
    </row>
    <row r="50" ht="30.75" customHeight="1">
      <c r="A50" s="47"/>
      <c r="D50" s="226"/>
      <c r="E50" s="227"/>
      <c r="F50" s="47" t="s">
        <v>300</v>
      </c>
      <c r="G50" s="51" t="str">
        <f t="shared" si="7"/>
        <v>24/04/19</v>
      </c>
      <c r="H50" s="50"/>
    </row>
    <row r="51" ht="15.75" customHeight="1">
      <c r="A51" s="228" t="s">
        <v>306</v>
      </c>
      <c r="B51" s="73" t="str">
        <f>IFERROR(VLOOKUP(A46,REKAPAN!$A$1:$M$2737,4, FALSE))</f>
        <v>08157663090</v>
      </c>
      <c r="C51" s="229"/>
      <c r="D51" s="230"/>
      <c r="E51" s="227"/>
      <c r="F51" s="47" t="s">
        <v>325</v>
      </c>
      <c r="G51" s="49" t="str">
        <f t="shared" si="7"/>
        <v/>
      </c>
      <c r="H51" s="50"/>
    </row>
    <row r="52" ht="15.75" customHeight="1">
      <c r="A52" s="47" t="s">
        <v>332</v>
      </c>
      <c r="B52" s="231" t="s">
        <v>333</v>
      </c>
      <c r="C52" s="58" t="s">
        <v>283</v>
      </c>
      <c r="D52" s="59" t="str">
        <f>IFERROR(VLOOKUP(A46,REKAPAN!$A$1:$M$2737,12, FALSE))</f>
        <v>24/04/19</v>
      </c>
      <c r="E52" s="227"/>
      <c r="F52" s="47" t="s">
        <v>351</v>
      </c>
      <c r="G52" s="49">
        <f t="shared" si="7"/>
        <v>24000</v>
      </c>
      <c r="H52" s="50"/>
    </row>
    <row r="53" ht="15.75" customHeight="1">
      <c r="A53" s="47" t="s">
        <v>266</v>
      </c>
      <c r="B53" s="52" t="str">
        <f>IFERROR(VLOOKUP(A46,REKAPAN!$A$1:$O$2737,15, FALSE))</f>
        <v>CS YENI (082321458214)</v>
      </c>
      <c r="C53" s="58" t="s">
        <v>300</v>
      </c>
      <c r="D53" s="59" t="str">
        <f>IFERROR(VLOOKUP(A46,REKAPAN!$A$1:$M$2737,13, FALSE))</f>
        <v>24/04/19</v>
      </c>
      <c r="E53" s="227"/>
      <c r="F53" s="47" t="s">
        <v>372</v>
      </c>
      <c r="G53" s="49" t="str">
        <f t="shared" si="7"/>
        <v>JNE REG</v>
      </c>
      <c r="H53" s="50"/>
    </row>
    <row r="54" ht="15.75" customHeight="1">
      <c r="A54" s="47" t="s">
        <v>383</v>
      </c>
      <c r="B54" s="52">
        <f>IFERROR(VLOOKUP(A46,REKAPAN!$A$1:$M$2737,6, FALSE))</f>
        <v>2</v>
      </c>
      <c r="C54" s="58" t="s">
        <v>325</v>
      </c>
      <c r="D54" s="226" t="str">
        <f>IFERROR(VLOOKUP(A46,REKAPAN!$A$1:$M$2737,11, FALSE))</f>
        <v/>
      </c>
      <c r="E54" s="227"/>
      <c r="F54" s="47" t="s">
        <v>394</v>
      </c>
      <c r="G54" s="61" t="str">
        <f>IFERROR(VLOOKUP(A46,REKAPAN!$A$1:$O$2737,14, FALSE))</f>
        <v/>
      </c>
      <c r="H54" s="50"/>
    </row>
    <row r="55" ht="15.75" customHeight="1">
      <c r="A55" s="47" t="s">
        <v>404</v>
      </c>
      <c r="B55" s="62" t="str">
        <f>IFERROR(VLOOKUP(A46,REKAPAN!$A$1:$M$2737,5, FALSE))</f>
        <v>Yara Maroon L set</v>
      </c>
      <c r="C55" s="58" t="s">
        <v>351</v>
      </c>
      <c r="D55" s="226">
        <f>IFERROR(VLOOKUP(A46,REKAPAN!$A$1:$M$2737,9, FALSE))</f>
        <v>24000</v>
      </c>
      <c r="E55" s="227"/>
      <c r="F55" s="47" t="s">
        <v>383</v>
      </c>
      <c r="G55" s="63">
        <f t="shared" ref="G55:G56" si="8">B54</f>
        <v>2</v>
      </c>
      <c r="H55" s="50"/>
    </row>
    <row r="56" ht="15.75" customHeight="1">
      <c r="A56" s="232"/>
      <c r="C56" s="58" t="s">
        <v>372</v>
      </c>
      <c r="D56" s="65" t="str">
        <f>IFERROR(VLOOKUP(A46,REKAPAN!$A$1:$M$2737,10, FALSE))</f>
        <v>JNE REG</v>
      </c>
      <c r="E56" s="227"/>
      <c r="F56" s="47" t="s">
        <v>404</v>
      </c>
      <c r="G56" s="66" t="str">
        <f t="shared" si="8"/>
        <v>Yara Maroon L set</v>
      </c>
      <c r="H56" s="50"/>
    </row>
    <row r="57" ht="15.75" customHeight="1">
      <c r="A57" s="232"/>
      <c r="C57" s="58" t="s">
        <v>394</v>
      </c>
      <c r="D57" s="233"/>
      <c r="E57" s="227"/>
      <c r="F57" s="47"/>
      <c r="H57" s="50"/>
    </row>
    <row r="58" ht="27.0" customHeight="1">
      <c r="A58" s="232"/>
      <c r="C58" s="225"/>
      <c r="D58" s="50"/>
      <c r="E58" s="227"/>
      <c r="F58" s="64"/>
      <c r="H58" s="50"/>
    </row>
    <row r="59" ht="15.75" customHeight="1">
      <c r="A59" s="47" t="s">
        <v>460</v>
      </c>
      <c r="B59" s="234" t="s">
        <v>462</v>
      </c>
      <c r="C59" s="225"/>
      <c r="D59" s="226"/>
      <c r="E59" s="227"/>
      <c r="F59" s="69" t="s">
        <v>464</v>
      </c>
      <c r="G59" s="70" t="s">
        <v>469</v>
      </c>
      <c r="H59" s="71"/>
    </row>
    <row r="60" ht="15.75" customHeight="1">
      <c r="A60" s="235" t="str">
        <f>IFERROR(VLOOKUP(A46,REKAPAN!$A$2:$R$2737,16, FALSE))</f>
        <v>Rosty</v>
      </c>
      <c r="B60" s="236"/>
      <c r="C60" s="229"/>
      <c r="D60" s="230"/>
      <c r="E60" s="237"/>
      <c r="F60" s="77"/>
      <c r="G60" s="78"/>
      <c r="H60" s="79"/>
    </row>
    <row r="61" ht="15.75" customHeight="1">
      <c r="A61" s="221" t="s">
        <v>847</v>
      </c>
      <c r="B61" s="222"/>
      <c r="C61" s="222"/>
      <c r="D61" s="223"/>
      <c r="E61" s="224"/>
      <c r="F61" s="30" t="str">
        <f>A61</f>
        <v>(25)5</v>
      </c>
      <c r="G61" s="31" t="s">
        <v>238</v>
      </c>
      <c r="H61" s="32"/>
    </row>
    <row r="62" ht="15.75" customHeight="1">
      <c r="A62" s="47" t="s">
        <v>239</v>
      </c>
      <c r="B62" s="52" t="str">
        <f>IFERROR(VLOOKUP(A61,REKAPAN!$A$1:$M$2737,2, FALSE))</f>
        <v>Qonita</v>
      </c>
      <c r="C62" s="225"/>
      <c r="D62" s="226"/>
      <c r="E62" s="227"/>
      <c r="F62" s="30" t="s">
        <v>266</v>
      </c>
      <c r="G62" s="43" t="str">
        <f>B68</f>
        <v>CS YENI (082321458214)</v>
      </c>
      <c r="H62" s="28"/>
    </row>
    <row r="63" ht="15.75" customHeight="1">
      <c r="A63" s="47" t="s">
        <v>269</v>
      </c>
      <c r="B63" s="45" t="str">
        <f>IFERROR(VLOOKUP(A61,REKAPAN!$A$1:$M$2737,3, FALSE))</f>
        <v>jl. KH Agus Salim link. Luwung sawo RT 01 RW 07 Kel. Kebonsari Kecamatan : Citangkil Kab/Kota : Cilegon Provinsi : Banten</v>
      </c>
      <c r="D63" s="226"/>
      <c r="E63" s="227"/>
      <c r="F63" s="47" t="s">
        <v>270</v>
      </c>
      <c r="G63" s="49" t="str">
        <f>B62</f>
        <v>Qonita</v>
      </c>
      <c r="H63" s="50"/>
    </row>
    <row r="64" ht="15.75" customHeight="1">
      <c r="A64" s="47"/>
      <c r="D64" s="226"/>
      <c r="E64" s="227"/>
      <c r="F64" s="47" t="s">
        <v>283</v>
      </c>
      <c r="G64" s="51" t="str">
        <f t="shared" ref="G64:G68" si="9">D67</f>
        <v>24/04/19</v>
      </c>
      <c r="H64" s="50"/>
    </row>
    <row r="65" ht="33.0" customHeight="1">
      <c r="A65" s="47"/>
      <c r="D65" s="226"/>
      <c r="E65" s="227"/>
      <c r="F65" s="47" t="s">
        <v>300</v>
      </c>
      <c r="G65" s="51" t="str">
        <f t="shared" si="9"/>
        <v>24/04/19</v>
      </c>
      <c r="H65" s="50"/>
    </row>
    <row r="66" ht="15.75" customHeight="1">
      <c r="A66" s="228" t="s">
        <v>306</v>
      </c>
      <c r="B66" s="73" t="str">
        <f>IFERROR(VLOOKUP(A61,REKAPAN!$A$1:$M$2737,4, FALSE))</f>
        <v>0895705838923</v>
      </c>
      <c r="C66" s="229"/>
      <c r="D66" s="230"/>
      <c r="E66" s="227"/>
      <c r="F66" s="47" t="s">
        <v>325</v>
      </c>
      <c r="G66" s="49" t="str">
        <f t="shared" si="9"/>
        <v/>
      </c>
      <c r="H66" s="50"/>
    </row>
    <row r="67" ht="15.75" customHeight="1">
      <c r="A67" s="47" t="s">
        <v>332</v>
      </c>
      <c r="B67" s="231" t="s">
        <v>333</v>
      </c>
      <c r="C67" s="58" t="s">
        <v>283</v>
      </c>
      <c r="D67" s="59" t="str">
        <f>IFERROR(VLOOKUP(A61,REKAPAN!$A$1:$M$2737,12, FALSE))</f>
        <v>24/04/19</v>
      </c>
      <c r="E67" s="227"/>
      <c r="F67" s="47" t="s">
        <v>351</v>
      </c>
      <c r="G67" s="49">
        <f t="shared" si="9"/>
        <v>14000</v>
      </c>
      <c r="H67" s="50"/>
    </row>
    <row r="68" ht="15.75" customHeight="1">
      <c r="A68" s="47" t="s">
        <v>266</v>
      </c>
      <c r="B68" s="52" t="str">
        <f>IFERROR(VLOOKUP(A61,REKAPAN!$A$1:$O$2737,15, FALSE))</f>
        <v>CS YENI (082321458214)</v>
      </c>
      <c r="C68" s="58" t="s">
        <v>300</v>
      </c>
      <c r="D68" s="59" t="str">
        <f>IFERROR(VLOOKUP(A61,REKAPAN!$A$1:$M$2737,13, FALSE))</f>
        <v>24/04/19</v>
      </c>
      <c r="E68" s="227"/>
      <c r="F68" s="47" t="s">
        <v>372</v>
      </c>
      <c r="G68" s="49" t="str">
        <f t="shared" si="9"/>
        <v>JNE REG</v>
      </c>
      <c r="H68" s="50"/>
    </row>
    <row r="69" ht="15.75" customHeight="1">
      <c r="A69" s="47" t="s">
        <v>383</v>
      </c>
      <c r="B69" s="52">
        <f>IFERROR(VLOOKUP(A61,REKAPAN!$A$1:$M$2737,6, FALSE))</f>
        <v>1</v>
      </c>
      <c r="C69" s="58" t="s">
        <v>325</v>
      </c>
      <c r="D69" s="226" t="str">
        <f>IFERROR(VLOOKUP(A61,REKAPAN!$A$1:$M$2737,11, FALSE))</f>
        <v/>
      </c>
      <c r="E69" s="227"/>
      <c r="F69" s="47" t="s">
        <v>394</v>
      </c>
      <c r="G69" s="61" t="str">
        <f>IFERROR(VLOOKUP(A61,REKAPAN!$A$1:$O$2737,14, FALSE))</f>
        <v/>
      </c>
      <c r="H69" s="50"/>
    </row>
    <row r="70" ht="15.75" customHeight="1">
      <c r="A70" s="47" t="s">
        <v>404</v>
      </c>
      <c r="B70" s="62" t="str">
        <f>IFERROR(VLOOKUP(A61,REKAPAN!$A$1:$M$2737,5, FALSE))</f>
        <v>Inner rajut paket 1 (warna baru)</v>
      </c>
      <c r="C70" s="58" t="s">
        <v>351</v>
      </c>
      <c r="D70" s="226">
        <f>IFERROR(VLOOKUP(A61,REKAPAN!$A$1:$M$2737,9, FALSE))</f>
        <v>14000</v>
      </c>
      <c r="E70" s="227"/>
      <c r="F70" s="47" t="s">
        <v>383</v>
      </c>
      <c r="G70" s="63">
        <f t="shared" ref="G70:G71" si="10">B69</f>
        <v>1</v>
      </c>
      <c r="H70" s="50"/>
    </row>
    <row r="71" ht="15.75" customHeight="1">
      <c r="A71" s="232"/>
      <c r="C71" s="58" t="s">
        <v>372</v>
      </c>
      <c r="D71" s="65" t="str">
        <f>IFERROR(VLOOKUP(A61,REKAPAN!$A$1:$M$2737,10, FALSE))</f>
        <v>JNE REG</v>
      </c>
      <c r="E71" s="227"/>
      <c r="F71" s="47" t="s">
        <v>404</v>
      </c>
      <c r="G71" s="66" t="str">
        <f t="shared" si="10"/>
        <v>Inner rajut paket 1 (warna baru)</v>
      </c>
      <c r="H71" s="50"/>
    </row>
    <row r="72" ht="15.75" customHeight="1">
      <c r="A72" s="232"/>
      <c r="C72" s="58" t="s">
        <v>394</v>
      </c>
      <c r="D72" s="233"/>
      <c r="E72" s="227"/>
      <c r="F72" s="47"/>
      <c r="H72" s="50"/>
    </row>
    <row r="73" ht="15.75" customHeight="1">
      <c r="A73" s="232"/>
      <c r="C73" s="225"/>
      <c r="D73" s="50"/>
      <c r="E73" s="227"/>
      <c r="F73" s="64"/>
      <c r="H73" s="50"/>
    </row>
    <row r="74" ht="15.75" customHeight="1">
      <c r="A74" s="47" t="s">
        <v>460</v>
      </c>
      <c r="B74" s="234" t="s">
        <v>462</v>
      </c>
      <c r="C74" s="225"/>
      <c r="D74" s="226"/>
      <c r="E74" s="227"/>
      <c r="F74" s="69" t="s">
        <v>464</v>
      </c>
      <c r="G74" s="70" t="s">
        <v>469</v>
      </c>
      <c r="H74" s="71"/>
    </row>
    <row r="75" ht="15.75" customHeight="1">
      <c r="A75" s="235" t="str">
        <f>IFERROR(VLOOKUP(A61,REKAPAN!$A$2:$R$2737,16, FALSE))</f>
        <v>Rosty</v>
      </c>
      <c r="B75" s="236"/>
      <c r="C75" s="229"/>
      <c r="D75" s="230"/>
      <c r="E75" s="237"/>
      <c r="F75" s="77"/>
      <c r="G75" s="78"/>
      <c r="H75" s="79"/>
    </row>
    <row r="76" ht="15.75" customHeight="1">
      <c r="A76" s="221" t="s">
        <v>852</v>
      </c>
      <c r="B76" s="222"/>
      <c r="C76" s="222"/>
      <c r="D76" s="223"/>
      <c r="E76" s="224"/>
      <c r="F76" s="30" t="str">
        <f>A76</f>
        <v>(25)6</v>
      </c>
      <c r="G76" s="31" t="s">
        <v>238</v>
      </c>
      <c r="H76" s="32"/>
    </row>
    <row r="77" ht="15.75" customHeight="1">
      <c r="A77" s="47" t="s">
        <v>239</v>
      </c>
      <c r="B77" s="52" t="str">
        <f>IFERROR(VLOOKUP(A76,REKAPAN!$A$1:$M$2737,2, FALSE))</f>
        <v>Nina Rosalina</v>
      </c>
      <c r="C77" s="225"/>
      <c r="D77" s="226"/>
      <c r="E77" s="227"/>
      <c r="F77" s="30" t="s">
        <v>266</v>
      </c>
      <c r="G77" s="43" t="str">
        <f>B83</f>
        <v>CS YENI (082321458214)</v>
      </c>
      <c r="H77" s="28"/>
    </row>
    <row r="78" ht="15.75" customHeight="1">
      <c r="A78" s="47" t="s">
        <v>269</v>
      </c>
      <c r="B78" s="45" t="str">
        <f>IFERROR(VLOOKUP(A76,REKAPAN!$A$1:$M$2737,3, FALSE))</f>
        <v>Perum Jayaasri Blok af-38 Kel.Entrop Kec. Japsel Jayapura - Papua</v>
      </c>
      <c r="D78" s="226"/>
      <c r="E78" s="227"/>
      <c r="F78" s="47" t="s">
        <v>270</v>
      </c>
      <c r="G78" s="49" t="str">
        <f>B77</f>
        <v>Nina Rosalina</v>
      </c>
      <c r="H78" s="50"/>
    </row>
    <row r="79" ht="15.75" customHeight="1">
      <c r="A79" s="47"/>
      <c r="D79" s="226"/>
      <c r="E79" s="227"/>
      <c r="F79" s="47" t="s">
        <v>283</v>
      </c>
      <c r="G79" s="51" t="str">
        <f t="shared" ref="G79:G83" si="11">D82</f>
        <v>24/04/19</v>
      </c>
      <c r="H79" s="50"/>
    </row>
    <row r="80" ht="33.0" customHeight="1">
      <c r="A80" s="47"/>
      <c r="D80" s="226"/>
      <c r="E80" s="227"/>
      <c r="F80" s="47" t="s">
        <v>300</v>
      </c>
      <c r="G80" s="51" t="str">
        <f t="shared" si="11"/>
        <v>24/04/19</v>
      </c>
      <c r="H80" s="50"/>
    </row>
    <row r="81" ht="15.75" customHeight="1">
      <c r="A81" s="228" t="s">
        <v>306</v>
      </c>
      <c r="B81" s="73" t="str">
        <f>IFERROR(VLOOKUP(A76,REKAPAN!$A$1:$M$2737,4, FALSE))</f>
        <v>082248086555</v>
      </c>
      <c r="C81" s="229"/>
      <c r="D81" s="230"/>
      <c r="E81" s="227"/>
      <c r="F81" s="47" t="s">
        <v>325</v>
      </c>
      <c r="G81" s="49" t="str">
        <f t="shared" si="11"/>
        <v/>
      </c>
      <c r="H81" s="50"/>
    </row>
    <row r="82" ht="15.75" customHeight="1">
      <c r="A82" s="47" t="s">
        <v>332</v>
      </c>
      <c r="B82" s="231" t="s">
        <v>333</v>
      </c>
      <c r="C82" s="58" t="s">
        <v>283</v>
      </c>
      <c r="D82" s="59" t="str">
        <f>IFERROR(VLOOKUP(A76,REKAPAN!$A$1:$M$2737,12, FALSE))</f>
        <v>24/04/19</v>
      </c>
      <c r="E82" s="227"/>
      <c r="F82" s="47" t="s">
        <v>351</v>
      </c>
      <c r="G82" s="49">
        <f t="shared" si="11"/>
        <v>106000</v>
      </c>
      <c r="H82" s="50"/>
    </row>
    <row r="83" ht="15.75" customHeight="1">
      <c r="A83" s="47" t="s">
        <v>266</v>
      </c>
      <c r="B83" s="52" t="str">
        <f>IFERROR(VLOOKUP(A76,REKAPAN!$A$1:$O$2737,15, FALSE))</f>
        <v>CS YENI (082321458214)</v>
      </c>
      <c r="C83" s="58" t="s">
        <v>300</v>
      </c>
      <c r="D83" s="59" t="str">
        <f>IFERROR(VLOOKUP(A76,REKAPAN!$A$1:$M$2737,13, FALSE))</f>
        <v>24/04/19</v>
      </c>
      <c r="E83" s="227"/>
      <c r="F83" s="47" t="s">
        <v>372</v>
      </c>
      <c r="G83" s="49" t="str">
        <f t="shared" si="11"/>
        <v>POS</v>
      </c>
      <c r="H83" s="50"/>
    </row>
    <row r="84" ht="15.75" customHeight="1">
      <c r="A84" s="47" t="s">
        <v>383</v>
      </c>
      <c r="B84" s="52">
        <f>IFERROR(VLOOKUP(A76,REKAPAN!$A$1:$M$2737,6, FALSE))</f>
        <v>2</v>
      </c>
      <c r="C84" s="58" t="s">
        <v>325</v>
      </c>
      <c r="D84" s="226" t="str">
        <f>IFERROR(VLOOKUP(A76,REKAPAN!$A$1:$M$2737,11, FALSE))</f>
        <v/>
      </c>
      <c r="E84" s="227"/>
      <c r="F84" s="47" t="s">
        <v>394</v>
      </c>
      <c r="G84" s="61" t="str">
        <f>IFERROR(VLOOKUP(A76,REKAPAN!$A$1:$O$2737,14, FALSE))</f>
        <v/>
      </c>
      <c r="H84" s="50"/>
    </row>
    <row r="85" ht="15.75" customHeight="1">
      <c r="A85" s="47" t="s">
        <v>404</v>
      </c>
      <c r="B85" s="62" t="str">
        <f>IFERROR(VLOOKUP(A76,REKAPAN!$A$1:$M$2737,5, FALSE))</f>
        <v>Grizel Grey M set</v>
      </c>
      <c r="C85" s="58" t="s">
        <v>351</v>
      </c>
      <c r="D85" s="226">
        <f>IFERROR(VLOOKUP(A76,REKAPAN!$A$1:$M$2737,9, FALSE))</f>
        <v>106000</v>
      </c>
      <c r="E85" s="227"/>
      <c r="F85" s="47" t="s">
        <v>383</v>
      </c>
      <c r="G85" s="63">
        <f t="shared" ref="G85:G86" si="12">B84</f>
        <v>2</v>
      </c>
      <c r="H85" s="50"/>
    </row>
    <row r="86" ht="15.75" customHeight="1">
      <c r="A86" s="232"/>
      <c r="C86" s="58" t="s">
        <v>372</v>
      </c>
      <c r="D86" s="65" t="str">
        <f>IFERROR(VLOOKUP(A76,REKAPAN!$A$1:$M$2737,10, FALSE))</f>
        <v>POS</v>
      </c>
      <c r="E86" s="227"/>
      <c r="F86" s="47" t="s">
        <v>404</v>
      </c>
      <c r="G86" s="66" t="str">
        <f t="shared" si="12"/>
        <v>Grizel Grey M set</v>
      </c>
      <c r="H86" s="50"/>
    </row>
    <row r="87" ht="15.75" customHeight="1">
      <c r="A87" s="232"/>
      <c r="C87" s="58" t="s">
        <v>394</v>
      </c>
      <c r="D87" s="233"/>
      <c r="E87" s="227"/>
      <c r="F87" s="47"/>
      <c r="H87" s="50"/>
    </row>
    <row r="88" ht="15.75" customHeight="1">
      <c r="A88" s="232"/>
      <c r="C88" s="225"/>
      <c r="D88" s="50"/>
      <c r="E88" s="227"/>
      <c r="F88" s="64"/>
      <c r="H88" s="50"/>
    </row>
    <row r="89" ht="15.75" customHeight="1">
      <c r="A89" s="47" t="s">
        <v>460</v>
      </c>
      <c r="B89" s="234" t="s">
        <v>462</v>
      </c>
      <c r="C89" s="225"/>
      <c r="D89" s="226"/>
      <c r="E89" s="227"/>
      <c r="F89" s="69" t="s">
        <v>464</v>
      </c>
      <c r="G89" s="70" t="s">
        <v>469</v>
      </c>
      <c r="H89" s="71"/>
    </row>
    <row r="90" ht="15.75" customHeight="1">
      <c r="A90" s="235" t="str">
        <f>IFERROR(VLOOKUP(A76,REKAPAN!$A$2:$R$2737,16, FALSE))</f>
        <v>Rosty</v>
      </c>
      <c r="B90" s="236"/>
      <c r="C90" s="229"/>
      <c r="D90" s="230"/>
      <c r="E90" s="237"/>
      <c r="F90" s="77"/>
      <c r="G90" s="78"/>
      <c r="H90" s="79"/>
    </row>
    <row r="91" ht="15.75" customHeight="1">
      <c r="A91" s="221" t="s">
        <v>857</v>
      </c>
      <c r="B91" s="222"/>
      <c r="C91" s="222"/>
      <c r="D91" s="223"/>
      <c r="E91" s="224"/>
      <c r="F91" s="30" t="str">
        <f>A91</f>
        <v>(25)7</v>
      </c>
      <c r="G91" s="31" t="s">
        <v>238</v>
      </c>
      <c r="H91" s="32"/>
    </row>
    <row r="92" ht="15.75" customHeight="1">
      <c r="A92" s="47" t="s">
        <v>239</v>
      </c>
      <c r="B92" s="52" t="str">
        <f>IFERROR(VLOOKUP(A91,REKAPAN!$A$1:$M$2737,2, FALSE))</f>
        <v>Zuty Fadlika Rifqi</v>
      </c>
      <c r="C92" s="225"/>
      <c r="D92" s="226"/>
      <c r="E92" s="227"/>
      <c r="F92" s="30" t="s">
        <v>266</v>
      </c>
      <c r="G92" s="43" t="str">
        <f>B98</f>
        <v>CS YENI (082321458214)</v>
      </c>
      <c r="H92" s="28"/>
    </row>
    <row r="93" ht="15.75" customHeight="1">
      <c r="A93" s="47" t="s">
        <v>269</v>
      </c>
      <c r="B93" s="45" t="str">
        <f>IFERROR(VLOOKUP(A91,REKAPAN!$A$1:$M$2737,3, FALSE))</f>
        <v>Dsn.Tlogogede Ds.Wonokromo Rt/Rw : 02/02 Kecamatan : Tikung Kab/Kota : Lamongan Provinsi : Jawa Timur</v>
      </c>
      <c r="D93" s="226"/>
      <c r="E93" s="227"/>
      <c r="F93" s="47" t="s">
        <v>270</v>
      </c>
      <c r="G93" s="49" t="str">
        <f>B92</f>
        <v>Zuty Fadlika Rifqi</v>
      </c>
      <c r="H93" s="50"/>
    </row>
    <row r="94" ht="15.75" customHeight="1">
      <c r="A94" s="47"/>
      <c r="D94" s="226"/>
      <c r="E94" s="227"/>
      <c r="F94" s="47" t="s">
        <v>283</v>
      </c>
      <c r="G94" s="51" t="str">
        <f t="shared" ref="G94:G98" si="13">D97</f>
        <v>23/04/19</v>
      </c>
      <c r="H94" s="50"/>
    </row>
    <row r="95" ht="26.25" customHeight="1">
      <c r="A95" s="47"/>
      <c r="D95" s="226"/>
      <c r="E95" s="227"/>
      <c r="F95" s="47" t="s">
        <v>300</v>
      </c>
      <c r="G95" s="51" t="str">
        <f t="shared" si="13"/>
        <v>23/04/19</v>
      </c>
      <c r="H95" s="50"/>
    </row>
    <row r="96" ht="15.75" customHeight="1">
      <c r="A96" s="228" t="s">
        <v>306</v>
      </c>
      <c r="B96" s="73" t="str">
        <f>IFERROR(VLOOKUP(A91,REKAPAN!$A$1:$M$2737,4, FALSE))</f>
        <v>088230817343</v>
      </c>
      <c r="C96" s="229"/>
      <c r="D96" s="230"/>
      <c r="E96" s="227"/>
      <c r="F96" s="47" t="s">
        <v>325</v>
      </c>
      <c r="G96" s="49" t="str">
        <f t="shared" si="13"/>
        <v/>
      </c>
      <c r="H96" s="50"/>
    </row>
    <row r="97" ht="15.75" customHeight="1">
      <c r="A97" s="47" t="s">
        <v>332</v>
      </c>
      <c r="B97" s="231" t="s">
        <v>333</v>
      </c>
      <c r="C97" s="58" t="s">
        <v>283</v>
      </c>
      <c r="D97" s="59" t="str">
        <f>IFERROR(VLOOKUP(A91,REKAPAN!$A$1:$M$2737,12, FALSE))</f>
        <v>23/04/19</v>
      </c>
      <c r="E97" s="227"/>
      <c r="F97" s="47" t="s">
        <v>351</v>
      </c>
      <c r="G97" s="49">
        <f t="shared" si="13"/>
        <v>27000</v>
      </c>
      <c r="H97" s="50"/>
    </row>
    <row r="98" ht="15.75" customHeight="1">
      <c r="A98" s="47" t="s">
        <v>266</v>
      </c>
      <c r="B98" s="52" t="str">
        <f>IFERROR(VLOOKUP(A91,REKAPAN!$A$1:$O$2737,15, FALSE))</f>
        <v>CS YENI (082321458214)</v>
      </c>
      <c r="C98" s="58" t="s">
        <v>300</v>
      </c>
      <c r="D98" s="59" t="str">
        <f>IFERROR(VLOOKUP(A91,REKAPAN!$A$1:$M$2737,13, FALSE))</f>
        <v>23/04/19</v>
      </c>
      <c r="E98" s="227"/>
      <c r="F98" s="47" t="s">
        <v>372</v>
      </c>
      <c r="G98" s="49" t="str">
        <f t="shared" si="13"/>
        <v>JNE REG</v>
      </c>
      <c r="H98" s="50"/>
    </row>
    <row r="99" ht="15.75" customHeight="1">
      <c r="A99" s="47" t="s">
        <v>383</v>
      </c>
      <c r="B99" s="52">
        <f>IFERROR(VLOOKUP(A91,REKAPAN!$A$1:$M$2737,6, FALSE))</f>
        <v>2</v>
      </c>
      <c r="C99" s="58" t="s">
        <v>325</v>
      </c>
      <c r="D99" s="226" t="str">
        <f>IFERROR(VLOOKUP(A91,REKAPAN!$A$1:$M$2737,11, FALSE))</f>
        <v/>
      </c>
      <c r="E99" s="227"/>
      <c r="F99" s="47" t="s">
        <v>394</v>
      </c>
      <c r="G99" s="61" t="str">
        <f>IFERROR(VLOOKUP(A91,REKAPAN!$A$1:$O$2737,14, FALSE))</f>
        <v/>
      </c>
      <c r="H99" s="50"/>
    </row>
    <row r="100" ht="15.75" customHeight="1">
      <c r="A100" s="47" t="s">
        <v>404</v>
      </c>
      <c r="B100" s="62" t="str">
        <f>IFERROR(VLOOKUP(A91,REKAPAN!$A$1:$M$2737,5, FALSE))</f>
        <v>- Zenya grey XXL do
- Khimar zenya rose</v>
      </c>
      <c r="C100" s="58" t="s">
        <v>351</v>
      </c>
      <c r="D100" s="226">
        <f>IFERROR(VLOOKUP(A91,REKAPAN!$A$1:$M$2737,9, FALSE))</f>
        <v>27000</v>
      </c>
      <c r="E100" s="227"/>
      <c r="F100" s="47" t="s">
        <v>383</v>
      </c>
      <c r="G100" s="63">
        <f t="shared" ref="G100:G101" si="14">B99</f>
        <v>2</v>
      </c>
      <c r="H100" s="50"/>
    </row>
    <row r="101" ht="15.75" customHeight="1">
      <c r="A101" s="232"/>
      <c r="C101" s="58" t="s">
        <v>372</v>
      </c>
      <c r="D101" s="65" t="str">
        <f>IFERROR(VLOOKUP(A91,REKAPAN!$A$1:$M$2737,10, FALSE))</f>
        <v>JNE REG</v>
      </c>
      <c r="E101" s="227"/>
      <c r="F101" s="47" t="s">
        <v>404</v>
      </c>
      <c r="G101" s="66" t="str">
        <f t="shared" si="14"/>
        <v>- Zenya grey XXL do
- Khimar zenya rose</v>
      </c>
      <c r="H101" s="50"/>
    </row>
    <row r="102" ht="15.75" customHeight="1">
      <c r="A102" s="232"/>
      <c r="C102" s="58" t="s">
        <v>394</v>
      </c>
      <c r="D102" s="233"/>
      <c r="E102" s="227"/>
      <c r="F102" s="47"/>
      <c r="H102" s="50"/>
    </row>
    <row r="103" ht="15.75" customHeight="1">
      <c r="A103" s="232"/>
      <c r="C103" s="225"/>
      <c r="D103" s="50"/>
      <c r="E103" s="227"/>
      <c r="F103" s="64"/>
      <c r="H103" s="50"/>
    </row>
    <row r="104" ht="15.75" customHeight="1">
      <c r="A104" s="47" t="s">
        <v>460</v>
      </c>
      <c r="B104" s="234" t="s">
        <v>462</v>
      </c>
      <c r="C104" s="225"/>
      <c r="D104" s="226"/>
      <c r="E104" s="227"/>
      <c r="F104" s="69" t="s">
        <v>464</v>
      </c>
      <c r="G104" s="70" t="s">
        <v>469</v>
      </c>
      <c r="H104" s="71"/>
    </row>
    <row r="105" ht="15.75" customHeight="1">
      <c r="A105" s="235" t="str">
        <f>IFERROR(VLOOKUP(A91,REKAPAN!$A$2:$R$2737,16, FALSE))</f>
        <v>Rosty</v>
      </c>
      <c r="B105" s="236"/>
      <c r="C105" s="229"/>
      <c r="D105" s="230"/>
      <c r="E105" s="237"/>
      <c r="F105" s="77"/>
      <c r="G105" s="78"/>
      <c r="H105" s="79"/>
    </row>
    <row r="106" ht="15.75" customHeight="1">
      <c r="A106" s="221" t="s">
        <v>862</v>
      </c>
      <c r="B106" s="222"/>
      <c r="C106" s="222"/>
      <c r="D106" s="223"/>
      <c r="E106" s="224"/>
      <c r="F106" s="30" t="str">
        <f>A106</f>
        <v>(25)8</v>
      </c>
      <c r="G106" s="31" t="s">
        <v>238</v>
      </c>
      <c r="H106" s="32"/>
    </row>
    <row r="107" ht="15.75" customHeight="1">
      <c r="A107" s="47" t="s">
        <v>239</v>
      </c>
      <c r="B107" s="52" t="str">
        <f>IFERROR(VLOOKUP(A106,REKAPAN!$A$1:$M$2737,2, FALSE))</f>
        <v>Muyas </v>
      </c>
      <c r="C107" s="225"/>
      <c r="D107" s="226"/>
      <c r="E107" s="227"/>
      <c r="F107" s="30" t="s">
        <v>266</v>
      </c>
      <c r="G107" s="43" t="str">
        <f>B113</f>
        <v>CS YENI (082321458214)</v>
      </c>
      <c r="H107" s="28"/>
      <c r="J107" s="238">
        <f>20000-7000</f>
        <v>13000</v>
      </c>
    </row>
    <row r="108" ht="15.75" customHeight="1">
      <c r="A108" s="47" t="s">
        <v>269</v>
      </c>
      <c r="B108" s="45" t="str">
        <f>IFERROR(VLOOKUP(A106,REKAPAN!$A$1:$M$2737,3, FALSE))</f>
        <v>kos tabronih, jln kertamukti, gang leman no 64, pisangan, kec. Ciputat timur, tanggerang selatan</v>
      </c>
      <c r="D108" s="226"/>
      <c r="E108" s="227"/>
      <c r="F108" s="47" t="s">
        <v>270</v>
      </c>
      <c r="G108" s="49" t="str">
        <f>B107</f>
        <v>Muyas </v>
      </c>
      <c r="H108" s="50"/>
    </row>
    <row r="109" ht="15.75" customHeight="1">
      <c r="A109" s="47"/>
      <c r="D109" s="226"/>
      <c r="E109" s="227"/>
      <c r="F109" s="47" t="s">
        <v>283</v>
      </c>
      <c r="G109" s="51" t="str">
        <f t="shared" ref="G109:G113" si="15">D112</f>
        <v>24/04/19</v>
      </c>
      <c r="H109" s="50"/>
    </row>
    <row r="110" ht="17.25" customHeight="1">
      <c r="A110" s="47"/>
      <c r="D110" s="226"/>
      <c r="E110" s="227"/>
      <c r="F110" s="47" t="s">
        <v>300</v>
      </c>
      <c r="G110" s="51" t="str">
        <f t="shared" si="15"/>
        <v/>
      </c>
      <c r="H110" s="50"/>
    </row>
    <row r="111" ht="15.75" customHeight="1">
      <c r="A111" s="228" t="s">
        <v>306</v>
      </c>
      <c r="B111" s="73" t="str">
        <f>IFERROR(VLOOKUP(A106,REKAPAN!$A$1:$M$2737,4, FALSE))</f>
        <v>087884654007</v>
      </c>
      <c r="C111" s="229"/>
      <c r="D111" s="230"/>
      <c r="E111" s="227"/>
      <c r="F111" s="47" t="s">
        <v>325</v>
      </c>
      <c r="G111" s="49">
        <f t="shared" si="15"/>
        <v>10000</v>
      </c>
      <c r="H111" s="50"/>
    </row>
    <row r="112" ht="15.75" customHeight="1">
      <c r="A112" s="47" t="s">
        <v>332</v>
      </c>
      <c r="B112" s="231" t="s">
        <v>333</v>
      </c>
      <c r="C112" s="58" t="s">
        <v>283</v>
      </c>
      <c r="D112" s="59" t="str">
        <f>IFERROR(VLOOKUP(A106,REKAPAN!$A$1:$M$2737,12, FALSE))</f>
        <v>24/04/19</v>
      </c>
      <c r="E112" s="227"/>
      <c r="F112" s="47" t="s">
        <v>351</v>
      </c>
      <c r="G112" s="49">
        <f t="shared" si="15"/>
        <v>10000</v>
      </c>
      <c r="H112" s="50"/>
    </row>
    <row r="113" ht="15.75" customHeight="1">
      <c r="A113" s="47" t="s">
        <v>266</v>
      </c>
      <c r="B113" s="52" t="str">
        <f>IFERROR(VLOOKUP(A106,REKAPAN!$A$1:$O$2737,15, FALSE))</f>
        <v>CS YENI (082321458214)</v>
      </c>
      <c r="C113" s="58" t="s">
        <v>300</v>
      </c>
      <c r="D113" s="59" t="str">
        <f>IFERROR(VLOOKUP(A106,REKAPAN!$A$1:$M$2737,13, FALSE))</f>
        <v/>
      </c>
      <c r="E113" s="227"/>
      <c r="F113" s="47" t="s">
        <v>372</v>
      </c>
      <c r="G113" s="49" t="str">
        <f t="shared" si="15"/>
        <v>JNE OKE</v>
      </c>
      <c r="H113" s="50"/>
    </row>
    <row r="114" ht="15.75" customHeight="1">
      <c r="A114" s="47" t="s">
        <v>383</v>
      </c>
      <c r="B114" s="52">
        <f>IFERROR(VLOOKUP(A106,REKAPAN!$A$1:$M$2737,6, FALSE))</f>
        <v>1</v>
      </c>
      <c r="C114" s="58" t="s">
        <v>325</v>
      </c>
      <c r="D114" s="226">
        <f>IFERROR(VLOOKUP(A106,REKAPAN!$A$1:$M$2737,11, FALSE))</f>
        <v>10000</v>
      </c>
      <c r="E114" s="227"/>
      <c r="F114" s="47" t="s">
        <v>394</v>
      </c>
      <c r="G114" s="61" t="str">
        <f>IFERROR(VLOOKUP(A106,REKAPAN!$A$1:$O$2737,14, FALSE))</f>
        <v>Ganti Return SELIP 36000</v>
      </c>
      <c r="H114" s="50"/>
    </row>
    <row r="115" ht="15.75" customHeight="1">
      <c r="A115" s="47" t="s">
        <v>404</v>
      </c>
      <c r="B115" s="62" t="str">
        <f>IFERROR(VLOOKUP(A106,REKAPAN!$A$1:$M$2737,5, FALSE))</f>
        <v>Azni Lavender M do (Ganti return, sebelumnya maira pink m)</v>
      </c>
      <c r="C115" s="58" t="s">
        <v>351</v>
      </c>
      <c r="D115" s="226">
        <f>IFERROR(VLOOKUP(A106,REKAPAN!$A$1:$M$2737,9, FALSE))</f>
        <v>10000</v>
      </c>
      <c r="E115" s="227"/>
      <c r="F115" s="47" t="s">
        <v>383</v>
      </c>
      <c r="G115" s="63">
        <f t="shared" ref="G115:G116" si="16">B114</f>
        <v>1</v>
      </c>
      <c r="H115" s="50"/>
    </row>
    <row r="116" ht="15.75" customHeight="1">
      <c r="A116" s="232"/>
      <c r="C116" s="58" t="s">
        <v>372</v>
      </c>
      <c r="D116" s="65" t="str">
        <f>IFERROR(VLOOKUP(A106,REKAPAN!$A$1:$M$2737,10, FALSE))</f>
        <v>JNE OKE</v>
      </c>
      <c r="E116" s="227"/>
      <c r="F116" s="47" t="s">
        <v>404</v>
      </c>
      <c r="G116" s="66" t="str">
        <f t="shared" si="16"/>
        <v>Azni Lavender M do (Ganti return, sebelumnya maira pink m)</v>
      </c>
      <c r="H116" s="50"/>
    </row>
    <row r="117" ht="15.75" customHeight="1">
      <c r="A117" s="232"/>
      <c r="C117" s="58" t="s">
        <v>394</v>
      </c>
      <c r="D117" s="233"/>
      <c r="E117" s="227"/>
      <c r="F117" s="47"/>
      <c r="H117" s="50"/>
    </row>
    <row r="118" ht="15.75" customHeight="1">
      <c r="A118" s="232"/>
      <c r="C118" s="225"/>
      <c r="D118" s="50"/>
      <c r="E118" s="227"/>
      <c r="F118" s="64"/>
      <c r="H118" s="50"/>
    </row>
    <row r="119" ht="15.75" customHeight="1">
      <c r="A119" s="47" t="s">
        <v>460</v>
      </c>
      <c r="B119" s="234" t="s">
        <v>462</v>
      </c>
      <c r="C119" s="225"/>
      <c r="D119" s="226"/>
      <c r="E119" s="227"/>
      <c r="F119" s="69" t="s">
        <v>464</v>
      </c>
      <c r="G119" s="70" t="s">
        <v>469</v>
      </c>
      <c r="H119" s="71"/>
    </row>
    <row r="120" ht="15.75" customHeight="1">
      <c r="A120" s="235" t="str">
        <f>IFERROR(VLOOKUP(A106,REKAPAN!$A$2:$R$2737,16, FALSE))</f>
        <v>Rosty</v>
      </c>
      <c r="B120" s="236"/>
      <c r="C120" s="229"/>
      <c r="D120" s="230"/>
      <c r="E120" s="237"/>
      <c r="F120" s="77"/>
      <c r="G120" s="78"/>
      <c r="H120" s="79"/>
    </row>
    <row r="121" ht="15.75" customHeight="1">
      <c r="A121" s="221" t="s">
        <v>865</v>
      </c>
      <c r="B121" s="222"/>
      <c r="C121" s="222"/>
      <c r="D121" s="223"/>
      <c r="E121" s="224"/>
      <c r="F121" s="30" t="str">
        <f>A121</f>
        <v>(25)9</v>
      </c>
      <c r="G121" s="31" t="s">
        <v>238</v>
      </c>
      <c r="H121" s="32"/>
    </row>
    <row r="122" ht="15.75" customHeight="1">
      <c r="A122" s="47" t="s">
        <v>239</v>
      </c>
      <c r="B122" s="52" t="str">
        <f>IFERROR(VLOOKUP(A121,REKAPAN!$A$1:$M$2737,2, FALSE))</f>
        <v>Widiyani Puspita Sari</v>
      </c>
      <c r="C122" s="225"/>
      <c r="D122" s="226"/>
      <c r="E122" s="227"/>
      <c r="F122" s="30" t="s">
        <v>266</v>
      </c>
      <c r="G122" s="43" t="str">
        <f>B128</f>
        <v>CS YENI (082321458214)</v>
      </c>
      <c r="H122" s="28"/>
    </row>
    <row r="123" ht="15.75" customHeight="1">
      <c r="A123" s="47" t="s">
        <v>269</v>
      </c>
      <c r="B123" s="45" t="str">
        <f>IFERROR(VLOOKUP(A121,REKAPAN!$A$1:$M$2737,3, FALSE))</f>
        <v>Dk Bono, rt 003/006 Keling Kecamatan : Keling Kab/Kota : Jepara Provinsi : Jawa Tengah</v>
      </c>
      <c r="D123" s="226"/>
      <c r="E123" s="227"/>
      <c r="F123" s="47" t="s">
        <v>270</v>
      </c>
      <c r="G123" s="49" t="str">
        <f>B122</f>
        <v>Widiyani Puspita Sari</v>
      </c>
      <c r="H123" s="50"/>
    </row>
    <row r="124" ht="15.75" customHeight="1">
      <c r="A124" s="47"/>
      <c r="D124" s="226"/>
      <c r="E124" s="227"/>
      <c r="F124" s="47" t="s">
        <v>283</v>
      </c>
      <c r="G124" s="51" t="str">
        <f t="shared" ref="G124:G128" si="17">D127</f>
        <v>25/04/19</v>
      </c>
      <c r="H124" s="50"/>
    </row>
    <row r="125" ht="25.5" customHeight="1">
      <c r="A125" s="47"/>
      <c r="D125" s="226"/>
      <c r="E125" s="227"/>
      <c r="F125" s="47" t="s">
        <v>300</v>
      </c>
      <c r="G125" s="51" t="str">
        <f t="shared" si="17"/>
        <v>25/04/19</v>
      </c>
      <c r="H125" s="50"/>
    </row>
    <row r="126" ht="15.75" customHeight="1">
      <c r="A126" s="228" t="s">
        <v>306</v>
      </c>
      <c r="B126" s="73" t="str">
        <f>IFERROR(VLOOKUP(A121,REKAPAN!$A$1:$M$2737,4, FALSE))</f>
        <v>085326756980</v>
      </c>
      <c r="C126" s="229"/>
      <c r="D126" s="230"/>
      <c r="E126" s="227"/>
      <c r="F126" s="47" t="s">
        <v>325</v>
      </c>
      <c r="G126" s="49" t="str">
        <f t="shared" si="17"/>
        <v/>
      </c>
      <c r="H126" s="50"/>
    </row>
    <row r="127" ht="15.75" customHeight="1">
      <c r="A127" s="47" t="s">
        <v>332</v>
      </c>
      <c r="B127" s="231" t="s">
        <v>333</v>
      </c>
      <c r="C127" s="58" t="s">
        <v>283</v>
      </c>
      <c r="D127" s="59" t="str">
        <f>IFERROR(VLOOKUP(A121,REKAPAN!$A$1:$M$2737,12, FALSE))</f>
        <v>25/04/19</v>
      </c>
      <c r="E127" s="227"/>
      <c r="F127" s="47" t="s">
        <v>351</v>
      </c>
      <c r="G127" s="49">
        <f t="shared" si="17"/>
        <v>24000</v>
      </c>
      <c r="H127" s="50"/>
    </row>
    <row r="128" ht="15.75" customHeight="1">
      <c r="A128" s="47" t="s">
        <v>266</v>
      </c>
      <c r="B128" s="52" t="str">
        <f>IFERROR(VLOOKUP(A121,REKAPAN!$A$1:$O$2737,15, FALSE))</f>
        <v>CS YENI (082321458214)</v>
      </c>
      <c r="C128" s="58" t="s">
        <v>300</v>
      </c>
      <c r="D128" s="59" t="str">
        <f>IFERROR(VLOOKUP(A121,REKAPAN!$A$1:$M$2737,13, FALSE))</f>
        <v>25/04/19</v>
      </c>
      <c r="E128" s="227"/>
      <c r="F128" s="47" t="s">
        <v>372</v>
      </c>
      <c r="G128" s="49" t="str">
        <f t="shared" si="17"/>
        <v>JNE REG</v>
      </c>
      <c r="H128" s="50"/>
    </row>
    <row r="129" ht="15.75" customHeight="1">
      <c r="A129" s="47" t="s">
        <v>383</v>
      </c>
      <c r="B129" s="52">
        <f>IFERROR(VLOOKUP(A121,REKAPAN!$A$1:$M$2737,6, FALSE))</f>
        <v>2</v>
      </c>
      <c r="C129" s="58" t="s">
        <v>325</v>
      </c>
      <c r="D129" s="226" t="str">
        <f>IFERROR(VLOOKUP(A121,REKAPAN!$A$1:$M$2737,11, FALSE))</f>
        <v/>
      </c>
      <c r="E129" s="227"/>
      <c r="F129" s="47" t="s">
        <v>394</v>
      </c>
      <c r="G129" s="61" t="str">
        <f>IFERROR(VLOOKUP(A121,REKAPAN!$A$1:$O$2737,14, FALSE))</f>
        <v/>
      </c>
      <c r="H129" s="50"/>
    </row>
    <row r="130" ht="15.75" customHeight="1">
      <c r="A130" s="47" t="s">
        <v>404</v>
      </c>
      <c r="B130" s="62" t="str">
        <f>IFERROR(VLOOKUP(A121,REKAPAN!$A$1:$M$2737,5, FALSE))</f>
        <v>Tisha choco S set</v>
      </c>
      <c r="C130" s="58" t="s">
        <v>351</v>
      </c>
      <c r="D130" s="226">
        <f>IFERROR(VLOOKUP(A121,REKAPAN!$A$1:$M$2737,9, FALSE))</f>
        <v>24000</v>
      </c>
      <c r="E130" s="227"/>
      <c r="F130" s="47" t="s">
        <v>383</v>
      </c>
      <c r="G130" s="63">
        <f t="shared" ref="G130:G131" si="18">B129</f>
        <v>2</v>
      </c>
      <c r="H130" s="50"/>
    </row>
    <row r="131" ht="15.75" customHeight="1">
      <c r="A131" s="232"/>
      <c r="C131" s="58" t="s">
        <v>372</v>
      </c>
      <c r="D131" s="65" t="str">
        <f>IFERROR(VLOOKUP(A121,REKAPAN!$A$1:$M$2737,10, FALSE))</f>
        <v>JNE REG</v>
      </c>
      <c r="E131" s="227"/>
      <c r="F131" s="47" t="s">
        <v>404</v>
      </c>
      <c r="G131" s="66" t="str">
        <f t="shared" si="18"/>
        <v>Tisha choco S set</v>
      </c>
      <c r="H131" s="50"/>
    </row>
    <row r="132" ht="15.75" customHeight="1">
      <c r="A132" s="232"/>
      <c r="C132" s="58" t="s">
        <v>394</v>
      </c>
      <c r="D132" s="233"/>
      <c r="E132" s="227"/>
      <c r="F132" s="47"/>
      <c r="H132" s="50"/>
    </row>
    <row r="133" ht="15.75" customHeight="1">
      <c r="A133" s="232"/>
      <c r="C133" s="225"/>
      <c r="D133" s="50"/>
      <c r="E133" s="227"/>
      <c r="F133" s="64"/>
      <c r="H133" s="50"/>
    </row>
    <row r="134" ht="15.75" customHeight="1">
      <c r="A134" s="47" t="s">
        <v>460</v>
      </c>
      <c r="B134" s="234" t="s">
        <v>462</v>
      </c>
      <c r="C134" s="225"/>
      <c r="D134" s="226"/>
      <c r="E134" s="227"/>
      <c r="F134" s="69" t="s">
        <v>464</v>
      </c>
      <c r="G134" s="70" t="s">
        <v>469</v>
      </c>
      <c r="H134" s="71"/>
    </row>
    <row r="135" ht="15.75" customHeight="1">
      <c r="A135" s="235" t="str">
        <f>IFERROR(VLOOKUP(A121,REKAPAN!$A$2:$R$2737,16, FALSE))</f>
        <v>Rosty</v>
      </c>
      <c r="B135" s="236"/>
      <c r="C135" s="229"/>
      <c r="D135" s="230"/>
      <c r="E135" s="237"/>
      <c r="F135" s="77"/>
      <c r="G135" s="78"/>
      <c r="H135" s="79"/>
    </row>
    <row r="136" ht="15.75" customHeight="1">
      <c r="A136" s="221" t="s">
        <v>870</v>
      </c>
      <c r="B136" s="222"/>
      <c r="C136" s="222"/>
      <c r="D136" s="223"/>
      <c r="E136" s="224"/>
      <c r="F136" s="30" t="str">
        <f>A136</f>
        <v>(25)10</v>
      </c>
      <c r="G136" s="31" t="s">
        <v>238</v>
      </c>
      <c r="H136" s="32"/>
    </row>
    <row r="137" ht="15.75" customHeight="1">
      <c r="A137" s="47" t="s">
        <v>239</v>
      </c>
      <c r="B137" s="52" t="str">
        <f>IFERROR(VLOOKUP(A136,REKAPAN!$A$1:$M$2737,2, FALSE))</f>
        <v>Iwan sukmawan</v>
      </c>
      <c r="C137" s="225"/>
      <c r="D137" s="226"/>
      <c r="E137" s="227"/>
      <c r="F137" s="30" t="s">
        <v>266</v>
      </c>
      <c r="G137" s="43" t="str">
        <f>B143</f>
        <v>CS YENI (082321458214)</v>
      </c>
      <c r="H137" s="28"/>
    </row>
    <row r="138" ht="15.75" customHeight="1">
      <c r="A138" s="47" t="s">
        <v>269</v>
      </c>
      <c r="B138" s="45" t="str">
        <f>IFERROR(VLOOKUP(A136,REKAPAN!$A$1:$M$2737,3, FALSE))</f>
        <v>PT propan raya icc jl raya serang km 12,5 kp cerewet Ds sukadamai kec cikupa Tangerang (Bagian mixing DKJ barat)</v>
      </c>
      <c r="D138" s="226"/>
      <c r="E138" s="227"/>
      <c r="F138" s="47" t="s">
        <v>270</v>
      </c>
      <c r="G138" s="49" t="str">
        <f>B137</f>
        <v>Iwan sukmawan</v>
      </c>
      <c r="H138" s="50"/>
    </row>
    <row r="139" ht="15.75" customHeight="1">
      <c r="A139" s="47"/>
      <c r="D139" s="226"/>
      <c r="E139" s="227"/>
      <c r="F139" s="47" t="s">
        <v>283</v>
      </c>
      <c r="G139" s="51" t="str">
        <f t="shared" ref="G139:G143" si="19">D142</f>
        <v>24/04/19</v>
      </c>
      <c r="H139" s="50"/>
    </row>
    <row r="140" ht="30.0" customHeight="1">
      <c r="A140" s="47"/>
      <c r="D140" s="226"/>
      <c r="E140" s="227"/>
      <c r="F140" s="47" t="s">
        <v>300</v>
      </c>
      <c r="G140" s="51" t="str">
        <f t="shared" si="19"/>
        <v>24/04/19</v>
      </c>
      <c r="H140" s="50"/>
    </row>
    <row r="141" ht="15.75" customHeight="1">
      <c r="A141" s="228" t="s">
        <v>306</v>
      </c>
      <c r="B141" s="73" t="str">
        <f>IFERROR(VLOOKUP(A136,REKAPAN!$A$1:$M$2737,4, FALSE))</f>
        <v>085945130173</v>
      </c>
      <c r="C141" s="229"/>
      <c r="D141" s="230"/>
      <c r="E141" s="227"/>
      <c r="F141" s="47" t="s">
        <v>325</v>
      </c>
      <c r="G141" s="49" t="str">
        <f t="shared" si="19"/>
        <v/>
      </c>
      <c r="H141" s="50"/>
    </row>
    <row r="142" ht="15.75" customHeight="1">
      <c r="A142" s="47" t="s">
        <v>332</v>
      </c>
      <c r="B142" s="231" t="s">
        <v>333</v>
      </c>
      <c r="C142" s="58" t="s">
        <v>283</v>
      </c>
      <c r="D142" s="59" t="str">
        <f>IFERROR(VLOOKUP(A136,REKAPAN!$A$1:$M$2737,12, FALSE))</f>
        <v>24/04/19</v>
      </c>
      <c r="E142" s="227"/>
      <c r="F142" s="47" t="s">
        <v>351</v>
      </c>
      <c r="G142" s="49">
        <f t="shared" si="19"/>
        <v>12000</v>
      </c>
      <c r="H142" s="50"/>
    </row>
    <row r="143" ht="15.75" customHeight="1">
      <c r="A143" s="47" t="s">
        <v>266</v>
      </c>
      <c r="B143" s="52" t="str">
        <f>IFERROR(VLOOKUP(A136,REKAPAN!$A$1:$O$2737,15, FALSE))</f>
        <v>CS YENI (082321458214)</v>
      </c>
      <c r="C143" s="58" t="s">
        <v>300</v>
      </c>
      <c r="D143" s="59" t="str">
        <f>IFERROR(VLOOKUP(A136,REKAPAN!$A$1:$M$2737,13, FALSE))</f>
        <v>24/04/19</v>
      </c>
      <c r="E143" s="227"/>
      <c r="F143" s="47" t="s">
        <v>372</v>
      </c>
      <c r="G143" s="49" t="str">
        <f t="shared" si="19"/>
        <v>JNE REG</v>
      </c>
      <c r="H143" s="50"/>
    </row>
    <row r="144" ht="15.75" customHeight="1">
      <c r="A144" s="47" t="s">
        <v>383</v>
      </c>
      <c r="B144" s="52">
        <f>IFERROR(VLOOKUP(A136,REKAPAN!$A$1:$M$2737,6, FALSE))</f>
        <v>1</v>
      </c>
      <c r="C144" s="58" t="s">
        <v>325</v>
      </c>
      <c r="D144" s="226" t="str">
        <f>IFERROR(VLOOKUP(A136,REKAPAN!$A$1:$M$2737,11, FALSE))</f>
        <v/>
      </c>
      <c r="E144" s="227"/>
      <c r="F144" s="47" t="s">
        <v>394</v>
      </c>
      <c r="G144" s="61" t="str">
        <f>IFERROR(VLOOKUP(A136,REKAPAN!$A$1:$O$2737,14, FALSE))</f>
        <v/>
      </c>
      <c r="H144" s="50"/>
    </row>
    <row r="145" ht="15.75" customHeight="1">
      <c r="A145" s="47" t="s">
        <v>404</v>
      </c>
      <c r="B145" s="62" t="str">
        <f>IFERROR(VLOOKUP(A136,REKAPAN!$A$1:$M$2737,5, FALSE))</f>
        <v>Tisha Navy S do</v>
      </c>
      <c r="C145" s="58" t="s">
        <v>351</v>
      </c>
      <c r="D145" s="226">
        <f>IFERROR(VLOOKUP(A136,REKAPAN!$A$1:$M$2737,9, FALSE))</f>
        <v>12000</v>
      </c>
      <c r="E145" s="227"/>
      <c r="F145" s="47" t="s">
        <v>383</v>
      </c>
      <c r="G145" s="63">
        <f t="shared" ref="G145:G146" si="20">B144</f>
        <v>1</v>
      </c>
      <c r="H145" s="50"/>
    </row>
    <row r="146" ht="15.75" customHeight="1">
      <c r="A146" s="232"/>
      <c r="C146" s="58" t="s">
        <v>372</v>
      </c>
      <c r="D146" s="65" t="str">
        <f>IFERROR(VLOOKUP(A136,REKAPAN!$A$1:$M$2737,10, FALSE))</f>
        <v>JNE REG</v>
      </c>
      <c r="E146" s="227"/>
      <c r="F146" s="47" t="s">
        <v>404</v>
      </c>
      <c r="G146" s="66" t="str">
        <f t="shared" si="20"/>
        <v>Tisha Navy S do</v>
      </c>
      <c r="H146" s="50"/>
    </row>
    <row r="147" ht="15.75" customHeight="1">
      <c r="A147" s="232"/>
      <c r="C147" s="58" t="s">
        <v>394</v>
      </c>
      <c r="D147" s="233"/>
      <c r="E147" s="227"/>
      <c r="F147" s="47"/>
      <c r="H147" s="50"/>
    </row>
    <row r="148" ht="15.75" customHeight="1">
      <c r="A148" s="232"/>
      <c r="C148" s="225"/>
      <c r="D148" s="50"/>
      <c r="E148" s="227"/>
      <c r="F148" s="64"/>
      <c r="H148" s="50"/>
    </row>
    <row r="149" ht="15.75" customHeight="1">
      <c r="A149" s="47" t="s">
        <v>460</v>
      </c>
      <c r="B149" s="234" t="s">
        <v>462</v>
      </c>
      <c r="C149" s="225"/>
      <c r="D149" s="226"/>
      <c r="E149" s="227"/>
      <c r="F149" s="69" t="s">
        <v>464</v>
      </c>
      <c r="G149" s="70" t="s">
        <v>469</v>
      </c>
      <c r="H149" s="71"/>
    </row>
    <row r="150" ht="15.75" customHeight="1">
      <c r="A150" s="235" t="str">
        <f>IFERROR(VLOOKUP(A136,REKAPAN!$A$2:$R$2737,16, FALSE))</f>
        <v>Rosty</v>
      </c>
      <c r="B150" s="236"/>
      <c r="C150" s="229"/>
      <c r="D150" s="230"/>
      <c r="E150" s="237"/>
      <c r="F150" s="77"/>
      <c r="G150" s="78"/>
      <c r="H150" s="79"/>
    </row>
    <row r="151" ht="15.75" customHeight="1">
      <c r="A151" s="221" t="s">
        <v>874</v>
      </c>
      <c r="B151" s="222"/>
      <c r="C151" s="222"/>
      <c r="D151" s="223"/>
      <c r="E151" s="224"/>
      <c r="F151" s="30" t="str">
        <f>A151</f>
        <v>(25)11</v>
      </c>
      <c r="G151" s="31" t="s">
        <v>238</v>
      </c>
      <c r="H151" s="32"/>
    </row>
    <row r="152" ht="15.75" customHeight="1">
      <c r="A152" s="47" t="s">
        <v>239</v>
      </c>
      <c r="B152" s="52" t="str">
        <f>IFERROR(VLOOKUP(A151,REKAPAN!$A$1:$M$2737,2, FALSE))</f>
        <v>Ni'matul azizah ( uul )</v>
      </c>
      <c r="C152" s="225"/>
      <c r="D152" s="226"/>
      <c r="E152" s="227"/>
      <c r="F152" s="30" t="s">
        <v>266</v>
      </c>
      <c r="G152" s="43" t="str">
        <f>B158</f>
        <v>CS YENI (082321458214)</v>
      </c>
      <c r="H152" s="28"/>
    </row>
    <row r="153" ht="15.75" customHeight="1">
      <c r="A153" s="47" t="s">
        <v>269</v>
      </c>
      <c r="B153" s="45" t="str">
        <f>IFERROR(VLOOKUP(A151,REKAPAN!$A$1:$M$2737,3, FALSE))</f>
        <v>dusun balokan rt 28 rw 08 desa kromengan kecamatan kromengan kab. Malang</v>
      </c>
      <c r="D153" s="226"/>
      <c r="E153" s="227"/>
      <c r="F153" s="47" t="s">
        <v>270</v>
      </c>
      <c r="G153" s="49" t="str">
        <f>B152</f>
        <v>Ni'matul azizah ( uul )</v>
      </c>
      <c r="H153" s="50"/>
    </row>
    <row r="154" ht="15.75" customHeight="1">
      <c r="A154" s="47"/>
      <c r="D154" s="226"/>
      <c r="E154" s="227"/>
      <c r="F154" s="47" t="s">
        <v>283</v>
      </c>
      <c r="G154" s="51" t="str">
        <f t="shared" ref="G154:G158" si="21">D157</f>
        <v>24/04/19</v>
      </c>
      <c r="H154" s="50"/>
    </row>
    <row r="155" ht="33.0" customHeight="1">
      <c r="A155" s="47"/>
      <c r="D155" s="226"/>
      <c r="E155" s="227"/>
      <c r="F155" s="47" t="s">
        <v>300</v>
      </c>
      <c r="G155" s="51" t="str">
        <f t="shared" si="21"/>
        <v>24/04/19</v>
      </c>
      <c r="H155" s="50"/>
    </row>
    <row r="156" ht="15.75" customHeight="1">
      <c r="A156" s="228" t="s">
        <v>306</v>
      </c>
      <c r="B156" s="73" t="str">
        <f>IFERROR(VLOOKUP(A151,REKAPAN!$A$1:$M$2737,4, FALSE))</f>
        <v>083834681330</v>
      </c>
      <c r="C156" s="229"/>
      <c r="D156" s="230"/>
      <c r="E156" s="227"/>
      <c r="F156" s="47" t="s">
        <v>325</v>
      </c>
      <c r="G156" s="49" t="str">
        <f t="shared" si="21"/>
        <v/>
      </c>
      <c r="H156" s="50"/>
    </row>
    <row r="157" ht="15.75" customHeight="1">
      <c r="A157" s="47" t="s">
        <v>332</v>
      </c>
      <c r="B157" s="231" t="s">
        <v>333</v>
      </c>
      <c r="C157" s="58" t="s">
        <v>283</v>
      </c>
      <c r="D157" s="59" t="str">
        <f>IFERROR(VLOOKUP(A151,REKAPAN!$A$1:$M$2737,12, FALSE))</f>
        <v>24/04/19</v>
      </c>
      <c r="E157" s="227"/>
      <c r="F157" s="47" t="s">
        <v>351</v>
      </c>
      <c r="G157" s="49">
        <f t="shared" si="21"/>
        <v>29000</v>
      </c>
      <c r="H157" s="50"/>
    </row>
    <row r="158" ht="15.75" customHeight="1">
      <c r="A158" s="47" t="s">
        <v>266</v>
      </c>
      <c r="B158" s="52" t="str">
        <f>IFERROR(VLOOKUP(A151,REKAPAN!$A$1:$O$2737,15, FALSE))</f>
        <v>CS YENI (082321458214)</v>
      </c>
      <c r="C158" s="58" t="s">
        <v>300</v>
      </c>
      <c r="D158" s="59" t="str">
        <f>IFERROR(VLOOKUP(A151,REKAPAN!$A$1:$M$2737,13, FALSE))</f>
        <v>24/04/19</v>
      </c>
      <c r="E158" s="227"/>
      <c r="F158" s="47" t="s">
        <v>372</v>
      </c>
      <c r="G158" s="49" t="str">
        <f t="shared" si="21"/>
        <v>JNE REG</v>
      </c>
      <c r="H158" s="50"/>
    </row>
    <row r="159" ht="15.75" customHeight="1">
      <c r="A159" s="47" t="s">
        <v>383</v>
      </c>
      <c r="B159" s="52">
        <f>IFERROR(VLOOKUP(A151,REKAPAN!$A$1:$M$2737,6, FALSE))</f>
        <v>1</v>
      </c>
      <c r="C159" s="58" t="s">
        <v>325</v>
      </c>
      <c r="D159" s="226" t="str">
        <f>IFERROR(VLOOKUP(A151,REKAPAN!$A$1:$M$2737,11, FALSE))</f>
        <v/>
      </c>
      <c r="E159" s="227"/>
      <c r="F159" s="47" t="s">
        <v>394</v>
      </c>
      <c r="G159" s="61" t="str">
        <f>IFERROR(VLOOKUP(A151,REKAPAN!$A$1:$O$2737,14, FALSE))</f>
        <v/>
      </c>
      <c r="H159" s="50"/>
    </row>
    <row r="160" ht="15.75" customHeight="1">
      <c r="A160" s="47" t="s">
        <v>404</v>
      </c>
      <c r="B160" s="62" t="str">
        <f>IFERROR(VLOOKUP(A151,REKAPAN!$A$1:$M$2737,5, FALSE))</f>
        <v>Tisha Navy M do</v>
      </c>
      <c r="C160" s="58" t="s">
        <v>351</v>
      </c>
      <c r="D160" s="226">
        <f>IFERROR(VLOOKUP(A151,REKAPAN!$A$1:$M$2737,9, FALSE))</f>
        <v>29000</v>
      </c>
      <c r="E160" s="227"/>
      <c r="F160" s="47" t="s">
        <v>383</v>
      </c>
      <c r="G160" s="63">
        <f t="shared" ref="G160:G161" si="22">B159</f>
        <v>1</v>
      </c>
      <c r="H160" s="50"/>
    </row>
    <row r="161" ht="15.75" customHeight="1">
      <c r="A161" s="232"/>
      <c r="C161" s="58" t="s">
        <v>372</v>
      </c>
      <c r="D161" s="65" t="str">
        <f>IFERROR(VLOOKUP(A151,REKAPAN!$A$1:$M$2737,10, FALSE))</f>
        <v>JNE REG</v>
      </c>
      <c r="E161" s="227"/>
      <c r="F161" s="47" t="s">
        <v>404</v>
      </c>
      <c r="G161" s="66" t="str">
        <f t="shared" si="22"/>
        <v>Tisha Navy M do</v>
      </c>
      <c r="H161" s="50"/>
    </row>
    <row r="162" ht="15.75" customHeight="1">
      <c r="A162" s="232"/>
      <c r="C162" s="58" t="s">
        <v>394</v>
      </c>
      <c r="D162" s="233"/>
      <c r="E162" s="227"/>
      <c r="F162" s="47"/>
      <c r="H162" s="50"/>
    </row>
    <row r="163" ht="15.75" customHeight="1">
      <c r="A163" s="232"/>
      <c r="C163" s="225"/>
      <c r="D163" s="50"/>
      <c r="E163" s="227"/>
      <c r="F163" s="64"/>
      <c r="H163" s="50"/>
    </row>
    <row r="164" ht="15.75" customHeight="1">
      <c r="A164" s="47" t="s">
        <v>460</v>
      </c>
      <c r="B164" s="234" t="s">
        <v>462</v>
      </c>
      <c r="C164" s="225"/>
      <c r="D164" s="226"/>
      <c r="E164" s="227"/>
      <c r="F164" s="69" t="s">
        <v>464</v>
      </c>
      <c r="G164" s="70" t="s">
        <v>469</v>
      </c>
      <c r="H164" s="71"/>
    </row>
    <row r="165" ht="15.75" customHeight="1">
      <c r="A165" s="235" t="str">
        <f>IFERROR(VLOOKUP(A151,REKAPAN!$A$2:$R$2737,16, FALSE))</f>
        <v>Rosty</v>
      </c>
      <c r="B165" s="236"/>
      <c r="C165" s="229"/>
      <c r="D165" s="230"/>
      <c r="E165" s="237"/>
      <c r="F165" s="77"/>
      <c r="G165" s="78"/>
      <c r="H165" s="79"/>
    </row>
    <row r="166" ht="15.75" customHeight="1">
      <c r="A166" s="221" t="s">
        <v>878</v>
      </c>
      <c r="B166" s="222"/>
      <c r="C166" s="222"/>
      <c r="D166" s="223"/>
      <c r="E166" s="224"/>
      <c r="F166" s="30" t="str">
        <f>A166</f>
        <v>(25)12</v>
      </c>
      <c r="G166" s="31" t="s">
        <v>238</v>
      </c>
      <c r="H166" s="32"/>
    </row>
    <row r="167" ht="15.75" customHeight="1">
      <c r="A167" s="47" t="s">
        <v>239</v>
      </c>
      <c r="B167" s="52" t="str">
        <f>IFERROR(VLOOKUP(A166,REKAPAN!$A$1:$M$2737,2, FALSE))</f>
        <v>Yani nuraeni</v>
      </c>
      <c r="C167" s="225"/>
      <c r="D167" s="226"/>
      <c r="E167" s="227"/>
      <c r="F167" s="30" t="s">
        <v>266</v>
      </c>
      <c r="G167" s="43" t="str">
        <f>B173</f>
        <v>CS YENI (082321458214)</v>
      </c>
      <c r="H167" s="28"/>
    </row>
    <row r="168" ht="15.75" customHeight="1">
      <c r="A168" s="47" t="s">
        <v>269</v>
      </c>
      <c r="B168" s="45" t="str">
        <f>IFERROR(VLOOKUP(A166,REKAPAN!$A$1:$M$2737,3, FALSE))</f>
        <v>Kudang rt 01, rw 03, ciakara Kecamatan :cibeureum Kab/Kota :tasikmalayA Provinsi :jawabarat.46196</v>
      </c>
      <c r="D168" s="226"/>
      <c r="E168" s="227"/>
      <c r="F168" s="47" t="s">
        <v>270</v>
      </c>
      <c r="G168" s="49" t="str">
        <f>B167</f>
        <v>Yani nuraeni</v>
      </c>
      <c r="H168" s="50"/>
    </row>
    <row r="169" ht="15.75" customHeight="1">
      <c r="A169" s="47"/>
      <c r="D169" s="226"/>
      <c r="E169" s="227"/>
      <c r="F169" s="47" t="s">
        <v>283</v>
      </c>
      <c r="G169" s="51" t="str">
        <f t="shared" ref="G169:G173" si="23">D172</f>
        <v>25/04/19</v>
      </c>
      <c r="H169" s="50"/>
    </row>
    <row r="170" ht="31.5" customHeight="1">
      <c r="A170" s="47"/>
      <c r="D170" s="226"/>
      <c r="E170" s="227"/>
      <c r="F170" s="47" t="s">
        <v>300</v>
      </c>
      <c r="G170" s="51" t="str">
        <f t="shared" si="23"/>
        <v>25/04/19</v>
      </c>
      <c r="H170" s="50"/>
    </row>
    <row r="171" ht="15.75" customHeight="1">
      <c r="A171" s="228" t="s">
        <v>306</v>
      </c>
      <c r="B171" s="73" t="str">
        <f>IFERROR(VLOOKUP(A166,REKAPAN!$A$1:$M$2737,4, FALSE))</f>
        <v>082315206278</v>
      </c>
      <c r="C171" s="229"/>
      <c r="D171" s="230"/>
      <c r="E171" s="227"/>
      <c r="F171" s="47" t="s">
        <v>325</v>
      </c>
      <c r="G171" s="49" t="str">
        <f t="shared" si="23"/>
        <v/>
      </c>
      <c r="H171" s="50"/>
    </row>
    <row r="172" ht="15.75" customHeight="1">
      <c r="A172" s="47" t="s">
        <v>332</v>
      </c>
      <c r="B172" s="231" t="s">
        <v>333</v>
      </c>
      <c r="C172" s="58" t="s">
        <v>283</v>
      </c>
      <c r="D172" s="59" t="str">
        <f>IFERROR(VLOOKUP(A166,REKAPAN!$A$1:$M$2737,12, FALSE))</f>
        <v>25/04/19</v>
      </c>
      <c r="E172" s="227"/>
      <c r="F172" s="47" t="s">
        <v>351</v>
      </c>
      <c r="G172" s="49">
        <f t="shared" si="23"/>
        <v>8000</v>
      </c>
      <c r="H172" s="50"/>
    </row>
    <row r="173" ht="15.75" customHeight="1">
      <c r="A173" s="47" t="s">
        <v>266</v>
      </c>
      <c r="B173" s="52" t="str">
        <f>IFERROR(VLOOKUP(A166,REKAPAN!$A$1:$O$2737,15, FALSE))</f>
        <v>CS YENI (082321458214)</v>
      </c>
      <c r="C173" s="58" t="s">
        <v>300</v>
      </c>
      <c r="D173" s="59" t="str">
        <f>IFERROR(VLOOKUP(A166,REKAPAN!$A$1:$M$2737,13, FALSE))</f>
        <v>25/04/19</v>
      </c>
      <c r="E173" s="227"/>
      <c r="F173" s="47" t="s">
        <v>372</v>
      </c>
      <c r="G173" s="49" t="str">
        <f t="shared" si="23"/>
        <v>JNE REG</v>
      </c>
      <c r="H173" s="50"/>
    </row>
    <row r="174" ht="15.75" customHeight="1">
      <c r="A174" s="47" t="s">
        <v>383</v>
      </c>
      <c r="B174" s="52">
        <f>IFERROR(VLOOKUP(A166,REKAPAN!$A$1:$M$2737,6, FALSE))</f>
        <v>1</v>
      </c>
      <c r="C174" s="58" t="s">
        <v>325</v>
      </c>
      <c r="D174" s="226" t="str">
        <f>IFERROR(VLOOKUP(A166,REKAPAN!$A$1:$M$2737,11, FALSE))</f>
        <v/>
      </c>
      <c r="E174" s="227"/>
      <c r="F174" s="47" t="s">
        <v>394</v>
      </c>
      <c r="G174" s="61" t="str">
        <f>IFERROR(VLOOKUP(A166,REKAPAN!$A$1:$O$2737,14, FALSE))</f>
        <v/>
      </c>
      <c r="H174" s="50"/>
    </row>
    <row r="175" ht="15.75" customHeight="1">
      <c r="A175" s="47" t="s">
        <v>404</v>
      </c>
      <c r="B175" s="62" t="str">
        <f>IFERROR(VLOOKUP(A166,REKAPAN!$A$1:$M$2737,5, FALSE))</f>
        <v>Yara Hitam XL do</v>
      </c>
      <c r="C175" s="58" t="s">
        <v>351</v>
      </c>
      <c r="D175" s="226">
        <f>IFERROR(VLOOKUP(A166,REKAPAN!$A$1:$M$2737,9, FALSE))</f>
        <v>8000</v>
      </c>
      <c r="E175" s="227"/>
      <c r="F175" s="47" t="s">
        <v>383</v>
      </c>
      <c r="G175" s="63">
        <f t="shared" ref="G175:G176" si="24">B174</f>
        <v>1</v>
      </c>
      <c r="H175" s="50"/>
    </row>
    <row r="176" ht="15.75" customHeight="1">
      <c r="A176" s="232"/>
      <c r="C176" s="58" t="s">
        <v>372</v>
      </c>
      <c r="D176" s="65" t="str">
        <f>IFERROR(VLOOKUP(A166,REKAPAN!$A$1:$M$2737,10, FALSE))</f>
        <v>JNE REG</v>
      </c>
      <c r="E176" s="227"/>
      <c r="F176" s="47" t="s">
        <v>404</v>
      </c>
      <c r="G176" s="66" t="str">
        <f t="shared" si="24"/>
        <v>Yara Hitam XL do</v>
      </c>
      <c r="H176" s="50"/>
    </row>
    <row r="177" ht="15.75" customHeight="1">
      <c r="A177" s="232"/>
      <c r="C177" s="58" t="s">
        <v>394</v>
      </c>
      <c r="D177" s="233"/>
      <c r="E177" s="227"/>
      <c r="F177" s="47"/>
      <c r="H177" s="50"/>
    </row>
    <row r="178" ht="15.75" customHeight="1">
      <c r="A178" s="232"/>
      <c r="C178" s="225"/>
      <c r="D178" s="50"/>
      <c r="E178" s="227"/>
      <c r="F178" s="64"/>
      <c r="H178" s="50"/>
    </row>
    <row r="179" ht="15.75" customHeight="1">
      <c r="A179" s="47" t="s">
        <v>460</v>
      </c>
      <c r="B179" s="234" t="s">
        <v>462</v>
      </c>
      <c r="C179" s="225"/>
      <c r="D179" s="226"/>
      <c r="E179" s="227"/>
      <c r="F179" s="69" t="s">
        <v>464</v>
      </c>
      <c r="G179" s="70" t="s">
        <v>469</v>
      </c>
      <c r="H179" s="71"/>
    </row>
    <row r="180" ht="15.75" customHeight="1">
      <c r="A180" s="235" t="str">
        <f>IFERROR(VLOOKUP(A166,REKAPAN!$A$2:$R$2737,16, FALSE))</f>
        <v>Rosty</v>
      </c>
      <c r="B180" s="236"/>
      <c r="C180" s="229"/>
      <c r="D180" s="230"/>
      <c r="E180" s="237"/>
      <c r="F180" s="77"/>
      <c r="G180" s="78"/>
      <c r="H180" s="79"/>
    </row>
    <row r="181" ht="15.75" customHeight="1">
      <c r="A181" s="221" t="s">
        <v>882</v>
      </c>
      <c r="B181" s="222"/>
      <c r="C181" s="222"/>
      <c r="D181" s="223"/>
      <c r="E181" s="224"/>
      <c r="F181" s="30" t="str">
        <f>A181</f>
        <v>(25)13</v>
      </c>
      <c r="G181" s="31" t="s">
        <v>238</v>
      </c>
      <c r="H181" s="32"/>
    </row>
    <row r="182" ht="15.75" customHeight="1">
      <c r="A182" s="47" t="s">
        <v>239</v>
      </c>
      <c r="B182" s="52" t="str">
        <f>IFERROR(VLOOKUP(A181,REKAPAN!$A$1:$M$2737,2, FALSE))</f>
        <v>Adhe Ruwaida     </v>
      </c>
      <c r="C182" s="225"/>
      <c r="D182" s="226"/>
      <c r="E182" s="227"/>
      <c r="F182" s="30" t="s">
        <v>266</v>
      </c>
      <c r="G182" s="43" t="str">
        <f>B188</f>
        <v>CS YENI (082321458214)</v>
      </c>
      <c r="H182" s="28"/>
    </row>
    <row r="183" ht="15.75" customHeight="1">
      <c r="A183" s="47" t="s">
        <v>269</v>
      </c>
      <c r="B183" s="45" t="str">
        <f>IFERROR(VLOOKUP(A181,REKAPAN!$A$1:$M$2737,3, FALSE))</f>
        <v>Jalan Belimbing No. 31A Rt 014/ Rw 01 Jagakarsa Jakarta Selatan 12620</v>
      </c>
      <c r="D183" s="226"/>
      <c r="E183" s="227"/>
      <c r="F183" s="47" t="s">
        <v>270</v>
      </c>
      <c r="G183" s="49" t="str">
        <f>B182</f>
        <v>Adhe Ruwaida     </v>
      </c>
      <c r="H183" s="50"/>
    </row>
    <row r="184" ht="15.75" customHeight="1">
      <c r="A184" s="47"/>
      <c r="D184" s="226"/>
      <c r="E184" s="227"/>
      <c r="F184" s="47" t="s">
        <v>283</v>
      </c>
      <c r="G184" s="51" t="str">
        <f t="shared" ref="G184:G188" si="25">D187</f>
        <v>25/04/19</v>
      </c>
      <c r="H184" s="50"/>
    </row>
    <row r="185" ht="12.75" customHeight="1">
      <c r="A185" s="47"/>
      <c r="D185" s="226"/>
      <c r="E185" s="227"/>
      <c r="F185" s="47" t="s">
        <v>300</v>
      </c>
      <c r="G185" s="51" t="str">
        <f t="shared" si="25"/>
        <v>25/04/19</v>
      </c>
      <c r="H185" s="50"/>
    </row>
    <row r="186" ht="15.75" customHeight="1">
      <c r="A186" s="228" t="s">
        <v>306</v>
      </c>
      <c r="B186" s="73" t="str">
        <f>IFERROR(VLOOKUP(A181,REKAPAN!$A$1:$M$2737,4, FALSE))</f>
        <v>081380644757</v>
      </c>
      <c r="C186" s="229"/>
      <c r="D186" s="230"/>
      <c r="E186" s="227"/>
      <c r="F186" s="47" t="s">
        <v>325</v>
      </c>
      <c r="G186" s="49" t="str">
        <f t="shared" si="25"/>
        <v/>
      </c>
      <c r="H186" s="50"/>
    </row>
    <row r="187" ht="15.75" customHeight="1">
      <c r="A187" s="47" t="s">
        <v>332</v>
      </c>
      <c r="B187" s="231" t="s">
        <v>333</v>
      </c>
      <c r="C187" s="58" t="s">
        <v>283</v>
      </c>
      <c r="D187" s="59" t="str">
        <f>IFERROR(VLOOKUP(A181,REKAPAN!$A$1:$M$2737,12, FALSE))</f>
        <v>25/04/19</v>
      </c>
      <c r="E187" s="227"/>
      <c r="F187" s="47" t="s">
        <v>351</v>
      </c>
      <c r="G187" s="49">
        <f t="shared" si="25"/>
        <v>11000</v>
      </c>
      <c r="H187" s="50"/>
    </row>
    <row r="188" ht="15.75" customHeight="1">
      <c r="A188" s="47" t="s">
        <v>266</v>
      </c>
      <c r="B188" s="52" t="str">
        <f>IFERROR(VLOOKUP(A181,REKAPAN!$A$1:$O$2737,15, FALSE))</f>
        <v>CS YENI (082321458214)</v>
      </c>
      <c r="C188" s="58" t="s">
        <v>300</v>
      </c>
      <c r="D188" s="59" t="str">
        <f>IFERROR(VLOOKUP(A181,REKAPAN!$A$1:$M$2737,13, FALSE))</f>
        <v>25/04/19</v>
      </c>
      <c r="E188" s="227"/>
      <c r="F188" s="47" t="s">
        <v>372</v>
      </c>
      <c r="G188" s="49" t="str">
        <f t="shared" si="25"/>
        <v>JNE REG</v>
      </c>
      <c r="H188" s="50"/>
    </row>
    <row r="189" ht="15.75" customHeight="1">
      <c r="A189" s="47" t="s">
        <v>383</v>
      </c>
      <c r="B189" s="52">
        <f>IFERROR(VLOOKUP(A181,REKAPAN!$A$1:$M$2737,6, FALSE))</f>
        <v>2</v>
      </c>
      <c r="C189" s="58" t="s">
        <v>325</v>
      </c>
      <c r="D189" s="226" t="str">
        <f>IFERROR(VLOOKUP(A181,REKAPAN!$A$1:$M$2737,11, FALSE))</f>
        <v/>
      </c>
      <c r="E189" s="227"/>
      <c r="F189" s="47" t="s">
        <v>394</v>
      </c>
      <c r="G189" s="61" t="str">
        <f>IFERROR(VLOOKUP(A181,REKAPAN!$A$1:$O$2737,14, FALSE))</f>
        <v/>
      </c>
      <c r="H189" s="50"/>
    </row>
    <row r="190" ht="15.75" customHeight="1">
      <c r="A190" s="47" t="s">
        <v>404</v>
      </c>
      <c r="B190" s="62" t="str">
        <f>IFERROR(VLOOKUP(A181,REKAPAN!$A$1:$M$2737,5, FALSE))</f>
        <v>YARA Maroon S set</v>
      </c>
      <c r="C190" s="58" t="s">
        <v>351</v>
      </c>
      <c r="D190" s="226">
        <f>IFERROR(VLOOKUP(A181,REKAPAN!$A$1:$M$2737,9, FALSE))</f>
        <v>11000</v>
      </c>
      <c r="E190" s="227"/>
      <c r="F190" s="47" t="s">
        <v>383</v>
      </c>
      <c r="G190" s="63">
        <f t="shared" ref="G190:G191" si="26">B189</f>
        <v>2</v>
      </c>
      <c r="H190" s="50"/>
    </row>
    <row r="191" ht="15.75" customHeight="1">
      <c r="A191" s="232"/>
      <c r="C191" s="58" t="s">
        <v>372</v>
      </c>
      <c r="D191" s="65" t="str">
        <f>IFERROR(VLOOKUP(A181,REKAPAN!$A$1:$M$2737,10, FALSE))</f>
        <v>JNE REG</v>
      </c>
      <c r="E191" s="227"/>
      <c r="F191" s="47" t="s">
        <v>404</v>
      </c>
      <c r="G191" s="66" t="str">
        <f t="shared" si="26"/>
        <v>YARA Maroon S set</v>
      </c>
      <c r="H191" s="50"/>
    </row>
    <row r="192" ht="15.75" customHeight="1">
      <c r="A192" s="232"/>
      <c r="C192" s="58" t="s">
        <v>394</v>
      </c>
      <c r="D192" s="233"/>
      <c r="E192" s="227"/>
      <c r="F192" s="47"/>
      <c r="H192" s="50"/>
    </row>
    <row r="193" ht="15.75" customHeight="1">
      <c r="A193" s="232"/>
      <c r="C193" s="225"/>
      <c r="D193" s="50"/>
      <c r="E193" s="227"/>
      <c r="F193" s="64"/>
      <c r="H193" s="50"/>
    </row>
    <row r="194" ht="15.75" customHeight="1">
      <c r="A194" s="47" t="s">
        <v>460</v>
      </c>
      <c r="B194" s="234" t="s">
        <v>462</v>
      </c>
      <c r="C194" s="225"/>
      <c r="D194" s="226"/>
      <c r="E194" s="227"/>
      <c r="F194" s="69" t="s">
        <v>464</v>
      </c>
      <c r="G194" s="70" t="s">
        <v>469</v>
      </c>
      <c r="H194" s="71"/>
    </row>
    <row r="195" ht="15.75" customHeight="1">
      <c r="A195" s="235" t="str">
        <f>IFERROR(VLOOKUP(A181,REKAPAN!$A$2:$R$2737,16, FALSE))</f>
        <v>WAWAT</v>
      </c>
      <c r="B195" s="236"/>
      <c r="C195" s="229"/>
      <c r="D195" s="230"/>
      <c r="E195" s="237"/>
      <c r="F195" s="77"/>
      <c r="G195" s="78"/>
      <c r="H195" s="79"/>
    </row>
    <row r="196" ht="15.75" customHeight="1">
      <c r="A196" s="221" t="s">
        <v>887</v>
      </c>
      <c r="B196" s="222"/>
      <c r="C196" s="222"/>
      <c r="D196" s="223"/>
      <c r="E196" s="224"/>
      <c r="F196" s="30" t="str">
        <f>A196</f>
        <v>(25)14</v>
      </c>
      <c r="G196" s="31" t="s">
        <v>238</v>
      </c>
      <c r="H196" s="32"/>
    </row>
    <row r="197" ht="15.75" customHeight="1">
      <c r="A197" s="47" t="s">
        <v>239</v>
      </c>
      <c r="B197" s="52" t="str">
        <f>IFERROR(VLOOKUP(A196,REKAPAN!$A$1:$M$2737,2, FALSE))</f>
        <v>Evi</v>
      </c>
      <c r="C197" s="225"/>
      <c r="D197" s="226"/>
      <c r="E197" s="227"/>
      <c r="F197" s="30" t="s">
        <v>266</v>
      </c>
      <c r="G197" s="43" t="str">
        <f>B203</f>
        <v>CS YENI (082321458214)</v>
      </c>
      <c r="H197" s="28"/>
    </row>
    <row r="198" ht="15.75" customHeight="1">
      <c r="A198" s="47" t="s">
        <v>269</v>
      </c>
      <c r="B198" s="45" t="str">
        <f>IFERROR(VLOOKUP(A196,REKAPAN!$A$1:$M$2737,3, FALSE))</f>
        <v>Toko Eleora skincare, Jl.syeh quro pundong-lamaran depan pom bensin,kel.palumbonsari Kecamatan : karawang timur Kab/Kota : karawang Provinsi : jawa barat</v>
      </c>
      <c r="D198" s="226"/>
      <c r="E198" s="227"/>
      <c r="F198" s="47" t="s">
        <v>270</v>
      </c>
      <c r="G198" s="49" t="str">
        <f>B197</f>
        <v>Evi</v>
      </c>
      <c r="H198" s="50"/>
    </row>
    <row r="199" ht="16.5" customHeight="1">
      <c r="A199" s="47"/>
      <c r="D199" s="226"/>
      <c r="E199" s="227"/>
      <c r="F199" s="47" t="s">
        <v>283</v>
      </c>
      <c r="G199" s="51" t="str">
        <f t="shared" ref="G199:G203" si="27">D202</f>
        <v>25/04/19</v>
      </c>
      <c r="H199" s="50"/>
    </row>
    <row r="200" ht="27.0" customHeight="1">
      <c r="A200" s="47"/>
      <c r="D200" s="226"/>
      <c r="E200" s="227"/>
      <c r="F200" s="47" t="s">
        <v>300</v>
      </c>
      <c r="G200" s="51" t="str">
        <f t="shared" si="27"/>
        <v>25/04/19</v>
      </c>
      <c r="H200" s="50"/>
    </row>
    <row r="201" ht="15.75" customHeight="1">
      <c r="A201" s="228" t="s">
        <v>306</v>
      </c>
      <c r="B201" s="73" t="str">
        <f>IFERROR(VLOOKUP(A196,REKAPAN!$A$1:$M$2737,4, FALSE))</f>
        <v>081210805998</v>
      </c>
      <c r="C201" s="229"/>
      <c r="D201" s="230"/>
      <c r="E201" s="227"/>
      <c r="F201" s="47" t="s">
        <v>325</v>
      </c>
      <c r="G201" s="49" t="str">
        <f t="shared" si="27"/>
        <v/>
      </c>
      <c r="H201" s="50"/>
    </row>
    <row r="202" ht="15.75" customHeight="1">
      <c r="A202" s="47" t="s">
        <v>332</v>
      </c>
      <c r="B202" s="231" t="s">
        <v>333</v>
      </c>
      <c r="C202" s="58" t="s">
        <v>283</v>
      </c>
      <c r="D202" s="59" t="str">
        <f>IFERROR(VLOOKUP(A196,REKAPAN!$A$1:$M$2737,12, FALSE))</f>
        <v>25/04/19</v>
      </c>
      <c r="E202" s="227"/>
      <c r="F202" s="47" t="s">
        <v>351</v>
      </c>
      <c r="G202" s="49">
        <f t="shared" si="27"/>
        <v>11000</v>
      </c>
      <c r="H202" s="50"/>
    </row>
    <row r="203" ht="15.75" customHeight="1">
      <c r="A203" s="47" t="s">
        <v>266</v>
      </c>
      <c r="B203" s="52" t="str">
        <f>IFERROR(VLOOKUP(A196,REKAPAN!$A$1:$O$2737,15, FALSE))</f>
        <v>CS YENI (082321458214)</v>
      </c>
      <c r="C203" s="58" t="s">
        <v>300</v>
      </c>
      <c r="D203" s="59" t="str">
        <f>IFERROR(VLOOKUP(A196,REKAPAN!$A$1:$M$2737,13, FALSE))</f>
        <v>25/04/19</v>
      </c>
      <c r="E203" s="227"/>
      <c r="F203" s="47" t="s">
        <v>372</v>
      </c>
      <c r="G203" s="49" t="str">
        <f t="shared" si="27"/>
        <v>JNE REG</v>
      </c>
      <c r="H203" s="50"/>
    </row>
    <row r="204" ht="15.75" customHeight="1">
      <c r="A204" s="47" t="s">
        <v>383</v>
      </c>
      <c r="B204" s="52">
        <f>IFERROR(VLOOKUP(A196,REKAPAN!$A$1:$M$2737,6, FALSE))</f>
        <v>2</v>
      </c>
      <c r="C204" s="58" t="s">
        <v>325</v>
      </c>
      <c r="D204" s="226" t="str">
        <f>IFERROR(VLOOKUP(A196,REKAPAN!$A$1:$M$2737,11, FALSE))</f>
        <v/>
      </c>
      <c r="E204" s="227"/>
      <c r="F204" s="47" t="s">
        <v>394</v>
      </c>
      <c r="G204" s="61" t="str">
        <f>IFERROR(VLOOKUP(A196,REKAPAN!$A$1:$O$2737,14, FALSE))</f>
        <v/>
      </c>
      <c r="H204" s="50"/>
    </row>
    <row r="205" ht="15.75" customHeight="1">
      <c r="A205" s="47" t="s">
        <v>404</v>
      </c>
      <c r="B205" s="62" t="str">
        <f>IFERROR(VLOOKUP(A196,REKAPAN!$A$1:$M$2737,5, FALSE))</f>
        <v>- Fazilla tosca M do
- Fazilla kids tosca size.7 (set) </v>
      </c>
      <c r="C205" s="58" t="s">
        <v>351</v>
      </c>
      <c r="D205" s="226">
        <f>IFERROR(VLOOKUP(A196,REKAPAN!$A$1:$M$2737,9, FALSE))</f>
        <v>11000</v>
      </c>
      <c r="E205" s="227"/>
      <c r="F205" s="47" t="s">
        <v>383</v>
      </c>
      <c r="G205" s="63">
        <f t="shared" ref="G205:G206" si="28">B204</f>
        <v>2</v>
      </c>
      <c r="H205" s="50"/>
    </row>
    <row r="206" ht="15.75" customHeight="1">
      <c r="A206" s="232"/>
      <c r="C206" s="58" t="s">
        <v>372</v>
      </c>
      <c r="D206" s="65" t="str">
        <f>IFERROR(VLOOKUP(A196,REKAPAN!$A$1:$M$2737,10, FALSE))</f>
        <v>JNE REG</v>
      </c>
      <c r="E206" s="227"/>
      <c r="F206" s="47" t="s">
        <v>404</v>
      </c>
      <c r="G206" s="66" t="str">
        <f t="shared" si="28"/>
        <v>- Fazilla tosca M do
- Fazilla kids tosca size.7 (set) </v>
      </c>
      <c r="H206" s="50"/>
    </row>
    <row r="207" ht="15.75" customHeight="1">
      <c r="A207" s="232"/>
      <c r="C207" s="58" t="s">
        <v>394</v>
      </c>
      <c r="D207" s="233"/>
      <c r="E207" s="227"/>
      <c r="F207" s="47"/>
      <c r="H207" s="50"/>
    </row>
    <row r="208" ht="15.75" customHeight="1">
      <c r="A208" s="232"/>
      <c r="C208" s="225"/>
      <c r="D208" s="50"/>
      <c r="E208" s="227"/>
      <c r="F208" s="64"/>
      <c r="H208" s="50"/>
    </row>
    <row r="209" ht="15.75" customHeight="1">
      <c r="A209" s="47" t="s">
        <v>460</v>
      </c>
      <c r="B209" s="234" t="s">
        <v>462</v>
      </c>
      <c r="C209" s="225"/>
      <c r="D209" s="226"/>
      <c r="E209" s="227"/>
      <c r="F209" s="69" t="s">
        <v>464</v>
      </c>
      <c r="G209" s="70" t="s">
        <v>469</v>
      </c>
      <c r="H209" s="71"/>
    </row>
    <row r="210" ht="15.75" customHeight="1">
      <c r="A210" s="235" t="str">
        <f>IFERROR(VLOOKUP(A196,REKAPAN!$A$2:$R$2737,16, FALSE))</f>
        <v>WAWAT</v>
      </c>
      <c r="B210" s="236"/>
      <c r="C210" s="229"/>
      <c r="D210" s="230"/>
      <c r="E210" s="237"/>
      <c r="F210" s="77"/>
      <c r="G210" s="78"/>
      <c r="H210" s="79"/>
    </row>
    <row r="211" ht="15.75" customHeight="1">
      <c r="A211" s="221" t="s">
        <v>4084</v>
      </c>
      <c r="B211" s="222"/>
      <c r="C211" s="222"/>
      <c r="D211" s="223"/>
      <c r="E211" s="224"/>
      <c r="F211" s="30" t="str">
        <f>A211</f>
        <v>(25)15</v>
      </c>
      <c r="G211" s="31" t="s">
        <v>238</v>
      </c>
      <c r="H211" s="32"/>
    </row>
    <row r="212" ht="15.75" customHeight="1">
      <c r="A212" s="47" t="s">
        <v>239</v>
      </c>
      <c r="B212" s="52" t="str">
        <f>IFERROR(VLOOKUP(A211,REKAPAN!$A$1:$M$2737,2, FALSE))</f>
        <v/>
      </c>
      <c r="C212" s="225"/>
      <c r="D212" s="226"/>
      <c r="E212" s="227"/>
      <c r="F212" s="30" t="s">
        <v>266</v>
      </c>
      <c r="G212" s="43" t="str">
        <f>B218</f>
        <v/>
      </c>
      <c r="H212" s="28"/>
    </row>
    <row r="213" ht="15.75" customHeight="1">
      <c r="A213" s="47" t="s">
        <v>269</v>
      </c>
      <c r="B213" s="45" t="str">
        <f>IFERROR(VLOOKUP(A211,REKAPAN!$A$1:$M$2737,3, FALSE))</f>
        <v/>
      </c>
      <c r="D213" s="226"/>
      <c r="E213" s="227"/>
      <c r="F213" s="47" t="s">
        <v>270</v>
      </c>
      <c r="G213" s="49" t="str">
        <f>B212</f>
        <v/>
      </c>
      <c r="H213" s="50"/>
    </row>
    <row r="214" ht="15.75" customHeight="1">
      <c r="A214" s="47"/>
      <c r="D214" s="226"/>
      <c r="E214" s="227"/>
      <c r="F214" s="47" t="s">
        <v>283</v>
      </c>
      <c r="G214" s="51" t="str">
        <f t="shared" ref="G214:G218" si="29">D217</f>
        <v/>
      </c>
      <c r="H214" s="50"/>
    </row>
    <row r="215" ht="18.0" customHeight="1">
      <c r="A215" s="47"/>
      <c r="D215" s="226"/>
      <c r="E215" s="227"/>
      <c r="F215" s="47" t="s">
        <v>300</v>
      </c>
      <c r="G215" s="51" t="str">
        <f t="shared" si="29"/>
        <v/>
      </c>
      <c r="H215" s="50"/>
    </row>
    <row r="216" ht="15.75" customHeight="1">
      <c r="A216" s="228" t="s">
        <v>306</v>
      </c>
      <c r="B216" s="73" t="str">
        <f>IFERROR(VLOOKUP(A211,REKAPAN!$A$1:$M$2737,4, FALSE))</f>
        <v/>
      </c>
      <c r="C216" s="229"/>
      <c r="D216" s="230"/>
      <c r="E216" s="227"/>
      <c r="F216" s="47" t="s">
        <v>325</v>
      </c>
      <c r="G216" s="49" t="str">
        <f t="shared" si="29"/>
        <v/>
      </c>
      <c r="H216" s="50"/>
    </row>
    <row r="217" ht="15.75" customHeight="1">
      <c r="A217" s="47" t="s">
        <v>332</v>
      </c>
      <c r="B217" s="231" t="s">
        <v>333</v>
      </c>
      <c r="C217" s="58" t="s">
        <v>283</v>
      </c>
      <c r="D217" s="59" t="str">
        <f>IFERROR(VLOOKUP(A211,REKAPAN!$A$1:$M$2737,12, FALSE))</f>
        <v/>
      </c>
      <c r="E217" s="227"/>
      <c r="F217" s="47" t="s">
        <v>351</v>
      </c>
      <c r="G217" s="49" t="str">
        <f t="shared" si="29"/>
        <v/>
      </c>
      <c r="H217" s="50"/>
    </row>
    <row r="218" ht="15.75" customHeight="1">
      <c r="A218" s="47" t="s">
        <v>266</v>
      </c>
      <c r="B218" s="52" t="str">
        <f>IFERROR(VLOOKUP(A211,REKAPAN!$A$1:$O$2737,15, FALSE))</f>
        <v/>
      </c>
      <c r="C218" s="58" t="s">
        <v>300</v>
      </c>
      <c r="D218" s="59" t="str">
        <f>IFERROR(VLOOKUP(A211,REKAPAN!$A$1:$M$2737,13, FALSE))</f>
        <v/>
      </c>
      <c r="E218" s="227"/>
      <c r="F218" s="47" t="s">
        <v>372</v>
      </c>
      <c r="G218" s="49" t="str">
        <f t="shared" si="29"/>
        <v/>
      </c>
      <c r="H218" s="50"/>
    </row>
    <row r="219" ht="15.75" customHeight="1">
      <c r="A219" s="47" t="s">
        <v>383</v>
      </c>
      <c r="B219" s="52" t="str">
        <f>IFERROR(VLOOKUP(A211,REKAPAN!$A$1:$M$2737,6, FALSE))</f>
        <v/>
      </c>
      <c r="C219" s="58" t="s">
        <v>325</v>
      </c>
      <c r="D219" s="226" t="str">
        <f>IFERROR(VLOOKUP(A211,REKAPAN!$A$1:$M$2737,11, FALSE))</f>
        <v/>
      </c>
      <c r="E219" s="227"/>
      <c r="F219" s="47" t="s">
        <v>394</v>
      </c>
      <c r="G219" s="61" t="str">
        <f>IFERROR(VLOOKUP(A211,REKAPAN!$A$1:$O$2737,14, FALSE))</f>
        <v/>
      </c>
      <c r="H219" s="50"/>
    </row>
    <row r="220" ht="15.75" customHeight="1">
      <c r="A220" s="47" t="s">
        <v>404</v>
      </c>
      <c r="B220" s="62" t="str">
        <f>IFERROR(VLOOKUP(A211,REKAPAN!$A$1:$M$2737,5, FALSE))</f>
        <v/>
      </c>
      <c r="C220" s="58" t="s">
        <v>351</v>
      </c>
      <c r="D220" s="226" t="str">
        <f>IFERROR(VLOOKUP(A211,REKAPAN!$A$1:$M$2737,9, FALSE))</f>
        <v/>
      </c>
      <c r="E220" s="227"/>
      <c r="F220" s="47" t="s">
        <v>383</v>
      </c>
      <c r="G220" s="63" t="str">
        <f t="shared" ref="G220:G221" si="30">B219</f>
        <v/>
      </c>
      <c r="H220" s="50"/>
    </row>
    <row r="221" ht="15.75" customHeight="1">
      <c r="A221" s="232"/>
      <c r="C221" s="58" t="s">
        <v>372</v>
      </c>
      <c r="D221" s="65" t="str">
        <f>IFERROR(VLOOKUP(A211,REKAPAN!$A$1:$M$2737,10, FALSE))</f>
        <v/>
      </c>
      <c r="E221" s="227"/>
      <c r="F221" s="47" t="s">
        <v>404</v>
      </c>
      <c r="G221" s="66" t="str">
        <f t="shared" si="30"/>
        <v/>
      </c>
      <c r="H221" s="50"/>
    </row>
    <row r="222" ht="15.75" customHeight="1">
      <c r="A222" s="232"/>
      <c r="C222" s="58" t="s">
        <v>394</v>
      </c>
      <c r="D222" s="233"/>
      <c r="E222" s="227"/>
      <c r="F222" s="47"/>
      <c r="H222" s="50"/>
    </row>
    <row r="223" ht="15.75" customHeight="1">
      <c r="A223" s="232"/>
      <c r="C223" s="225"/>
      <c r="D223" s="50"/>
      <c r="E223" s="227"/>
      <c r="F223" s="64"/>
      <c r="H223" s="50"/>
    </row>
    <row r="224" ht="15.75" customHeight="1">
      <c r="A224" s="47" t="s">
        <v>460</v>
      </c>
      <c r="B224" s="234" t="s">
        <v>462</v>
      </c>
      <c r="C224" s="225"/>
      <c r="D224" s="226"/>
      <c r="E224" s="227"/>
      <c r="F224" s="69" t="s">
        <v>464</v>
      </c>
      <c r="G224" s="70" t="s">
        <v>469</v>
      </c>
      <c r="H224" s="71"/>
    </row>
    <row r="225" ht="15.75" customHeight="1">
      <c r="A225" s="235" t="str">
        <f>IFERROR(VLOOKUP(A211,REKAPAN!$A$2:$R$2737,16, FALSE))</f>
        <v/>
      </c>
      <c r="B225" s="236"/>
      <c r="C225" s="229"/>
      <c r="D225" s="230"/>
      <c r="E225" s="237"/>
      <c r="F225" s="77"/>
      <c r="G225" s="78"/>
      <c r="H225" s="79"/>
    </row>
    <row r="226" ht="15.75" customHeight="1">
      <c r="A226" s="221" t="s">
        <v>4086</v>
      </c>
      <c r="B226" s="222"/>
      <c r="C226" s="222"/>
      <c r="D226" s="223"/>
      <c r="E226" s="224"/>
      <c r="F226" s="30" t="str">
        <f>A226</f>
        <v>(25)16</v>
      </c>
      <c r="G226" s="31" t="s">
        <v>238</v>
      </c>
      <c r="H226" s="32"/>
    </row>
    <row r="227" ht="15.75" customHeight="1">
      <c r="A227" s="47" t="s">
        <v>239</v>
      </c>
      <c r="B227" s="52" t="str">
        <f>IFERROR(VLOOKUP(A226,REKAPAN!$A$1:$M$2737,2, FALSE))</f>
        <v/>
      </c>
      <c r="C227" s="225"/>
      <c r="D227" s="226"/>
      <c r="E227" s="227"/>
      <c r="F227" s="30" t="s">
        <v>266</v>
      </c>
      <c r="G227" s="43" t="str">
        <f>B233</f>
        <v/>
      </c>
      <c r="H227" s="28"/>
    </row>
    <row r="228" ht="15.75" customHeight="1">
      <c r="A228" s="47" t="s">
        <v>269</v>
      </c>
      <c r="B228" s="45" t="str">
        <f>IFERROR(VLOOKUP(A226,REKAPAN!$A$1:$M$2737,3, FALSE))</f>
        <v/>
      </c>
      <c r="D228" s="226"/>
      <c r="E228" s="227"/>
      <c r="F228" s="47" t="s">
        <v>270</v>
      </c>
      <c r="G228" s="49" t="str">
        <f>B227</f>
        <v/>
      </c>
      <c r="H228" s="50"/>
    </row>
    <row r="229" ht="15.75" customHeight="1">
      <c r="A229" s="47"/>
      <c r="D229" s="226"/>
      <c r="E229" s="227"/>
      <c r="F229" s="47" t="s">
        <v>283</v>
      </c>
      <c r="G229" s="51" t="str">
        <f t="shared" ref="G229:G233" si="31">D232</f>
        <v/>
      </c>
      <c r="H229" s="50"/>
    </row>
    <row r="230" ht="15.75" customHeight="1">
      <c r="A230" s="47"/>
      <c r="D230" s="226"/>
      <c r="E230" s="227"/>
      <c r="F230" s="47" t="s">
        <v>300</v>
      </c>
      <c r="G230" s="51" t="str">
        <f t="shared" si="31"/>
        <v/>
      </c>
      <c r="H230" s="50"/>
    </row>
    <row r="231" ht="15.75" customHeight="1">
      <c r="A231" s="228" t="s">
        <v>306</v>
      </c>
      <c r="B231" s="73" t="str">
        <f>IFERROR(VLOOKUP(A226,REKAPAN!$A$1:$M$2737,4, FALSE))</f>
        <v/>
      </c>
      <c r="C231" s="229"/>
      <c r="D231" s="230"/>
      <c r="E231" s="227"/>
      <c r="F231" s="47" t="s">
        <v>325</v>
      </c>
      <c r="G231" s="49" t="str">
        <f t="shared" si="31"/>
        <v/>
      </c>
      <c r="H231" s="50"/>
    </row>
    <row r="232" ht="15.75" customHeight="1">
      <c r="A232" s="47" t="s">
        <v>332</v>
      </c>
      <c r="B232" s="231" t="s">
        <v>333</v>
      </c>
      <c r="C232" s="58" t="s">
        <v>283</v>
      </c>
      <c r="D232" s="59" t="str">
        <f>IFERROR(VLOOKUP(A226,REKAPAN!$A$1:$M$2737,12, FALSE))</f>
        <v/>
      </c>
      <c r="E232" s="227"/>
      <c r="F232" s="47" t="s">
        <v>351</v>
      </c>
      <c r="G232" s="49" t="str">
        <f t="shared" si="31"/>
        <v/>
      </c>
      <c r="H232" s="50"/>
    </row>
    <row r="233" ht="15.75" customHeight="1">
      <c r="A233" s="47" t="s">
        <v>266</v>
      </c>
      <c r="B233" s="52" t="str">
        <f>IFERROR(VLOOKUP(A226,REKAPAN!$A$1:$O$2737,15, FALSE))</f>
        <v/>
      </c>
      <c r="C233" s="58" t="s">
        <v>300</v>
      </c>
      <c r="D233" s="59" t="str">
        <f>IFERROR(VLOOKUP(A226,REKAPAN!$A$1:$M$2737,13, FALSE))</f>
        <v/>
      </c>
      <c r="E233" s="227"/>
      <c r="F233" s="47" t="s">
        <v>372</v>
      </c>
      <c r="G233" s="49" t="str">
        <f t="shared" si="31"/>
        <v/>
      </c>
      <c r="H233" s="50"/>
    </row>
    <row r="234" ht="15.75" customHeight="1">
      <c r="A234" s="47" t="s">
        <v>383</v>
      </c>
      <c r="B234" s="52" t="str">
        <f>IFERROR(VLOOKUP(A226,REKAPAN!$A$1:$M$2737,6, FALSE))</f>
        <v/>
      </c>
      <c r="C234" s="58" t="s">
        <v>325</v>
      </c>
      <c r="D234" s="226" t="str">
        <f>IFERROR(VLOOKUP(A226,REKAPAN!$A$1:$M$2737,11, FALSE))</f>
        <v/>
      </c>
      <c r="E234" s="227"/>
      <c r="F234" s="47" t="s">
        <v>394</v>
      </c>
      <c r="G234" s="61" t="str">
        <f>IFERROR(VLOOKUP(A226,REKAPAN!$A$1:$O$2737,14, FALSE))</f>
        <v/>
      </c>
      <c r="H234" s="50"/>
    </row>
    <row r="235" ht="15.75" customHeight="1">
      <c r="A235" s="47" t="s">
        <v>404</v>
      </c>
      <c r="B235" s="62" t="str">
        <f>IFERROR(VLOOKUP(A226,REKAPAN!$A$1:$M$2737,5, FALSE))</f>
        <v/>
      </c>
      <c r="C235" s="58" t="s">
        <v>351</v>
      </c>
      <c r="D235" s="226" t="str">
        <f>IFERROR(VLOOKUP(A226,REKAPAN!$A$1:$M$2737,9, FALSE))</f>
        <v/>
      </c>
      <c r="E235" s="227"/>
      <c r="F235" s="47" t="s">
        <v>383</v>
      </c>
      <c r="G235" s="63" t="str">
        <f t="shared" ref="G235:G236" si="32">B234</f>
        <v/>
      </c>
      <c r="H235" s="50"/>
    </row>
    <row r="236" ht="15.75" customHeight="1">
      <c r="A236" s="232"/>
      <c r="C236" s="58" t="s">
        <v>372</v>
      </c>
      <c r="D236" s="65" t="str">
        <f>IFERROR(VLOOKUP(A226,REKAPAN!$A$1:$M$2737,10, FALSE))</f>
        <v/>
      </c>
      <c r="E236" s="227"/>
      <c r="F236" s="47" t="s">
        <v>404</v>
      </c>
      <c r="G236" s="66" t="str">
        <f t="shared" si="32"/>
        <v/>
      </c>
      <c r="H236" s="50"/>
    </row>
    <row r="237" ht="15.75" customHeight="1">
      <c r="A237" s="232"/>
      <c r="C237" s="58" t="s">
        <v>394</v>
      </c>
      <c r="D237" s="233"/>
      <c r="E237" s="227"/>
      <c r="F237" s="47"/>
      <c r="H237" s="50"/>
    </row>
    <row r="238" ht="15.75" customHeight="1">
      <c r="A238" s="232"/>
      <c r="C238" s="225"/>
      <c r="D238" s="50"/>
      <c r="E238" s="227"/>
      <c r="F238" s="64"/>
      <c r="H238" s="50"/>
    </row>
    <row r="239" ht="15.75" customHeight="1">
      <c r="A239" s="47" t="s">
        <v>460</v>
      </c>
      <c r="B239" s="234" t="s">
        <v>462</v>
      </c>
      <c r="C239" s="225"/>
      <c r="D239" s="226"/>
      <c r="E239" s="227"/>
      <c r="F239" s="69" t="s">
        <v>464</v>
      </c>
      <c r="G239" s="70" t="s">
        <v>469</v>
      </c>
      <c r="H239" s="71"/>
    </row>
    <row r="240" ht="15.75" customHeight="1">
      <c r="A240" s="235" t="str">
        <f>IFERROR(VLOOKUP(A226,REKAPAN!$A$2:$R$2737,16, FALSE))</f>
        <v/>
      </c>
      <c r="B240" s="236"/>
      <c r="C240" s="229"/>
      <c r="D240" s="230"/>
      <c r="E240" s="237"/>
      <c r="F240" s="77"/>
      <c r="G240" s="78"/>
      <c r="H240" s="79"/>
    </row>
    <row r="241" ht="15.75" customHeight="1">
      <c r="A241" s="221" t="s">
        <v>892</v>
      </c>
      <c r="B241" s="222"/>
      <c r="C241" s="222"/>
      <c r="D241" s="223"/>
      <c r="E241" s="224"/>
      <c r="F241" s="30" t="str">
        <f>A241</f>
        <v>(26)1</v>
      </c>
      <c r="G241" s="31" t="s">
        <v>238</v>
      </c>
      <c r="H241" s="32"/>
    </row>
    <row r="242" ht="15.75" customHeight="1">
      <c r="A242" s="47" t="s">
        <v>239</v>
      </c>
      <c r="B242" s="52" t="str">
        <f>IFERROR(VLOOKUP(A241,REKAPAN!$A$1:$M$2737,2, FALSE))</f>
        <v>Gustonul ansori</v>
      </c>
      <c r="C242" s="225"/>
      <c r="D242" s="226"/>
      <c r="E242" s="227"/>
      <c r="F242" s="30" t="s">
        <v>266</v>
      </c>
      <c r="G242" s="43" t="str">
        <f>B248</f>
        <v>CS YENI (082321458214)</v>
      </c>
      <c r="H242" s="28"/>
    </row>
    <row r="243" ht="15.75" customHeight="1">
      <c r="A243" s="47" t="s">
        <v>269</v>
      </c>
      <c r="B243" s="45" t="str">
        <f>IFERROR(VLOOKUP(A241,REKAPAN!$A$1:$M$2737,3, FALSE))</f>
        <v>Prayungan getas rt 03 rw 03 Kecamatan :wonosalam Kab/Kota :demak Provinsi :jawa tengah</v>
      </c>
      <c r="D243" s="226"/>
      <c r="E243" s="227"/>
      <c r="F243" s="47" t="s">
        <v>270</v>
      </c>
      <c r="G243" s="49" t="str">
        <f>B242</f>
        <v>Gustonul ansori</v>
      </c>
      <c r="H243" s="50"/>
    </row>
    <row r="244" ht="15.75" customHeight="1">
      <c r="A244" s="47"/>
      <c r="D244" s="226"/>
      <c r="E244" s="227"/>
      <c r="F244" s="47" t="s">
        <v>283</v>
      </c>
      <c r="G244" s="51" t="str">
        <f t="shared" ref="G244:G248" si="33">D247</f>
        <v>25/04/19</v>
      </c>
      <c r="H244" s="50"/>
    </row>
    <row r="245" ht="15.75" customHeight="1">
      <c r="A245" s="47"/>
      <c r="D245" s="226"/>
      <c r="E245" s="227"/>
      <c r="F245" s="47" t="s">
        <v>300</v>
      </c>
      <c r="G245" s="51" t="str">
        <f t="shared" si="33"/>
        <v>25/04/19</v>
      </c>
      <c r="H245" s="50"/>
    </row>
    <row r="246" ht="15.75" customHeight="1">
      <c r="A246" s="228" t="s">
        <v>306</v>
      </c>
      <c r="B246" s="73" t="str">
        <f>IFERROR(VLOOKUP(A241,REKAPAN!$A$1:$M$2737,4, FALSE))</f>
        <v>082136462878</v>
      </c>
      <c r="C246" s="229"/>
      <c r="D246" s="230"/>
      <c r="E246" s="227"/>
      <c r="F246" s="47" t="s">
        <v>325</v>
      </c>
      <c r="G246" s="49" t="str">
        <f t="shared" si="33"/>
        <v/>
      </c>
      <c r="H246" s="50"/>
    </row>
    <row r="247" ht="15.75" customHeight="1">
      <c r="A247" s="47" t="s">
        <v>332</v>
      </c>
      <c r="B247" s="231" t="s">
        <v>333</v>
      </c>
      <c r="C247" s="58" t="s">
        <v>283</v>
      </c>
      <c r="D247" s="59" t="str">
        <f>IFERROR(VLOOKUP(A241,REKAPAN!$A$1:$M$2737,12, FALSE))</f>
        <v>25/04/19</v>
      </c>
      <c r="E247" s="227"/>
      <c r="F247" s="47" t="s">
        <v>351</v>
      </c>
      <c r="G247" s="49">
        <f t="shared" si="33"/>
        <v>24000</v>
      </c>
      <c r="H247" s="50"/>
    </row>
    <row r="248" ht="15.75" customHeight="1">
      <c r="A248" s="47" t="s">
        <v>266</v>
      </c>
      <c r="B248" s="52" t="str">
        <f>IFERROR(VLOOKUP(A241,REKAPAN!$A$1:$O$2737,15, FALSE))</f>
        <v>CS YENI (082321458214)</v>
      </c>
      <c r="C248" s="58" t="s">
        <v>300</v>
      </c>
      <c r="D248" s="59" t="str">
        <f>IFERROR(VLOOKUP(A241,REKAPAN!$A$1:$M$2737,13, FALSE))</f>
        <v>25/04/19</v>
      </c>
      <c r="E248" s="227"/>
      <c r="F248" s="47" t="s">
        <v>372</v>
      </c>
      <c r="G248" s="49" t="str">
        <f t="shared" si="33"/>
        <v>JNE REG</v>
      </c>
      <c r="H248" s="50"/>
    </row>
    <row r="249" ht="15.75" customHeight="1">
      <c r="A249" s="47" t="s">
        <v>383</v>
      </c>
      <c r="B249" s="52">
        <f>IFERROR(VLOOKUP(A241,REKAPAN!$A$1:$M$2737,6, FALSE))</f>
        <v>1</v>
      </c>
      <c r="C249" s="58" t="s">
        <v>325</v>
      </c>
      <c r="D249" s="226" t="str">
        <f>IFERROR(VLOOKUP(A241,REKAPAN!$A$1:$M$2737,11, FALSE))</f>
        <v/>
      </c>
      <c r="E249" s="227"/>
      <c r="F249" s="47" t="s">
        <v>394</v>
      </c>
      <c r="G249" s="61" t="str">
        <f>IFERROR(VLOOKUP(A241,REKAPAN!$A$1:$O$2737,14, FALSE))</f>
        <v/>
      </c>
      <c r="H249" s="50"/>
    </row>
    <row r="250" ht="15.75" customHeight="1">
      <c r="A250" s="47" t="s">
        <v>404</v>
      </c>
      <c r="B250" s="62" t="str">
        <f>IFERROR(VLOOKUP(A241,REKAPAN!$A$1:$M$2737,5, FALSE))</f>
        <v>Yara Maroon L do</v>
      </c>
      <c r="C250" s="58" t="s">
        <v>351</v>
      </c>
      <c r="D250" s="226">
        <f>IFERROR(VLOOKUP(A241,REKAPAN!$A$1:$M$2737,9, FALSE))</f>
        <v>24000</v>
      </c>
      <c r="E250" s="227"/>
      <c r="F250" s="47" t="s">
        <v>383</v>
      </c>
      <c r="G250" s="63">
        <f t="shared" ref="G250:G251" si="34">B249</f>
        <v>1</v>
      </c>
      <c r="H250" s="50"/>
    </row>
    <row r="251" ht="15.75" customHeight="1">
      <c r="A251" s="232"/>
      <c r="C251" s="58" t="s">
        <v>372</v>
      </c>
      <c r="D251" s="65" t="str">
        <f>IFERROR(VLOOKUP(A241,REKAPAN!$A$1:$M$2737,10, FALSE))</f>
        <v>JNE REG</v>
      </c>
      <c r="E251" s="227"/>
      <c r="F251" s="47" t="s">
        <v>404</v>
      </c>
      <c r="G251" s="66" t="str">
        <f t="shared" si="34"/>
        <v>Yara Maroon L do</v>
      </c>
      <c r="H251" s="50"/>
    </row>
    <row r="252" ht="15.75" customHeight="1">
      <c r="A252" s="232"/>
      <c r="C252" s="58" t="s">
        <v>394</v>
      </c>
      <c r="D252" s="233"/>
      <c r="E252" s="227"/>
      <c r="F252" s="47"/>
      <c r="H252" s="50"/>
    </row>
    <row r="253" ht="15.75" customHeight="1">
      <c r="A253" s="232"/>
      <c r="C253" s="225"/>
      <c r="D253" s="50"/>
      <c r="E253" s="227"/>
      <c r="F253" s="64"/>
      <c r="H253" s="50"/>
    </row>
    <row r="254" ht="15.75" customHeight="1">
      <c r="A254" s="47" t="s">
        <v>460</v>
      </c>
      <c r="B254" s="234" t="s">
        <v>462</v>
      </c>
      <c r="C254" s="225"/>
      <c r="D254" s="226"/>
      <c r="E254" s="227"/>
      <c r="F254" s="69" t="s">
        <v>464</v>
      </c>
      <c r="G254" s="70" t="s">
        <v>469</v>
      </c>
      <c r="H254" s="71"/>
    </row>
    <row r="255" ht="15.75" customHeight="1">
      <c r="A255" s="235" t="str">
        <f>IFERROR(VLOOKUP(A241,REKAPAN!$A$2:$R$2737,16, FALSE))</f>
        <v>Rosty</v>
      </c>
      <c r="B255" s="236"/>
      <c r="C255" s="229"/>
      <c r="D255" s="230"/>
      <c r="E255" s="237"/>
      <c r="F255" s="77"/>
      <c r="G255" s="78"/>
      <c r="H255" s="79"/>
    </row>
    <row r="256" ht="15.75" customHeight="1">
      <c r="A256" s="221" t="s">
        <v>897</v>
      </c>
      <c r="B256" s="222"/>
      <c r="C256" s="222"/>
      <c r="D256" s="223"/>
      <c r="E256" s="224"/>
      <c r="F256" s="30" t="str">
        <f>A256</f>
        <v>(26)2</v>
      </c>
      <c r="G256" s="31" t="s">
        <v>238</v>
      </c>
      <c r="H256" s="32"/>
    </row>
    <row r="257" ht="15.75" customHeight="1">
      <c r="A257" s="47" t="s">
        <v>239</v>
      </c>
      <c r="B257" s="52" t="str">
        <f>IFERROR(VLOOKUP(A256,REKAPAN!$A$1:$M$2737,2, FALSE))</f>
        <v>Siti nurjanah</v>
      </c>
      <c r="C257" s="225"/>
      <c r="D257" s="226"/>
      <c r="E257" s="227"/>
      <c r="F257" s="30" t="s">
        <v>266</v>
      </c>
      <c r="G257" s="43" t="str">
        <f>B263</f>
        <v>CS YENI (082321458214)</v>
      </c>
      <c r="H257" s="28"/>
    </row>
    <row r="258" ht="15.75" customHeight="1">
      <c r="A258" s="47" t="s">
        <v>269</v>
      </c>
      <c r="B258" s="45" t="str">
        <f>IFERROR(VLOOKUP(A256,REKAPAN!$A$1:$M$2737,3, FALSE))</f>
        <v>PT. SAMI-JF  Jl. Raya Jepara- Kudus KM 28 Jepara Kecamatan : Mayong Kab/Kota : Jepara Provinsi : Jawa Tengah</v>
      </c>
      <c r="D258" s="226"/>
      <c r="E258" s="227"/>
      <c r="F258" s="47" t="s">
        <v>270</v>
      </c>
      <c r="G258" s="49" t="str">
        <f>B257</f>
        <v>Siti nurjanah</v>
      </c>
      <c r="H258" s="50"/>
    </row>
    <row r="259" ht="25.5" customHeight="1">
      <c r="A259" s="47"/>
      <c r="D259" s="226"/>
      <c r="E259" s="227"/>
      <c r="F259" s="47" t="s">
        <v>283</v>
      </c>
      <c r="G259" s="51" t="str">
        <f t="shared" ref="G259:G263" si="35">D262</f>
        <v>25/04/19</v>
      </c>
      <c r="H259" s="50"/>
    </row>
    <row r="260" ht="24.75" customHeight="1">
      <c r="A260" s="47"/>
      <c r="D260" s="226"/>
      <c r="E260" s="227"/>
      <c r="F260" s="47" t="s">
        <v>300</v>
      </c>
      <c r="G260" s="51" t="str">
        <f t="shared" si="35"/>
        <v>25/04/19</v>
      </c>
      <c r="H260" s="50"/>
    </row>
    <row r="261" ht="15.75" customHeight="1">
      <c r="A261" s="228" t="s">
        <v>306</v>
      </c>
      <c r="B261" s="73" t="str">
        <f>IFERROR(VLOOKUP(A256,REKAPAN!$A$1:$M$2737,4, FALSE))</f>
        <v>085311345318</v>
      </c>
      <c r="C261" s="229"/>
      <c r="D261" s="230"/>
      <c r="E261" s="227"/>
      <c r="F261" s="47" t="s">
        <v>325</v>
      </c>
      <c r="G261" s="49" t="str">
        <f t="shared" si="35"/>
        <v/>
      </c>
      <c r="H261" s="50"/>
    </row>
    <row r="262" ht="15.75" customHeight="1">
      <c r="A262" s="47" t="s">
        <v>332</v>
      </c>
      <c r="B262" s="231" t="s">
        <v>333</v>
      </c>
      <c r="C262" s="58" t="s">
        <v>283</v>
      </c>
      <c r="D262" s="59" t="str">
        <f>IFERROR(VLOOKUP(A256,REKAPAN!$A$1:$M$2737,12, FALSE))</f>
        <v>25/04/19</v>
      </c>
      <c r="E262" s="227"/>
      <c r="F262" s="47" t="s">
        <v>351</v>
      </c>
      <c r="G262" s="49">
        <f t="shared" si="35"/>
        <v>24000</v>
      </c>
      <c r="H262" s="50"/>
    </row>
    <row r="263" ht="15.75" customHeight="1">
      <c r="A263" s="47" t="s">
        <v>266</v>
      </c>
      <c r="B263" s="52" t="str">
        <f>IFERROR(VLOOKUP(A256,REKAPAN!$A$1:$O$2737,15, FALSE))</f>
        <v>CS YENI (082321458214)</v>
      </c>
      <c r="C263" s="58" t="s">
        <v>300</v>
      </c>
      <c r="D263" s="59" t="str">
        <f>IFERROR(VLOOKUP(A256,REKAPAN!$A$1:$M$2737,13, FALSE))</f>
        <v>25/04/19</v>
      </c>
      <c r="E263" s="227"/>
      <c r="F263" s="47" t="s">
        <v>372</v>
      </c>
      <c r="G263" s="49" t="str">
        <f t="shared" si="35"/>
        <v>JNE REG</v>
      </c>
      <c r="H263" s="50"/>
    </row>
    <row r="264" ht="15.75" customHeight="1">
      <c r="A264" s="47" t="s">
        <v>383</v>
      </c>
      <c r="B264" s="52">
        <f>IFERROR(VLOOKUP(A256,REKAPAN!$A$1:$M$2737,6, FALSE))</f>
        <v>1</v>
      </c>
      <c r="C264" s="58" t="s">
        <v>325</v>
      </c>
      <c r="D264" s="226" t="str">
        <f>IFERROR(VLOOKUP(A256,REKAPAN!$A$1:$M$2737,11, FALSE))</f>
        <v/>
      </c>
      <c r="E264" s="227"/>
      <c r="F264" s="47" t="s">
        <v>394</v>
      </c>
      <c r="G264" s="61" t="str">
        <f>IFERROR(VLOOKUP(A256,REKAPAN!$A$1:$O$2737,14, FALSE))</f>
        <v/>
      </c>
      <c r="H264" s="50"/>
    </row>
    <row r="265" ht="15.75" customHeight="1">
      <c r="A265" s="47" t="s">
        <v>404</v>
      </c>
      <c r="B265" s="62" t="str">
        <f>IFERROR(VLOOKUP(A256,REKAPAN!$A$1:$M$2737,5, FALSE))</f>
        <v>- Yara Maroon S do
- Inner rajut paket 1 (warna baru)</v>
      </c>
      <c r="C265" s="58" t="s">
        <v>351</v>
      </c>
      <c r="D265" s="226">
        <f>IFERROR(VLOOKUP(A256,REKAPAN!$A$1:$M$2737,9, FALSE))</f>
        <v>24000</v>
      </c>
      <c r="E265" s="227"/>
      <c r="F265" s="47" t="s">
        <v>383</v>
      </c>
      <c r="G265" s="63">
        <f t="shared" ref="G265:G266" si="36">B264</f>
        <v>1</v>
      </c>
      <c r="H265" s="50"/>
    </row>
    <row r="266" ht="15.75" customHeight="1">
      <c r="A266" s="232"/>
      <c r="C266" s="58" t="s">
        <v>372</v>
      </c>
      <c r="D266" s="65" t="str">
        <f>IFERROR(VLOOKUP(A256,REKAPAN!$A$1:$M$2737,10, FALSE))</f>
        <v>JNE REG</v>
      </c>
      <c r="E266" s="227"/>
      <c r="F266" s="47" t="s">
        <v>404</v>
      </c>
      <c r="G266" s="66" t="str">
        <f t="shared" si="36"/>
        <v>- Yara Maroon S do
- Inner rajut paket 1 (warna baru)</v>
      </c>
      <c r="H266" s="50"/>
    </row>
    <row r="267" ht="15.75" customHeight="1">
      <c r="A267" s="232"/>
      <c r="C267" s="58" t="s">
        <v>394</v>
      </c>
      <c r="D267" s="233"/>
      <c r="E267" s="227"/>
      <c r="F267" s="47"/>
      <c r="H267" s="50"/>
    </row>
    <row r="268" ht="15.75" customHeight="1">
      <c r="A268" s="232"/>
      <c r="C268" s="225"/>
      <c r="D268" s="50"/>
      <c r="E268" s="227"/>
      <c r="F268" s="64"/>
      <c r="H268" s="50"/>
    </row>
    <row r="269" ht="15.75" customHeight="1">
      <c r="A269" s="47" t="s">
        <v>460</v>
      </c>
      <c r="B269" s="234" t="s">
        <v>462</v>
      </c>
      <c r="C269" s="225"/>
      <c r="D269" s="226"/>
      <c r="E269" s="227"/>
      <c r="F269" s="69" t="s">
        <v>464</v>
      </c>
      <c r="G269" s="70" t="s">
        <v>469</v>
      </c>
      <c r="H269" s="71"/>
    </row>
    <row r="270" ht="15.75" customHeight="1">
      <c r="A270" s="235" t="str">
        <f>IFERROR(VLOOKUP(A256,REKAPAN!$A$2:$R$2737,16, FALSE))</f>
        <v>Rosty</v>
      </c>
      <c r="B270" s="236"/>
      <c r="C270" s="229"/>
      <c r="D270" s="230"/>
      <c r="E270" s="237"/>
      <c r="F270" s="77"/>
      <c r="G270" s="78"/>
      <c r="H270" s="79"/>
    </row>
    <row r="271" ht="15.75" customHeight="1">
      <c r="A271" s="221" t="s">
        <v>902</v>
      </c>
      <c r="B271" s="222"/>
      <c r="C271" s="222"/>
      <c r="D271" s="223"/>
      <c r="E271" s="224"/>
      <c r="F271" s="30" t="str">
        <f>A271</f>
        <v>(26)3</v>
      </c>
      <c r="G271" s="31" t="s">
        <v>238</v>
      </c>
      <c r="H271" s="32"/>
    </row>
    <row r="272" ht="15.75" customHeight="1">
      <c r="A272" s="47" t="s">
        <v>239</v>
      </c>
      <c r="B272" s="52" t="str">
        <f>IFERROR(VLOOKUP(A271,REKAPAN!$A$1:$M$2737,2, FALSE))</f>
        <v>Dwi Hastuti</v>
      </c>
      <c r="C272" s="225"/>
      <c r="D272" s="226"/>
      <c r="E272" s="227"/>
      <c r="F272" s="30" t="s">
        <v>266</v>
      </c>
      <c r="G272" s="43" t="str">
        <f>B278</f>
        <v>CS YENI (082321458214)</v>
      </c>
      <c r="H272" s="28"/>
    </row>
    <row r="273" ht="15.75" customHeight="1">
      <c r="A273" s="47" t="s">
        <v>269</v>
      </c>
      <c r="B273" s="45" t="str">
        <f>IFERROR(VLOOKUP(A271,REKAPAN!$A$1:$M$2737,3, FALSE))</f>
        <v>Sidorejo Rt17/05,Somomorodukuh Kecamatan :Plupuh kab/Kota :Sragen Provinsi :Jawa Tengah</v>
      </c>
      <c r="D273" s="226"/>
      <c r="E273" s="227"/>
      <c r="F273" s="47" t="s">
        <v>270</v>
      </c>
      <c r="G273" s="49" t="str">
        <f>B272</f>
        <v>Dwi Hastuti</v>
      </c>
      <c r="H273" s="50"/>
    </row>
    <row r="274" ht="15.75" customHeight="1">
      <c r="A274" s="47"/>
      <c r="D274" s="226"/>
      <c r="E274" s="227"/>
      <c r="F274" s="47" t="s">
        <v>283</v>
      </c>
      <c r="G274" s="51" t="str">
        <f t="shared" ref="G274:G278" si="37">D277</f>
        <v>26/04/19</v>
      </c>
      <c r="H274" s="50"/>
    </row>
    <row r="275" ht="18.75" customHeight="1">
      <c r="A275" s="47"/>
      <c r="D275" s="226"/>
      <c r="E275" s="227"/>
      <c r="F275" s="47" t="s">
        <v>300</v>
      </c>
      <c r="G275" s="51" t="str">
        <f t="shared" si="37"/>
        <v>26/04/19</v>
      </c>
      <c r="H275" s="50"/>
    </row>
    <row r="276" ht="15.75" customHeight="1">
      <c r="A276" s="228" t="s">
        <v>306</v>
      </c>
      <c r="B276" s="73" t="str">
        <f>IFERROR(VLOOKUP(A271,REKAPAN!$A$1:$M$2737,4, FALSE))</f>
        <v>081902601539</v>
      </c>
      <c r="C276" s="229"/>
      <c r="D276" s="230"/>
      <c r="E276" s="227"/>
      <c r="F276" s="47" t="s">
        <v>325</v>
      </c>
      <c r="G276" s="49" t="str">
        <f t="shared" si="37"/>
        <v/>
      </c>
      <c r="H276" s="50"/>
    </row>
    <row r="277" ht="15.75" customHeight="1">
      <c r="A277" s="47" t="s">
        <v>332</v>
      </c>
      <c r="B277" s="231" t="s">
        <v>333</v>
      </c>
      <c r="C277" s="58" t="s">
        <v>283</v>
      </c>
      <c r="D277" s="59" t="str">
        <f>IFERROR(VLOOKUP(A271,REKAPAN!$A$1:$M$2737,12, FALSE))</f>
        <v>26/04/19</v>
      </c>
      <c r="E277" s="227"/>
      <c r="F277" s="47" t="s">
        <v>351</v>
      </c>
      <c r="G277" s="49">
        <f t="shared" si="37"/>
        <v>24000</v>
      </c>
      <c r="H277" s="50"/>
    </row>
    <row r="278" ht="15.75" customHeight="1">
      <c r="A278" s="47" t="s">
        <v>266</v>
      </c>
      <c r="B278" s="52" t="str">
        <f>IFERROR(VLOOKUP(A271,REKAPAN!$A$1:$O$2737,15, FALSE))</f>
        <v>CS YENI (082321458214)</v>
      </c>
      <c r="C278" s="58" t="s">
        <v>300</v>
      </c>
      <c r="D278" s="59" t="str">
        <f>IFERROR(VLOOKUP(A271,REKAPAN!$A$1:$M$2737,13, FALSE))</f>
        <v>26/04/19</v>
      </c>
      <c r="E278" s="227"/>
      <c r="F278" s="47" t="s">
        <v>372</v>
      </c>
      <c r="G278" s="49" t="str">
        <f t="shared" si="37"/>
        <v>JNE REG</v>
      </c>
      <c r="H278" s="50"/>
    </row>
    <row r="279" ht="15.75" customHeight="1">
      <c r="A279" s="47" t="s">
        <v>383</v>
      </c>
      <c r="B279" s="52">
        <f>IFERROR(VLOOKUP(A271,REKAPAN!$A$1:$M$2737,6, FALSE))</f>
        <v>2</v>
      </c>
      <c r="C279" s="58" t="s">
        <v>325</v>
      </c>
      <c r="D279" s="226" t="str">
        <f>IFERROR(VLOOKUP(A271,REKAPAN!$A$1:$M$2737,11, FALSE))</f>
        <v/>
      </c>
      <c r="E279" s="227"/>
      <c r="F279" s="47" t="s">
        <v>394</v>
      </c>
      <c r="G279" s="61" t="str">
        <f>IFERROR(VLOOKUP(A271,REKAPAN!$A$1:$O$2737,14, FALSE))</f>
        <v/>
      </c>
      <c r="H279" s="50"/>
    </row>
    <row r="280" ht="15.75" customHeight="1">
      <c r="A280" s="47" t="s">
        <v>404</v>
      </c>
      <c r="B280" s="62" t="str">
        <f>IFERROR(VLOOKUP(A271,REKAPAN!$A$1:$M$2737,5, FALSE))</f>
        <v>- Azni Blood S do
- Hasya maroon</v>
      </c>
      <c r="C280" s="58" t="s">
        <v>351</v>
      </c>
      <c r="D280" s="226">
        <f>IFERROR(VLOOKUP(A271,REKAPAN!$A$1:$M$2737,9, FALSE))</f>
        <v>24000</v>
      </c>
      <c r="E280" s="227"/>
      <c r="F280" s="47" t="s">
        <v>383</v>
      </c>
      <c r="G280" s="63">
        <f t="shared" ref="G280:G281" si="38">B279</f>
        <v>2</v>
      </c>
      <c r="H280" s="50"/>
    </row>
    <row r="281" ht="15.75" customHeight="1">
      <c r="A281" s="232"/>
      <c r="C281" s="58" t="s">
        <v>372</v>
      </c>
      <c r="D281" s="65" t="str">
        <f>IFERROR(VLOOKUP(A271,REKAPAN!$A$1:$M$2737,10, FALSE))</f>
        <v>JNE REG</v>
      </c>
      <c r="E281" s="227"/>
      <c r="F281" s="47" t="s">
        <v>404</v>
      </c>
      <c r="G281" s="66" t="str">
        <f t="shared" si="38"/>
        <v>- Azni Blood S do
- Hasya maroon</v>
      </c>
      <c r="H281" s="50"/>
    </row>
    <row r="282" ht="15.75" customHeight="1">
      <c r="A282" s="232"/>
      <c r="C282" s="58" t="s">
        <v>394</v>
      </c>
      <c r="D282" s="233"/>
      <c r="E282" s="227"/>
      <c r="F282" s="47"/>
      <c r="H282" s="50"/>
    </row>
    <row r="283" ht="36.75" customHeight="1">
      <c r="A283" s="232"/>
      <c r="C283" s="225"/>
      <c r="D283" s="50"/>
      <c r="E283" s="227"/>
      <c r="F283" s="64"/>
      <c r="H283" s="50"/>
    </row>
    <row r="284" ht="15.75" customHeight="1">
      <c r="A284" s="47" t="s">
        <v>460</v>
      </c>
      <c r="B284" s="234" t="s">
        <v>462</v>
      </c>
      <c r="C284" s="225"/>
      <c r="D284" s="226"/>
      <c r="E284" s="227"/>
      <c r="F284" s="69" t="s">
        <v>464</v>
      </c>
      <c r="G284" s="70" t="s">
        <v>469</v>
      </c>
      <c r="H284" s="71"/>
    </row>
    <row r="285" ht="15.75" customHeight="1">
      <c r="A285" s="235" t="str">
        <f>IFERROR(VLOOKUP(A271,REKAPAN!$A$2:$R$2737,16, FALSE))</f>
        <v>WAWAT</v>
      </c>
      <c r="B285" s="236"/>
      <c r="C285" s="229"/>
      <c r="D285" s="230"/>
      <c r="E285" s="237"/>
      <c r="F285" s="77"/>
      <c r="G285" s="78"/>
      <c r="H285" s="79"/>
    </row>
    <row r="286" ht="15.75" customHeight="1">
      <c r="A286" s="221" t="s">
        <v>908</v>
      </c>
      <c r="B286" s="222"/>
      <c r="C286" s="222"/>
      <c r="D286" s="223"/>
      <c r="E286" s="224"/>
      <c r="F286" s="30" t="str">
        <f>A286</f>
        <v>(26)4</v>
      </c>
      <c r="G286" s="31" t="s">
        <v>238</v>
      </c>
      <c r="H286" s="32"/>
    </row>
    <row r="287" ht="15.75" customHeight="1">
      <c r="A287" s="47" t="s">
        <v>239</v>
      </c>
      <c r="B287" s="52" t="str">
        <f>IFERROR(VLOOKUP(A286,REKAPAN!$A$1:$M$2737,2, FALSE))</f>
        <v>Fitriyani  </v>
      </c>
      <c r="C287" s="225"/>
      <c r="D287" s="226"/>
      <c r="E287" s="227"/>
      <c r="F287" s="30" t="s">
        <v>266</v>
      </c>
      <c r="G287" s="43" t="str">
        <f>B293</f>
        <v>CS YENI (082321458214)</v>
      </c>
      <c r="H287" s="28"/>
    </row>
    <row r="288" ht="15.75" customHeight="1">
      <c r="A288" s="47" t="s">
        <v>269</v>
      </c>
      <c r="B288" s="45" t="str">
        <f>IFERROR(VLOOKUP(A286,REKAPAN!$A$1:$M$2737,3, FALSE))</f>
        <v>PT Advanex Precision Indonesia, Kawasan industri lippo cikarang,Blok C1-16 ,bekasi 17550</v>
      </c>
      <c r="D288" s="226"/>
      <c r="E288" s="227"/>
      <c r="F288" s="47" t="s">
        <v>270</v>
      </c>
      <c r="G288" s="49" t="str">
        <f>B287</f>
        <v>Fitriyani  </v>
      </c>
      <c r="H288" s="50"/>
    </row>
    <row r="289" ht="15.75" customHeight="1">
      <c r="A289" s="47"/>
      <c r="D289" s="226"/>
      <c r="E289" s="227"/>
      <c r="F289" s="47" t="s">
        <v>283</v>
      </c>
      <c r="G289" s="51" t="str">
        <f t="shared" ref="G289:G293" si="39">D292</f>
        <v>26/04/19</v>
      </c>
      <c r="H289" s="50"/>
    </row>
    <row r="290" ht="28.5" customHeight="1">
      <c r="A290" s="47"/>
      <c r="D290" s="226"/>
      <c r="E290" s="227"/>
      <c r="F290" s="47" t="s">
        <v>300</v>
      </c>
      <c r="G290" s="51" t="str">
        <f t="shared" si="39"/>
        <v>26/04/19</v>
      </c>
      <c r="H290" s="50"/>
    </row>
    <row r="291" ht="15.75" customHeight="1">
      <c r="A291" s="228" t="s">
        <v>306</v>
      </c>
      <c r="B291" s="73" t="str">
        <f>IFERROR(VLOOKUP(A286,REKAPAN!$A$1:$M$2737,4, FALSE))</f>
        <v>081331261554</v>
      </c>
      <c r="C291" s="229"/>
      <c r="D291" s="230"/>
      <c r="E291" s="227"/>
      <c r="F291" s="47" t="s">
        <v>325</v>
      </c>
      <c r="G291" s="49" t="str">
        <f t="shared" si="39"/>
        <v/>
      </c>
      <c r="H291" s="50"/>
    </row>
    <row r="292" ht="15.75" customHeight="1">
      <c r="A292" s="47" t="s">
        <v>332</v>
      </c>
      <c r="B292" s="231" t="s">
        <v>333</v>
      </c>
      <c r="C292" s="58" t="s">
        <v>283</v>
      </c>
      <c r="D292" s="59" t="str">
        <f>IFERROR(VLOOKUP(A286,REKAPAN!$A$1:$M$2737,12, FALSE))</f>
        <v>26/04/19</v>
      </c>
      <c r="E292" s="227"/>
      <c r="F292" s="47" t="s">
        <v>351</v>
      </c>
      <c r="G292" s="49">
        <f t="shared" si="39"/>
        <v>12000</v>
      </c>
      <c r="H292" s="50"/>
    </row>
    <row r="293" ht="15.75" customHeight="1">
      <c r="A293" s="47" t="s">
        <v>266</v>
      </c>
      <c r="B293" s="52" t="str">
        <f>IFERROR(VLOOKUP(A286,REKAPAN!$A$1:$O$2737,15, FALSE))</f>
        <v>CS YENI (082321458214)</v>
      </c>
      <c r="C293" s="58" t="s">
        <v>300</v>
      </c>
      <c r="D293" s="59" t="str">
        <f>IFERROR(VLOOKUP(A286,REKAPAN!$A$1:$M$2737,13, FALSE))</f>
        <v>26/04/19</v>
      </c>
      <c r="E293" s="227"/>
      <c r="F293" s="47" t="s">
        <v>372</v>
      </c>
      <c r="G293" s="49" t="str">
        <f t="shared" si="39"/>
        <v>JNE REG</v>
      </c>
      <c r="H293" s="50"/>
    </row>
    <row r="294" ht="15.75" customHeight="1">
      <c r="A294" s="47" t="s">
        <v>383</v>
      </c>
      <c r="B294" s="52">
        <f>IFERROR(VLOOKUP(A286,REKAPAN!$A$1:$M$2737,6, FALSE))</f>
        <v>2</v>
      </c>
      <c r="C294" s="58" t="s">
        <v>325</v>
      </c>
      <c r="D294" s="226" t="str">
        <f>IFERROR(VLOOKUP(A286,REKAPAN!$A$1:$M$2737,11, FALSE))</f>
        <v/>
      </c>
      <c r="E294" s="227"/>
      <c r="F294" s="47" t="s">
        <v>394</v>
      </c>
      <c r="G294" s="61" t="str">
        <f>IFERROR(VLOOKUP(A286,REKAPAN!$A$1:$O$2737,14, FALSE))</f>
        <v/>
      </c>
      <c r="H294" s="50"/>
    </row>
    <row r="295" ht="15.75" customHeight="1">
      <c r="A295" s="47" t="s">
        <v>404</v>
      </c>
      <c r="B295" s="62" t="str">
        <f>IFERROR(VLOOKUP(A286,REKAPAN!$A$1:$M$2737,5, FALSE))</f>
        <v>Grizel Peach S set</v>
      </c>
      <c r="C295" s="58" t="s">
        <v>351</v>
      </c>
      <c r="D295" s="226">
        <f>IFERROR(VLOOKUP(A286,REKAPAN!$A$1:$M$2737,9, FALSE))</f>
        <v>12000</v>
      </c>
      <c r="E295" s="227"/>
      <c r="F295" s="47" t="s">
        <v>383</v>
      </c>
      <c r="G295" s="63">
        <f t="shared" ref="G295:G296" si="40">B294</f>
        <v>2</v>
      </c>
      <c r="H295" s="50"/>
    </row>
    <row r="296" ht="15.75" customHeight="1">
      <c r="A296" s="232"/>
      <c r="C296" s="58" t="s">
        <v>372</v>
      </c>
      <c r="D296" s="65" t="str">
        <f>IFERROR(VLOOKUP(A286,REKAPAN!$A$1:$M$2737,10, FALSE))</f>
        <v>JNE REG</v>
      </c>
      <c r="E296" s="227"/>
      <c r="F296" s="47" t="s">
        <v>404</v>
      </c>
      <c r="G296" s="66" t="str">
        <f t="shared" si="40"/>
        <v>Grizel Peach S set</v>
      </c>
      <c r="H296" s="50"/>
    </row>
    <row r="297" ht="15.75" customHeight="1">
      <c r="A297" s="232"/>
      <c r="C297" s="58" t="s">
        <v>394</v>
      </c>
      <c r="D297" s="233"/>
      <c r="E297" s="227"/>
      <c r="F297" s="47"/>
      <c r="H297" s="50"/>
    </row>
    <row r="298" ht="15.75" customHeight="1">
      <c r="A298" s="232"/>
      <c r="C298" s="225"/>
      <c r="D298" s="50"/>
      <c r="E298" s="227"/>
      <c r="F298" s="64"/>
      <c r="H298" s="50"/>
    </row>
    <row r="299" ht="15.75" customHeight="1">
      <c r="A299" s="47" t="s">
        <v>460</v>
      </c>
      <c r="B299" s="234" t="s">
        <v>462</v>
      </c>
      <c r="C299" s="225"/>
      <c r="D299" s="226"/>
      <c r="E299" s="227"/>
      <c r="F299" s="69" t="s">
        <v>464</v>
      </c>
      <c r="G299" s="70" t="s">
        <v>469</v>
      </c>
      <c r="H299" s="71"/>
    </row>
    <row r="300" ht="15.75" customHeight="1">
      <c r="A300" s="235" t="str">
        <f>IFERROR(VLOOKUP(A286,REKAPAN!$A$2:$R$2737,16, FALSE))</f>
        <v>WAWAT</v>
      </c>
      <c r="B300" s="236"/>
      <c r="C300" s="229"/>
      <c r="D300" s="230"/>
      <c r="E300" s="237"/>
      <c r="F300" s="77"/>
      <c r="G300" s="78"/>
      <c r="H300" s="79"/>
    </row>
    <row r="301" ht="15.75" customHeight="1">
      <c r="A301" s="221" t="s">
        <v>913</v>
      </c>
      <c r="B301" s="222"/>
      <c r="C301" s="222"/>
      <c r="D301" s="223"/>
      <c r="E301" s="224"/>
      <c r="F301" s="30" t="str">
        <f>A301</f>
        <v>(26)5</v>
      </c>
      <c r="G301" s="31" t="s">
        <v>238</v>
      </c>
      <c r="H301" s="32"/>
    </row>
    <row r="302" ht="15.75" customHeight="1">
      <c r="A302" s="47" t="s">
        <v>239</v>
      </c>
      <c r="B302" s="52" t="str">
        <f>IFERROR(VLOOKUP(A301,REKAPAN!$A$1:$M$2737,2, FALSE))</f>
        <v>Lala Komalasari (Sri Sofiati)</v>
      </c>
      <c r="C302" s="225"/>
      <c r="D302" s="226"/>
      <c r="E302" s="227"/>
      <c r="F302" s="30" t="s">
        <v>266</v>
      </c>
      <c r="G302" s="43" t="str">
        <f>B308</f>
        <v>CS YENI (082321458214)</v>
      </c>
      <c r="H302" s="28"/>
    </row>
    <row r="303" ht="15.75" customHeight="1">
      <c r="A303" s="47" t="s">
        <v>269</v>
      </c>
      <c r="B303" s="45" t="str">
        <f>IFERROR(VLOOKUP(A301,REKAPAN!$A$1:$M$2737,3, FALSE))</f>
        <v>Perum bukit kawalu indah blok C9, kelurahan Gununggede, kecamatan Kawalu, kota Tasikmalaya</v>
      </c>
      <c r="D303" s="226"/>
      <c r="E303" s="227"/>
      <c r="F303" s="47" t="s">
        <v>270</v>
      </c>
      <c r="G303" s="49" t="str">
        <f>B302</f>
        <v>Lala Komalasari (Sri Sofiati)</v>
      </c>
      <c r="H303" s="50"/>
    </row>
    <row r="304" ht="15.75" customHeight="1">
      <c r="A304" s="47"/>
      <c r="D304" s="226"/>
      <c r="E304" s="227"/>
      <c r="F304" s="47" t="s">
        <v>283</v>
      </c>
      <c r="G304" s="51" t="str">
        <f t="shared" ref="G304:G308" si="41">D307</f>
        <v>26/04/19</v>
      </c>
      <c r="H304" s="50"/>
    </row>
    <row r="305" ht="15.75" customHeight="1">
      <c r="A305" s="47"/>
      <c r="D305" s="226"/>
      <c r="E305" s="227"/>
      <c r="F305" s="47" t="s">
        <v>300</v>
      </c>
      <c r="G305" s="51" t="str">
        <f t="shared" si="41"/>
        <v>26/04/19</v>
      </c>
      <c r="H305" s="50"/>
    </row>
    <row r="306" ht="15.75" customHeight="1">
      <c r="A306" s="228" t="s">
        <v>306</v>
      </c>
      <c r="B306" s="73" t="str">
        <f>IFERROR(VLOOKUP(A301,REKAPAN!$A$1:$M$2737,4, FALSE))</f>
        <v>085221626526</v>
      </c>
      <c r="C306" s="229"/>
      <c r="D306" s="230"/>
      <c r="E306" s="227"/>
      <c r="F306" s="47" t="s">
        <v>325</v>
      </c>
      <c r="G306" s="49" t="str">
        <f t="shared" si="41"/>
        <v/>
      </c>
      <c r="H306" s="50"/>
    </row>
    <row r="307" ht="15.75" customHeight="1">
      <c r="A307" s="47" t="s">
        <v>332</v>
      </c>
      <c r="B307" s="231" t="s">
        <v>333</v>
      </c>
      <c r="C307" s="58" t="s">
        <v>283</v>
      </c>
      <c r="D307" s="59" t="str">
        <f>IFERROR(VLOOKUP(A301,REKAPAN!$A$1:$M$2737,12, FALSE))</f>
        <v>26/04/19</v>
      </c>
      <c r="E307" s="227"/>
      <c r="F307" s="47" t="s">
        <v>351</v>
      </c>
      <c r="G307" s="49">
        <f t="shared" si="41"/>
        <v>8000</v>
      </c>
      <c r="H307" s="50"/>
    </row>
    <row r="308" ht="15.75" customHeight="1">
      <c r="A308" s="47" t="s">
        <v>266</v>
      </c>
      <c r="B308" s="52" t="str">
        <f>IFERROR(VLOOKUP(A301,REKAPAN!$A$1:$O$2737,15, FALSE))</f>
        <v>CS YENI (082321458214)</v>
      </c>
      <c r="C308" s="58" t="s">
        <v>300</v>
      </c>
      <c r="D308" s="59" t="str">
        <f>IFERROR(VLOOKUP(A301,REKAPAN!$A$1:$M$2737,13, FALSE))</f>
        <v>26/04/19</v>
      </c>
      <c r="E308" s="227"/>
      <c r="F308" s="47" t="s">
        <v>372</v>
      </c>
      <c r="G308" s="49" t="str">
        <f t="shared" si="41"/>
        <v>JNE REG</v>
      </c>
      <c r="H308" s="50"/>
    </row>
    <row r="309" ht="15.75" customHeight="1">
      <c r="A309" s="47" t="s">
        <v>383</v>
      </c>
      <c r="B309" s="52">
        <f>IFERROR(VLOOKUP(A301,REKAPAN!$A$1:$M$2737,6, FALSE))</f>
        <v>2</v>
      </c>
      <c r="C309" s="58" t="s">
        <v>325</v>
      </c>
      <c r="D309" s="226" t="str">
        <f>IFERROR(VLOOKUP(A301,REKAPAN!$A$1:$M$2737,11, FALSE))</f>
        <v/>
      </c>
      <c r="E309" s="227"/>
      <c r="F309" s="47" t="s">
        <v>394</v>
      </c>
      <c r="G309" s="61" t="str">
        <f>IFERROR(VLOOKUP(A301,REKAPAN!$A$1:$O$2737,14, FALSE))</f>
        <v/>
      </c>
      <c r="H309" s="50"/>
    </row>
    <row r="310" ht="15.75" customHeight="1">
      <c r="A310" s="47" t="s">
        <v>404</v>
      </c>
      <c r="B310" s="62" t="str">
        <f>IFERROR(VLOOKUP(A301,REKAPAN!$A$1:$M$2737,5, FALSE))</f>
        <v>- Zenya Rose M do
- Khimar zenya rose</v>
      </c>
      <c r="C310" s="58" t="s">
        <v>351</v>
      </c>
      <c r="D310" s="226">
        <f>IFERROR(VLOOKUP(A301,REKAPAN!$A$1:$M$2737,9, FALSE))</f>
        <v>8000</v>
      </c>
      <c r="E310" s="227"/>
      <c r="F310" s="47" t="s">
        <v>383</v>
      </c>
      <c r="G310" s="63">
        <f t="shared" ref="G310:G311" si="42">B309</f>
        <v>2</v>
      </c>
      <c r="H310" s="50"/>
    </row>
    <row r="311" ht="15.75" customHeight="1">
      <c r="A311" s="232"/>
      <c r="C311" s="58" t="s">
        <v>372</v>
      </c>
      <c r="D311" s="65" t="str">
        <f>IFERROR(VLOOKUP(A301,REKAPAN!$A$1:$M$2737,10, FALSE))</f>
        <v>JNE REG</v>
      </c>
      <c r="E311" s="227"/>
      <c r="F311" s="47" t="s">
        <v>404</v>
      </c>
      <c r="G311" s="66" t="str">
        <f t="shared" si="42"/>
        <v>- Zenya Rose M do
- Khimar zenya rose</v>
      </c>
      <c r="H311" s="50"/>
    </row>
    <row r="312" ht="15.75" customHeight="1">
      <c r="A312" s="232"/>
      <c r="C312" s="58" t="s">
        <v>394</v>
      </c>
      <c r="D312" s="233"/>
      <c r="E312" s="227"/>
      <c r="F312" s="47"/>
      <c r="H312" s="50"/>
    </row>
    <row r="313" ht="15.75" customHeight="1">
      <c r="A313" s="232"/>
      <c r="C313" s="225"/>
      <c r="D313" s="50"/>
      <c r="E313" s="227"/>
      <c r="F313" s="64"/>
      <c r="H313" s="50"/>
    </row>
    <row r="314" ht="15.75" customHeight="1">
      <c r="A314" s="47" t="s">
        <v>460</v>
      </c>
      <c r="B314" s="234" t="s">
        <v>462</v>
      </c>
      <c r="C314" s="225"/>
      <c r="D314" s="226"/>
      <c r="E314" s="227"/>
      <c r="F314" s="69" t="s">
        <v>464</v>
      </c>
      <c r="G314" s="70" t="s">
        <v>469</v>
      </c>
      <c r="H314" s="71"/>
    </row>
    <row r="315" ht="15.75" customHeight="1">
      <c r="A315" s="235" t="str">
        <f>IFERROR(VLOOKUP(A301,REKAPAN!$A$2:$R$2737,16, FALSE))</f>
        <v>WAWAT</v>
      </c>
      <c r="B315" s="236"/>
      <c r="C315" s="229"/>
      <c r="D315" s="230"/>
      <c r="E315" s="237"/>
      <c r="F315" s="77"/>
      <c r="G315" s="78"/>
      <c r="H315" s="79"/>
    </row>
    <row r="316" ht="15.75" customHeight="1">
      <c r="A316" s="221" t="s">
        <v>918</v>
      </c>
      <c r="B316" s="222"/>
      <c r="C316" s="222"/>
      <c r="D316" s="223"/>
      <c r="E316" s="224"/>
      <c r="F316" s="30" t="str">
        <f>A316</f>
        <v>(26)6</v>
      </c>
      <c r="G316" s="31" t="s">
        <v>238</v>
      </c>
      <c r="H316" s="32"/>
    </row>
    <row r="317" ht="15.75" customHeight="1">
      <c r="A317" s="47" t="s">
        <v>239</v>
      </c>
      <c r="B317" s="52" t="str">
        <f>IFERROR(VLOOKUP(A316,REKAPAN!$A$1:$M$2737,2, FALSE))</f>
        <v>kholifatunnisak</v>
      </c>
      <c r="C317" s="225"/>
      <c r="D317" s="226"/>
      <c r="E317" s="227"/>
      <c r="F317" s="30" t="s">
        <v>266</v>
      </c>
      <c r="G317" s="43" t="str">
        <f>B323</f>
        <v>CS YENI (082321458214)</v>
      </c>
      <c r="H317" s="28"/>
    </row>
    <row r="318" ht="15.75" customHeight="1">
      <c r="A318" s="47" t="s">
        <v>269</v>
      </c>
      <c r="B318" s="45" t="str">
        <f>IFERROR(VLOOKUP(A316,REKAPAN!$A$1:$M$2737,3, FALSE))</f>
        <v>Dukuh pondok rt7rw5 desa Tanjung Anom kecamatan gabus kabupaten Pati Jawa tengah</v>
      </c>
      <c r="D318" s="226"/>
      <c r="E318" s="227"/>
      <c r="F318" s="47" t="s">
        <v>270</v>
      </c>
      <c r="G318" s="49" t="str">
        <f>B317</f>
        <v>kholifatunnisak</v>
      </c>
      <c r="H318" s="50"/>
    </row>
    <row r="319" ht="15.75" customHeight="1">
      <c r="A319" s="47"/>
      <c r="D319" s="226"/>
      <c r="E319" s="227"/>
      <c r="F319" s="47" t="s">
        <v>283</v>
      </c>
      <c r="G319" s="51" t="str">
        <f t="shared" ref="G319:G323" si="43">D322</f>
        <v>26/04/19</v>
      </c>
      <c r="H319" s="50"/>
    </row>
    <row r="320" ht="33.0" customHeight="1">
      <c r="A320" s="47"/>
      <c r="D320" s="226"/>
      <c r="E320" s="227"/>
      <c r="F320" s="47" t="s">
        <v>300</v>
      </c>
      <c r="G320" s="51" t="str">
        <f t="shared" si="43"/>
        <v>26/04/19</v>
      </c>
      <c r="H320" s="50"/>
    </row>
    <row r="321" ht="15.75" customHeight="1">
      <c r="A321" s="228" t="s">
        <v>306</v>
      </c>
      <c r="B321" s="73" t="str">
        <f>IFERROR(VLOOKUP(A316,REKAPAN!$A$1:$M$2737,4, FALSE))</f>
        <v>085329845104</v>
      </c>
      <c r="C321" s="229"/>
      <c r="D321" s="230"/>
      <c r="E321" s="227"/>
      <c r="F321" s="47" t="s">
        <v>325</v>
      </c>
      <c r="G321" s="49" t="str">
        <f t="shared" si="43"/>
        <v/>
      </c>
      <c r="H321" s="50"/>
    </row>
    <row r="322" ht="15.75" customHeight="1">
      <c r="A322" s="47" t="s">
        <v>332</v>
      </c>
      <c r="B322" s="231" t="s">
        <v>333</v>
      </c>
      <c r="C322" s="58" t="s">
        <v>283</v>
      </c>
      <c r="D322" s="59" t="str">
        <f>IFERROR(VLOOKUP(A316,REKAPAN!$A$1:$M$2737,12, FALSE))</f>
        <v>26/04/19</v>
      </c>
      <c r="E322" s="227"/>
      <c r="F322" s="47" t="s">
        <v>351</v>
      </c>
      <c r="G322" s="49">
        <f t="shared" si="43"/>
        <v>19000</v>
      </c>
      <c r="H322" s="50"/>
    </row>
    <row r="323" ht="15.75" customHeight="1">
      <c r="A323" s="47" t="s">
        <v>266</v>
      </c>
      <c r="B323" s="52" t="str">
        <f>IFERROR(VLOOKUP(A316,REKAPAN!$A$1:$O$2737,15, FALSE))</f>
        <v>CS YENI (082321458214)</v>
      </c>
      <c r="C323" s="58" t="s">
        <v>300</v>
      </c>
      <c r="D323" s="59" t="str">
        <f>IFERROR(VLOOKUP(A316,REKAPAN!$A$1:$M$2737,13, FALSE))</f>
        <v>26/04/19</v>
      </c>
      <c r="E323" s="227"/>
      <c r="F323" s="47" t="s">
        <v>372</v>
      </c>
      <c r="G323" s="49" t="str">
        <f t="shared" si="43"/>
        <v>POS</v>
      </c>
      <c r="H323" s="50"/>
    </row>
    <row r="324" ht="15.75" customHeight="1">
      <c r="A324" s="47" t="s">
        <v>383</v>
      </c>
      <c r="B324" s="52">
        <f>IFERROR(VLOOKUP(A316,REKAPAN!$A$1:$M$2737,6, FALSE))</f>
        <v>2</v>
      </c>
      <c r="C324" s="58" t="s">
        <v>325</v>
      </c>
      <c r="D324" s="226" t="str">
        <f>IFERROR(VLOOKUP(A316,REKAPAN!$A$1:$M$2737,11, FALSE))</f>
        <v/>
      </c>
      <c r="E324" s="227"/>
      <c r="F324" s="47" t="s">
        <v>394</v>
      </c>
      <c r="G324" s="61" t="str">
        <f>IFERROR(VLOOKUP(A316,REKAPAN!$A$1:$O$2737,14, FALSE))</f>
        <v/>
      </c>
      <c r="H324" s="50"/>
    </row>
    <row r="325" ht="15.75" customHeight="1">
      <c r="A325" s="47" t="s">
        <v>404</v>
      </c>
      <c r="B325" s="62" t="str">
        <f>IFERROR(VLOOKUP(A316,REKAPAN!$A$1:$M$2737,5, FALSE))</f>
        <v>Tisha choco S set</v>
      </c>
      <c r="C325" s="58" t="s">
        <v>351</v>
      </c>
      <c r="D325" s="226">
        <f>IFERROR(VLOOKUP(A316,REKAPAN!$A$1:$M$2737,9, FALSE))</f>
        <v>19000</v>
      </c>
      <c r="E325" s="227"/>
      <c r="F325" s="47" t="s">
        <v>383</v>
      </c>
      <c r="G325" s="63">
        <f t="shared" ref="G325:G326" si="44">B324</f>
        <v>2</v>
      </c>
      <c r="H325" s="50"/>
    </row>
    <row r="326" ht="15.75" customHeight="1">
      <c r="A326" s="232"/>
      <c r="C326" s="58" t="s">
        <v>372</v>
      </c>
      <c r="D326" s="65" t="str">
        <f>IFERROR(VLOOKUP(A316,REKAPAN!$A$1:$M$2737,10, FALSE))</f>
        <v>POS</v>
      </c>
      <c r="E326" s="227"/>
      <c r="F326" s="47" t="s">
        <v>404</v>
      </c>
      <c r="G326" s="66" t="str">
        <f t="shared" si="44"/>
        <v>Tisha choco S set</v>
      </c>
      <c r="H326" s="50"/>
    </row>
    <row r="327" ht="15.75" customHeight="1">
      <c r="A327" s="232"/>
      <c r="C327" s="58" t="s">
        <v>394</v>
      </c>
      <c r="D327" s="233"/>
      <c r="E327" s="227"/>
      <c r="F327" s="47"/>
      <c r="H327" s="50"/>
    </row>
    <row r="328" ht="42.75" customHeight="1">
      <c r="A328" s="232"/>
      <c r="C328" s="225"/>
      <c r="D328" s="50"/>
      <c r="E328" s="227"/>
      <c r="F328" s="64"/>
      <c r="H328" s="50"/>
    </row>
    <row r="329" ht="15.75" customHeight="1">
      <c r="A329" s="47" t="s">
        <v>460</v>
      </c>
      <c r="B329" s="234" t="s">
        <v>462</v>
      </c>
      <c r="C329" s="225"/>
      <c r="D329" s="226"/>
      <c r="E329" s="227"/>
      <c r="F329" s="69" t="s">
        <v>464</v>
      </c>
      <c r="G329" s="70" t="s">
        <v>469</v>
      </c>
      <c r="H329" s="71"/>
    </row>
    <row r="330" ht="15.75" customHeight="1">
      <c r="A330" s="235" t="str">
        <f>IFERROR(VLOOKUP(A316,REKAPAN!$A$2:$R$2737,16, FALSE))</f>
        <v>WAWAT</v>
      </c>
      <c r="B330" s="236"/>
      <c r="C330" s="229"/>
      <c r="D330" s="230"/>
      <c r="E330" s="237"/>
      <c r="F330" s="77"/>
      <c r="G330" s="78"/>
      <c r="H330" s="79"/>
    </row>
    <row r="331" ht="15.75" customHeight="1">
      <c r="A331" s="221" t="s">
        <v>922</v>
      </c>
      <c r="B331" s="222"/>
      <c r="C331" s="222"/>
      <c r="D331" s="223"/>
      <c r="E331" s="224"/>
      <c r="F331" s="30" t="str">
        <f>A331</f>
        <v>(26)7</v>
      </c>
      <c r="G331" s="31" t="s">
        <v>238</v>
      </c>
      <c r="H331" s="32"/>
    </row>
    <row r="332" ht="15.75" customHeight="1">
      <c r="A332" s="47" t="s">
        <v>239</v>
      </c>
      <c r="B332" s="52" t="str">
        <f>IFERROR(VLOOKUP(A331,REKAPAN!$A$1:$M$2737,2, FALSE))</f>
        <v>Ririn</v>
      </c>
      <c r="C332" s="225"/>
      <c r="D332" s="226"/>
      <c r="E332" s="227"/>
      <c r="F332" s="30" t="s">
        <v>266</v>
      </c>
      <c r="G332" s="43" t="str">
        <f>B338</f>
        <v>CS YENI (082321458214)</v>
      </c>
      <c r="H332" s="28"/>
    </row>
    <row r="333" ht="15.75" customHeight="1">
      <c r="A333" s="47" t="s">
        <v>269</v>
      </c>
      <c r="B333" s="45" t="str">
        <f>IFERROR(VLOOKUP(A331,REKAPAN!$A$1:$M$2737,3, FALSE))</f>
        <v>jl Dr Muwardi 2e no 2 Grogol Petamburan Jakarta barat</v>
      </c>
      <c r="D333" s="226"/>
      <c r="E333" s="227"/>
      <c r="F333" s="47" t="s">
        <v>270</v>
      </c>
      <c r="G333" s="49" t="str">
        <f>B332</f>
        <v>Ririn</v>
      </c>
      <c r="H333" s="50"/>
    </row>
    <row r="334" ht="15.75" customHeight="1">
      <c r="A334" s="47"/>
      <c r="D334" s="226"/>
      <c r="E334" s="227"/>
      <c r="F334" s="47" t="s">
        <v>283</v>
      </c>
      <c r="G334" s="51" t="str">
        <f t="shared" ref="G334:G338" si="45">D337</f>
        <v>26/04/19</v>
      </c>
      <c r="H334" s="50"/>
    </row>
    <row r="335" ht="15.75" customHeight="1">
      <c r="A335" s="47"/>
      <c r="D335" s="226"/>
      <c r="E335" s="227"/>
      <c r="F335" s="47" t="s">
        <v>300</v>
      </c>
      <c r="G335" s="51" t="str">
        <f t="shared" si="45"/>
        <v>26/04/19</v>
      </c>
      <c r="H335" s="50"/>
    </row>
    <row r="336" ht="15.75" customHeight="1">
      <c r="A336" s="228" t="s">
        <v>306</v>
      </c>
      <c r="B336" s="73" t="str">
        <f>IFERROR(VLOOKUP(A331,REKAPAN!$A$1:$M$2737,4, FALSE))</f>
        <v>085780979099</v>
      </c>
      <c r="C336" s="229"/>
      <c r="D336" s="230"/>
      <c r="E336" s="227"/>
      <c r="F336" s="47" t="s">
        <v>325</v>
      </c>
      <c r="G336" s="49" t="str">
        <f t="shared" si="45"/>
        <v/>
      </c>
      <c r="H336" s="50"/>
    </row>
    <row r="337" ht="15.75" customHeight="1">
      <c r="A337" s="47" t="s">
        <v>332</v>
      </c>
      <c r="B337" s="231" t="s">
        <v>333</v>
      </c>
      <c r="C337" s="58" t="s">
        <v>283</v>
      </c>
      <c r="D337" s="59" t="str">
        <f>IFERROR(VLOOKUP(A331,REKAPAN!$A$1:$M$2737,12, FALSE))</f>
        <v>26/04/19</v>
      </c>
      <c r="E337" s="227"/>
      <c r="F337" s="47" t="s">
        <v>351</v>
      </c>
      <c r="G337" s="49">
        <f t="shared" si="45"/>
        <v>11000</v>
      </c>
      <c r="H337" s="50"/>
    </row>
    <row r="338" ht="15.75" customHeight="1">
      <c r="A338" s="47" t="s">
        <v>266</v>
      </c>
      <c r="B338" s="52" t="str">
        <f>IFERROR(VLOOKUP(A331,REKAPAN!$A$1:$O$2737,15, FALSE))</f>
        <v>CS YENI (082321458214)</v>
      </c>
      <c r="C338" s="58" t="s">
        <v>300</v>
      </c>
      <c r="D338" s="59" t="str">
        <f>IFERROR(VLOOKUP(A331,REKAPAN!$A$1:$M$2737,13, FALSE))</f>
        <v>26/04/19</v>
      </c>
      <c r="E338" s="227"/>
      <c r="F338" s="47" t="s">
        <v>372</v>
      </c>
      <c r="G338" s="49" t="str">
        <f t="shared" si="45"/>
        <v>JNE REG</v>
      </c>
      <c r="H338" s="50"/>
    </row>
    <row r="339" ht="15.75" customHeight="1">
      <c r="A339" s="47" t="s">
        <v>383</v>
      </c>
      <c r="B339" s="52">
        <f>IFERROR(VLOOKUP(A331,REKAPAN!$A$1:$M$2737,6, FALSE))</f>
        <v>2</v>
      </c>
      <c r="C339" s="58" t="s">
        <v>325</v>
      </c>
      <c r="D339" s="226" t="str">
        <f>IFERROR(VLOOKUP(A331,REKAPAN!$A$1:$M$2737,11, FALSE))</f>
        <v/>
      </c>
      <c r="E339" s="227"/>
      <c r="F339" s="47" t="s">
        <v>394</v>
      </c>
      <c r="G339" s="61" t="str">
        <f>IFERROR(VLOOKUP(A331,REKAPAN!$A$1:$O$2737,14, FALSE))</f>
        <v/>
      </c>
      <c r="H339" s="50"/>
    </row>
    <row r="340" ht="15.75" customHeight="1">
      <c r="A340" s="47" t="s">
        <v>404</v>
      </c>
      <c r="B340" s="62" t="str">
        <f>IFERROR(VLOOKUP(A331,REKAPAN!$A$1:$M$2737,5, FALSE))</f>
        <v>ELenora cream xl set</v>
      </c>
      <c r="C340" s="58" t="s">
        <v>351</v>
      </c>
      <c r="D340" s="226">
        <f>IFERROR(VLOOKUP(A331,REKAPAN!$A$1:$M$2737,9, FALSE))</f>
        <v>11000</v>
      </c>
      <c r="E340" s="227"/>
      <c r="F340" s="47" t="s">
        <v>383</v>
      </c>
      <c r="G340" s="63">
        <f t="shared" ref="G340:G341" si="46">B339</f>
        <v>2</v>
      </c>
      <c r="H340" s="50"/>
    </row>
    <row r="341" ht="15.75" customHeight="1">
      <c r="A341" s="232"/>
      <c r="C341" s="58" t="s">
        <v>372</v>
      </c>
      <c r="D341" s="65" t="str">
        <f>IFERROR(VLOOKUP(A331,REKAPAN!$A$1:$M$2737,10, FALSE))</f>
        <v>JNE REG</v>
      </c>
      <c r="E341" s="227"/>
      <c r="F341" s="47" t="s">
        <v>404</v>
      </c>
      <c r="G341" s="66" t="str">
        <f t="shared" si="46"/>
        <v>ELenora cream xl set</v>
      </c>
      <c r="H341" s="50"/>
    </row>
    <row r="342" ht="15.75" customHeight="1">
      <c r="A342" s="232"/>
      <c r="C342" s="58" t="s">
        <v>394</v>
      </c>
      <c r="D342" s="233"/>
      <c r="E342" s="227"/>
      <c r="F342" s="47"/>
      <c r="H342" s="50"/>
    </row>
    <row r="343" ht="15.75" customHeight="1">
      <c r="A343" s="232"/>
      <c r="C343" s="225"/>
      <c r="D343" s="50"/>
      <c r="E343" s="227"/>
      <c r="F343" s="64"/>
      <c r="H343" s="50"/>
    </row>
    <row r="344" ht="15.75" customHeight="1">
      <c r="A344" s="47" t="s">
        <v>460</v>
      </c>
      <c r="B344" s="234" t="s">
        <v>462</v>
      </c>
      <c r="C344" s="225"/>
      <c r="D344" s="226"/>
      <c r="E344" s="227"/>
      <c r="F344" s="69" t="s">
        <v>464</v>
      </c>
      <c r="G344" s="70" t="s">
        <v>469</v>
      </c>
      <c r="H344" s="71"/>
    </row>
    <row r="345" ht="15.75" customHeight="1">
      <c r="A345" s="235" t="str">
        <f>IFERROR(VLOOKUP(A331,REKAPAN!$A$2:$R$2737,16, FALSE))</f>
        <v>WAWAT</v>
      </c>
      <c r="B345" s="236"/>
      <c r="C345" s="229"/>
      <c r="D345" s="230"/>
      <c r="E345" s="237"/>
      <c r="F345" s="77"/>
      <c r="G345" s="78"/>
      <c r="H345" s="79"/>
    </row>
    <row r="346" ht="15.75" customHeight="1">
      <c r="A346" s="221" t="s">
        <v>927</v>
      </c>
      <c r="B346" s="222"/>
      <c r="C346" s="222"/>
      <c r="D346" s="223"/>
      <c r="E346" s="248"/>
      <c r="F346" s="30" t="str">
        <f>A346</f>
        <v>(27)1</v>
      </c>
      <c r="G346" s="31" t="s">
        <v>238</v>
      </c>
      <c r="H346" s="32"/>
    </row>
    <row r="347" ht="15.75" customHeight="1">
      <c r="A347" s="47" t="s">
        <v>239</v>
      </c>
      <c r="B347" s="52" t="str">
        <f>IFERROR(VLOOKUP(A346,REKAPAN!$A$1:$M$2737,2, FALSE))</f>
        <v>Ade hartuti</v>
      </c>
      <c r="C347" s="250"/>
      <c r="D347" s="251"/>
      <c r="E347" s="252"/>
      <c r="F347" s="30" t="s">
        <v>266</v>
      </c>
      <c r="G347" s="43" t="str">
        <f>B353</f>
        <v>CS YENI (082321458214)</v>
      </c>
      <c r="H347" s="28"/>
    </row>
    <row r="348" ht="15.75" customHeight="1">
      <c r="A348" s="47" t="s">
        <v>269</v>
      </c>
      <c r="B348" s="45" t="str">
        <f>IFERROR(VLOOKUP(A346,REKAPAN!$A$1:$M$2737,3, FALSE))</f>
        <v>blok pamengkang desa bangodua rt/rw 06/03 Kecamatan: bangodua Kab/kota: indramayu</v>
      </c>
      <c r="D348" s="251"/>
      <c r="E348" s="252"/>
      <c r="F348" s="47" t="s">
        <v>270</v>
      </c>
      <c r="G348" s="49" t="str">
        <f>B347</f>
        <v>Ade hartuti</v>
      </c>
      <c r="H348" s="50"/>
    </row>
    <row r="349" ht="15.75" customHeight="1">
      <c r="A349" s="47"/>
      <c r="D349" s="251"/>
      <c r="E349" s="252"/>
      <c r="F349" s="47" t="s">
        <v>283</v>
      </c>
      <c r="G349" s="51" t="str">
        <f t="shared" ref="G349:G353" si="47">D352</f>
        <v>26/04/19</v>
      </c>
      <c r="H349" s="50"/>
    </row>
    <row r="350" ht="28.5" customHeight="1">
      <c r="A350" s="47"/>
      <c r="D350" s="251"/>
      <c r="E350" s="252"/>
      <c r="F350" s="47" t="s">
        <v>300</v>
      </c>
      <c r="G350" s="51" t="str">
        <f t="shared" si="47"/>
        <v>26/04/19</v>
      </c>
      <c r="H350" s="50"/>
    </row>
    <row r="351" ht="15.75" customHeight="1">
      <c r="A351" s="228" t="s">
        <v>306</v>
      </c>
      <c r="B351" s="73" t="str">
        <f>IFERROR(VLOOKUP(A346,REKAPAN!$A$1:$M$2737,4, FALSE))</f>
        <v>085946055388</v>
      </c>
      <c r="C351" s="254"/>
      <c r="D351" s="256"/>
      <c r="E351" s="252"/>
      <c r="F351" s="47" t="s">
        <v>325</v>
      </c>
      <c r="G351" s="49" t="str">
        <f t="shared" si="47"/>
        <v/>
      </c>
      <c r="H351" s="50"/>
    </row>
    <row r="352" ht="15.75" customHeight="1">
      <c r="A352" s="47" t="s">
        <v>332</v>
      </c>
      <c r="B352" s="231" t="s">
        <v>333</v>
      </c>
      <c r="C352" s="58" t="s">
        <v>283</v>
      </c>
      <c r="D352" s="59" t="str">
        <f>IFERROR(VLOOKUP(A346,REKAPAN!$A$1:$M$2737,12, FALSE))</f>
        <v>26/04/19</v>
      </c>
      <c r="E352" s="252"/>
      <c r="F352" s="47" t="s">
        <v>351</v>
      </c>
      <c r="G352" s="49">
        <f t="shared" si="47"/>
        <v>32000</v>
      </c>
      <c r="H352" s="50"/>
    </row>
    <row r="353" ht="15.75" customHeight="1">
      <c r="A353" s="47" t="s">
        <v>266</v>
      </c>
      <c r="B353" s="52" t="str">
        <f>IFERROR(VLOOKUP(A346,REKAPAN!$A$1:$O$2737,15, FALSE))</f>
        <v>CS YENI (082321458214)</v>
      </c>
      <c r="C353" s="58" t="s">
        <v>300</v>
      </c>
      <c r="D353" s="59" t="str">
        <f>IFERROR(VLOOKUP(A346,REKAPAN!$A$1:$M$2737,13, FALSE))</f>
        <v>26/04/19</v>
      </c>
      <c r="E353" s="252"/>
      <c r="F353" s="47" t="s">
        <v>372</v>
      </c>
      <c r="G353" s="49" t="str">
        <f t="shared" si="47"/>
        <v>JNE REG</v>
      </c>
      <c r="H353" s="50"/>
    </row>
    <row r="354" ht="15.75" customHeight="1">
      <c r="A354" s="47" t="s">
        <v>383</v>
      </c>
      <c r="B354" s="52">
        <f>IFERROR(VLOOKUP(A346,REKAPAN!$A$1:$M$2737,6, FALSE))</f>
        <v>5</v>
      </c>
      <c r="C354" s="58" t="s">
        <v>325</v>
      </c>
      <c r="D354" s="251" t="str">
        <f>IFERROR(VLOOKUP(A346,REKAPAN!$A$1:$M$2737,11, FALSE))</f>
        <v/>
      </c>
      <c r="E354" s="252"/>
      <c r="F354" s="47" t="s">
        <v>394</v>
      </c>
      <c r="G354" s="61" t="str">
        <f>IFERROR(VLOOKUP(A346,REKAPAN!$A$1:$O$2737,14, FALSE))</f>
        <v/>
      </c>
      <c r="H354" s="50"/>
    </row>
    <row r="355" ht="15.75" customHeight="1">
      <c r="A355" s="47" t="s">
        <v>404</v>
      </c>
      <c r="B355" s="45" t="str">
        <f>IFERROR(VLOOKUP(A346,REKAPAN!$A$1:$M$2737,5, FALSE))</f>
        <v>- Tisha Lavender XL do
- Khimar Tisha Plum
- Yara Nude XL set
- Elenora kids size.3 (set)</v>
      </c>
      <c r="C355" s="58" t="s">
        <v>351</v>
      </c>
      <c r="D355" s="251">
        <f>IFERROR(VLOOKUP(A346,REKAPAN!$A$1:$M$2737,9, FALSE))</f>
        <v>32000</v>
      </c>
      <c r="E355" s="252"/>
      <c r="F355" s="47" t="s">
        <v>383</v>
      </c>
      <c r="G355" s="63">
        <f t="shared" ref="G355:G356" si="48">B354</f>
        <v>5</v>
      </c>
      <c r="H355" s="50"/>
    </row>
    <row r="356" ht="15.75" customHeight="1">
      <c r="A356" s="259"/>
      <c r="C356" s="58" t="s">
        <v>372</v>
      </c>
      <c r="D356" s="260" t="str">
        <f>IFERROR(VLOOKUP(A346,REKAPAN!$A$1:$M$2737,10, FALSE))</f>
        <v>JNE REG</v>
      </c>
      <c r="E356" s="252"/>
      <c r="F356" s="47" t="s">
        <v>404</v>
      </c>
      <c r="G356" s="66" t="str">
        <f t="shared" si="48"/>
        <v>- Tisha Lavender XL do
- Khimar Tisha Plum
- Yara Nude XL set
- Elenora kids size.3 (set)</v>
      </c>
      <c r="H356" s="50"/>
    </row>
    <row r="357" ht="15.75" customHeight="1">
      <c r="A357" s="259"/>
      <c r="C357" s="58" t="s">
        <v>394</v>
      </c>
      <c r="D357" s="261"/>
      <c r="E357" s="252"/>
      <c r="F357" s="47"/>
      <c r="H357" s="50"/>
    </row>
    <row r="358" ht="18.0" customHeight="1">
      <c r="A358" s="259"/>
      <c r="C358" s="250"/>
      <c r="D358" s="50"/>
      <c r="E358" s="252"/>
      <c r="F358" s="64"/>
      <c r="H358" s="50"/>
    </row>
    <row r="359" ht="15.75" customHeight="1">
      <c r="A359" s="47" t="s">
        <v>460</v>
      </c>
      <c r="B359" s="234" t="s">
        <v>462</v>
      </c>
      <c r="C359" s="250"/>
      <c r="D359" s="251"/>
      <c r="E359" s="252"/>
      <c r="F359" s="69" t="s">
        <v>464</v>
      </c>
      <c r="G359" s="70" t="s">
        <v>469</v>
      </c>
      <c r="H359" s="71"/>
    </row>
    <row r="360" ht="15.75" customHeight="1">
      <c r="A360" s="235" t="str">
        <f>IFERROR(VLOOKUP(A346,REKAPAN!$A$2:$R$2737,16, FALSE))</f>
        <v>WAWAT</v>
      </c>
      <c r="B360" s="262"/>
      <c r="C360" s="254"/>
      <c r="D360" s="256"/>
      <c r="E360" s="263"/>
      <c r="F360" s="77"/>
      <c r="G360" s="78"/>
      <c r="H360" s="79"/>
    </row>
    <row r="361" ht="15.75" customHeight="1">
      <c r="A361" s="221" t="s">
        <v>932</v>
      </c>
      <c r="B361" s="222"/>
      <c r="C361" s="222"/>
      <c r="D361" s="223"/>
      <c r="E361" s="248"/>
      <c r="F361" s="30" t="str">
        <f>A361</f>
        <v>(27)2</v>
      </c>
      <c r="G361" s="31" t="s">
        <v>238</v>
      </c>
      <c r="H361" s="32"/>
    </row>
    <row r="362" ht="15.75" customHeight="1">
      <c r="A362" s="47" t="s">
        <v>239</v>
      </c>
      <c r="B362" s="52" t="str">
        <f>IFERROR(VLOOKUP(A361,REKAPAN!$A$1:$M$2737,2, FALSE))</f>
        <v>Santi Yuni Apiani</v>
      </c>
      <c r="C362" s="250"/>
      <c r="D362" s="251"/>
      <c r="E362" s="252"/>
      <c r="F362" s="30" t="s">
        <v>266</v>
      </c>
      <c r="G362" s="43" t="str">
        <f>B368</f>
        <v>CS YENI (082321458214)</v>
      </c>
      <c r="H362" s="28"/>
    </row>
    <row r="363" ht="15.75" customHeight="1">
      <c r="A363" s="47" t="s">
        <v>269</v>
      </c>
      <c r="B363" s="45" t="str">
        <f>IFERROR(VLOOKUP(A361,REKAPAN!$A$1:$M$2737,3, FALSE))</f>
        <v>Jl pinang  no 22  RT 1 / RW 03 margonda raya pondok cina depok (pondok ibu tien) Kecamatan : Beji Kab/Kota : Depok Provinsi : Jawa barat</v>
      </c>
      <c r="D363" s="251"/>
      <c r="E363" s="252"/>
      <c r="F363" s="47" t="s">
        <v>270</v>
      </c>
      <c r="G363" s="49" t="str">
        <f>B362</f>
        <v>Santi Yuni Apiani</v>
      </c>
      <c r="H363" s="50"/>
    </row>
    <row r="364" ht="15.75" customHeight="1">
      <c r="A364" s="47"/>
      <c r="D364" s="251"/>
      <c r="E364" s="252"/>
      <c r="F364" s="47" t="s">
        <v>283</v>
      </c>
      <c r="G364" s="51" t="str">
        <f t="shared" ref="G364:G368" si="49">D367</f>
        <v>27/04/19</v>
      </c>
      <c r="H364" s="50"/>
    </row>
    <row r="365" ht="36.75" customHeight="1">
      <c r="A365" s="47"/>
      <c r="D365" s="251"/>
      <c r="E365" s="252"/>
      <c r="F365" s="47" t="s">
        <v>300</v>
      </c>
      <c r="G365" s="51" t="str">
        <f t="shared" si="49"/>
        <v>27/04/19</v>
      </c>
      <c r="H365" s="50"/>
    </row>
    <row r="366" ht="15.75" customHeight="1">
      <c r="A366" s="228" t="s">
        <v>306</v>
      </c>
      <c r="B366" s="73" t="str">
        <f>IFERROR(VLOOKUP(A361,REKAPAN!$A$1:$M$2737,4, FALSE))</f>
        <v>089680140187</v>
      </c>
      <c r="C366" s="254"/>
      <c r="D366" s="256"/>
      <c r="E366" s="252"/>
      <c r="F366" s="47" t="s">
        <v>325</v>
      </c>
      <c r="G366" s="49" t="str">
        <f t="shared" si="49"/>
        <v/>
      </c>
      <c r="H366" s="50"/>
    </row>
    <row r="367" ht="15.75" customHeight="1">
      <c r="A367" s="47" t="s">
        <v>332</v>
      </c>
      <c r="B367" s="231" t="s">
        <v>333</v>
      </c>
      <c r="C367" s="58" t="s">
        <v>283</v>
      </c>
      <c r="D367" s="59" t="str">
        <f>IFERROR(VLOOKUP(A361,REKAPAN!$A$1:$M$2737,12, FALSE))</f>
        <v>27/04/19</v>
      </c>
      <c r="E367" s="252"/>
      <c r="F367" s="47" t="s">
        <v>351</v>
      </c>
      <c r="G367" s="49">
        <f t="shared" si="49"/>
        <v>12000</v>
      </c>
      <c r="H367" s="50"/>
    </row>
    <row r="368" ht="15.75" customHeight="1">
      <c r="A368" s="47" t="s">
        <v>266</v>
      </c>
      <c r="B368" s="52" t="str">
        <f>IFERROR(VLOOKUP(A361,REKAPAN!$A$1:$O$2737,15, FALSE))</f>
        <v>CS YENI (082321458214)</v>
      </c>
      <c r="C368" s="58" t="s">
        <v>300</v>
      </c>
      <c r="D368" s="59" t="str">
        <f>IFERROR(VLOOKUP(A361,REKAPAN!$A$1:$M$2737,13, FALSE))</f>
        <v>27/04/19</v>
      </c>
      <c r="E368" s="252"/>
      <c r="F368" s="47" t="s">
        <v>372</v>
      </c>
      <c r="G368" s="49" t="str">
        <f t="shared" si="49"/>
        <v>JNE REG</v>
      </c>
      <c r="H368" s="50"/>
    </row>
    <row r="369" ht="15.75" customHeight="1">
      <c r="A369" s="47" t="s">
        <v>383</v>
      </c>
      <c r="B369" s="52">
        <f>IFERROR(VLOOKUP(A361,REKAPAN!$A$1:$M$2737,6, FALSE))</f>
        <v>2</v>
      </c>
      <c r="C369" s="58" t="s">
        <v>325</v>
      </c>
      <c r="D369" s="251" t="str">
        <f>IFERROR(VLOOKUP(A361,REKAPAN!$A$1:$M$2737,11, FALSE))</f>
        <v/>
      </c>
      <c r="E369" s="252"/>
      <c r="F369" s="47" t="s">
        <v>394</v>
      </c>
      <c r="G369" s="61" t="str">
        <f>IFERROR(VLOOKUP(A361,REKAPAN!$A$1:$O$2737,14, FALSE))</f>
        <v/>
      </c>
      <c r="H369" s="50"/>
    </row>
    <row r="370" ht="15.75" customHeight="1">
      <c r="A370" s="47" t="s">
        <v>404</v>
      </c>
      <c r="B370" s="45" t="str">
        <f>IFERROR(VLOOKUP(A361,REKAPAN!$A$1:$M$2737,5, FALSE))</f>
        <v>Tisha Choco S set</v>
      </c>
      <c r="C370" s="58" t="s">
        <v>351</v>
      </c>
      <c r="D370" s="251">
        <f>IFERROR(VLOOKUP(A361,REKAPAN!$A$1:$M$2737,9, FALSE))</f>
        <v>12000</v>
      </c>
      <c r="E370" s="252"/>
      <c r="F370" s="47" t="s">
        <v>383</v>
      </c>
      <c r="G370" s="63">
        <f t="shared" ref="G370:G371" si="50">B369</f>
        <v>2</v>
      </c>
      <c r="H370" s="50"/>
    </row>
    <row r="371" ht="15.75" customHeight="1">
      <c r="A371" s="259"/>
      <c r="C371" s="58" t="s">
        <v>372</v>
      </c>
      <c r="D371" s="260" t="str">
        <f>IFERROR(VLOOKUP(A361,REKAPAN!$A$1:$M$2737,10, FALSE))</f>
        <v>JNE REG</v>
      </c>
      <c r="E371" s="252"/>
      <c r="F371" s="47" t="s">
        <v>404</v>
      </c>
      <c r="G371" s="66" t="str">
        <f t="shared" si="50"/>
        <v>Tisha Choco S set</v>
      </c>
      <c r="H371" s="50"/>
    </row>
    <row r="372" ht="15.75" customHeight="1">
      <c r="A372" s="259"/>
      <c r="C372" s="58" t="s">
        <v>394</v>
      </c>
      <c r="D372" s="261"/>
      <c r="E372" s="252"/>
      <c r="F372" s="47"/>
      <c r="H372" s="50"/>
    </row>
    <row r="373" ht="13.5" customHeight="1">
      <c r="A373" s="259"/>
      <c r="C373" s="250"/>
      <c r="D373" s="50"/>
      <c r="E373" s="252"/>
      <c r="F373" s="64"/>
      <c r="H373" s="50"/>
    </row>
    <row r="374" ht="15.75" customHeight="1">
      <c r="A374" s="47" t="s">
        <v>460</v>
      </c>
      <c r="B374" s="234" t="s">
        <v>462</v>
      </c>
      <c r="C374" s="250"/>
      <c r="D374" s="251"/>
      <c r="E374" s="252"/>
      <c r="F374" s="69" t="s">
        <v>464</v>
      </c>
      <c r="G374" s="70" t="s">
        <v>469</v>
      </c>
      <c r="H374" s="71"/>
    </row>
    <row r="375" ht="15.75" customHeight="1">
      <c r="A375" s="235" t="str">
        <f>IFERROR(VLOOKUP(A361,REKAPAN!$A$2:$R$2737,16, FALSE))</f>
        <v>WAWAT</v>
      </c>
      <c r="B375" s="262"/>
      <c r="C375" s="254"/>
      <c r="D375" s="256"/>
      <c r="E375" s="263"/>
      <c r="F375" s="77"/>
      <c r="G375" s="78"/>
      <c r="H375" s="79"/>
    </row>
    <row r="376" ht="15.75" customHeight="1">
      <c r="A376" s="221" t="s">
        <v>937</v>
      </c>
      <c r="B376" s="222"/>
      <c r="C376" s="222"/>
      <c r="D376" s="223"/>
      <c r="E376" s="248"/>
      <c r="F376" s="30" t="str">
        <f>A376</f>
        <v>(27)3</v>
      </c>
      <c r="G376" s="31" t="s">
        <v>238</v>
      </c>
      <c r="H376" s="32"/>
    </row>
    <row r="377" ht="15.75" customHeight="1">
      <c r="A377" s="47" t="s">
        <v>239</v>
      </c>
      <c r="B377" s="52" t="str">
        <f>IFERROR(VLOOKUP(A376,REKAPAN!$A$1:$M$2737,2, FALSE))</f>
        <v>Rita Hastari</v>
      </c>
      <c r="C377" s="250"/>
      <c r="D377" s="251"/>
      <c r="E377" s="252"/>
      <c r="F377" s="30" t="s">
        <v>266</v>
      </c>
      <c r="G377" s="43" t="str">
        <f>B383</f>
        <v>CS YENI (082321458214)</v>
      </c>
      <c r="H377" s="28"/>
    </row>
    <row r="378" ht="15.75" customHeight="1">
      <c r="A378" s="47" t="s">
        <v>269</v>
      </c>
      <c r="B378" s="45" t="str">
        <f>IFERROR(VLOOKUP(A376,REKAPAN!$A$1:$M$2737,3, FALSE))</f>
        <v>Jl kramat bundar  no 11,senen Jakarta pusat</v>
      </c>
      <c r="D378" s="251"/>
      <c r="E378" s="252"/>
      <c r="F378" s="47" t="s">
        <v>270</v>
      </c>
      <c r="G378" s="49" t="str">
        <f>B377</f>
        <v>Rita Hastari</v>
      </c>
      <c r="H378" s="50"/>
    </row>
    <row r="379" ht="15.75" customHeight="1">
      <c r="A379" s="47"/>
      <c r="D379" s="251"/>
      <c r="E379" s="252"/>
      <c r="F379" s="47" t="s">
        <v>283</v>
      </c>
      <c r="G379" s="51" t="str">
        <f t="shared" ref="G379:G383" si="51">D382</f>
        <v>27/04/19</v>
      </c>
      <c r="H379" s="50"/>
    </row>
    <row r="380" ht="24.75" customHeight="1">
      <c r="A380" s="47"/>
      <c r="D380" s="251"/>
      <c r="E380" s="252"/>
      <c r="F380" s="47" t="s">
        <v>300</v>
      </c>
      <c r="G380" s="51" t="str">
        <f t="shared" si="51"/>
        <v>27/04/19</v>
      </c>
      <c r="H380" s="50"/>
    </row>
    <row r="381" ht="15.75" customHeight="1">
      <c r="A381" s="228" t="s">
        <v>306</v>
      </c>
      <c r="B381" s="73" t="str">
        <f>IFERROR(VLOOKUP(A376,REKAPAN!$A$1:$M$2737,4, FALSE))</f>
        <v>085810212511</v>
      </c>
      <c r="C381" s="254"/>
      <c r="D381" s="256"/>
      <c r="E381" s="252"/>
      <c r="F381" s="47" t="s">
        <v>325</v>
      </c>
      <c r="G381" s="49" t="str">
        <f t="shared" si="51"/>
        <v/>
      </c>
      <c r="H381" s="50"/>
    </row>
    <row r="382" ht="15.75" customHeight="1">
      <c r="A382" s="47" t="s">
        <v>332</v>
      </c>
      <c r="B382" s="231" t="s">
        <v>333</v>
      </c>
      <c r="C382" s="58" t="s">
        <v>283</v>
      </c>
      <c r="D382" s="59" t="str">
        <f>IFERROR(VLOOKUP(A376,REKAPAN!$A$1:$M$2737,12, FALSE))</f>
        <v>27/04/19</v>
      </c>
      <c r="E382" s="252"/>
      <c r="F382" s="47" t="s">
        <v>351</v>
      </c>
      <c r="G382" s="49">
        <f t="shared" si="51"/>
        <v>11000</v>
      </c>
      <c r="H382" s="50"/>
    </row>
    <row r="383" ht="15.75" customHeight="1">
      <c r="A383" s="47" t="s">
        <v>266</v>
      </c>
      <c r="B383" s="52" t="str">
        <f>IFERROR(VLOOKUP(A376,REKAPAN!$A$1:$O$2737,15, FALSE))</f>
        <v>CS YENI (082321458214)</v>
      </c>
      <c r="C383" s="58" t="s">
        <v>300</v>
      </c>
      <c r="D383" s="59" t="str">
        <f>IFERROR(VLOOKUP(A376,REKAPAN!$A$1:$M$2737,13, FALSE))</f>
        <v>27/04/19</v>
      </c>
      <c r="E383" s="252"/>
      <c r="F383" s="47" t="s">
        <v>372</v>
      </c>
      <c r="G383" s="49" t="str">
        <f t="shared" si="51"/>
        <v>JNE REG</v>
      </c>
      <c r="H383" s="50"/>
    </row>
    <row r="384" ht="15.75" customHeight="1">
      <c r="A384" s="47" t="s">
        <v>383</v>
      </c>
      <c r="B384" s="52">
        <f>IFERROR(VLOOKUP(A376,REKAPAN!$A$1:$M$2737,6, FALSE))</f>
        <v>3</v>
      </c>
      <c r="C384" s="58" t="s">
        <v>325</v>
      </c>
      <c r="D384" s="251" t="str">
        <f>IFERROR(VLOOKUP(A376,REKAPAN!$A$1:$M$2737,11, FALSE))</f>
        <v/>
      </c>
      <c r="E384" s="252"/>
      <c r="F384" s="47" t="s">
        <v>394</v>
      </c>
      <c r="G384" s="61" t="str">
        <f>IFERROR(VLOOKUP(A376,REKAPAN!$A$1:$O$2737,14, FALSE))</f>
        <v/>
      </c>
      <c r="H384" s="50"/>
    </row>
    <row r="385" ht="15.75" customHeight="1">
      <c r="A385" s="47" t="s">
        <v>404</v>
      </c>
      <c r="B385" s="45" t="str">
        <f>IFERROR(VLOOKUP(A376,REKAPAN!$A$1:$M$2737,5, FALSE))</f>
        <v>- Elenora Cream M set
- Elenora kids size.7 (set)
- Inner Paket 1 (warna baru)</v>
      </c>
      <c r="C385" s="58" t="s">
        <v>351</v>
      </c>
      <c r="D385" s="251">
        <f>IFERROR(VLOOKUP(A376,REKAPAN!$A$1:$M$2737,9, FALSE))</f>
        <v>11000</v>
      </c>
      <c r="E385" s="252"/>
      <c r="F385" s="47" t="s">
        <v>383</v>
      </c>
      <c r="G385" s="63">
        <f t="shared" ref="G385:G386" si="52">B384</f>
        <v>3</v>
      </c>
      <c r="H385" s="50"/>
    </row>
    <row r="386" ht="15.75" customHeight="1">
      <c r="A386" s="259"/>
      <c r="C386" s="58" t="s">
        <v>372</v>
      </c>
      <c r="D386" s="260" t="str">
        <f>IFERROR(VLOOKUP(A376,REKAPAN!$A$1:$M$2737,10, FALSE))</f>
        <v>JNE REG</v>
      </c>
      <c r="E386" s="252"/>
      <c r="F386" s="47" t="s">
        <v>404</v>
      </c>
      <c r="G386" s="66" t="str">
        <f t="shared" si="52"/>
        <v>- Elenora Cream M set
- Elenora kids size.7 (set)
- Inner Paket 1 (warna baru)</v>
      </c>
      <c r="H386" s="50"/>
    </row>
    <row r="387" ht="15.75" customHeight="1">
      <c r="A387" s="259"/>
      <c r="C387" s="58" t="s">
        <v>394</v>
      </c>
      <c r="D387" s="261"/>
      <c r="E387" s="252"/>
      <c r="F387" s="47"/>
      <c r="H387" s="50"/>
    </row>
    <row r="388" ht="15.75" customHeight="1">
      <c r="A388" s="259"/>
      <c r="C388" s="250"/>
      <c r="D388" s="50"/>
      <c r="E388" s="252"/>
      <c r="F388" s="64"/>
      <c r="H388" s="50"/>
    </row>
    <row r="389" ht="15.75" customHeight="1">
      <c r="A389" s="47" t="s">
        <v>460</v>
      </c>
      <c r="B389" s="234" t="s">
        <v>462</v>
      </c>
      <c r="C389" s="250"/>
      <c r="D389" s="251"/>
      <c r="E389" s="252"/>
      <c r="F389" s="69" t="s">
        <v>464</v>
      </c>
      <c r="G389" s="70" t="s">
        <v>469</v>
      </c>
      <c r="H389" s="71"/>
    </row>
    <row r="390" ht="15.75" customHeight="1">
      <c r="A390" s="235" t="str">
        <f>IFERROR(VLOOKUP(A376,REKAPAN!$A$2:$R$2737,16, FALSE))</f>
        <v>WAWAT</v>
      </c>
      <c r="B390" s="262"/>
      <c r="C390" s="254"/>
      <c r="D390" s="256"/>
      <c r="E390" s="263"/>
      <c r="F390" s="77"/>
      <c r="G390" s="78"/>
      <c r="H390" s="79"/>
    </row>
    <row r="391" ht="15.75" customHeight="1">
      <c r="A391" s="221" t="s">
        <v>942</v>
      </c>
      <c r="B391" s="222"/>
      <c r="C391" s="222"/>
      <c r="D391" s="223"/>
      <c r="E391" s="248"/>
      <c r="F391" s="30" t="str">
        <f>A391</f>
        <v>(27)4</v>
      </c>
      <c r="G391" s="31" t="s">
        <v>238</v>
      </c>
      <c r="H391" s="32"/>
    </row>
    <row r="392" ht="15.75" customHeight="1">
      <c r="A392" s="47" t="s">
        <v>239</v>
      </c>
      <c r="B392" s="52" t="str">
        <f>IFERROR(VLOOKUP(A391,REKAPAN!$A$1:$M$2737,2, FALSE))</f>
        <v>Bella Sri Wahyuni</v>
      </c>
      <c r="C392" s="250"/>
      <c r="D392" s="251"/>
      <c r="E392" s="252"/>
      <c r="F392" s="30" t="s">
        <v>266</v>
      </c>
      <c r="G392" s="43" t="str">
        <f>B398</f>
        <v>CS YENI (082321458214)</v>
      </c>
      <c r="H392" s="28"/>
    </row>
    <row r="393" ht="15.75" customHeight="1">
      <c r="A393" s="47" t="s">
        <v>269</v>
      </c>
      <c r="B393" s="45" t="str">
        <f>IFERROR(VLOOKUP(A391,REKAPAN!$A$1:$M$2737,3, FALSE))</f>
        <v>Perum Bumi Kotabaru Indah 1 Blok E no 1RT 03 RW 03  Desa Pangulah Utara, KOTABARU,ID, 41374 Kab/Kota : KARAWANG Provinsi : JAWA BARAT</v>
      </c>
      <c r="D393" s="251"/>
      <c r="E393" s="252"/>
      <c r="F393" s="47" t="s">
        <v>270</v>
      </c>
      <c r="G393" s="49" t="str">
        <f>B392</f>
        <v>Bella Sri Wahyuni</v>
      </c>
      <c r="H393" s="50"/>
    </row>
    <row r="394" ht="15.75" customHeight="1">
      <c r="A394" s="47"/>
      <c r="D394" s="251"/>
      <c r="E394" s="252"/>
      <c r="F394" s="47" t="s">
        <v>283</v>
      </c>
      <c r="G394" s="51" t="str">
        <f t="shared" ref="G394:G398" si="53">D397</f>
        <v>27/04/19</v>
      </c>
      <c r="H394" s="50"/>
    </row>
    <row r="395" ht="15.75" customHeight="1">
      <c r="A395" s="47"/>
      <c r="D395" s="251"/>
      <c r="E395" s="252"/>
      <c r="F395" s="47" t="s">
        <v>300</v>
      </c>
      <c r="G395" s="51" t="str">
        <f t="shared" si="53"/>
        <v>27/04/19</v>
      </c>
      <c r="H395" s="50"/>
    </row>
    <row r="396" ht="15.75" customHeight="1">
      <c r="A396" s="228" t="s">
        <v>306</v>
      </c>
      <c r="B396" s="73" t="str">
        <f>IFERROR(VLOOKUP(A391,REKAPAN!$A$1:$M$2737,4, FALSE))</f>
        <v>081290316196</v>
      </c>
      <c r="C396" s="254"/>
      <c r="D396" s="256"/>
      <c r="E396" s="252"/>
      <c r="F396" s="47" t="s">
        <v>325</v>
      </c>
      <c r="G396" s="49" t="str">
        <f t="shared" si="53"/>
        <v/>
      </c>
      <c r="H396" s="50"/>
    </row>
    <row r="397" ht="15.75" customHeight="1">
      <c r="A397" s="47" t="s">
        <v>332</v>
      </c>
      <c r="B397" s="231" t="s">
        <v>333</v>
      </c>
      <c r="C397" s="58" t="s">
        <v>283</v>
      </c>
      <c r="D397" s="59" t="str">
        <f>IFERROR(VLOOKUP(A391,REKAPAN!$A$1:$M$2737,12, FALSE))</f>
        <v>27/04/19</v>
      </c>
      <c r="E397" s="252"/>
      <c r="F397" s="47" t="s">
        <v>351</v>
      </c>
      <c r="G397" s="49">
        <f t="shared" si="53"/>
        <v>12000</v>
      </c>
      <c r="H397" s="50"/>
    </row>
    <row r="398" ht="15.75" customHeight="1">
      <c r="A398" s="47" t="s">
        <v>266</v>
      </c>
      <c r="B398" s="52" t="str">
        <f>IFERROR(VLOOKUP(A391,REKAPAN!$A$1:$O$2737,15, FALSE))</f>
        <v>CS YENI (082321458214)</v>
      </c>
      <c r="C398" s="58" t="s">
        <v>300</v>
      </c>
      <c r="D398" s="59" t="str">
        <f>IFERROR(VLOOKUP(A391,REKAPAN!$A$1:$M$2737,13, FALSE))</f>
        <v>27/04/19</v>
      </c>
      <c r="E398" s="252"/>
      <c r="F398" s="47" t="s">
        <v>372</v>
      </c>
      <c r="G398" s="49" t="str">
        <f t="shared" si="53"/>
        <v>JNE REG</v>
      </c>
      <c r="H398" s="50"/>
    </row>
    <row r="399" ht="15.75" customHeight="1">
      <c r="A399" s="47" t="s">
        <v>383</v>
      </c>
      <c r="B399" s="52">
        <f>IFERROR(VLOOKUP(A391,REKAPAN!$A$1:$M$2737,6, FALSE))</f>
        <v>2</v>
      </c>
      <c r="C399" s="58" t="s">
        <v>325</v>
      </c>
      <c r="D399" s="251" t="str">
        <f>IFERROR(VLOOKUP(A391,REKAPAN!$A$1:$M$2737,11, FALSE))</f>
        <v/>
      </c>
      <c r="E399" s="252"/>
      <c r="F399" s="47" t="s">
        <v>394</v>
      </c>
      <c r="G399" s="61" t="str">
        <f>IFERROR(VLOOKUP(A391,REKAPAN!$A$1:$O$2737,14, FALSE))</f>
        <v/>
      </c>
      <c r="H399" s="50"/>
    </row>
    <row r="400" ht="15.75" customHeight="1">
      <c r="A400" s="47" t="s">
        <v>404</v>
      </c>
      <c r="B400" s="45" t="str">
        <f>IFERROR(VLOOKUP(A391,REKAPAN!$A$1:$M$2737,5, FALSE))</f>
        <v>Tisha Putih L set</v>
      </c>
      <c r="C400" s="58" t="s">
        <v>351</v>
      </c>
      <c r="D400" s="251">
        <f>IFERROR(VLOOKUP(A391,REKAPAN!$A$1:$M$2737,9, FALSE))</f>
        <v>12000</v>
      </c>
      <c r="E400" s="252"/>
      <c r="F400" s="47" t="s">
        <v>383</v>
      </c>
      <c r="G400" s="63">
        <f t="shared" ref="G400:G401" si="54">B399</f>
        <v>2</v>
      </c>
      <c r="H400" s="50"/>
    </row>
    <row r="401" ht="15.75" customHeight="1">
      <c r="A401" s="259"/>
      <c r="C401" s="58" t="s">
        <v>372</v>
      </c>
      <c r="D401" s="260" t="str">
        <f>IFERROR(VLOOKUP(A391,REKAPAN!$A$1:$M$2737,10, FALSE))</f>
        <v>JNE REG</v>
      </c>
      <c r="E401" s="252"/>
      <c r="F401" s="47" t="s">
        <v>404</v>
      </c>
      <c r="G401" s="66" t="str">
        <f t="shared" si="54"/>
        <v>Tisha Putih L set</v>
      </c>
      <c r="H401" s="50"/>
    </row>
    <row r="402" ht="15.75" customHeight="1">
      <c r="A402" s="259"/>
      <c r="C402" s="58" t="s">
        <v>394</v>
      </c>
      <c r="D402" s="261"/>
      <c r="E402" s="252"/>
      <c r="F402" s="47"/>
      <c r="H402" s="50"/>
    </row>
    <row r="403" ht="15.75" customHeight="1">
      <c r="A403" s="259"/>
      <c r="C403" s="250"/>
      <c r="D403" s="50"/>
      <c r="E403" s="252"/>
      <c r="F403" s="64"/>
      <c r="H403" s="50"/>
    </row>
    <row r="404" ht="15.75" customHeight="1">
      <c r="A404" s="47" t="s">
        <v>460</v>
      </c>
      <c r="B404" s="234" t="s">
        <v>462</v>
      </c>
      <c r="C404" s="250"/>
      <c r="D404" s="251"/>
      <c r="E404" s="252"/>
      <c r="F404" s="69" t="s">
        <v>464</v>
      </c>
      <c r="G404" s="70" t="s">
        <v>469</v>
      </c>
      <c r="H404" s="71"/>
    </row>
    <row r="405" ht="15.75" customHeight="1">
      <c r="A405" s="235" t="str">
        <f>IFERROR(VLOOKUP(A391,REKAPAN!$A$2:$R$2737,16, FALSE))</f>
        <v>WAWAT</v>
      </c>
      <c r="B405" s="262"/>
      <c r="C405" s="254"/>
      <c r="D405" s="256"/>
      <c r="E405" s="263"/>
      <c r="F405" s="77"/>
      <c r="G405" s="78"/>
      <c r="H405" s="79"/>
    </row>
    <row r="406" ht="15.75" customHeight="1">
      <c r="A406" s="221" t="s">
        <v>947</v>
      </c>
      <c r="B406" s="222"/>
      <c r="C406" s="222"/>
      <c r="D406" s="223"/>
      <c r="E406" s="248"/>
      <c r="F406" s="30" t="str">
        <f>A406</f>
        <v>(27)5</v>
      </c>
      <c r="G406" s="31" t="s">
        <v>238</v>
      </c>
      <c r="H406" s="32"/>
    </row>
    <row r="407" ht="15.75" customHeight="1">
      <c r="A407" s="47" t="s">
        <v>239</v>
      </c>
      <c r="B407" s="52" t="str">
        <f>IFERROR(VLOOKUP(A406,REKAPAN!$A$1:$M$2737,2, FALSE))</f>
        <v>Uswatun khasanah</v>
      </c>
      <c r="C407" s="250"/>
      <c r="D407" s="251"/>
      <c r="E407" s="252"/>
      <c r="F407" s="30" t="s">
        <v>266</v>
      </c>
      <c r="G407" s="43" t="str">
        <f>B413</f>
        <v>CS YENI (082321458214)</v>
      </c>
      <c r="H407" s="28"/>
    </row>
    <row r="408" ht="15.75" customHeight="1">
      <c r="A408" s="47" t="s">
        <v>269</v>
      </c>
      <c r="B408" s="45" t="str">
        <f>IFERROR(VLOOKUP(A406,REKAPAN!$A$1:$M$2737,3, FALSE))</f>
        <v>dsn.jetak ds.jasem rt.006 rw.006 Kecamatan : ngoro Kab/Kota : mojokerto Provinsi : jawa timur</v>
      </c>
      <c r="D408" s="251"/>
      <c r="E408" s="252"/>
      <c r="F408" s="47" t="s">
        <v>270</v>
      </c>
      <c r="G408" s="49" t="str">
        <f>B407</f>
        <v>Uswatun khasanah</v>
      </c>
      <c r="H408" s="50"/>
    </row>
    <row r="409" ht="15.75" customHeight="1">
      <c r="A409" s="47"/>
      <c r="D409" s="251"/>
      <c r="E409" s="252"/>
      <c r="F409" s="47" t="s">
        <v>283</v>
      </c>
      <c r="G409" s="51" t="str">
        <f t="shared" ref="G409:G413" si="55">D412</f>
        <v>27/04/19</v>
      </c>
      <c r="H409" s="50"/>
    </row>
    <row r="410" ht="15.75" customHeight="1">
      <c r="A410" s="47"/>
      <c r="D410" s="251"/>
      <c r="E410" s="252"/>
      <c r="F410" s="47" t="s">
        <v>300</v>
      </c>
      <c r="G410" s="51" t="str">
        <f t="shared" si="55"/>
        <v>27/04/19</v>
      </c>
      <c r="H410" s="50"/>
    </row>
    <row r="411" ht="15.75" customHeight="1">
      <c r="A411" s="228" t="s">
        <v>306</v>
      </c>
      <c r="B411" s="73" t="str">
        <f>IFERROR(VLOOKUP(A406,REKAPAN!$A$1:$M$2737,4, FALSE))</f>
        <v>087859606036</v>
      </c>
      <c r="C411" s="254"/>
      <c r="D411" s="256"/>
      <c r="E411" s="252"/>
      <c r="F411" s="47" t="s">
        <v>325</v>
      </c>
      <c r="G411" s="49" t="str">
        <f t="shared" si="55"/>
        <v/>
      </c>
      <c r="H411" s="50"/>
    </row>
    <row r="412" ht="15.75" customHeight="1">
      <c r="A412" s="47" t="s">
        <v>332</v>
      </c>
      <c r="B412" s="231" t="s">
        <v>333</v>
      </c>
      <c r="C412" s="58" t="s">
        <v>283</v>
      </c>
      <c r="D412" s="59" t="str">
        <f>IFERROR(VLOOKUP(A406,REKAPAN!$A$1:$M$2737,12, FALSE))</f>
        <v>27/04/19</v>
      </c>
      <c r="E412" s="252"/>
      <c r="F412" s="47" t="s">
        <v>351</v>
      </c>
      <c r="G412" s="49">
        <f t="shared" si="55"/>
        <v>25000</v>
      </c>
      <c r="H412" s="50"/>
    </row>
    <row r="413" ht="15.75" customHeight="1">
      <c r="A413" s="47" t="s">
        <v>266</v>
      </c>
      <c r="B413" s="52" t="str">
        <f>IFERROR(VLOOKUP(A406,REKAPAN!$A$1:$O$2737,15, FALSE))</f>
        <v>CS YENI (082321458214)</v>
      </c>
      <c r="C413" s="58" t="s">
        <v>300</v>
      </c>
      <c r="D413" s="59" t="str">
        <f>IFERROR(VLOOKUP(A406,REKAPAN!$A$1:$M$2737,13, FALSE))</f>
        <v>27/04/19</v>
      </c>
      <c r="E413" s="252"/>
      <c r="F413" s="47" t="s">
        <v>372</v>
      </c>
      <c r="G413" s="49" t="str">
        <f t="shared" si="55"/>
        <v>JNE OKE</v>
      </c>
      <c r="H413" s="50"/>
    </row>
    <row r="414" ht="15.75" customHeight="1">
      <c r="A414" s="47" t="s">
        <v>383</v>
      </c>
      <c r="B414" s="52">
        <f>IFERROR(VLOOKUP(A406,REKAPAN!$A$1:$M$2737,6, FALSE))</f>
        <v>1</v>
      </c>
      <c r="C414" s="58" t="s">
        <v>325</v>
      </c>
      <c r="D414" s="251" t="str">
        <f>IFERROR(VLOOKUP(A406,REKAPAN!$A$1:$M$2737,11, FALSE))</f>
        <v/>
      </c>
      <c r="E414" s="252"/>
      <c r="F414" s="47" t="s">
        <v>394</v>
      </c>
      <c r="G414" s="61" t="str">
        <f>IFERROR(VLOOKUP(A406,REKAPAN!$A$1:$O$2737,14, FALSE))</f>
        <v/>
      </c>
      <c r="H414" s="50"/>
    </row>
    <row r="415" ht="15.75" customHeight="1">
      <c r="A415" s="47" t="s">
        <v>404</v>
      </c>
      <c r="B415" s="45" t="str">
        <f>IFERROR(VLOOKUP(A406,REKAPAN!$A$1:$M$2737,5, FALSE))</f>
        <v>Elenora Navy XL do</v>
      </c>
      <c r="C415" s="58" t="s">
        <v>351</v>
      </c>
      <c r="D415" s="251">
        <f>IFERROR(VLOOKUP(A406,REKAPAN!$A$1:$M$2737,9, FALSE))</f>
        <v>25000</v>
      </c>
      <c r="E415" s="252"/>
      <c r="F415" s="47" t="s">
        <v>383</v>
      </c>
      <c r="G415" s="63">
        <f t="shared" ref="G415:G416" si="56">B414</f>
        <v>1</v>
      </c>
      <c r="H415" s="50"/>
    </row>
    <row r="416" ht="15.75" customHeight="1">
      <c r="A416" s="259"/>
      <c r="C416" s="58" t="s">
        <v>372</v>
      </c>
      <c r="D416" s="260" t="str">
        <f>IFERROR(VLOOKUP(A406,REKAPAN!$A$1:$M$2737,10, FALSE))</f>
        <v>JNE OKE</v>
      </c>
      <c r="E416" s="252"/>
      <c r="F416" s="47" t="s">
        <v>404</v>
      </c>
      <c r="G416" s="66" t="str">
        <f t="shared" si="56"/>
        <v>Elenora Navy XL do</v>
      </c>
      <c r="H416" s="50"/>
    </row>
    <row r="417" ht="15.75" customHeight="1">
      <c r="A417" s="259"/>
      <c r="C417" s="58" t="s">
        <v>394</v>
      </c>
      <c r="D417" s="261"/>
      <c r="E417" s="252"/>
      <c r="F417" s="47"/>
      <c r="H417" s="50"/>
    </row>
    <row r="418" ht="15.75" customHeight="1">
      <c r="A418" s="259"/>
      <c r="C418" s="250"/>
      <c r="D418" s="50"/>
      <c r="E418" s="252"/>
      <c r="F418" s="64"/>
      <c r="H418" s="50"/>
    </row>
    <row r="419" ht="15.75" customHeight="1">
      <c r="A419" s="47" t="s">
        <v>460</v>
      </c>
      <c r="B419" s="234" t="s">
        <v>462</v>
      </c>
      <c r="C419" s="250"/>
      <c r="D419" s="251"/>
      <c r="E419" s="252"/>
      <c r="F419" s="69" t="s">
        <v>464</v>
      </c>
      <c r="G419" s="70" t="s">
        <v>469</v>
      </c>
      <c r="H419" s="71"/>
    </row>
    <row r="420" ht="15.75" customHeight="1">
      <c r="A420" s="235" t="str">
        <f>IFERROR(VLOOKUP(A406,REKAPAN!$A$2:$R$2737,16, FALSE))</f>
        <v>WAWAT</v>
      </c>
      <c r="B420" s="262"/>
      <c r="C420" s="254"/>
      <c r="D420" s="256"/>
      <c r="E420" s="263"/>
      <c r="F420" s="77"/>
      <c r="G420" s="78"/>
      <c r="H420" s="79"/>
    </row>
    <row r="421" ht="15.75" customHeight="1">
      <c r="A421" s="221" t="s">
        <v>2019</v>
      </c>
      <c r="B421" s="222"/>
      <c r="C421" s="222"/>
      <c r="D421" s="223"/>
      <c r="E421" s="248"/>
      <c r="F421" s="30" t="str">
        <f>A421</f>
        <v>(27)6</v>
      </c>
      <c r="G421" s="31" t="s">
        <v>238</v>
      </c>
      <c r="H421" s="32"/>
    </row>
    <row r="422" ht="15.75" customHeight="1">
      <c r="A422" s="47" t="s">
        <v>239</v>
      </c>
      <c r="B422" s="52" t="str">
        <f>IFERROR(VLOOKUP(A421,REKAPAN!$A$1:$M$2737,2, FALSE))</f>
        <v>Anita zubaedah</v>
      </c>
      <c r="C422" s="250"/>
      <c r="D422" s="251"/>
      <c r="E422" s="252"/>
      <c r="F422" s="30" t="s">
        <v>266</v>
      </c>
      <c r="G422" s="43" t="str">
        <f>B428</f>
        <v>Putri (087725992232)</v>
      </c>
      <c r="H422" s="28"/>
    </row>
    <row r="423" ht="15.75" customHeight="1">
      <c r="A423" s="47" t="s">
        <v>269</v>
      </c>
      <c r="B423" s="45" t="str">
        <f>IFERROR(VLOOKUP(A421,REKAPAN!$A$1:$M$2737,3, FALSE))</f>
        <v>Jln teuku umar, Kp.cibuntu bojong rt/rw.01/01, Desa.Gandasari, Kec.Cikarang barat, Kab.Bekasi 17530( kontrakan bapak walim/ ibu emi)</v>
      </c>
      <c r="D423" s="251"/>
      <c r="E423" s="252"/>
      <c r="F423" s="47" t="s">
        <v>270</v>
      </c>
      <c r="G423" s="49" t="str">
        <f>B422</f>
        <v>Anita zubaedah</v>
      </c>
      <c r="H423" s="50"/>
    </row>
    <row r="424" ht="15.75" customHeight="1">
      <c r="A424" s="47"/>
      <c r="D424" s="251"/>
      <c r="E424" s="252"/>
      <c r="F424" s="47" t="s">
        <v>283</v>
      </c>
      <c r="G424" s="51">
        <f t="shared" ref="G424:G428" si="57">D427</f>
        <v>43582</v>
      </c>
      <c r="H424" s="50"/>
    </row>
    <row r="425" ht="32.25" customHeight="1">
      <c r="A425" s="47"/>
      <c r="D425" s="251"/>
      <c r="E425" s="252"/>
      <c r="F425" s="47" t="s">
        <v>300</v>
      </c>
      <c r="G425" s="51">
        <f t="shared" si="57"/>
        <v>43582</v>
      </c>
      <c r="H425" s="50"/>
    </row>
    <row r="426" ht="15.75" customHeight="1">
      <c r="A426" s="228" t="s">
        <v>306</v>
      </c>
      <c r="B426" s="73">
        <f>IFERROR(VLOOKUP(A421,REKAPAN!$A$1:$M$2737,4, FALSE))</f>
        <v>83825489523</v>
      </c>
      <c r="C426" s="254"/>
      <c r="D426" s="256"/>
      <c r="E426" s="252"/>
      <c r="F426" s="47" t="s">
        <v>325</v>
      </c>
      <c r="G426" s="49" t="str">
        <f t="shared" si="57"/>
        <v/>
      </c>
      <c r="H426" s="50"/>
    </row>
    <row r="427" ht="15.75" customHeight="1">
      <c r="A427" s="47" t="s">
        <v>332</v>
      </c>
      <c r="B427" s="231" t="s">
        <v>333</v>
      </c>
      <c r="C427" s="58" t="s">
        <v>283</v>
      </c>
      <c r="D427" s="59">
        <f>IFERROR(VLOOKUP(A421,REKAPAN!$A$1:$M$2737,12, FALSE))</f>
        <v>43582</v>
      </c>
      <c r="E427" s="252"/>
      <c r="F427" s="47" t="s">
        <v>351</v>
      </c>
      <c r="G427" s="49">
        <f t="shared" si="57"/>
        <v>12000</v>
      </c>
      <c r="H427" s="50"/>
    </row>
    <row r="428" ht="15.75" customHeight="1">
      <c r="A428" s="47" t="s">
        <v>266</v>
      </c>
      <c r="B428" s="52" t="str">
        <f>IFERROR(VLOOKUP(A421,REKAPAN!$A$1:$O$2737,15, FALSE))</f>
        <v>Putri (087725992232)</v>
      </c>
      <c r="C428" s="58" t="s">
        <v>300</v>
      </c>
      <c r="D428" s="59">
        <f>IFERROR(VLOOKUP(A421,REKAPAN!$A$1:$M$2737,13, FALSE))</f>
        <v>43582</v>
      </c>
      <c r="E428" s="252"/>
      <c r="F428" s="47" t="s">
        <v>372</v>
      </c>
      <c r="G428" s="49" t="str">
        <f t="shared" si="57"/>
        <v>Reg</v>
      </c>
      <c r="H428" s="50"/>
    </row>
    <row r="429" ht="15.75" customHeight="1">
      <c r="A429" s="47" t="s">
        <v>383</v>
      </c>
      <c r="B429" s="52">
        <f>IFERROR(VLOOKUP(A421,REKAPAN!$A$1:$M$2737,6, FALSE))</f>
        <v>2</v>
      </c>
      <c r="C429" s="58" t="s">
        <v>325</v>
      </c>
      <c r="D429" s="251" t="str">
        <f>IFERROR(VLOOKUP(A421,REKAPAN!$A$1:$M$2737,11, FALSE))</f>
        <v/>
      </c>
      <c r="E429" s="252"/>
      <c r="F429" s="47" t="s">
        <v>394</v>
      </c>
      <c r="G429" s="61" t="str">
        <f>IFERROR(VLOOKUP(A421,REKAPAN!$A$1:$O$2737,14, FALSE))</f>
        <v/>
      </c>
      <c r="H429" s="50"/>
    </row>
    <row r="430" ht="15.75" customHeight="1">
      <c r="A430" s="47" t="s">
        <v>404</v>
      </c>
      <c r="B430" s="45" t="str">
        <f>IFERROR(VLOOKUP(A421,REKAPAN!$A$1:$M$2737,5, FALSE))</f>
        <v>yara hitam Lset</v>
      </c>
      <c r="C430" s="58" t="s">
        <v>351</v>
      </c>
      <c r="D430" s="251">
        <f>IFERROR(VLOOKUP(A421,REKAPAN!$A$1:$M$2737,9, FALSE))</f>
        <v>12000</v>
      </c>
      <c r="E430" s="252"/>
      <c r="F430" s="47" t="s">
        <v>383</v>
      </c>
      <c r="G430" s="63">
        <f t="shared" ref="G430:G431" si="58">B429</f>
        <v>2</v>
      </c>
      <c r="H430" s="50"/>
    </row>
    <row r="431" ht="15.75" customHeight="1">
      <c r="A431" s="259"/>
      <c r="C431" s="58" t="s">
        <v>372</v>
      </c>
      <c r="D431" s="260" t="str">
        <f>IFERROR(VLOOKUP(A421,REKAPAN!$A$1:$M$2737,10, FALSE))</f>
        <v>Reg</v>
      </c>
      <c r="E431" s="252"/>
      <c r="F431" s="47" t="s">
        <v>404</v>
      </c>
      <c r="G431" s="66" t="str">
        <f t="shared" si="58"/>
        <v>yara hitam Lset</v>
      </c>
      <c r="H431" s="50"/>
    </row>
    <row r="432" ht="15.75" customHeight="1">
      <c r="A432" s="259"/>
      <c r="C432" s="58" t="s">
        <v>394</v>
      </c>
      <c r="D432" s="261"/>
      <c r="E432" s="252"/>
      <c r="F432" s="47"/>
      <c r="H432" s="50"/>
    </row>
    <row r="433" ht="15.75" customHeight="1">
      <c r="A433" s="259"/>
      <c r="C433" s="250"/>
      <c r="D433" s="50"/>
      <c r="E433" s="252"/>
      <c r="F433" s="64"/>
      <c r="H433" s="50"/>
    </row>
    <row r="434" ht="15.75" customHeight="1">
      <c r="A434" s="47" t="s">
        <v>460</v>
      </c>
      <c r="B434" s="234" t="s">
        <v>462</v>
      </c>
      <c r="C434" s="250"/>
      <c r="D434" s="251"/>
      <c r="E434" s="252"/>
      <c r="F434" s="69" t="s">
        <v>464</v>
      </c>
      <c r="G434" s="70" t="s">
        <v>469</v>
      </c>
      <c r="H434" s="71"/>
    </row>
    <row r="435" ht="15.75" customHeight="1">
      <c r="A435" s="235" t="str">
        <f>IFERROR(VLOOKUP(A421,REKAPAN!$A$2:$R$2737,16, FALSE))</f>
        <v/>
      </c>
      <c r="B435" s="262"/>
      <c r="C435" s="254"/>
      <c r="D435" s="256"/>
      <c r="E435" s="263"/>
      <c r="F435" s="77"/>
      <c r="G435" s="78"/>
      <c r="H435" s="79"/>
    </row>
    <row r="436" ht="15.75" customHeight="1">
      <c r="A436" s="221" t="s">
        <v>4106</v>
      </c>
      <c r="B436" s="222"/>
      <c r="C436" s="222"/>
      <c r="D436" s="223"/>
      <c r="E436" s="248"/>
      <c r="F436" s="30" t="str">
        <f>A436</f>
        <v>(27)7</v>
      </c>
      <c r="G436" s="31" t="s">
        <v>238</v>
      </c>
      <c r="H436" s="32"/>
    </row>
    <row r="437" ht="15.75" customHeight="1">
      <c r="A437" s="47" t="s">
        <v>239</v>
      </c>
      <c r="B437" s="52" t="str">
        <f>IFERROR(VLOOKUP(A436,REKAPAN!$A$1:$M$2737,2, FALSE))</f>
        <v/>
      </c>
      <c r="C437" s="250"/>
      <c r="D437" s="251"/>
      <c r="E437" s="252"/>
      <c r="F437" s="30" t="s">
        <v>266</v>
      </c>
      <c r="G437" s="43" t="str">
        <f>B443</f>
        <v/>
      </c>
      <c r="H437" s="28"/>
    </row>
    <row r="438" ht="15.75" customHeight="1">
      <c r="A438" s="47" t="s">
        <v>269</v>
      </c>
      <c r="B438" s="45" t="str">
        <f>IFERROR(VLOOKUP(A436,REKAPAN!$A$1:$M$2737,3, FALSE))</f>
        <v/>
      </c>
      <c r="D438" s="251"/>
      <c r="E438" s="252"/>
      <c r="F438" s="47" t="s">
        <v>270</v>
      </c>
      <c r="G438" s="49" t="str">
        <f>B437</f>
        <v/>
      </c>
      <c r="H438" s="50"/>
    </row>
    <row r="439" ht="15.75" customHeight="1">
      <c r="A439" s="47"/>
      <c r="D439" s="251"/>
      <c r="E439" s="252"/>
      <c r="F439" s="47" t="s">
        <v>283</v>
      </c>
      <c r="G439" s="51" t="str">
        <f t="shared" ref="G439:G443" si="59">D442</f>
        <v/>
      </c>
      <c r="H439" s="50"/>
    </row>
    <row r="440" ht="15.75" customHeight="1">
      <c r="A440" s="47"/>
      <c r="D440" s="251"/>
      <c r="E440" s="252"/>
      <c r="F440" s="47" t="s">
        <v>300</v>
      </c>
      <c r="G440" s="51" t="str">
        <f t="shared" si="59"/>
        <v/>
      </c>
      <c r="H440" s="50"/>
    </row>
    <row r="441" ht="15.75" customHeight="1">
      <c r="A441" s="228" t="s">
        <v>306</v>
      </c>
      <c r="B441" s="73" t="str">
        <f>IFERROR(VLOOKUP(A436,REKAPAN!$A$1:$M$2737,4, FALSE))</f>
        <v/>
      </c>
      <c r="C441" s="254"/>
      <c r="D441" s="256"/>
      <c r="E441" s="252"/>
      <c r="F441" s="47" t="s">
        <v>325</v>
      </c>
      <c r="G441" s="49" t="str">
        <f t="shared" si="59"/>
        <v/>
      </c>
      <c r="H441" s="50"/>
    </row>
    <row r="442" ht="15.75" customHeight="1">
      <c r="A442" s="47" t="s">
        <v>332</v>
      </c>
      <c r="B442" s="231" t="s">
        <v>333</v>
      </c>
      <c r="C442" s="58" t="s">
        <v>283</v>
      </c>
      <c r="D442" s="59" t="str">
        <f>IFERROR(VLOOKUP(A436,REKAPAN!$A$1:$M$2737,12, FALSE))</f>
        <v/>
      </c>
      <c r="E442" s="252"/>
      <c r="F442" s="47" t="s">
        <v>351</v>
      </c>
      <c r="G442" s="49" t="str">
        <f t="shared" si="59"/>
        <v/>
      </c>
      <c r="H442" s="50"/>
    </row>
    <row r="443" ht="15.75" customHeight="1">
      <c r="A443" s="47" t="s">
        <v>266</v>
      </c>
      <c r="B443" s="52" t="str">
        <f>IFERROR(VLOOKUP(A436,REKAPAN!$A$1:$O$2737,15, FALSE))</f>
        <v/>
      </c>
      <c r="C443" s="58" t="s">
        <v>300</v>
      </c>
      <c r="D443" s="59" t="str">
        <f>IFERROR(VLOOKUP(A436,REKAPAN!$A$1:$M$2737,13, FALSE))</f>
        <v/>
      </c>
      <c r="E443" s="252"/>
      <c r="F443" s="47" t="s">
        <v>372</v>
      </c>
      <c r="G443" s="49" t="str">
        <f t="shared" si="59"/>
        <v/>
      </c>
      <c r="H443" s="50"/>
    </row>
    <row r="444" ht="15.75" customHeight="1">
      <c r="A444" s="47" t="s">
        <v>383</v>
      </c>
      <c r="B444" s="52" t="str">
        <f>IFERROR(VLOOKUP(A436,REKAPAN!$A$1:$M$2737,6, FALSE))</f>
        <v/>
      </c>
      <c r="C444" s="58" t="s">
        <v>325</v>
      </c>
      <c r="D444" s="251" t="str">
        <f>IFERROR(VLOOKUP(A436,REKAPAN!$A$1:$M$2737,11, FALSE))</f>
        <v/>
      </c>
      <c r="E444" s="252"/>
      <c r="F444" s="47" t="s">
        <v>394</v>
      </c>
      <c r="G444" s="61" t="str">
        <f>IFERROR(VLOOKUP(A436,REKAPAN!$A$1:$O$2737,14, FALSE))</f>
        <v/>
      </c>
      <c r="H444" s="50"/>
    </row>
    <row r="445" ht="15.75" customHeight="1">
      <c r="A445" s="47" t="s">
        <v>404</v>
      </c>
      <c r="B445" s="45" t="str">
        <f>IFERROR(VLOOKUP(A436,REKAPAN!$A$1:$M$2737,5, FALSE))</f>
        <v/>
      </c>
      <c r="C445" s="58" t="s">
        <v>351</v>
      </c>
      <c r="D445" s="251" t="str">
        <f>IFERROR(VLOOKUP(A436,REKAPAN!$A$1:$M$2737,9, FALSE))</f>
        <v/>
      </c>
      <c r="E445" s="252"/>
      <c r="F445" s="47" t="s">
        <v>383</v>
      </c>
      <c r="G445" s="63" t="str">
        <f t="shared" ref="G445:G446" si="60">B444</f>
        <v/>
      </c>
      <c r="H445" s="50"/>
    </row>
    <row r="446" ht="15.75" customHeight="1">
      <c r="A446" s="259"/>
      <c r="C446" s="58" t="s">
        <v>372</v>
      </c>
      <c r="D446" s="260" t="str">
        <f>IFERROR(VLOOKUP(A436,REKAPAN!$A$1:$M$2737,10, FALSE))</f>
        <v/>
      </c>
      <c r="E446" s="252"/>
      <c r="F446" s="47" t="s">
        <v>404</v>
      </c>
      <c r="G446" s="66" t="str">
        <f t="shared" si="60"/>
        <v/>
      </c>
      <c r="H446" s="50"/>
    </row>
    <row r="447" ht="15.75" customHeight="1">
      <c r="A447" s="259"/>
      <c r="C447" s="58" t="s">
        <v>394</v>
      </c>
      <c r="D447" s="261"/>
      <c r="E447" s="252"/>
      <c r="F447" s="47"/>
      <c r="H447" s="50"/>
    </row>
    <row r="448" ht="15.75" customHeight="1">
      <c r="A448" s="259"/>
      <c r="C448" s="250"/>
      <c r="D448" s="50"/>
      <c r="E448" s="252"/>
      <c r="F448" s="64"/>
      <c r="H448" s="50"/>
    </row>
    <row r="449" ht="15.75" customHeight="1">
      <c r="A449" s="47" t="s">
        <v>460</v>
      </c>
      <c r="B449" s="234" t="s">
        <v>462</v>
      </c>
      <c r="C449" s="250"/>
      <c r="D449" s="251"/>
      <c r="E449" s="252"/>
      <c r="F449" s="69" t="s">
        <v>464</v>
      </c>
      <c r="G449" s="70" t="s">
        <v>469</v>
      </c>
      <c r="H449" s="71"/>
    </row>
    <row r="450" ht="15.75" customHeight="1">
      <c r="A450" s="235" t="str">
        <f>IFERROR(VLOOKUP(A436,REKAPAN!$A$2:$R$2737,16, FALSE))</f>
        <v/>
      </c>
      <c r="B450" s="262"/>
      <c r="C450" s="254"/>
      <c r="D450" s="256"/>
      <c r="E450" s="263"/>
      <c r="F450" s="77"/>
      <c r="G450" s="78"/>
      <c r="H450" s="79"/>
    </row>
    <row r="451" ht="15.75" customHeight="1">
      <c r="A451" s="221" t="s">
        <v>4109</v>
      </c>
      <c r="B451" s="222"/>
      <c r="C451" s="222"/>
      <c r="D451" s="223"/>
      <c r="E451" s="248"/>
      <c r="F451" s="30" t="str">
        <f>A451</f>
        <v>(27)8</v>
      </c>
      <c r="G451" s="31" t="s">
        <v>238</v>
      </c>
      <c r="H451" s="32"/>
    </row>
    <row r="452" ht="15.75" customHeight="1">
      <c r="A452" s="47" t="s">
        <v>239</v>
      </c>
      <c r="B452" s="52" t="str">
        <f>IFERROR(VLOOKUP(A451,REKAPAN!$A$1:$M$2737,2, FALSE))</f>
        <v/>
      </c>
      <c r="C452" s="250"/>
      <c r="D452" s="251"/>
      <c r="E452" s="252"/>
      <c r="F452" s="30" t="s">
        <v>266</v>
      </c>
      <c r="G452" s="43" t="str">
        <f>B458</f>
        <v/>
      </c>
      <c r="H452" s="28"/>
    </row>
    <row r="453" ht="15.75" customHeight="1">
      <c r="A453" s="47" t="s">
        <v>269</v>
      </c>
      <c r="B453" s="45" t="str">
        <f>IFERROR(VLOOKUP(A451,REKAPAN!$A$1:$M$2737,3, FALSE))</f>
        <v/>
      </c>
      <c r="D453" s="251"/>
      <c r="E453" s="252"/>
      <c r="F453" s="47" t="s">
        <v>270</v>
      </c>
      <c r="G453" s="49" t="str">
        <f>B452</f>
        <v/>
      </c>
      <c r="H453" s="50"/>
    </row>
    <row r="454" ht="15.75" customHeight="1">
      <c r="A454" s="47"/>
      <c r="D454" s="251"/>
      <c r="E454" s="252"/>
      <c r="F454" s="47" t="s">
        <v>283</v>
      </c>
      <c r="G454" s="51" t="str">
        <f t="shared" ref="G454:G458" si="61">D457</f>
        <v/>
      </c>
      <c r="H454" s="50"/>
    </row>
    <row r="455" ht="30.75" customHeight="1">
      <c r="A455" s="47"/>
      <c r="D455" s="251"/>
      <c r="E455" s="252"/>
      <c r="F455" s="47" t="s">
        <v>300</v>
      </c>
      <c r="G455" s="51" t="str">
        <f t="shared" si="61"/>
        <v/>
      </c>
      <c r="H455" s="50"/>
    </row>
    <row r="456" ht="15.75" customHeight="1">
      <c r="A456" s="228" t="s">
        <v>306</v>
      </c>
      <c r="B456" s="73" t="str">
        <f>IFERROR(VLOOKUP(A451,REKAPAN!$A$1:$M$2737,4, FALSE))</f>
        <v/>
      </c>
      <c r="C456" s="254"/>
      <c r="D456" s="256"/>
      <c r="E456" s="252"/>
      <c r="F456" s="47" t="s">
        <v>325</v>
      </c>
      <c r="G456" s="49" t="str">
        <f t="shared" si="61"/>
        <v/>
      </c>
      <c r="H456" s="50"/>
    </row>
    <row r="457" ht="15.75" customHeight="1">
      <c r="A457" s="47" t="s">
        <v>332</v>
      </c>
      <c r="B457" s="231" t="s">
        <v>333</v>
      </c>
      <c r="C457" s="58" t="s">
        <v>283</v>
      </c>
      <c r="D457" s="59" t="str">
        <f>IFERROR(VLOOKUP(A451,REKAPAN!$A$1:$M$2737,12, FALSE))</f>
        <v/>
      </c>
      <c r="E457" s="252"/>
      <c r="F457" s="47" t="s">
        <v>351</v>
      </c>
      <c r="G457" s="49" t="str">
        <f t="shared" si="61"/>
        <v/>
      </c>
      <c r="H457" s="50"/>
    </row>
    <row r="458" ht="15.75" customHeight="1">
      <c r="A458" s="47" t="s">
        <v>266</v>
      </c>
      <c r="B458" s="52" t="str">
        <f>IFERROR(VLOOKUP(A451,REKAPAN!$A$1:$O$2737,15, FALSE))</f>
        <v/>
      </c>
      <c r="C458" s="58" t="s">
        <v>300</v>
      </c>
      <c r="D458" s="59" t="str">
        <f>IFERROR(VLOOKUP(A451,REKAPAN!$A$1:$M$2737,13, FALSE))</f>
        <v/>
      </c>
      <c r="E458" s="252"/>
      <c r="F458" s="47" t="s">
        <v>372</v>
      </c>
      <c r="G458" s="49" t="str">
        <f t="shared" si="61"/>
        <v/>
      </c>
      <c r="H458" s="50"/>
    </row>
    <row r="459" ht="15.75" customHeight="1">
      <c r="A459" s="47" t="s">
        <v>383</v>
      </c>
      <c r="B459" s="52" t="str">
        <f>IFERROR(VLOOKUP(A451,REKAPAN!$A$1:$M$2737,6, FALSE))</f>
        <v/>
      </c>
      <c r="C459" s="58" t="s">
        <v>325</v>
      </c>
      <c r="D459" s="251" t="str">
        <f>IFERROR(VLOOKUP(A451,REKAPAN!$A$1:$M$2737,11, FALSE))</f>
        <v/>
      </c>
      <c r="E459" s="252"/>
      <c r="F459" s="47" t="s">
        <v>394</v>
      </c>
      <c r="G459" s="61" t="str">
        <f>IFERROR(VLOOKUP(A451,REKAPAN!$A$1:$O$2737,14, FALSE))</f>
        <v/>
      </c>
      <c r="H459" s="50"/>
    </row>
    <row r="460" ht="15.75" customHeight="1">
      <c r="A460" s="47" t="s">
        <v>404</v>
      </c>
      <c r="B460" s="45" t="str">
        <f>IFERROR(VLOOKUP(A451,REKAPAN!$A$1:$M$2737,5, FALSE))</f>
        <v/>
      </c>
      <c r="C460" s="58" t="s">
        <v>351</v>
      </c>
      <c r="D460" s="251" t="str">
        <f>IFERROR(VLOOKUP(A451,REKAPAN!$A$1:$M$2737,9, FALSE))</f>
        <v/>
      </c>
      <c r="E460" s="252"/>
      <c r="F460" s="47" t="s">
        <v>383</v>
      </c>
      <c r="G460" s="63" t="str">
        <f t="shared" ref="G460:G461" si="62">B459</f>
        <v/>
      </c>
      <c r="H460" s="50"/>
    </row>
    <row r="461" ht="15.75" customHeight="1">
      <c r="A461" s="259"/>
      <c r="C461" s="58" t="s">
        <v>372</v>
      </c>
      <c r="D461" s="260" t="str">
        <f>IFERROR(VLOOKUP(A451,REKAPAN!$A$1:$M$2737,10, FALSE))</f>
        <v/>
      </c>
      <c r="E461" s="252"/>
      <c r="F461" s="47" t="s">
        <v>404</v>
      </c>
      <c r="G461" s="66" t="str">
        <f t="shared" si="62"/>
        <v/>
      </c>
      <c r="H461" s="50"/>
    </row>
    <row r="462" ht="15.75" customHeight="1">
      <c r="A462" s="259"/>
      <c r="C462" s="58" t="s">
        <v>394</v>
      </c>
      <c r="D462" s="261"/>
      <c r="E462" s="252"/>
      <c r="F462" s="47"/>
      <c r="H462" s="50"/>
    </row>
    <row r="463" ht="15.75" customHeight="1">
      <c r="A463" s="259"/>
      <c r="C463" s="250"/>
      <c r="D463" s="50"/>
      <c r="E463" s="252"/>
      <c r="F463" s="64"/>
      <c r="H463" s="50"/>
    </row>
    <row r="464" ht="15.75" customHeight="1">
      <c r="A464" s="47" t="s">
        <v>460</v>
      </c>
      <c r="B464" s="234" t="s">
        <v>462</v>
      </c>
      <c r="C464" s="250"/>
      <c r="D464" s="251"/>
      <c r="E464" s="252"/>
      <c r="F464" s="69" t="s">
        <v>464</v>
      </c>
      <c r="G464" s="70" t="s">
        <v>469</v>
      </c>
      <c r="H464" s="71"/>
    </row>
    <row r="465" ht="15.75" customHeight="1">
      <c r="A465" s="235" t="str">
        <f>IFERROR(VLOOKUP(A451,REKAPAN!$A$2:$R$2737,16, FALSE))</f>
        <v/>
      </c>
      <c r="B465" s="262"/>
      <c r="C465" s="254"/>
      <c r="D465" s="256"/>
      <c r="E465" s="263"/>
      <c r="F465" s="77"/>
      <c r="G465" s="78"/>
      <c r="H465" s="79"/>
    </row>
    <row r="466" ht="15.75" customHeight="1">
      <c r="A466" s="221" t="s">
        <v>4112</v>
      </c>
      <c r="B466" s="222"/>
      <c r="C466" s="222"/>
      <c r="D466" s="223"/>
      <c r="E466" s="248"/>
      <c r="F466" s="30" t="str">
        <f>A466</f>
        <v>(27)9</v>
      </c>
      <c r="G466" s="31" t="s">
        <v>238</v>
      </c>
      <c r="H466" s="32"/>
    </row>
    <row r="467" ht="15.75" customHeight="1">
      <c r="A467" s="47" t="s">
        <v>239</v>
      </c>
      <c r="B467" s="52" t="str">
        <f>IFERROR(VLOOKUP(A466,REKAPAN!$A$1:$M$2737,2, FALSE))</f>
        <v/>
      </c>
      <c r="C467" s="250"/>
      <c r="D467" s="251"/>
      <c r="E467" s="252"/>
      <c r="F467" s="30" t="s">
        <v>266</v>
      </c>
      <c r="G467" s="43" t="str">
        <f>B473</f>
        <v/>
      </c>
      <c r="H467" s="28"/>
    </row>
    <row r="468" ht="15.75" customHeight="1">
      <c r="A468" s="47" t="s">
        <v>269</v>
      </c>
      <c r="B468" s="45" t="str">
        <f>IFERROR(VLOOKUP(A466,REKAPAN!$A$1:$M$2737,3, FALSE))</f>
        <v/>
      </c>
      <c r="D468" s="251"/>
      <c r="E468" s="252"/>
      <c r="F468" s="47" t="s">
        <v>270</v>
      </c>
      <c r="G468" s="49" t="str">
        <f>B467</f>
        <v/>
      </c>
      <c r="H468" s="50"/>
    </row>
    <row r="469" ht="15.75" customHeight="1">
      <c r="A469" s="47"/>
      <c r="D469" s="251"/>
      <c r="E469" s="252"/>
      <c r="F469" s="47" t="s">
        <v>283</v>
      </c>
      <c r="G469" s="51" t="str">
        <f t="shared" ref="G469:G473" si="63">D472</f>
        <v/>
      </c>
      <c r="H469" s="50"/>
    </row>
    <row r="470" ht="15.75" customHeight="1">
      <c r="A470" s="47"/>
      <c r="D470" s="251"/>
      <c r="E470" s="252"/>
      <c r="F470" s="47" t="s">
        <v>300</v>
      </c>
      <c r="G470" s="51" t="str">
        <f t="shared" si="63"/>
        <v/>
      </c>
      <c r="H470" s="50"/>
    </row>
    <row r="471" ht="15.75" customHeight="1">
      <c r="A471" s="228" t="s">
        <v>306</v>
      </c>
      <c r="B471" s="73" t="str">
        <f>IFERROR(VLOOKUP(A466,REKAPAN!$A$1:$M$2737,4, FALSE))</f>
        <v/>
      </c>
      <c r="C471" s="254"/>
      <c r="D471" s="256"/>
      <c r="E471" s="252"/>
      <c r="F471" s="47" t="s">
        <v>325</v>
      </c>
      <c r="G471" s="49" t="str">
        <f t="shared" si="63"/>
        <v/>
      </c>
      <c r="H471" s="50"/>
    </row>
    <row r="472" ht="15.75" customHeight="1">
      <c r="A472" s="47" t="s">
        <v>332</v>
      </c>
      <c r="B472" s="231" t="s">
        <v>333</v>
      </c>
      <c r="C472" s="58" t="s">
        <v>283</v>
      </c>
      <c r="D472" s="59" t="str">
        <f>IFERROR(VLOOKUP(A466,REKAPAN!$A$1:$M$2737,12, FALSE))</f>
        <v/>
      </c>
      <c r="E472" s="252"/>
      <c r="F472" s="47" t="s">
        <v>351</v>
      </c>
      <c r="G472" s="49" t="str">
        <f t="shared" si="63"/>
        <v/>
      </c>
      <c r="H472" s="50"/>
    </row>
    <row r="473" ht="15.75" customHeight="1">
      <c r="A473" s="47" t="s">
        <v>266</v>
      </c>
      <c r="B473" s="52" t="str">
        <f>IFERROR(VLOOKUP(A466,REKAPAN!$A$1:$O$2737,15, FALSE))</f>
        <v/>
      </c>
      <c r="C473" s="58" t="s">
        <v>300</v>
      </c>
      <c r="D473" s="59" t="str">
        <f>IFERROR(VLOOKUP(A466,REKAPAN!$A$1:$M$2737,13, FALSE))</f>
        <v/>
      </c>
      <c r="E473" s="252"/>
      <c r="F473" s="47" t="s">
        <v>372</v>
      </c>
      <c r="G473" s="49" t="str">
        <f t="shared" si="63"/>
        <v/>
      </c>
      <c r="H473" s="50"/>
    </row>
    <row r="474" ht="15.75" customHeight="1">
      <c r="A474" s="47" t="s">
        <v>383</v>
      </c>
      <c r="B474" s="52" t="str">
        <f>IFERROR(VLOOKUP(A466,REKAPAN!$A$1:$M$2737,6, FALSE))</f>
        <v/>
      </c>
      <c r="C474" s="58" t="s">
        <v>325</v>
      </c>
      <c r="D474" s="251" t="str">
        <f>IFERROR(VLOOKUP(A466,REKAPAN!$A$1:$M$2737,11, FALSE))</f>
        <v/>
      </c>
      <c r="E474" s="252"/>
      <c r="F474" s="47" t="s">
        <v>394</v>
      </c>
      <c r="G474" s="61" t="str">
        <f>IFERROR(VLOOKUP(A466,REKAPAN!$A$1:$O$2737,14, FALSE))</f>
        <v/>
      </c>
      <c r="H474" s="50"/>
    </row>
    <row r="475" ht="15.75" customHeight="1">
      <c r="A475" s="47" t="s">
        <v>404</v>
      </c>
      <c r="B475" s="45" t="str">
        <f>IFERROR(VLOOKUP(A466,REKAPAN!$A$1:$M$2737,5, FALSE))</f>
        <v/>
      </c>
      <c r="C475" s="58" t="s">
        <v>351</v>
      </c>
      <c r="D475" s="251" t="str">
        <f>IFERROR(VLOOKUP(A466,REKAPAN!$A$1:$M$2737,9, FALSE))</f>
        <v/>
      </c>
      <c r="E475" s="252"/>
      <c r="F475" s="47" t="s">
        <v>383</v>
      </c>
      <c r="G475" s="63" t="str">
        <f t="shared" ref="G475:G476" si="64">B474</f>
        <v/>
      </c>
      <c r="H475" s="50"/>
    </row>
    <row r="476" ht="15.75" customHeight="1">
      <c r="A476" s="259"/>
      <c r="C476" s="58" t="s">
        <v>372</v>
      </c>
      <c r="D476" s="260" t="str">
        <f>IFERROR(VLOOKUP(A466,REKAPAN!$A$1:$M$2737,10, FALSE))</f>
        <v/>
      </c>
      <c r="E476" s="252"/>
      <c r="F476" s="47" t="s">
        <v>404</v>
      </c>
      <c r="G476" s="66" t="str">
        <f t="shared" si="64"/>
        <v/>
      </c>
      <c r="H476" s="50"/>
    </row>
    <row r="477" ht="15.75" customHeight="1">
      <c r="A477" s="259"/>
      <c r="C477" s="58" t="s">
        <v>394</v>
      </c>
      <c r="D477" s="261"/>
      <c r="E477" s="252"/>
      <c r="F477" s="47"/>
      <c r="H477" s="50"/>
    </row>
    <row r="478" ht="15.75" customHeight="1">
      <c r="A478" s="259"/>
      <c r="C478" s="250"/>
      <c r="D478" s="50"/>
      <c r="E478" s="252"/>
      <c r="F478" s="64"/>
      <c r="H478" s="50"/>
    </row>
    <row r="479" ht="15.75" customHeight="1">
      <c r="A479" s="47" t="s">
        <v>460</v>
      </c>
      <c r="B479" s="234" t="s">
        <v>462</v>
      </c>
      <c r="C479" s="250"/>
      <c r="D479" s="251"/>
      <c r="E479" s="252"/>
      <c r="F479" s="69" t="s">
        <v>464</v>
      </c>
      <c r="G479" s="70" t="s">
        <v>469</v>
      </c>
      <c r="H479" s="71"/>
    </row>
    <row r="480" ht="15.75" customHeight="1">
      <c r="A480" s="235" t="str">
        <f>IFERROR(VLOOKUP(A466,REKAPAN!$A$2:$R$2737,16, FALSE))</f>
        <v/>
      </c>
      <c r="B480" s="262"/>
      <c r="C480" s="254"/>
      <c r="D480" s="256"/>
      <c r="E480" s="263"/>
      <c r="F480" s="77"/>
      <c r="G480" s="78"/>
      <c r="H480" s="79"/>
    </row>
    <row r="481" ht="15.75" customHeight="1">
      <c r="A481" s="221" t="s">
        <v>4113</v>
      </c>
      <c r="B481" s="222"/>
      <c r="C481" s="222"/>
      <c r="D481" s="223"/>
      <c r="E481" s="248"/>
      <c r="F481" s="30" t="str">
        <f>A481</f>
        <v>(27)10</v>
      </c>
      <c r="G481" s="31" t="s">
        <v>238</v>
      </c>
      <c r="H481" s="32"/>
    </row>
    <row r="482" ht="15.75" customHeight="1">
      <c r="A482" s="47" t="s">
        <v>239</v>
      </c>
      <c r="B482" s="52" t="str">
        <f>IFERROR(VLOOKUP(A481,REKAPAN!$A$1:$M$2737,2, FALSE))</f>
        <v/>
      </c>
      <c r="C482" s="250"/>
      <c r="D482" s="251"/>
      <c r="E482" s="252"/>
      <c r="F482" s="30" t="s">
        <v>266</v>
      </c>
      <c r="G482" s="43" t="str">
        <f>B488</f>
        <v/>
      </c>
      <c r="H482" s="28"/>
    </row>
    <row r="483" ht="15.75" customHeight="1">
      <c r="A483" s="47" t="s">
        <v>269</v>
      </c>
      <c r="B483" s="45" t="str">
        <f>IFERROR(VLOOKUP(A481,REKAPAN!$A$1:$M$2737,3, FALSE))</f>
        <v/>
      </c>
      <c r="D483" s="251"/>
      <c r="E483" s="252"/>
      <c r="F483" s="47" t="s">
        <v>270</v>
      </c>
      <c r="G483" s="49" t="str">
        <f>B482</f>
        <v/>
      </c>
      <c r="H483" s="50"/>
    </row>
    <row r="484" ht="15.75" customHeight="1">
      <c r="A484" s="47"/>
      <c r="D484" s="251"/>
      <c r="E484" s="252"/>
      <c r="F484" s="47" t="s">
        <v>283</v>
      </c>
      <c r="G484" s="51" t="str">
        <f t="shared" ref="G484:G488" si="65">D487</f>
        <v/>
      </c>
      <c r="H484" s="50"/>
    </row>
    <row r="485" ht="15.75" customHeight="1">
      <c r="A485" s="47"/>
      <c r="D485" s="251"/>
      <c r="E485" s="252"/>
      <c r="F485" s="47" t="s">
        <v>300</v>
      </c>
      <c r="G485" s="51" t="str">
        <f t="shared" si="65"/>
        <v/>
      </c>
      <c r="H485" s="50"/>
    </row>
    <row r="486" ht="15.75" customHeight="1">
      <c r="A486" s="228" t="s">
        <v>306</v>
      </c>
      <c r="B486" s="73" t="str">
        <f>IFERROR(VLOOKUP(A481,REKAPAN!$A$1:$M$2737,4, FALSE))</f>
        <v/>
      </c>
      <c r="C486" s="254"/>
      <c r="D486" s="256"/>
      <c r="E486" s="252"/>
      <c r="F486" s="47" t="s">
        <v>325</v>
      </c>
      <c r="G486" s="49" t="str">
        <f t="shared" si="65"/>
        <v/>
      </c>
      <c r="H486" s="50"/>
    </row>
    <row r="487" ht="15.75" customHeight="1">
      <c r="A487" s="47" t="s">
        <v>332</v>
      </c>
      <c r="B487" s="231" t="s">
        <v>333</v>
      </c>
      <c r="C487" s="58" t="s">
        <v>283</v>
      </c>
      <c r="D487" s="59" t="str">
        <f>IFERROR(VLOOKUP(A481,REKAPAN!$A$1:$M$2737,12, FALSE))</f>
        <v/>
      </c>
      <c r="E487" s="252"/>
      <c r="F487" s="47" t="s">
        <v>351</v>
      </c>
      <c r="G487" s="49" t="str">
        <f t="shared" si="65"/>
        <v/>
      </c>
      <c r="H487" s="50"/>
    </row>
    <row r="488" ht="15.75" customHeight="1">
      <c r="A488" s="47" t="s">
        <v>266</v>
      </c>
      <c r="B488" s="52" t="str">
        <f>IFERROR(VLOOKUP(A481,REKAPAN!$A$1:$O$2737,15, FALSE))</f>
        <v/>
      </c>
      <c r="C488" s="58" t="s">
        <v>300</v>
      </c>
      <c r="D488" s="59" t="str">
        <f>IFERROR(VLOOKUP(A481,REKAPAN!$A$1:$M$2737,13, FALSE))</f>
        <v/>
      </c>
      <c r="E488" s="252"/>
      <c r="F488" s="47" t="s">
        <v>372</v>
      </c>
      <c r="G488" s="49" t="str">
        <f t="shared" si="65"/>
        <v/>
      </c>
      <c r="H488" s="50"/>
    </row>
    <row r="489" ht="15.75" customHeight="1">
      <c r="A489" s="47" t="s">
        <v>383</v>
      </c>
      <c r="B489" s="52" t="str">
        <f>IFERROR(VLOOKUP(A481,REKAPAN!$A$1:$M$2737,6, FALSE))</f>
        <v/>
      </c>
      <c r="C489" s="58" t="s">
        <v>325</v>
      </c>
      <c r="D489" s="251" t="str">
        <f>IFERROR(VLOOKUP(A481,REKAPAN!$A$1:$M$2737,11, FALSE))</f>
        <v/>
      </c>
      <c r="E489" s="252"/>
      <c r="F489" s="47" t="s">
        <v>394</v>
      </c>
      <c r="G489" s="61" t="str">
        <f>IFERROR(VLOOKUP(A481,REKAPAN!$A$1:$O$2737,14, FALSE))</f>
        <v/>
      </c>
      <c r="H489" s="50"/>
    </row>
    <row r="490" ht="15.75" customHeight="1">
      <c r="A490" s="47" t="s">
        <v>404</v>
      </c>
      <c r="B490" s="45" t="str">
        <f>IFERROR(VLOOKUP(A481,REKAPAN!$A$1:$M$2737,5, FALSE))</f>
        <v/>
      </c>
      <c r="C490" s="58" t="s">
        <v>351</v>
      </c>
      <c r="D490" s="251" t="str">
        <f>IFERROR(VLOOKUP(A481,REKAPAN!$A$1:$M$2737,9, FALSE))</f>
        <v/>
      </c>
      <c r="E490" s="252"/>
      <c r="F490" s="47" t="s">
        <v>383</v>
      </c>
      <c r="G490" s="63" t="str">
        <f t="shared" ref="G490:G491" si="66">B489</f>
        <v/>
      </c>
      <c r="H490" s="50"/>
    </row>
    <row r="491" ht="15.75" customHeight="1">
      <c r="A491" s="259"/>
      <c r="C491" s="58" t="s">
        <v>372</v>
      </c>
      <c r="D491" s="260" t="str">
        <f>IFERROR(VLOOKUP(A481,REKAPAN!$A$1:$M$2737,10, FALSE))</f>
        <v/>
      </c>
      <c r="E491" s="252"/>
      <c r="F491" s="47" t="s">
        <v>404</v>
      </c>
      <c r="G491" s="66" t="str">
        <f t="shared" si="66"/>
        <v/>
      </c>
      <c r="H491" s="50"/>
    </row>
    <row r="492" ht="15.75" customHeight="1">
      <c r="A492" s="259"/>
      <c r="C492" s="58" t="s">
        <v>394</v>
      </c>
      <c r="D492" s="261"/>
      <c r="E492" s="252"/>
      <c r="F492" s="47"/>
      <c r="H492" s="50"/>
    </row>
    <row r="493" ht="15.75" customHeight="1">
      <c r="A493" s="259"/>
      <c r="C493" s="250"/>
      <c r="D493" s="50"/>
      <c r="E493" s="252"/>
      <c r="F493" s="64"/>
      <c r="H493" s="50"/>
    </row>
    <row r="494" ht="15.75" customHeight="1">
      <c r="A494" s="47" t="s">
        <v>460</v>
      </c>
      <c r="B494" s="234" t="s">
        <v>462</v>
      </c>
      <c r="C494" s="250"/>
      <c r="D494" s="251"/>
      <c r="E494" s="252"/>
      <c r="F494" s="69" t="s">
        <v>464</v>
      </c>
      <c r="G494" s="70" t="s">
        <v>469</v>
      </c>
      <c r="H494" s="71"/>
    </row>
    <row r="495" ht="15.75" customHeight="1">
      <c r="A495" s="235" t="str">
        <f>IFERROR(VLOOKUP(A481,REKAPAN!$A$2:$R$2737,16, FALSE))</f>
        <v/>
      </c>
      <c r="B495" s="262"/>
      <c r="C495" s="254"/>
      <c r="D495" s="256"/>
      <c r="E495" s="263"/>
      <c r="F495" s="77"/>
      <c r="G495" s="78"/>
      <c r="H495" s="79"/>
    </row>
    <row r="496" ht="15.75" customHeight="1">
      <c r="A496" s="221" t="s">
        <v>4116</v>
      </c>
      <c r="B496" s="222"/>
      <c r="C496" s="222"/>
      <c r="D496" s="223"/>
      <c r="E496" s="248"/>
      <c r="F496" s="30" t="str">
        <f>A496</f>
        <v>(27)11</v>
      </c>
      <c r="G496" s="31" t="s">
        <v>238</v>
      </c>
      <c r="H496" s="32"/>
    </row>
    <row r="497" ht="15.75" customHeight="1">
      <c r="A497" s="47" t="s">
        <v>239</v>
      </c>
      <c r="B497" s="52" t="str">
        <f>IFERROR(VLOOKUP(A496,REKAPAN!$A$1:$M$2737,2, FALSE))</f>
        <v/>
      </c>
      <c r="C497" s="250"/>
      <c r="D497" s="251"/>
      <c r="E497" s="252"/>
      <c r="F497" s="30" t="s">
        <v>266</v>
      </c>
      <c r="G497" s="43" t="str">
        <f>B503</f>
        <v/>
      </c>
      <c r="H497" s="28"/>
    </row>
    <row r="498" ht="15.75" customHeight="1">
      <c r="A498" s="47" t="s">
        <v>269</v>
      </c>
      <c r="B498" s="45" t="str">
        <f>IFERROR(VLOOKUP(A496,REKAPAN!$A$1:$M$2737,3, FALSE))</f>
        <v/>
      </c>
      <c r="D498" s="251"/>
      <c r="E498" s="252"/>
      <c r="F498" s="47" t="s">
        <v>270</v>
      </c>
      <c r="G498" s="49" t="str">
        <f>B497</f>
        <v/>
      </c>
      <c r="H498" s="50"/>
    </row>
    <row r="499" ht="15.75" customHeight="1">
      <c r="A499" s="47"/>
      <c r="D499" s="251"/>
      <c r="E499" s="252"/>
      <c r="F499" s="47" t="s">
        <v>283</v>
      </c>
      <c r="G499" s="51" t="str">
        <f t="shared" ref="G499:G503" si="67">D502</f>
        <v/>
      </c>
      <c r="H499" s="50"/>
    </row>
    <row r="500" ht="27.75" customHeight="1">
      <c r="A500" s="47"/>
      <c r="D500" s="251"/>
      <c r="E500" s="252"/>
      <c r="F500" s="47" t="s">
        <v>300</v>
      </c>
      <c r="G500" s="51" t="str">
        <f t="shared" si="67"/>
        <v/>
      </c>
      <c r="H500" s="50"/>
    </row>
    <row r="501" ht="15.75" customHeight="1">
      <c r="A501" s="228" t="s">
        <v>306</v>
      </c>
      <c r="B501" s="73" t="str">
        <f>IFERROR(VLOOKUP(A496,REKAPAN!$A$1:$M$2737,4, FALSE))</f>
        <v/>
      </c>
      <c r="C501" s="254"/>
      <c r="D501" s="256"/>
      <c r="E501" s="252"/>
      <c r="F501" s="47" t="s">
        <v>325</v>
      </c>
      <c r="G501" s="49" t="str">
        <f t="shared" si="67"/>
        <v/>
      </c>
      <c r="H501" s="50"/>
    </row>
    <row r="502" ht="15.75" customHeight="1">
      <c r="A502" s="47" t="s">
        <v>332</v>
      </c>
      <c r="B502" s="231" t="s">
        <v>333</v>
      </c>
      <c r="C502" s="58" t="s">
        <v>283</v>
      </c>
      <c r="D502" s="59" t="str">
        <f>IFERROR(VLOOKUP(A496,REKAPAN!$A$1:$M$2737,12, FALSE))</f>
        <v/>
      </c>
      <c r="E502" s="252"/>
      <c r="F502" s="47" t="s">
        <v>351</v>
      </c>
      <c r="G502" s="49" t="str">
        <f t="shared" si="67"/>
        <v/>
      </c>
      <c r="H502" s="50"/>
    </row>
    <row r="503" ht="15.75" customHeight="1">
      <c r="A503" s="47" t="s">
        <v>266</v>
      </c>
      <c r="B503" s="52" t="str">
        <f>IFERROR(VLOOKUP(A496,REKAPAN!$A$1:$O$2737,15, FALSE))</f>
        <v/>
      </c>
      <c r="C503" s="58" t="s">
        <v>300</v>
      </c>
      <c r="D503" s="59" t="str">
        <f>IFERROR(VLOOKUP(A496,REKAPAN!$A$1:$M$2737,13, FALSE))</f>
        <v/>
      </c>
      <c r="E503" s="252"/>
      <c r="F503" s="47" t="s">
        <v>372</v>
      </c>
      <c r="G503" s="49" t="str">
        <f t="shared" si="67"/>
        <v/>
      </c>
      <c r="H503" s="50"/>
    </row>
    <row r="504" ht="15.75" customHeight="1">
      <c r="A504" s="47" t="s">
        <v>383</v>
      </c>
      <c r="B504" s="52" t="str">
        <f>IFERROR(VLOOKUP(A496,REKAPAN!$A$1:$M$2737,6, FALSE))</f>
        <v/>
      </c>
      <c r="C504" s="58" t="s">
        <v>325</v>
      </c>
      <c r="D504" s="251" t="str">
        <f>IFERROR(VLOOKUP(A496,REKAPAN!$A$1:$M$2737,11, FALSE))</f>
        <v/>
      </c>
      <c r="E504" s="252"/>
      <c r="F504" s="47" t="s">
        <v>394</v>
      </c>
      <c r="G504" s="61" t="str">
        <f>IFERROR(VLOOKUP(A496,REKAPAN!$A$1:$O$2737,14, FALSE))</f>
        <v/>
      </c>
      <c r="H504" s="50"/>
    </row>
    <row r="505" ht="15.75" customHeight="1">
      <c r="A505" s="47" t="s">
        <v>404</v>
      </c>
      <c r="B505" s="45" t="str">
        <f>IFERROR(VLOOKUP(A496,REKAPAN!$A$1:$M$2737,5, FALSE))</f>
        <v/>
      </c>
      <c r="C505" s="58" t="s">
        <v>351</v>
      </c>
      <c r="D505" s="251" t="str">
        <f>IFERROR(VLOOKUP(A496,REKAPAN!$A$1:$M$2737,9, FALSE))</f>
        <v/>
      </c>
      <c r="E505" s="252"/>
      <c r="F505" s="47" t="s">
        <v>383</v>
      </c>
      <c r="G505" s="63" t="str">
        <f t="shared" ref="G505:G506" si="68">B504</f>
        <v/>
      </c>
      <c r="H505" s="50"/>
    </row>
    <row r="506" ht="15.75" customHeight="1">
      <c r="A506" s="259"/>
      <c r="C506" s="58" t="s">
        <v>372</v>
      </c>
      <c r="D506" s="260" t="str">
        <f>IFERROR(VLOOKUP(A496,REKAPAN!$A$1:$M$2737,10, FALSE))</f>
        <v/>
      </c>
      <c r="E506" s="252"/>
      <c r="F506" s="47" t="s">
        <v>404</v>
      </c>
      <c r="G506" s="66" t="str">
        <f t="shared" si="68"/>
        <v/>
      </c>
      <c r="H506" s="50"/>
    </row>
    <row r="507" ht="15.75" customHeight="1">
      <c r="A507" s="259"/>
      <c r="C507" s="58" t="s">
        <v>394</v>
      </c>
      <c r="D507" s="261"/>
      <c r="E507" s="252"/>
      <c r="F507" s="47"/>
      <c r="H507" s="50"/>
    </row>
    <row r="508" ht="15.75" customHeight="1">
      <c r="A508" s="259"/>
      <c r="C508" s="250"/>
      <c r="D508" s="50"/>
      <c r="E508" s="252"/>
      <c r="F508" s="64"/>
      <c r="H508" s="50"/>
    </row>
    <row r="509" ht="15.75" customHeight="1">
      <c r="A509" s="47" t="s">
        <v>460</v>
      </c>
      <c r="B509" s="234" t="s">
        <v>462</v>
      </c>
      <c r="C509" s="250"/>
      <c r="D509" s="251"/>
      <c r="E509" s="252"/>
      <c r="F509" s="69" t="s">
        <v>464</v>
      </c>
      <c r="G509" s="70" t="s">
        <v>469</v>
      </c>
      <c r="H509" s="71"/>
    </row>
    <row r="510" ht="15.75" customHeight="1">
      <c r="A510" s="235" t="str">
        <f>IFERROR(VLOOKUP(A496,REKAPAN!$A$2:$R$2737,16, FALSE))</f>
        <v/>
      </c>
      <c r="B510" s="262"/>
      <c r="C510" s="254"/>
      <c r="D510" s="256"/>
      <c r="E510" s="263"/>
      <c r="F510" s="77"/>
      <c r="G510" s="78"/>
      <c r="H510" s="79"/>
    </row>
    <row r="511" ht="15.75" customHeight="1">
      <c r="A511" s="221" t="s">
        <v>4118</v>
      </c>
      <c r="B511" s="222"/>
      <c r="C511" s="222"/>
      <c r="D511" s="223"/>
      <c r="E511" s="248"/>
      <c r="F511" s="30" t="str">
        <f>A511</f>
        <v>(27)12</v>
      </c>
      <c r="G511" s="31" t="s">
        <v>238</v>
      </c>
      <c r="H511" s="32"/>
    </row>
    <row r="512" ht="15.75" customHeight="1">
      <c r="A512" s="47" t="s">
        <v>239</v>
      </c>
      <c r="B512" s="52" t="str">
        <f>IFERROR(VLOOKUP(A511,REKAPAN!$A$1:$M$2737,2, FALSE))</f>
        <v/>
      </c>
      <c r="C512" s="250"/>
      <c r="D512" s="251"/>
      <c r="E512" s="252"/>
      <c r="F512" s="30" t="s">
        <v>266</v>
      </c>
      <c r="G512" s="43" t="str">
        <f>B518</f>
        <v/>
      </c>
      <c r="H512" s="28"/>
    </row>
    <row r="513" ht="15.75" customHeight="1">
      <c r="A513" s="47" t="s">
        <v>269</v>
      </c>
      <c r="B513" s="45" t="str">
        <f>IFERROR(VLOOKUP(A511,REKAPAN!$A$1:$M$2737,3, FALSE))</f>
        <v/>
      </c>
      <c r="D513" s="251"/>
      <c r="E513" s="252"/>
      <c r="F513" s="47" t="s">
        <v>270</v>
      </c>
      <c r="G513" s="49" t="str">
        <f>B512</f>
        <v/>
      </c>
      <c r="H513" s="50"/>
    </row>
    <row r="514" ht="15.75" customHeight="1">
      <c r="A514" s="47"/>
      <c r="D514" s="251"/>
      <c r="E514" s="252"/>
      <c r="F514" s="47" t="s">
        <v>283</v>
      </c>
      <c r="G514" s="51" t="str">
        <f t="shared" ref="G514:G518" si="69">D517</f>
        <v/>
      </c>
      <c r="H514" s="50"/>
    </row>
    <row r="515" ht="15.75" customHeight="1">
      <c r="A515" s="47"/>
      <c r="D515" s="251"/>
      <c r="E515" s="252"/>
      <c r="F515" s="47" t="s">
        <v>300</v>
      </c>
      <c r="G515" s="51" t="str">
        <f t="shared" si="69"/>
        <v/>
      </c>
      <c r="H515" s="50"/>
    </row>
    <row r="516" ht="15.75" customHeight="1">
      <c r="A516" s="228" t="s">
        <v>306</v>
      </c>
      <c r="B516" s="73" t="str">
        <f>IFERROR(VLOOKUP(A511,REKAPAN!$A$1:$M$2737,4, FALSE))</f>
        <v/>
      </c>
      <c r="C516" s="254"/>
      <c r="D516" s="256"/>
      <c r="E516" s="252"/>
      <c r="F516" s="47" t="s">
        <v>325</v>
      </c>
      <c r="G516" s="49" t="str">
        <f t="shared" si="69"/>
        <v/>
      </c>
      <c r="H516" s="50"/>
    </row>
    <row r="517" ht="15.75" customHeight="1">
      <c r="A517" s="47" t="s">
        <v>332</v>
      </c>
      <c r="B517" s="231" t="s">
        <v>333</v>
      </c>
      <c r="C517" s="58" t="s">
        <v>283</v>
      </c>
      <c r="D517" s="59" t="str">
        <f>IFERROR(VLOOKUP(A511,REKAPAN!$A$1:$M$2737,12, FALSE))</f>
        <v/>
      </c>
      <c r="E517" s="252"/>
      <c r="F517" s="47" t="s">
        <v>351</v>
      </c>
      <c r="G517" s="49" t="str">
        <f t="shared" si="69"/>
        <v/>
      </c>
      <c r="H517" s="50"/>
    </row>
    <row r="518" ht="15.75" customHeight="1">
      <c r="A518" s="47" t="s">
        <v>266</v>
      </c>
      <c r="B518" s="52" t="str">
        <f>IFERROR(VLOOKUP(A511,REKAPAN!$A$1:$O$2737,15, FALSE))</f>
        <v/>
      </c>
      <c r="C518" s="58" t="s">
        <v>300</v>
      </c>
      <c r="D518" s="59" t="str">
        <f>IFERROR(VLOOKUP(A511,REKAPAN!$A$1:$M$2737,13, FALSE))</f>
        <v/>
      </c>
      <c r="E518" s="252"/>
      <c r="F518" s="47" t="s">
        <v>372</v>
      </c>
      <c r="G518" s="49" t="str">
        <f t="shared" si="69"/>
        <v/>
      </c>
      <c r="H518" s="50"/>
    </row>
    <row r="519" ht="15.75" customHeight="1">
      <c r="A519" s="47" t="s">
        <v>383</v>
      </c>
      <c r="B519" s="52" t="str">
        <f>IFERROR(VLOOKUP(A511,REKAPAN!$A$1:$M$2737,6, FALSE))</f>
        <v/>
      </c>
      <c r="C519" s="58" t="s">
        <v>325</v>
      </c>
      <c r="D519" s="251" t="str">
        <f>IFERROR(VLOOKUP(A511,REKAPAN!$A$1:$M$2737,11, FALSE))</f>
        <v/>
      </c>
      <c r="E519" s="252"/>
      <c r="F519" s="47" t="s">
        <v>394</v>
      </c>
      <c r="G519" s="61" t="str">
        <f>IFERROR(VLOOKUP(A511,REKAPAN!$A$1:$O$2737,14, FALSE))</f>
        <v/>
      </c>
      <c r="H519" s="50"/>
    </row>
    <row r="520" ht="15.75" customHeight="1">
      <c r="A520" s="47" t="s">
        <v>404</v>
      </c>
      <c r="B520" s="45" t="str">
        <f>IFERROR(VLOOKUP(A511,REKAPAN!$A$1:$M$2737,5, FALSE))</f>
        <v/>
      </c>
      <c r="C520" s="58" t="s">
        <v>351</v>
      </c>
      <c r="D520" s="251" t="str">
        <f>IFERROR(VLOOKUP(A511,REKAPAN!$A$1:$M$2737,9, FALSE))</f>
        <v/>
      </c>
      <c r="E520" s="252"/>
      <c r="F520" s="47" t="s">
        <v>383</v>
      </c>
      <c r="G520" s="63" t="str">
        <f t="shared" ref="G520:G521" si="70">B519</f>
        <v/>
      </c>
      <c r="H520" s="50"/>
    </row>
    <row r="521" ht="15.75" customHeight="1">
      <c r="A521" s="259"/>
      <c r="C521" s="58" t="s">
        <v>372</v>
      </c>
      <c r="D521" s="260" t="str">
        <f>IFERROR(VLOOKUP(A511,REKAPAN!$A$1:$M$2737,10, FALSE))</f>
        <v/>
      </c>
      <c r="E521" s="252"/>
      <c r="F521" s="47" t="s">
        <v>404</v>
      </c>
      <c r="G521" s="66" t="str">
        <f t="shared" si="70"/>
        <v/>
      </c>
      <c r="H521" s="50"/>
    </row>
    <row r="522" ht="15.75" customHeight="1">
      <c r="A522" s="259"/>
      <c r="C522" s="58" t="s">
        <v>394</v>
      </c>
      <c r="D522" s="261"/>
      <c r="E522" s="252"/>
      <c r="F522" s="47"/>
      <c r="H522" s="50"/>
    </row>
    <row r="523" ht="15.75" customHeight="1">
      <c r="A523" s="259"/>
      <c r="C523" s="250"/>
      <c r="D523" s="50"/>
      <c r="E523" s="252"/>
      <c r="F523" s="64"/>
      <c r="H523" s="50"/>
    </row>
    <row r="524" ht="15.75" customHeight="1">
      <c r="A524" s="47" t="s">
        <v>460</v>
      </c>
      <c r="B524" s="234" t="s">
        <v>462</v>
      </c>
      <c r="C524" s="250"/>
      <c r="D524" s="251"/>
      <c r="E524" s="252"/>
      <c r="F524" s="69" t="s">
        <v>464</v>
      </c>
      <c r="G524" s="70" t="s">
        <v>469</v>
      </c>
      <c r="H524" s="71"/>
    </row>
    <row r="525" ht="15.75" customHeight="1">
      <c r="A525" s="235" t="str">
        <f>IFERROR(VLOOKUP(A511,REKAPAN!$A$2:$R$2737,16, FALSE))</f>
        <v/>
      </c>
      <c r="B525" s="262"/>
      <c r="C525" s="254"/>
      <c r="D525" s="256"/>
      <c r="E525" s="263"/>
      <c r="F525" s="77"/>
      <c r="G525" s="78"/>
      <c r="H525" s="79"/>
    </row>
    <row r="526" ht="15.75" customHeight="1">
      <c r="A526" s="221" t="s">
        <v>4119</v>
      </c>
      <c r="B526" s="222"/>
      <c r="C526" s="222"/>
      <c r="D526" s="223"/>
      <c r="E526" s="248"/>
      <c r="F526" s="30" t="str">
        <f>A526</f>
        <v>(27)13</v>
      </c>
      <c r="G526" s="31" t="s">
        <v>238</v>
      </c>
      <c r="H526" s="32"/>
    </row>
    <row r="527" ht="15.75" customHeight="1">
      <c r="A527" s="47" t="s">
        <v>239</v>
      </c>
      <c r="B527" s="52" t="str">
        <f>IFERROR(VLOOKUP(A526,REKAPAN!$A$1:$M$2737,2, FALSE))</f>
        <v/>
      </c>
      <c r="C527" s="250"/>
      <c r="D527" s="251"/>
      <c r="E527" s="252"/>
      <c r="F527" s="30" t="s">
        <v>266</v>
      </c>
      <c r="G527" s="43" t="str">
        <f>B533</f>
        <v/>
      </c>
      <c r="H527" s="28"/>
    </row>
    <row r="528" ht="15.75" customHeight="1">
      <c r="A528" s="47" t="s">
        <v>269</v>
      </c>
      <c r="B528" s="45" t="str">
        <f>IFERROR(VLOOKUP(A526,REKAPAN!$A$1:$M$2737,3, FALSE))</f>
        <v/>
      </c>
      <c r="D528" s="251"/>
      <c r="E528" s="252"/>
      <c r="F528" s="47" t="s">
        <v>270</v>
      </c>
      <c r="G528" s="49" t="str">
        <f>B527</f>
        <v/>
      </c>
      <c r="H528" s="50"/>
    </row>
    <row r="529" ht="15.75" customHeight="1">
      <c r="A529" s="47"/>
      <c r="D529" s="251"/>
      <c r="E529" s="252"/>
      <c r="F529" s="47" t="s">
        <v>283</v>
      </c>
      <c r="G529" s="51" t="str">
        <f t="shared" ref="G529:G533" si="71">D532</f>
        <v/>
      </c>
      <c r="H529" s="50"/>
    </row>
    <row r="530" ht="15.75" customHeight="1">
      <c r="A530" s="47"/>
      <c r="D530" s="251"/>
      <c r="E530" s="252"/>
      <c r="F530" s="47" t="s">
        <v>300</v>
      </c>
      <c r="G530" s="51" t="str">
        <f t="shared" si="71"/>
        <v/>
      </c>
      <c r="H530" s="50"/>
    </row>
    <row r="531" ht="15.75" customHeight="1">
      <c r="A531" s="228" t="s">
        <v>306</v>
      </c>
      <c r="B531" s="73" t="str">
        <f>IFERROR(VLOOKUP(A526,REKAPAN!$A$1:$M$2737,4, FALSE))</f>
        <v/>
      </c>
      <c r="C531" s="254"/>
      <c r="D531" s="256"/>
      <c r="E531" s="252"/>
      <c r="F531" s="47" t="s">
        <v>325</v>
      </c>
      <c r="G531" s="49" t="str">
        <f t="shared" si="71"/>
        <v/>
      </c>
      <c r="H531" s="50"/>
    </row>
    <row r="532" ht="15.75" customHeight="1">
      <c r="A532" s="47" t="s">
        <v>332</v>
      </c>
      <c r="B532" s="231" t="s">
        <v>333</v>
      </c>
      <c r="C532" s="58" t="s">
        <v>283</v>
      </c>
      <c r="D532" s="59" t="str">
        <f>IFERROR(VLOOKUP(A526,REKAPAN!$A$1:$M$2737,12, FALSE))</f>
        <v/>
      </c>
      <c r="E532" s="252"/>
      <c r="F532" s="47" t="s">
        <v>351</v>
      </c>
      <c r="G532" s="49" t="str">
        <f t="shared" si="71"/>
        <v/>
      </c>
      <c r="H532" s="50"/>
    </row>
    <row r="533" ht="15.75" customHeight="1">
      <c r="A533" s="47" t="s">
        <v>266</v>
      </c>
      <c r="B533" s="52" t="str">
        <f>IFERROR(VLOOKUP(A526,REKAPAN!$A$1:$O$2737,15, FALSE))</f>
        <v/>
      </c>
      <c r="C533" s="58" t="s">
        <v>300</v>
      </c>
      <c r="D533" s="59" t="str">
        <f>IFERROR(VLOOKUP(A526,REKAPAN!$A$1:$M$2737,13, FALSE))</f>
        <v/>
      </c>
      <c r="E533" s="252"/>
      <c r="F533" s="47" t="s">
        <v>372</v>
      </c>
      <c r="G533" s="49" t="str">
        <f t="shared" si="71"/>
        <v/>
      </c>
      <c r="H533" s="50"/>
    </row>
    <row r="534" ht="15.75" customHeight="1">
      <c r="A534" s="47" t="s">
        <v>383</v>
      </c>
      <c r="B534" s="52" t="str">
        <f>IFERROR(VLOOKUP(A526,REKAPAN!$A$1:$M$2737,6, FALSE))</f>
        <v/>
      </c>
      <c r="C534" s="58" t="s">
        <v>325</v>
      </c>
      <c r="D534" s="251" t="str">
        <f>IFERROR(VLOOKUP(A526,REKAPAN!$A$1:$M$2737,11, FALSE))</f>
        <v/>
      </c>
      <c r="E534" s="252"/>
      <c r="F534" s="47" t="s">
        <v>394</v>
      </c>
      <c r="G534" s="61" t="str">
        <f>IFERROR(VLOOKUP(A526,REKAPAN!$A$1:$O$2737,14, FALSE))</f>
        <v/>
      </c>
      <c r="H534" s="50"/>
    </row>
    <row r="535" ht="15.75" customHeight="1">
      <c r="A535" s="47" t="s">
        <v>404</v>
      </c>
      <c r="B535" s="45" t="str">
        <f>IFERROR(VLOOKUP(A526,REKAPAN!$A$1:$M$2737,5, FALSE))</f>
        <v/>
      </c>
      <c r="C535" s="58" t="s">
        <v>351</v>
      </c>
      <c r="D535" s="251" t="str">
        <f>IFERROR(VLOOKUP(A526,REKAPAN!$A$1:$M$2737,9, FALSE))</f>
        <v/>
      </c>
      <c r="E535" s="252"/>
      <c r="F535" s="47" t="s">
        <v>383</v>
      </c>
      <c r="G535" s="63" t="str">
        <f t="shared" ref="G535:G536" si="72">B534</f>
        <v/>
      </c>
      <c r="H535" s="50"/>
    </row>
    <row r="536" ht="15.75" customHeight="1">
      <c r="A536" s="259"/>
      <c r="C536" s="58" t="s">
        <v>372</v>
      </c>
      <c r="D536" s="260" t="str">
        <f>IFERROR(VLOOKUP(A526,REKAPAN!$A$1:$M$2737,10, FALSE))</f>
        <v/>
      </c>
      <c r="E536" s="252"/>
      <c r="F536" s="47" t="s">
        <v>404</v>
      </c>
      <c r="G536" s="66" t="str">
        <f t="shared" si="72"/>
        <v/>
      </c>
      <c r="H536" s="50"/>
    </row>
    <row r="537" ht="15.75" customHeight="1">
      <c r="A537" s="259"/>
      <c r="C537" s="58" t="s">
        <v>394</v>
      </c>
      <c r="D537" s="261"/>
      <c r="E537" s="252"/>
      <c r="F537" s="47"/>
      <c r="H537" s="50"/>
    </row>
    <row r="538" ht="15.75" customHeight="1">
      <c r="A538" s="259"/>
      <c r="C538" s="250"/>
      <c r="D538" s="50"/>
      <c r="E538" s="252"/>
      <c r="F538" s="64"/>
      <c r="H538" s="50"/>
    </row>
    <row r="539" ht="15.75" customHeight="1">
      <c r="A539" s="47" t="s">
        <v>460</v>
      </c>
      <c r="B539" s="234" t="s">
        <v>462</v>
      </c>
      <c r="C539" s="250"/>
      <c r="D539" s="251"/>
      <c r="E539" s="252"/>
      <c r="F539" s="69" t="s">
        <v>464</v>
      </c>
      <c r="G539" s="70" t="s">
        <v>469</v>
      </c>
      <c r="H539" s="71"/>
    </row>
    <row r="540" ht="15.75" customHeight="1">
      <c r="A540" s="235" t="str">
        <f>IFERROR(VLOOKUP(A526,REKAPAN!$A$2:$R$2737,16, FALSE))</f>
        <v/>
      </c>
      <c r="B540" s="262"/>
      <c r="C540" s="254"/>
      <c r="D540" s="256"/>
      <c r="E540" s="263"/>
      <c r="F540" s="77"/>
      <c r="G540" s="78"/>
      <c r="H540" s="79"/>
    </row>
    <row r="541" ht="15.75" customHeight="1">
      <c r="A541" s="221" t="s">
        <v>4121</v>
      </c>
      <c r="B541" s="222"/>
      <c r="C541" s="222"/>
      <c r="D541" s="223"/>
      <c r="E541" s="248"/>
      <c r="F541" s="30" t="str">
        <f>A541</f>
        <v>(28)1</v>
      </c>
      <c r="G541" s="31" t="s">
        <v>238</v>
      </c>
      <c r="H541" s="32"/>
    </row>
    <row r="542" ht="15.75" customHeight="1">
      <c r="A542" s="47" t="s">
        <v>239</v>
      </c>
      <c r="B542" s="52" t="str">
        <f>IFERROR(VLOOKUP(A541,REKAPAN!$A$1:$M$2737,2, FALSE))</f>
        <v/>
      </c>
      <c r="C542" s="250"/>
      <c r="D542" s="251"/>
      <c r="E542" s="252"/>
      <c r="F542" s="30" t="s">
        <v>266</v>
      </c>
      <c r="G542" s="43" t="str">
        <f>B548</f>
        <v/>
      </c>
      <c r="H542" s="28"/>
    </row>
    <row r="543" ht="15.75" customHeight="1">
      <c r="A543" s="47" t="s">
        <v>269</v>
      </c>
      <c r="B543" s="45" t="str">
        <f>IFERROR(VLOOKUP(A541,REKAPAN!$A$1:$M$2737,3, FALSE))</f>
        <v/>
      </c>
      <c r="D543" s="251"/>
      <c r="E543" s="252"/>
      <c r="F543" s="47" t="s">
        <v>270</v>
      </c>
      <c r="G543" s="49" t="str">
        <f>B542</f>
        <v/>
      </c>
      <c r="H543" s="50"/>
    </row>
    <row r="544" ht="15.75" customHeight="1">
      <c r="A544" s="47"/>
      <c r="D544" s="251"/>
      <c r="E544" s="252"/>
      <c r="F544" s="47" t="s">
        <v>283</v>
      </c>
      <c r="G544" s="51" t="str">
        <f t="shared" ref="G544:G548" si="73">D547</f>
        <v/>
      </c>
      <c r="H544" s="50"/>
    </row>
    <row r="545" ht="15.75" customHeight="1">
      <c r="A545" s="47"/>
      <c r="D545" s="251"/>
      <c r="E545" s="252"/>
      <c r="F545" s="47" t="s">
        <v>300</v>
      </c>
      <c r="G545" s="51" t="str">
        <f t="shared" si="73"/>
        <v/>
      </c>
      <c r="H545" s="50"/>
    </row>
    <row r="546" ht="15.75" customHeight="1">
      <c r="A546" s="228" t="s">
        <v>306</v>
      </c>
      <c r="B546" s="73" t="str">
        <f>IFERROR(VLOOKUP(A541,REKAPAN!$A$1:$M$2737,4, FALSE))</f>
        <v/>
      </c>
      <c r="C546" s="254"/>
      <c r="D546" s="256"/>
      <c r="E546" s="252"/>
      <c r="F546" s="47" t="s">
        <v>325</v>
      </c>
      <c r="G546" s="49" t="str">
        <f t="shared" si="73"/>
        <v/>
      </c>
      <c r="H546" s="50"/>
    </row>
    <row r="547" ht="15.75" customHeight="1">
      <c r="A547" s="47" t="s">
        <v>332</v>
      </c>
      <c r="B547" s="231" t="s">
        <v>333</v>
      </c>
      <c r="C547" s="58" t="s">
        <v>283</v>
      </c>
      <c r="D547" s="59" t="str">
        <f>IFERROR(VLOOKUP(A541,REKAPAN!$A$1:$M$2737,12, FALSE))</f>
        <v/>
      </c>
      <c r="E547" s="252"/>
      <c r="F547" s="47" t="s">
        <v>351</v>
      </c>
      <c r="G547" s="49" t="str">
        <f t="shared" si="73"/>
        <v/>
      </c>
      <c r="H547" s="50"/>
    </row>
    <row r="548" ht="15.75" customHeight="1">
      <c r="A548" s="47" t="s">
        <v>266</v>
      </c>
      <c r="B548" s="52" t="str">
        <f>IFERROR(VLOOKUP(A541,REKAPAN!$A$1:$O$2737,15, FALSE))</f>
        <v/>
      </c>
      <c r="C548" s="58" t="s">
        <v>300</v>
      </c>
      <c r="D548" s="59" t="str">
        <f>IFERROR(VLOOKUP(A541,REKAPAN!$A$1:$M$2737,13, FALSE))</f>
        <v/>
      </c>
      <c r="E548" s="252"/>
      <c r="F548" s="47" t="s">
        <v>372</v>
      </c>
      <c r="G548" s="49" t="str">
        <f t="shared" si="73"/>
        <v/>
      </c>
      <c r="H548" s="50"/>
    </row>
    <row r="549" ht="15.75" customHeight="1">
      <c r="A549" s="47" t="s">
        <v>383</v>
      </c>
      <c r="B549" s="52" t="str">
        <f>IFERROR(VLOOKUP(A541,REKAPAN!$A$1:$M$2737,6, FALSE))</f>
        <v/>
      </c>
      <c r="C549" s="58" t="s">
        <v>325</v>
      </c>
      <c r="D549" s="251" t="str">
        <f>IFERROR(VLOOKUP(A541,REKAPAN!$A$1:$M$2737,11, FALSE))</f>
        <v/>
      </c>
      <c r="E549" s="252"/>
      <c r="F549" s="47" t="s">
        <v>394</v>
      </c>
      <c r="G549" s="61" t="str">
        <f>IFERROR(VLOOKUP(A541,REKAPAN!$A$1:$O$2737,14, FALSE))</f>
        <v/>
      </c>
      <c r="H549" s="50"/>
    </row>
    <row r="550" ht="15.75" customHeight="1">
      <c r="A550" s="47" t="s">
        <v>404</v>
      </c>
      <c r="B550" s="45" t="str">
        <f>IFERROR(VLOOKUP(A541,REKAPAN!$A$1:$M$2737,5, FALSE))</f>
        <v/>
      </c>
      <c r="C550" s="58" t="s">
        <v>351</v>
      </c>
      <c r="D550" s="251" t="str">
        <f>IFERROR(VLOOKUP(A541,REKAPAN!$A$1:$M$2737,9, FALSE))</f>
        <v/>
      </c>
      <c r="E550" s="252"/>
      <c r="F550" s="47" t="s">
        <v>383</v>
      </c>
      <c r="G550" s="63" t="str">
        <f t="shared" ref="G550:G551" si="74">B549</f>
        <v/>
      </c>
      <c r="H550" s="50"/>
    </row>
    <row r="551" ht="15.75" customHeight="1">
      <c r="A551" s="259"/>
      <c r="C551" s="58" t="s">
        <v>372</v>
      </c>
      <c r="D551" s="260" t="str">
        <f>IFERROR(VLOOKUP(A541,REKAPAN!$A$1:$M$2737,10, FALSE))</f>
        <v/>
      </c>
      <c r="E551" s="252"/>
      <c r="F551" s="47" t="s">
        <v>404</v>
      </c>
      <c r="G551" s="66" t="str">
        <f t="shared" si="74"/>
        <v/>
      </c>
      <c r="H551" s="50"/>
    </row>
    <row r="552" ht="15.75" customHeight="1">
      <c r="A552" s="259"/>
      <c r="C552" s="58" t="s">
        <v>394</v>
      </c>
      <c r="D552" s="261"/>
      <c r="E552" s="252"/>
      <c r="F552" s="47"/>
      <c r="H552" s="50"/>
    </row>
    <row r="553" ht="15.75" customHeight="1">
      <c r="A553" s="259"/>
      <c r="C553" s="250"/>
      <c r="D553" s="50"/>
      <c r="E553" s="252"/>
      <c r="F553" s="64"/>
      <c r="H553" s="50"/>
    </row>
    <row r="554" ht="15.75" customHeight="1">
      <c r="A554" s="47" t="s">
        <v>460</v>
      </c>
      <c r="B554" s="234" t="s">
        <v>462</v>
      </c>
      <c r="C554" s="250"/>
      <c r="D554" s="251"/>
      <c r="E554" s="252"/>
      <c r="F554" s="69" t="s">
        <v>464</v>
      </c>
      <c r="G554" s="70" t="s">
        <v>469</v>
      </c>
      <c r="H554" s="71"/>
    </row>
    <row r="555" ht="15.75" customHeight="1">
      <c r="A555" s="235" t="str">
        <f>IFERROR(VLOOKUP(A541,REKAPAN!$A$2:$R$2737,16, FALSE))</f>
        <v/>
      </c>
      <c r="B555" s="262"/>
      <c r="C555" s="254"/>
      <c r="D555" s="256"/>
      <c r="E555" s="263"/>
      <c r="F555" s="77"/>
      <c r="G555" s="78"/>
      <c r="H555" s="79"/>
    </row>
    <row r="556" ht="15.75" customHeight="1">
      <c r="A556" s="221" t="s">
        <v>4122</v>
      </c>
      <c r="B556" s="222"/>
      <c r="C556" s="222"/>
      <c r="D556" s="223"/>
      <c r="E556" s="248"/>
      <c r="F556" s="30" t="str">
        <f>A556</f>
        <v>(28)2</v>
      </c>
      <c r="G556" s="31" t="s">
        <v>238</v>
      </c>
      <c r="H556" s="32"/>
    </row>
    <row r="557" ht="15.75" customHeight="1">
      <c r="A557" s="47" t="s">
        <v>239</v>
      </c>
      <c r="B557" s="52" t="str">
        <f>IFERROR(VLOOKUP(A556,REKAPAN!$A$1:$M$2737,2, FALSE))</f>
        <v/>
      </c>
      <c r="C557" s="250"/>
      <c r="D557" s="251"/>
      <c r="E557" s="252"/>
      <c r="F557" s="30" t="s">
        <v>266</v>
      </c>
      <c r="G557" s="43" t="str">
        <f>B563</f>
        <v/>
      </c>
      <c r="H557" s="28"/>
    </row>
    <row r="558" ht="15.75" customHeight="1">
      <c r="A558" s="47" t="s">
        <v>269</v>
      </c>
      <c r="B558" s="45" t="str">
        <f>IFERROR(VLOOKUP(A556,REKAPAN!$A$1:$M$2737,3, FALSE))</f>
        <v/>
      </c>
      <c r="D558" s="251"/>
      <c r="E558" s="252"/>
      <c r="F558" s="47" t="s">
        <v>270</v>
      </c>
      <c r="G558" s="49" t="str">
        <f>B557</f>
        <v/>
      </c>
      <c r="H558" s="50"/>
    </row>
    <row r="559" ht="15.75" customHeight="1">
      <c r="A559" s="47"/>
      <c r="D559" s="251"/>
      <c r="E559" s="252"/>
      <c r="F559" s="47" t="s">
        <v>283</v>
      </c>
      <c r="G559" s="51" t="str">
        <f t="shared" ref="G559:G563" si="75">D562</f>
        <v/>
      </c>
      <c r="H559" s="50"/>
    </row>
    <row r="560" ht="15.75" customHeight="1">
      <c r="A560" s="47"/>
      <c r="D560" s="251"/>
      <c r="E560" s="252"/>
      <c r="F560" s="47" t="s">
        <v>300</v>
      </c>
      <c r="G560" s="51" t="str">
        <f t="shared" si="75"/>
        <v/>
      </c>
      <c r="H560" s="50"/>
    </row>
    <row r="561" ht="15.75" customHeight="1">
      <c r="A561" s="228" t="s">
        <v>306</v>
      </c>
      <c r="B561" s="73" t="str">
        <f>IFERROR(VLOOKUP(A556,REKAPAN!$A$1:$M$2737,4, FALSE))</f>
        <v/>
      </c>
      <c r="C561" s="254"/>
      <c r="D561" s="256"/>
      <c r="E561" s="252"/>
      <c r="F561" s="47" t="s">
        <v>325</v>
      </c>
      <c r="G561" s="49" t="str">
        <f t="shared" si="75"/>
        <v/>
      </c>
      <c r="H561" s="50"/>
    </row>
    <row r="562" ht="15.75" customHeight="1">
      <c r="A562" s="47" t="s">
        <v>332</v>
      </c>
      <c r="B562" s="231" t="s">
        <v>333</v>
      </c>
      <c r="C562" s="58" t="s">
        <v>283</v>
      </c>
      <c r="D562" s="59" t="str">
        <f>IFERROR(VLOOKUP(A556,REKAPAN!$A$1:$M$2737,12, FALSE))</f>
        <v/>
      </c>
      <c r="E562" s="252"/>
      <c r="F562" s="47" t="s">
        <v>351</v>
      </c>
      <c r="G562" s="49" t="str">
        <f t="shared" si="75"/>
        <v/>
      </c>
      <c r="H562" s="50"/>
    </row>
    <row r="563" ht="15.75" customHeight="1">
      <c r="A563" s="47" t="s">
        <v>266</v>
      </c>
      <c r="B563" s="52" t="str">
        <f>IFERROR(VLOOKUP(A556,REKAPAN!$A$1:$O$2737,15, FALSE))</f>
        <v/>
      </c>
      <c r="C563" s="58" t="s">
        <v>300</v>
      </c>
      <c r="D563" s="59" t="str">
        <f>IFERROR(VLOOKUP(A556,REKAPAN!$A$1:$M$2737,13, FALSE))</f>
        <v/>
      </c>
      <c r="E563" s="252"/>
      <c r="F563" s="47" t="s">
        <v>372</v>
      </c>
      <c r="G563" s="49" t="str">
        <f t="shared" si="75"/>
        <v/>
      </c>
      <c r="H563" s="50"/>
    </row>
    <row r="564" ht="15.75" customHeight="1">
      <c r="A564" s="47" t="s">
        <v>383</v>
      </c>
      <c r="B564" s="52" t="str">
        <f>IFERROR(VLOOKUP(A556,REKAPAN!$A$1:$M$2737,6, FALSE))</f>
        <v/>
      </c>
      <c r="C564" s="58" t="s">
        <v>325</v>
      </c>
      <c r="D564" s="251" t="str">
        <f>IFERROR(VLOOKUP(A556,REKAPAN!$A$1:$M$2737,11, FALSE))</f>
        <v/>
      </c>
      <c r="E564" s="252"/>
      <c r="F564" s="47" t="s">
        <v>394</v>
      </c>
      <c r="G564" s="61" t="str">
        <f>IFERROR(VLOOKUP(A556,REKAPAN!$A$1:$O$2737,14, FALSE))</f>
        <v/>
      </c>
      <c r="H564" s="50"/>
    </row>
    <row r="565" ht="15.75" customHeight="1">
      <c r="A565" s="47" t="s">
        <v>404</v>
      </c>
      <c r="B565" s="45" t="str">
        <f>IFERROR(VLOOKUP(A556,REKAPAN!$A$1:$M$2737,5, FALSE))</f>
        <v/>
      </c>
      <c r="C565" s="58" t="s">
        <v>351</v>
      </c>
      <c r="D565" s="251" t="str">
        <f>IFERROR(VLOOKUP(A556,REKAPAN!$A$1:$M$2737,9, FALSE))</f>
        <v/>
      </c>
      <c r="E565" s="252"/>
      <c r="F565" s="47" t="s">
        <v>383</v>
      </c>
      <c r="G565" s="63" t="str">
        <f t="shared" ref="G565:G566" si="76">B564</f>
        <v/>
      </c>
      <c r="H565" s="50"/>
    </row>
    <row r="566" ht="15.75" customHeight="1">
      <c r="A566" s="259"/>
      <c r="C566" s="58" t="s">
        <v>372</v>
      </c>
      <c r="D566" s="260" t="str">
        <f>IFERROR(VLOOKUP(A556,REKAPAN!$A$1:$M$2737,10, FALSE))</f>
        <v/>
      </c>
      <c r="E566" s="252"/>
      <c r="F566" s="47" t="s">
        <v>404</v>
      </c>
      <c r="G566" s="66" t="str">
        <f t="shared" si="76"/>
        <v/>
      </c>
      <c r="H566" s="50"/>
    </row>
    <row r="567" ht="15.75" customHeight="1">
      <c r="A567" s="259"/>
      <c r="C567" s="58" t="s">
        <v>394</v>
      </c>
      <c r="D567" s="261"/>
      <c r="E567" s="252"/>
      <c r="F567" s="47"/>
      <c r="H567" s="50"/>
    </row>
    <row r="568" ht="15.75" customHeight="1">
      <c r="A568" s="259"/>
      <c r="C568" s="250"/>
      <c r="D568" s="50"/>
      <c r="E568" s="252"/>
      <c r="F568" s="64"/>
      <c r="H568" s="50"/>
    </row>
    <row r="569" ht="15.75" customHeight="1">
      <c r="A569" s="47" t="s">
        <v>460</v>
      </c>
      <c r="B569" s="234" t="s">
        <v>462</v>
      </c>
      <c r="C569" s="250"/>
      <c r="D569" s="251"/>
      <c r="E569" s="252"/>
      <c r="F569" s="69" t="s">
        <v>464</v>
      </c>
      <c r="G569" s="70" t="s">
        <v>469</v>
      </c>
      <c r="H569" s="71"/>
    </row>
    <row r="570" ht="15.75" customHeight="1">
      <c r="A570" s="235" t="str">
        <f>IFERROR(VLOOKUP(A556,REKAPAN!$A$2:$R$2737,16, FALSE))</f>
        <v/>
      </c>
      <c r="B570" s="262"/>
      <c r="C570" s="254"/>
      <c r="D570" s="256"/>
      <c r="E570" s="263"/>
      <c r="F570" s="77"/>
      <c r="G570" s="78"/>
      <c r="H570" s="79"/>
    </row>
    <row r="571" ht="15.75" customHeight="1">
      <c r="A571" s="221" t="s">
        <v>4123</v>
      </c>
      <c r="B571" s="222"/>
      <c r="C571" s="222"/>
      <c r="D571" s="223"/>
      <c r="E571" s="248"/>
      <c r="F571" s="30" t="str">
        <f>A571</f>
        <v>(28)3</v>
      </c>
      <c r="G571" s="31" t="s">
        <v>238</v>
      </c>
      <c r="H571" s="32"/>
    </row>
    <row r="572" ht="15.75" customHeight="1">
      <c r="A572" s="47" t="s">
        <v>239</v>
      </c>
      <c r="B572" s="52" t="str">
        <f>IFERROR(VLOOKUP(A571,REKAPAN!$A$1:$M$2737,2, FALSE))</f>
        <v/>
      </c>
      <c r="C572" s="250"/>
      <c r="D572" s="251"/>
      <c r="E572" s="252"/>
      <c r="F572" s="30" t="s">
        <v>266</v>
      </c>
      <c r="G572" s="43" t="str">
        <f>B578</f>
        <v/>
      </c>
      <c r="H572" s="28"/>
    </row>
    <row r="573" ht="15.75" customHeight="1">
      <c r="A573" s="47" t="s">
        <v>269</v>
      </c>
      <c r="B573" s="45" t="str">
        <f>IFERROR(VLOOKUP(A571,REKAPAN!$A$1:$M$2737,3, FALSE))</f>
        <v/>
      </c>
      <c r="D573" s="251"/>
      <c r="E573" s="252"/>
      <c r="F573" s="47" t="s">
        <v>270</v>
      </c>
      <c r="G573" s="49" t="str">
        <f>B572</f>
        <v/>
      </c>
      <c r="H573" s="50"/>
    </row>
    <row r="574" ht="15.75" customHeight="1">
      <c r="A574" s="47"/>
      <c r="D574" s="251"/>
      <c r="E574" s="252"/>
      <c r="F574" s="47" t="s">
        <v>283</v>
      </c>
      <c r="G574" s="51" t="str">
        <f t="shared" ref="G574:G578" si="77">D577</f>
        <v/>
      </c>
      <c r="H574" s="50"/>
    </row>
    <row r="575" ht="15.75" customHeight="1">
      <c r="A575" s="47"/>
      <c r="D575" s="251"/>
      <c r="E575" s="252"/>
      <c r="F575" s="47" t="s">
        <v>300</v>
      </c>
      <c r="G575" s="51" t="str">
        <f t="shared" si="77"/>
        <v/>
      </c>
      <c r="H575" s="50"/>
    </row>
    <row r="576" ht="15.75" customHeight="1">
      <c r="A576" s="228" t="s">
        <v>306</v>
      </c>
      <c r="B576" s="73" t="str">
        <f>IFERROR(VLOOKUP(A571,REKAPAN!$A$1:$M$2737,4, FALSE))</f>
        <v/>
      </c>
      <c r="C576" s="254"/>
      <c r="D576" s="256"/>
      <c r="E576" s="252"/>
      <c r="F576" s="47" t="s">
        <v>325</v>
      </c>
      <c r="G576" s="49" t="str">
        <f t="shared" si="77"/>
        <v/>
      </c>
      <c r="H576" s="50"/>
    </row>
    <row r="577" ht="15.75" customHeight="1">
      <c r="A577" s="47" t="s">
        <v>332</v>
      </c>
      <c r="B577" s="231" t="s">
        <v>333</v>
      </c>
      <c r="C577" s="58" t="s">
        <v>283</v>
      </c>
      <c r="D577" s="59" t="str">
        <f>IFERROR(VLOOKUP(A571,REKAPAN!$A$1:$M$2737,12, FALSE))</f>
        <v/>
      </c>
      <c r="E577" s="252"/>
      <c r="F577" s="47" t="s">
        <v>351</v>
      </c>
      <c r="G577" s="49" t="str">
        <f t="shared" si="77"/>
        <v/>
      </c>
      <c r="H577" s="50"/>
    </row>
    <row r="578" ht="15.75" customHeight="1">
      <c r="A578" s="47" t="s">
        <v>266</v>
      </c>
      <c r="B578" s="52" t="str">
        <f>IFERROR(VLOOKUP(A571,REKAPAN!$A$1:$O$2737,15, FALSE))</f>
        <v/>
      </c>
      <c r="C578" s="58" t="s">
        <v>300</v>
      </c>
      <c r="D578" s="59" t="str">
        <f>IFERROR(VLOOKUP(A571,REKAPAN!$A$1:$M$2737,13, FALSE))</f>
        <v/>
      </c>
      <c r="E578" s="252"/>
      <c r="F578" s="47" t="s">
        <v>372</v>
      </c>
      <c r="G578" s="49" t="str">
        <f t="shared" si="77"/>
        <v/>
      </c>
      <c r="H578" s="50"/>
    </row>
    <row r="579" ht="15.75" customHeight="1">
      <c r="A579" s="47" t="s">
        <v>383</v>
      </c>
      <c r="B579" s="52" t="str">
        <f>IFERROR(VLOOKUP(A571,REKAPAN!$A$1:$M$2737,6, FALSE))</f>
        <v/>
      </c>
      <c r="C579" s="58" t="s">
        <v>325</v>
      </c>
      <c r="D579" s="251" t="str">
        <f>IFERROR(VLOOKUP(A571,REKAPAN!$A$1:$M$2737,11, FALSE))</f>
        <v/>
      </c>
      <c r="E579" s="252"/>
      <c r="F579" s="47" t="s">
        <v>394</v>
      </c>
      <c r="G579" s="61" t="str">
        <f>IFERROR(VLOOKUP(A571,REKAPAN!$A$1:$O$2737,14, FALSE))</f>
        <v/>
      </c>
      <c r="H579" s="50"/>
    </row>
    <row r="580" ht="15.75" customHeight="1">
      <c r="A580" s="47" t="s">
        <v>404</v>
      </c>
      <c r="B580" s="45" t="str">
        <f>IFERROR(VLOOKUP(A571,REKAPAN!$A$1:$M$2737,5, FALSE))</f>
        <v/>
      </c>
      <c r="C580" s="58" t="s">
        <v>351</v>
      </c>
      <c r="D580" s="251" t="str">
        <f>IFERROR(VLOOKUP(A571,REKAPAN!$A$1:$M$2737,9, FALSE))</f>
        <v/>
      </c>
      <c r="E580" s="252"/>
      <c r="F580" s="47" t="s">
        <v>383</v>
      </c>
      <c r="G580" s="63" t="str">
        <f t="shared" ref="G580:G581" si="78">B579</f>
        <v/>
      </c>
      <c r="H580" s="50"/>
    </row>
    <row r="581" ht="15.75" customHeight="1">
      <c r="A581" s="259"/>
      <c r="C581" s="58" t="s">
        <v>372</v>
      </c>
      <c r="D581" s="260" t="str">
        <f>IFERROR(VLOOKUP(A571,REKAPAN!$A$1:$M$2737,10, FALSE))</f>
        <v/>
      </c>
      <c r="E581" s="252"/>
      <c r="F581" s="47" t="s">
        <v>404</v>
      </c>
      <c r="G581" s="66" t="str">
        <f t="shared" si="78"/>
        <v/>
      </c>
      <c r="H581" s="50"/>
    </row>
    <row r="582" ht="15.75" customHeight="1">
      <c r="A582" s="259"/>
      <c r="C582" s="58" t="s">
        <v>394</v>
      </c>
      <c r="D582" s="261"/>
      <c r="E582" s="252"/>
      <c r="F582" s="47"/>
      <c r="H582" s="50"/>
    </row>
    <row r="583" ht="15.75" customHeight="1">
      <c r="A583" s="259"/>
      <c r="C583" s="250"/>
      <c r="D583" s="50"/>
      <c r="E583" s="252"/>
      <c r="F583" s="64"/>
      <c r="H583" s="50"/>
    </row>
    <row r="584" ht="15.75" customHeight="1">
      <c r="A584" s="47" t="s">
        <v>460</v>
      </c>
      <c r="B584" s="234" t="s">
        <v>462</v>
      </c>
      <c r="C584" s="250"/>
      <c r="D584" s="251"/>
      <c r="E584" s="252"/>
      <c r="F584" s="69" t="s">
        <v>464</v>
      </c>
      <c r="G584" s="70" t="s">
        <v>469</v>
      </c>
      <c r="H584" s="71"/>
    </row>
    <row r="585" ht="15.75" customHeight="1">
      <c r="A585" s="235" t="str">
        <f>IFERROR(VLOOKUP(A571,REKAPAN!$A$2:$R$2737,16, FALSE))</f>
        <v/>
      </c>
      <c r="B585" s="262"/>
      <c r="C585" s="254"/>
      <c r="D585" s="256"/>
      <c r="E585" s="263"/>
      <c r="F585" s="77"/>
      <c r="G585" s="78"/>
      <c r="H585" s="79"/>
    </row>
    <row r="586" ht="15.75" customHeight="1">
      <c r="A586" s="221" t="s">
        <v>4125</v>
      </c>
      <c r="B586" s="222"/>
      <c r="C586" s="222"/>
      <c r="D586" s="223"/>
      <c r="E586" s="248"/>
      <c r="F586" s="30" t="str">
        <f>A586</f>
        <v>(28)4</v>
      </c>
      <c r="G586" s="31" t="s">
        <v>238</v>
      </c>
      <c r="H586" s="32"/>
    </row>
    <row r="587" ht="15.75" customHeight="1">
      <c r="A587" s="47" t="s">
        <v>239</v>
      </c>
      <c r="B587" s="52" t="str">
        <f>IFERROR(VLOOKUP(A586,REKAPAN!$A$1:$M$2737,2, FALSE))</f>
        <v/>
      </c>
      <c r="C587" s="250"/>
      <c r="D587" s="251"/>
      <c r="E587" s="252"/>
      <c r="F587" s="30" t="s">
        <v>266</v>
      </c>
      <c r="G587" s="43" t="str">
        <f>B593</f>
        <v/>
      </c>
      <c r="H587" s="28"/>
    </row>
    <row r="588" ht="15.75" customHeight="1">
      <c r="A588" s="47" t="s">
        <v>269</v>
      </c>
      <c r="B588" s="45" t="str">
        <f>IFERROR(VLOOKUP(A586,REKAPAN!$A$1:$M$2737,3, FALSE))</f>
        <v/>
      </c>
      <c r="D588" s="251"/>
      <c r="E588" s="252"/>
      <c r="F588" s="47" t="s">
        <v>270</v>
      </c>
      <c r="G588" s="49" t="str">
        <f>B587</f>
        <v/>
      </c>
      <c r="H588" s="50"/>
    </row>
    <row r="589" ht="15.75" customHeight="1">
      <c r="A589" s="47"/>
      <c r="D589" s="251"/>
      <c r="E589" s="252"/>
      <c r="F589" s="47" t="s">
        <v>283</v>
      </c>
      <c r="G589" s="51" t="str">
        <f t="shared" ref="G589:G593" si="79">D592</f>
        <v/>
      </c>
      <c r="H589" s="50"/>
    </row>
    <row r="590" ht="15.75" customHeight="1">
      <c r="A590" s="47"/>
      <c r="D590" s="251"/>
      <c r="E590" s="252"/>
      <c r="F590" s="47" t="s">
        <v>300</v>
      </c>
      <c r="G590" s="51" t="str">
        <f t="shared" si="79"/>
        <v/>
      </c>
      <c r="H590" s="50"/>
    </row>
    <row r="591" ht="15.75" customHeight="1">
      <c r="A591" s="228" t="s">
        <v>306</v>
      </c>
      <c r="B591" s="73" t="str">
        <f>IFERROR(VLOOKUP(A586,REKAPAN!$A$1:$M$2737,4, FALSE))</f>
        <v/>
      </c>
      <c r="C591" s="254"/>
      <c r="D591" s="256"/>
      <c r="E591" s="252"/>
      <c r="F591" s="47" t="s">
        <v>325</v>
      </c>
      <c r="G591" s="49" t="str">
        <f t="shared" si="79"/>
        <v/>
      </c>
      <c r="H591" s="50"/>
    </row>
    <row r="592" ht="15.75" customHeight="1">
      <c r="A592" s="47" t="s">
        <v>332</v>
      </c>
      <c r="B592" s="231" t="s">
        <v>333</v>
      </c>
      <c r="C592" s="58" t="s">
        <v>283</v>
      </c>
      <c r="D592" s="59" t="str">
        <f>IFERROR(VLOOKUP(A586,REKAPAN!$A$1:$M$2737,12, FALSE))</f>
        <v/>
      </c>
      <c r="E592" s="252"/>
      <c r="F592" s="47" t="s">
        <v>351</v>
      </c>
      <c r="G592" s="49" t="str">
        <f t="shared" si="79"/>
        <v/>
      </c>
      <c r="H592" s="50"/>
    </row>
    <row r="593" ht="15.75" customHeight="1">
      <c r="A593" s="47" t="s">
        <v>266</v>
      </c>
      <c r="B593" s="52" t="str">
        <f>IFERROR(VLOOKUP(A586,REKAPAN!$A$1:$O$2737,15, FALSE))</f>
        <v/>
      </c>
      <c r="C593" s="58" t="s">
        <v>300</v>
      </c>
      <c r="D593" s="59" t="str">
        <f>IFERROR(VLOOKUP(A586,REKAPAN!$A$1:$M$2737,13, FALSE))</f>
        <v/>
      </c>
      <c r="E593" s="252"/>
      <c r="F593" s="47" t="s">
        <v>372</v>
      </c>
      <c r="G593" s="49" t="str">
        <f t="shared" si="79"/>
        <v/>
      </c>
      <c r="H593" s="50"/>
    </row>
    <row r="594" ht="15.75" customHeight="1">
      <c r="A594" s="47" t="s">
        <v>383</v>
      </c>
      <c r="B594" s="52" t="str">
        <f>IFERROR(VLOOKUP(A586,REKAPAN!$A$1:$M$2737,6, FALSE))</f>
        <v/>
      </c>
      <c r="C594" s="58" t="s">
        <v>325</v>
      </c>
      <c r="D594" s="251" t="str">
        <f>IFERROR(VLOOKUP(A586,REKAPAN!$A$1:$M$2737,11, FALSE))</f>
        <v/>
      </c>
      <c r="E594" s="252"/>
      <c r="F594" s="47" t="s">
        <v>394</v>
      </c>
      <c r="G594" s="61" t="str">
        <f>IFERROR(VLOOKUP(A586,REKAPAN!$A$1:$O$2737,14, FALSE))</f>
        <v/>
      </c>
      <c r="H594" s="50"/>
    </row>
    <row r="595" ht="15.75" customHeight="1">
      <c r="A595" s="47" t="s">
        <v>404</v>
      </c>
      <c r="B595" s="45" t="str">
        <f>IFERROR(VLOOKUP(A586,REKAPAN!$A$1:$M$2737,5, FALSE))</f>
        <v/>
      </c>
      <c r="C595" s="58" t="s">
        <v>351</v>
      </c>
      <c r="D595" s="251" t="str">
        <f>IFERROR(VLOOKUP(A586,REKAPAN!$A$1:$M$2737,9, FALSE))</f>
        <v/>
      </c>
      <c r="E595" s="252"/>
      <c r="F595" s="47" t="s">
        <v>383</v>
      </c>
      <c r="G595" s="63" t="str">
        <f t="shared" ref="G595:G596" si="80">B594</f>
        <v/>
      </c>
      <c r="H595" s="50"/>
    </row>
    <row r="596" ht="15.75" customHeight="1">
      <c r="A596" s="259"/>
      <c r="C596" s="58" t="s">
        <v>372</v>
      </c>
      <c r="D596" s="260" t="str">
        <f>IFERROR(VLOOKUP(A586,REKAPAN!$A$1:$M$2737,10, FALSE))</f>
        <v/>
      </c>
      <c r="E596" s="252"/>
      <c r="F596" s="47" t="s">
        <v>404</v>
      </c>
      <c r="G596" s="66" t="str">
        <f t="shared" si="80"/>
        <v/>
      </c>
      <c r="H596" s="50"/>
    </row>
    <row r="597" ht="15.75" customHeight="1">
      <c r="A597" s="259"/>
      <c r="C597" s="58" t="s">
        <v>394</v>
      </c>
      <c r="D597" s="261"/>
      <c r="E597" s="252"/>
      <c r="F597" s="47"/>
      <c r="H597" s="50"/>
    </row>
    <row r="598" ht="15.75" customHeight="1">
      <c r="A598" s="259"/>
      <c r="C598" s="250"/>
      <c r="D598" s="50"/>
      <c r="E598" s="252"/>
      <c r="F598" s="64"/>
      <c r="H598" s="50"/>
    </row>
    <row r="599" ht="15.75" customHeight="1">
      <c r="A599" s="47" t="s">
        <v>460</v>
      </c>
      <c r="B599" s="234" t="s">
        <v>462</v>
      </c>
      <c r="C599" s="250"/>
      <c r="D599" s="251"/>
      <c r="E599" s="252"/>
      <c r="F599" s="69" t="s">
        <v>464</v>
      </c>
      <c r="G599" s="70" t="s">
        <v>469</v>
      </c>
      <c r="H599" s="71"/>
    </row>
    <row r="600" ht="15.75" customHeight="1">
      <c r="A600" s="235" t="str">
        <f>IFERROR(VLOOKUP(A586,REKAPAN!$A$2:$R$2737,16, FALSE))</f>
        <v/>
      </c>
      <c r="B600" s="262"/>
      <c r="C600" s="254"/>
      <c r="D600" s="256"/>
      <c r="E600" s="263"/>
      <c r="F600" s="77"/>
      <c r="G600" s="78"/>
      <c r="H600" s="79"/>
    </row>
    <row r="601" ht="15.75" customHeight="1">
      <c r="A601" s="221" t="s">
        <v>4126</v>
      </c>
      <c r="B601" s="222"/>
      <c r="C601" s="222"/>
      <c r="D601" s="223"/>
      <c r="E601" s="248"/>
      <c r="F601" s="30" t="str">
        <f>A601</f>
        <v>(28)5</v>
      </c>
      <c r="G601" s="31" t="s">
        <v>238</v>
      </c>
      <c r="H601" s="32"/>
    </row>
    <row r="602" ht="15.75" customHeight="1">
      <c r="A602" s="47" t="s">
        <v>239</v>
      </c>
      <c r="B602" s="52" t="str">
        <f>IFERROR(VLOOKUP(A601,REKAPAN!$A$1:$M$2737,2, FALSE))</f>
        <v/>
      </c>
      <c r="C602" s="250"/>
      <c r="D602" s="251"/>
      <c r="E602" s="252"/>
      <c r="F602" s="30" t="s">
        <v>266</v>
      </c>
      <c r="G602" s="43" t="str">
        <f>B608</f>
        <v/>
      </c>
      <c r="H602" s="28"/>
    </row>
    <row r="603" ht="15.75" customHeight="1">
      <c r="A603" s="47" t="s">
        <v>269</v>
      </c>
      <c r="B603" s="45" t="str">
        <f>IFERROR(VLOOKUP(A601,REKAPAN!$A$1:$M$2737,3, FALSE))</f>
        <v/>
      </c>
      <c r="D603" s="251"/>
      <c r="E603" s="252"/>
      <c r="F603" s="47" t="s">
        <v>270</v>
      </c>
      <c r="G603" s="49" t="str">
        <f>B602</f>
        <v/>
      </c>
      <c r="H603" s="50"/>
    </row>
    <row r="604" ht="15.75" customHeight="1">
      <c r="A604" s="47"/>
      <c r="D604" s="251"/>
      <c r="E604" s="252"/>
      <c r="F604" s="47" t="s">
        <v>283</v>
      </c>
      <c r="G604" s="51" t="str">
        <f t="shared" ref="G604:G608" si="81">D607</f>
        <v/>
      </c>
      <c r="H604" s="50"/>
    </row>
    <row r="605" ht="15.75" customHeight="1">
      <c r="A605" s="47"/>
      <c r="D605" s="251"/>
      <c r="E605" s="252"/>
      <c r="F605" s="47" t="s">
        <v>300</v>
      </c>
      <c r="G605" s="51" t="str">
        <f t="shared" si="81"/>
        <v/>
      </c>
      <c r="H605" s="50"/>
    </row>
    <row r="606" ht="15.75" customHeight="1">
      <c r="A606" s="228" t="s">
        <v>306</v>
      </c>
      <c r="B606" s="73" t="str">
        <f>IFERROR(VLOOKUP(A601,REKAPAN!$A$1:$M$2737,4, FALSE))</f>
        <v/>
      </c>
      <c r="C606" s="254"/>
      <c r="D606" s="256"/>
      <c r="E606" s="252"/>
      <c r="F606" s="47" t="s">
        <v>325</v>
      </c>
      <c r="G606" s="49" t="str">
        <f t="shared" si="81"/>
        <v/>
      </c>
      <c r="H606" s="50"/>
    </row>
    <row r="607" ht="15.75" customHeight="1">
      <c r="A607" s="47" t="s">
        <v>332</v>
      </c>
      <c r="B607" s="231" t="s">
        <v>333</v>
      </c>
      <c r="C607" s="58" t="s">
        <v>283</v>
      </c>
      <c r="D607" s="59" t="str">
        <f>IFERROR(VLOOKUP(A601,REKAPAN!$A$1:$M$2737,12, FALSE))</f>
        <v/>
      </c>
      <c r="E607" s="252"/>
      <c r="F607" s="47" t="s">
        <v>351</v>
      </c>
      <c r="G607" s="49" t="str">
        <f t="shared" si="81"/>
        <v/>
      </c>
      <c r="H607" s="50"/>
    </row>
    <row r="608" ht="15.75" customHeight="1">
      <c r="A608" s="47" t="s">
        <v>266</v>
      </c>
      <c r="B608" s="52" t="str">
        <f>IFERROR(VLOOKUP(A601,REKAPAN!$A$1:$O$2737,15, FALSE))</f>
        <v/>
      </c>
      <c r="C608" s="58" t="s">
        <v>300</v>
      </c>
      <c r="D608" s="59" t="str">
        <f>IFERROR(VLOOKUP(A601,REKAPAN!$A$1:$M$2737,13, FALSE))</f>
        <v/>
      </c>
      <c r="E608" s="252"/>
      <c r="F608" s="47" t="s">
        <v>372</v>
      </c>
      <c r="G608" s="49" t="str">
        <f t="shared" si="81"/>
        <v/>
      </c>
      <c r="H608" s="50"/>
    </row>
    <row r="609" ht="15.75" customHeight="1">
      <c r="A609" s="47" t="s">
        <v>383</v>
      </c>
      <c r="B609" s="52" t="str">
        <f>IFERROR(VLOOKUP(A601,REKAPAN!$A$1:$M$2737,6, FALSE))</f>
        <v/>
      </c>
      <c r="C609" s="58" t="s">
        <v>325</v>
      </c>
      <c r="D609" s="251" t="str">
        <f>IFERROR(VLOOKUP(A601,REKAPAN!$A$1:$M$2737,11, FALSE))</f>
        <v/>
      </c>
      <c r="E609" s="252"/>
      <c r="F609" s="47" t="s">
        <v>394</v>
      </c>
      <c r="G609" s="61" t="str">
        <f>IFERROR(VLOOKUP(A601,REKAPAN!$A$1:$O$2737,14, FALSE))</f>
        <v/>
      </c>
      <c r="H609" s="50"/>
    </row>
    <row r="610" ht="15.75" customHeight="1">
      <c r="A610" s="47" t="s">
        <v>404</v>
      </c>
      <c r="B610" s="45" t="str">
        <f>IFERROR(VLOOKUP(A601,REKAPAN!$A$1:$M$2737,5, FALSE))</f>
        <v/>
      </c>
      <c r="C610" s="58" t="s">
        <v>351</v>
      </c>
      <c r="D610" s="251" t="str">
        <f>IFERROR(VLOOKUP(A601,REKAPAN!$A$1:$M$2737,9, FALSE))</f>
        <v/>
      </c>
      <c r="E610" s="252"/>
      <c r="F610" s="47" t="s">
        <v>383</v>
      </c>
      <c r="G610" s="63" t="str">
        <f t="shared" ref="G610:G611" si="82">B609</f>
        <v/>
      </c>
      <c r="H610" s="50"/>
    </row>
    <row r="611" ht="15.75" customHeight="1">
      <c r="A611" s="259"/>
      <c r="C611" s="58" t="s">
        <v>372</v>
      </c>
      <c r="D611" s="260" t="str">
        <f>IFERROR(VLOOKUP(A601,REKAPAN!$A$1:$M$2737,10, FALSE))</f>
        <v/>
      </c>
      <c r="E611" s="252"/>
      <c r="F611" s="47" t="s">
        <v>404</v>
      </c>
      <c r="G611" s="66" t="str">
        <f t="shared" si="82"/>
        <v/>
      </c>
      <c r="H611" s="50"/>
    </row>
    <row r="612" ht="15.75" customHeight="1">
      <c r="A612" s="259"/>
      <c r="C612" s="58" t="s">
        <v>394</v>
      </c>
      <c r="D612" s="261"/>
      <c r="E612" s="252"/>
      <c r="F612" s="47"/>
      <c r="H612" s="50"/>
    </row>
    <row r="613" ht="15.75" customHeight="1">
      <c r="A613" s="259"/>
      <c r="C613" s="250"/>
      <c r="D613" s="50"/>
      <c r="E613" s="252"/>
      <c r="F613" s="64"/>
      <c r="H613" s="50"/>
    </row>
    <row r="614" ht="15.75" customHeight="1">
      <c r="A614" s="47" t="s">
        <v>460</v>
      </c>
      <c r="B614" s="234" t="s">
        <v>462</v>
      </c>
      <c r="C614" s="250"/>
      <c r="D614" s="251"/>
      <c r="E614" s="252"/>
      <c r="F614" s="69" t="s">
        <v>464</v>
      </c>
      <c r="G614" s="70" t="s">
        <v>469</v>
      </c>
      <c r="H614" s="71"/>
    </row>
    <row r="615" ht="15.75" customHeight="1">
      <c r="A615" s="235" t="str">
        <f>IFERROR(VLOOKUP(A601,REKAPAN!$A$2:$R$2737,16, FALSE))</f>
        <v/>
      </c>
      <c r="B615" s="262"/>
      <c r="C615" s="254"/>
      <c r="D615" s="256"/>
      <c r="E615" s="263"/>
      <c r="F615" s="77"/>
      <c r="G615" s="78"/>
      <c r="H615" s="79"/>
    </row>
    <row r="616" ht="15.75" customHeight="1">
      <c r="A616" s="221" t="s">
        <v>4128</v>
      </c>
      <c r="B616" s="222"/>
      <c r="C616" s="222"/>
      <c r="D616" s="223"/>
      <c r="E616" s="248"/>
      <c r="F616" s="30" t="str">
        <f>A616</f>
        <v>(28)6</v>
      </c>
      <c r="G616" s="31" t="s">
        <v>238</v>
      </c>
      <c r="H616" s="32"/>
    </row>
    <row r="617" ht="15.75" customHeight="1">
      <c r="A617" s="47" t="s">
        <v>239</v>
      </c>
      <c r="B617" s="52" t="str">
        <f>IFERROR(VLOOKUP(A616,REKAPAN!$A$1:$M$2737,2, FALSE))</f>
        <v/>
      </c>
      <c r="C617" s="250"/>
      <c r="D617" s="251"/>
      <c r="E617" s="252"/>
      <c r="F617" s="30" t="s">
        <v>266</v>
      </c>
      <c r="G617" s="43" t="str">
        <f>B623</f>
        <v/>
      </c>
      <c r="H617" s="28"/>
    </row>
    <row r="618" ht="15.75" customHeight="1">
      <c r="A618" s="47" t="s">
        <v>269</v>
      </c>
      <c r="B618" s="45" t="str">
        <f>IFERROR(VLOOKUP(A616,REKAPAN!$A$1:$M$2737,3, FALSE))</f>
        <v/>
      </c>
      <c r="D618" s="251"/>
      <c r="E618" s="252"/>
      <c r="F618" s="47" t="s">
        <v>270</v>
      </c>
      <c r="G618" s="49" t="str">
        <f>B617</f>
        <v/>
      </c>
      <c r="H618" s="50"/>
    </row>
    <row r="619" ht="15.75" customHeight="1">
      <c r="A619" s="47"/>
      <c r="D619" s="251"/>
      <c r="E619" s="252"/>
      <c r="F619" s="47" t="s">
        <v>283</v>
      </c>
      <c r="G619" s="51" t="str">
        <f t="shared" ref="G619:G623" si="83">D622</f>
        <v/>
      </c>
      <c r="H619" s="50"/>
    </row>
    <row r="620" ht="15.75" customHeight="1">
      <c r="A620" s="47"/>
      <c r="D620" s="251"/>
      <c r="E620" s="252"/>
      <c r="F620" s="47" t="s">
        <v>300</v>
      </c>
      <c r="G620" s="51" t="str">
        <f t="shared" si="83"/>
        <v/>
      </c>
      <c r="H620" s="50"/>
    </row>
    <row r="621" ht="15.75" customHeight="1">
      <c r="A621" s="228" t="s">
        <v>306</v>
      </c>
      <c r="B621" s="73" t="str">
        <f>IFERROR(VLOOKUP(A616,REKAPAN!$A$1:$M$2737,4, FALSE))</f>
        <v/>
      </c>
      <c r="C621" s="254"/>
      <c r="D621" s="256"/>
      <c r="E621" s="252"/>
      <c r="F621" s="47" t="s">
        <v>325</v>
      </c>
      <c r="G621" s="49" t="str">
        <f t="shared" si="83"/>
        <v/>
      </c>
      <c r="H621" s="50"/>
    </row>
    <row r="622" ht="15.75" customHeight="1">
      <c r="A622" s="47" t="s">
        <v>332</v>
      </c>
      <c r="B622" s="231" t="s">
        <v>333</v>
      </c>
      <c r="C622" s="58" t="s">
        <v>283</v>
      </c>
      <c r="D622" s="59" t="str">
        <f>IFERROR(VLOOKUP(A616,REKAPAN!$A$1:$M$2737,12, FALSE))</f>
        <v/>
      </c>
      <c r="E622" s="252"/>
      <c r="F622" s="47" t="s">
        <v>351</v>
      </c>
      <c r="G622" s="49" t="str">
        <f t="shared" si="83"/>
        <v/>
      </c>
      <c r="H622" s="50"/>
    </row>
    <row r="623" ht="15.75" customHeight="1">
      <c r="A623" s="47" t="s">
        <v>266</v>
      </c>
      <c r="B623" s="52" t="str">
        <f>IFERROR(VLOOKUP(A616,REKAPAN!$A$1:$O$2737,15, FALSE))</f>
        <v/>
      </c>
      <c r="C623" s="58" t="s">
        <v>300</v>
      </c>
      <c r="D623" s="59" t="str">
        <f>IFERROR(VLOOKUP(A616,REKAPAN!$A$1:$M$2737,13, FALSE))</f>
        <v/>
      </c>
      <c r="E623" s="252"/>
      <c r="F623" s="47" t="s">
        <v>372</v>
      </c>
      <c r="G623" s="49" t="str">
        <f t="shared" si="83"/>
        <v/>
      </c>
      <c r="H623" s="50"/>
    </row>
    <row r="624" ht="15.75" customHeight="1">
      <c r="A624" s="47" t="s">
        <v>383</v>
      </c>
      <c r="B624" s="52" t="str">
        <f>IFERROR(VLOOKUP(A616,REKAPAN!$A$1:$M$2737,6, FALSE))</f>
        <v/>
      </c>
      <c r="C624" s="58" t="s">
        <v>325</v>
      </c>
      <c r="D624" s="251" t="str">
        <f>IFERROR(VLOOKUP(A616,REKAPAN!$A$1:$M$2737,11, FALSE))</f>
        <v/>
      </c>
      <c r="E624" s="252"/>
      <c r="F624" s="47" t="s">
        <v>394</v>
      </c>
      <c r="G624" s="61" t="str">
        <f>IFERROR(VLOOKUP(A616,REKAPAN!$A$1:$O$2737,14, FALSE))</f>
        <v/>
      </c>
      <c r="H624" s="50"/>
    </row>
    <row r="625" ht="15.75" customHeight="1">
      <c r="A625" s="47" t="s">
        <v>404</v>
      </c>
      <c r="B625" s="45" t="str">
        <f>IFERROR(VLOOKUP(A616,REKAPAN!$A$1:$M$2737,5, FALSE))</f>
        <v/>
      </c>
      <c r="C625" s="58" t="s">
        <v>351</v>
      </c>
      <c r="D625" s="251" t="str">
        <f>IFERROR(VLOOKUP(A616,REKAPAN!$A$1:$M$2737,9, FALSE))</f>
        <v/>
      </c>
      <c r="E625" s="252"/>
      <c r="F625" s="47" t="s">
        <v>383</v>
      </c>
      <c r="G625" s="63" t="str">
        <f t="shared" ref="G625:G626" si="84">B624</f>
        <v/>
      </c>
      <c r="H625" s="50"/>
    </row>
    <row r="626" ht="15.75" customHeight="1">
      <c r="A626" s="259"/>
      <c r="C626" s="58" t="s">
        <v>372</v>
      </c>
      <c r="D626" s="260" t="str">
        <f>IFERROR(VLOOKUP(A616,REKAPAN!$A$1:$M$2737,10, FALSE))</f>
        <v/>
      </c>
      <c r="E626" s="252"/>
      <c r="F626" s="47" t="s">
        <v>404</v>
      </c>
      <c r="G626" s="66" t="str">
        <f t="shared" si="84"/>
        <v/>
      </c>
      <c r="H626" s="50"/>
    </row>
    <row r="627" ht="15.75" customHeight="1">
      <c r="A627" s="259"/>
      <c r="C627" s="58" t="s">
        <v>394</v>
      </c>
      <c r="D627" s="261"/>
      <c r="E627" s="252"/>
      <c r="F627" s="47"/>
      <c r="H627" s="50"/>
    </row>
    <row r="628" ht="15.75" customHeight="1">
      <c r="A628" s="259"/>
      <c r="C628" s="250"/>
      <c r="D628" s="50"/>
      <c r="E628" s="252"/>
      <c r="F628" s="64"/>
      <c r="H628" s="50"/>
    </row>
    <row r="629" ht="15.75" customHeight="1">
      <c r="A629" s="47" t="s">
        <v>460</v>
      </c>
      <c r="B629" s="234" t="s">
        <v>462</v>
      </c>
      <c r="C629" s="250"/>
      <c r="D629" s="251"/>
      <c r="E629" s="252"/>
      <c r="F629" s="69" t="s">
        <v>464</v>
      </c>
      <c r="G629" s="70" t="s">
        <v>469</v>
      </c>
      <c r="H629" s="71"/>
    </row>
    <row r="630" ht="15.75" customHeight="1">
      <c r="A630" s="235" t="str">
        <f>IFERROR(VLOOKUP(A616,REKAPAN!$A$2:$R$2737,16, FALSE))</f>
        <v/>
      </c>
      <c r="B630" s="262"/>
      <c r="C630" s="254"/>
      <c r="D630" s="256"/>
      <c r="E630" s="263"/>
      <c r="F630" s="77"/>
      <c r="G630" s="78"/>
      <c r="H630" s="79"/>
    </row>
    <row r="631" ht="15.75" customHeight="1">
      <c r="A631" s="221" t="s">
        <v>4130</v>
      </c>
      <c r="B631" s="222"/>
      <c r="C631" s="222"/>
      <c r="D631" s="223"/>
      <c r="E631" s="248"/>
      <c r="F631" s="30" t="str">
        <f>A631</f>
        <v>(28)7</v>
      </c>
      <c r="G631" s="31" t="s">
        <v>238</v>
      </c>
      <c r="H631" s="32"/>
    </row>
    <row r="632" ht="15.75" customHeight="1">
      <c r="A632" s="47" t="s">
        <v>239</v>
      </c>
      <c r="B632" s="52" t="str">
        <f>IFERROR(VLOOKUP(A631,REKAPAN!$A$1:$M$2737,2, FALSE))</f>
        <v/>
      </c>
      <c r="C632" s="250"/>
      <c r="D632" s="251"/>
      <c r="E632" s="252"/>
      <c r="F632" s="30" t="s">
        <v>266</v>
      </c>
      <c r="G632" s="43" t="str">
        <f>B638</f>
        <v/>
      </c>
      <c r="H632" s="28"/>
    </row>
    <row r="633" ht="15.75" customHeight="1">
      <c r="A633" s="47" t="s">
        <v>269</v>
      </c>
      <c r="B633" s="45" t="str">
        <f>IFERROR(VLOOKUP(A631,REKAPAN!$A$1:$M$2737,3, FALSE))</f>
        <v/>
      </c>
      <c r="D633" s="251"/>
      <c r="E633" s="252"/>
      <c r="F633" s="47" t="s">
        <v>270</v>
      </c>
      <c r="G633" s="49" t="str">
        <f>B632</f>
        <v/>
      </c>
      <c r="H633" s="50"/>
    </row>
    <row r="634" ht="15.75" customHeight="1">
      <c r="A634" s="47"/>
      <c r="D634" s="251"/>
      <c r="E634" s="252"/>
      <c r="F634" s="47" t="s">
        <v>283</v>
      </c>
      <c r="G634" s="51" t="str">
        <f t="shared" ref="G634:G638" si="85">D637</f>
        <v/>
      </c>
      <c r="H634" s="50"/>
    </row>
    <row r="635" ht="15.75" customHeight="1">
      <c r="A635" s="47"/>
      <c r="D635" s="251"/>
      <c r="E635" s="252"/>
      <c r="F635" s="47" t="s">
        <v>300</v>
      </c>
      <c r="G635" s="51" t="str">
        <f t="shared" si="85"/>
        <v/>
      </c>
      <c r="H635" s="50"/>
    </row>
    <row r="636" ht="15.75" customHeight="1">
      <c r="A636" s="228" t="s">
        <v>306</v>
      </c>
      <c r="B636" s="73" t="str">
        <f>IFERROR(VLOOKUP(A631,REKAPAN!$A$1:$M$2737,4, FALSE))</f>
        <v/>
      </c>
      <c r="C636" s="254"/>
      <c r="D636" s="256"/>
      <c r="E636" s="252"/>
      <c r="F636" s="47" t="s">
        <v>325</v>
      </c>
      <c r="G636" s="49" t="str">
        <f t="shared" si="85"/>
        <v/>
      </c>
      <c r="H636" s="50"/>
    </row>
    <row r="637" ht="15.75" customHeight="1">
      <c r="A637" s="47" t="s">
        <v>332</v>
      </c>
      <c r="B637" s="231" t="s">
        <v>333</v>
      </c>
      <c r="C637" s="58" t="s">
        <v>283</v>
      </c>
      <c r="D637" s="59" t="str">
        <f>IFERROR(VLOOKUP(A631,REKAPAN!$A$1:$M$2737,12, FALSE))</f>
        <v/>
      </c>
      <c r="E637" s="252"/>
      <c r="F637" s="47" t="s">
        <v>351</v>
      </c>
      <c r="G637" s="49" t="str">
        <f t="shared" si="85"/>
        <v/>
      </c>
      <c r="H637" s="50"/>
    </row>
    <row r="638" ht="15.75" customHeight="1">
      <c r="A638" s="47" t="s">
        <v>266</v>
      </c>
      <c r="B638" s="52" t="str">
        <f>IFERROR(VLOOKUP(A631,REKAPAN!$A$1:$O$2737,15, FALSE))</f>
        <v/>
      </c>
      <c r="C638" s="58" t="s">
        <v>300</v>
      </c>
      <c r="D638" s="59" t="str">
        <f>IFERROR(VLOOKUP(A631,REKAPAN!$A$1:$M$2737,13, FALSE))</f>
        <v/>
      </c>
      <c r="E638" s="252"/>
      <c r="F638" s="47" t="s">
        <v>372</v>
      </c>
      <c r="G638" s="49" t="str">
        <f t="shared" si="85"/>
        <v/>
      </c>
      <c r="H638" s="50"/>
    </row>
    <row r="639" ht="15.75" customHeight="1">
      <c r="A639" s="47" t="s">
        <v>383</v>
      </c>
      <c r="B639" s="52" t="str">
        <f>IFERROR(VLOOKUP(A631,REKAPAN!$A$1:$M$2737,6, FALSE))</f>
        <v/>
      </c>
      <c r="C639" s="58" t="s">
        <v>325</v>
      </c>
      <c r="D639" s="251" t="str">
        <f>IFERROR(VLOOKUP(A631,REKAPAN!$A$1:$M$2737,11, FALSE))</f>
        <v/>
      </c>
      <c r="E639" s="252"/>
      <c r="F639" s="47" t="s">
        <v>394</v>
      </c>
      <c r="G639" s="61" t="str">
        <f>IFERROR(VLOOKUP(A631,REKAPAN!$A$1:$O$2737,14, FALSE))</f>
        <v/>
      </c>
      <c r="H639" s="50"/>
    </row>
    <row r="640" ht="15.75" customHeight="1">
      <c r="A640" s="47" t="s">
        <v>404</v>
      </c>
      <c r="B640" s="45" t="str">
        <f>IFERROR(VLOOKUP(A631,REKAPAN!$A$1:$M$2737,5, FALSE))</f>
        <v/>
      </c>
      <c r="C640" s="58" t="s">
        <v>351</v>
      </c>
      <c r="D640" s="251" t="str">
        <f>IFERROR(VLOOKUP(A631,REKAPAN!$A$1:$M$2737,9, FALSE))</f>
        <v/>
      </c>
      <c r="E640" s="252"/>
      <c r="F640" s="47" t="s">
        <v>383</v>
      </c>
      <c r="G640" s="63" t="str">
        <f t="shared" ref="G640:G641" si="86">B639</f>
        <v/>
      </c>
      <c r="H640" s="50"/>
    </row>
    <row r="641" ht="15.75" customHeight="1">
      <c r="A641" s="259"/>
      <c r="C641" s="58" t="s">
        <v>372</v>
      </c>
      <c r="D641" s="260" t="str">
        <f>IFERROR(VLOOKUP(A631,REKAPAN!$A$1:$M$2737,10, FALSE))</f>
        <v/>
      </c>
      <c r="E641" s="252"/>
      <c r="F641" s="47" t="s">
        <v>404</v>
      </c>
      <c r="G641" s="66" t="str">
        <f t="shared" si="86"/>
        <v/>
      </c>
      <c r="H641" s="50"/>
    </row>
    <row r="642" ht="15.75" customHeight="1">
      <c r="A642" s="259"/>
      <c r="C642" s="58" t="s">
        <v>394</v>
      </c>
      <c r="D642" s="261"/>
      <c r="E642" s="252"/>
      <c r="F642" s="47"/>
      <c r="H642" s="50"/>
    </row>
    <row r="643" ht="15.75" customHeight="1">
      <c r="A643" s="259"/>
      <c r="C643" s="250"/>
      <c r="D643" s="50"/>
      <c r="E643" s="252"/>
      <c r="F643" s="64"/>
      <c r="H643" s="50"/>
    </row>
    <row r="644" ht="15.75" customHeight="1">
      <c r="A644" s="47" t="s">
        <v>460</v>
      </c>
      <c r="B644" s="234" t="s">
        <v>462</v>
      </c>
      <c r="C644" s="250"/>
      <c r="D644" s="251"/>
      <c r="E644" s="252"/>
      <c r="F644" s="69" t="s">
        <v>464</v>
      </c>
      <c r="G644" s="70" t="s">
        <v>469</v>
      </c>
      <c r="H644" s="71"/>
    </row>
    <row r="645" ht="15.75" customHeight="1">
      <c r="A645" s="235" t="str">
        <f>IFERROR(VLOOKUP(A631,REKAPAN!$A$2:$R$2737,16, FALSE))</f>
        <v/>
      </c>
      <c r="B645" s="262"/>
      <c r="C645" s="254"/>
      <c r="D645" s="256"/>
      <c r="E645" s="263"/>
      <c r="F645" s="77"/>
      <c r="G645" s="78"/>
      <c r="H645" s="79"/>
    </row>
    <row r="646" ht="15.75" customHeight="1">
      <c r="A646" s="221" t="s">
        <v>4131</v>
      </c>
      <c r="B646" s="222"/>
      <c r="C646" s="222"/>
      <c r="D646" s="223"/>
      <c r="E646" s="248"/>
      <c r="F646" s="30" t="str">
        <f>A646</f>
        <v>(28)8</v>
      </c>
      <c r="G646" s="31" t="s">
        <v>238</v>
      </c>
      <c r="H646" s="32"/>
    </row>
    <row r="647" ht="15.75" customHeight="1">
      <c r="A647" s="47" t="s">
        <v>239</v>
      </c>
      <c r="B647" s="52" t="str">
        <f>IFERROR(VLOOKUP(A646,REKAPAN!$A$1:$M$2737,2, FALSE))</f>
        <v/>
      </c>
      <c r="C647" s="250"/>
      <c r="D647" s="251"/>
      <c r="E647" s="252"/>
      <c r="F647" s="30" t="s">
        <v>266</v>
      </c>
      <c r="G647" s="43" t="str">
        <f>B653</f>
        <v/>
      </c>
      <c r="H647" s="28"/>
    </row>
    <row r="648" ht="15.75" customHeight="1">
      <c r="A648" s="47" t="s">
        <v>269</v>
      </c>
      <c r="B648" s="45" t="str">
        <f>IFERROR(VLOOKUP(A646,REKAPAN!$A$1:$M$2737,3, FALSE))</f>
        <v/>
      </c>
      <c r="D648" s="251"/>
      <c r="E648" s="252"/>
      <c r="F648" s="47" t="s">
        <v>270</v>
      </c>
      <c r="G648" s="49" t="str">
        <f>B647</f>
        <v/>
      </c>
      <c r="H648" s="50"/>
    </row>
    <row r="649" ht="15.75" customHeight="1">
      <c r="A649" s="47"/>
      <c r="D649" s="251"/>
      <c r="E649" s="252"/>
      <c r="F649" s="47" t="s">
        <v>283</v>
      </c>
      <c r="G649" s="51" t="str">
        <f t="shared" ref="G649:G653" si="87">D652</f>
        <v/>
      </c>
      <c r="H649" s="50"/>
    </row>
    <row r="650" ht="15.75" customHeight="1">
      <c r="A650" s="47"/>
      <c r="D650" s="251"/>
      <c r="E650" s="252"/>
      <c r="F650" s="47" t="s">
        <v>300</v>
      </c>
      <c r="G650" s="51" t="str">
        <f t="shared" si="87"/>
        <v/>
      </c>
      <c r="H650" s="50"/>
    </row>
    <row r="651" ht="15.75" customHeight="1">
      <c r="A651" s="228" t="s">
        <v>306</v>
      </c>
      <c r="B651" s="73" t="str">
        <f>IFERROR(VLOOKUP(A646,REKAPAN!$A$1:$M$2737,4, FALSE))</f>
        <v/>
      </c>
      <c r="C651" s="254"/>
      <c r="D651" s="256"/>
      <c r="E651" s="252"/>
      <c r="F651" s="47" t="s">
        <v>325</v>
      </c>
      <c r="G651" s="49" t="str">
        <f t="shared" si="87"/>
        <v/>
      </c>
      <c r="H651" s="50"/>
    </row>
    <row r="652" ht="15.75" customHeight="1">
      <c r="A652" s="47" t="s">
        <v>332</v>
      </c>
      <c r="B652" s="231" t="s">
        <v>333</v>
      </c>
      <c r="C652" s="58" t="s">
        <v>283</v>
      </c>
      <c r="D652" s="59" t="str">
        <f>IFERROR(VLOOKUP(A646,REKAPAN!$A$1:$M$2737,12, FALSE))</f>
        <v/>
      </c>
      <c r="E652" s="252"/>
      <c r="F652" s="47" t="s">
        <v>351</v>
      </c>
      <c r="G652" s="49" t="str">
        <f t="shared" si="87"/>
        <v/>
      </c>
      <c r="H652" s="50"/>
    </row>
    <row r="653" ht="15.75" customHeight="1">
      <c r="A653" s="47" t="s">
        <v>266</v>
      </c>
      <c r="B653" s="52" t="str">
        <f>IFERROR(VLOOKUP(A646,REKAPAN!$A$1:$O$2737,15, FALSE))</f>
        <v/>
      </c>
      <c r="C653" s="58" t="s">
        <v>300</v>
      </c>
      <c r="D653" s="59" t="str">
        <f>IFERROR(VLOOKUP(A646,REKAPAN!$A$1:$M$2737,13, FALSE))</f>
        <v/>
      </c>
      <c r="E653" s="252"/>
      <c r="F653" s="47" t="s">
        <v>372</v>
      </c>
      <c r="G653" s="49" t="str">
        <f t="shared" si="87"/>
        <v/>
      </c>
      <c r="H653" s="50"/>
    </row>
    <row r="654" ht="15.75" customHeight="1">
      <c r="A654" s="47" t="s">
        <v>383</v>
      </c>
      <c r="B654" s="52" t="str">
        <f>IFERROR(VLOOKUP(A646,REKAPAN!$A$1:$M$2737,6, FALSE))</f>
        <v/>
      </c>
      <c r="C654" s="58" t="s">
        <v>325</v>
      </c>
      <c r="D654" s="251" t="str">
        <f>IFERROR(VLOOKUP(A646,REKAPAN!$A$1:$M$2737,11, FALSE))</f>
        <v/>
      </c>
      <c r="E654" s="252"/>
      <c r="F654" s="47" t="s">
        <v>394</v>
      </c>
      <c r="G654" s="61" t="str">
        <f>IFERROR(VLOOKUP(A646,REKAPAN!$A$1:$O$2737,14, FALSE))</f>
        <v/>
      </c>
      <c r="H654" s="50"/>
    </row>
    <row r="655" ht="15.75" customHeight="1">
      <c r="A655" s="47" t="s">
        <v>404</v>
      </c>
      <c r="B655" s="45" t="str">
        <f>IFERROR(VLOOKUP(A646,REKAPAN!$A$1:$M$2737,5, FALSE))</f>
        <v/>
      </c>
      <c r="C655" s="58" t="s">
        <v>351</v>
      </c>
      <c r="D655" s="251" t="str">
        <f>IFERROR(VLOOKUP(A646,REKAPAN!$A$1:$M$2737,9, FALSE))</f>
        <v/>
      </c>
      <c r="E655" s="252"/>
      <c r="F655" s="47" t="s">
        <v>383</v>
      </c>
      <c r="G655" s="63" t="str">
        <f t="shared" ref="G655:G656" si="88">B654</f>
        <v/>
      </c>
      <c r="H655" s="50"/>
    </row>
    <row r="656" ht="15.75" customHeight="1">
      <c r="A656" s="259"/>
      <c r="C656" s="58" t="s">
        <v>372</v>
      </c>
      <c r="D656" s="260" t="str">
        <f>IFERROR(VLOOKUP(A646,REKAPAN!$A$1:$M$2737,10, FALSE))</f>
        <v/>
      </c>
      <c r="E656" s="252"/>
      <c r="F656" s="47" t="s">
        <v>404</v>
      </c>
      <c r="G656" s="66" t="str">
        <f t="shared" si="88"/>
        <v/>
      </c>
      <c r="H656" s="50"/>
    </row>
    <row r="657" ht="15.75" customHeight="1">
      <c r="A657" s="259"/>
      <c r="C657" s="58" t="s">
        <v>394</v>
      </c>
      <c r="D657" s="261"/>
      <c r="E657" s="252"/>
      <c r="F657" s="47"/>
      <c r="H657" s="50"/>
    </row>
    <row r="658" ht="15.75" customHeight="1">
      <c r="A658" s="259"/>
      <c r="C658" s="250"/>
      <c r="D658" s="50"/>
      <c r="E658" s="252"/>
      <c r="F658" s="64"/>
      <c r="H658" s="50"/>
    </row>
    <row r="659" ht="15.75" customHeight="1">
      <c r="A659" s="47" t="s">
        <v>460</v>
      </c>
      <c r="B659" s="234" t="s">
        <v>462</v>
      </c>
      <c r="C659" s="250"/>
      <c r="D659" s="251"/>
      <c r="E659" s="252"/>
      <c r="F659" s="69" t="s">
        <v>464</v>
      </c>
      <c r="G659" s="70" t="s">
        <v>469</v>
      </c>
      <c r="H659" s="71"/>
    </row>
    <row r="660" ht="15.75" customHeight="1">
      <c r="A660" s="235" t="str">
        <f>IFERROR(VLOOKUP(A646,REKAPAN!$A$2:$R$2737,16, FALSE))</f>
        <v/>
      </c>
      <c r="B660" s="262"/>
      <c r="C660" s="254"/>
      <c r="D660" s="256"/>
      <c r="E660" s="263"/>
      <c r="F660" s="77"/>
      <c r="G660" s="78"/>
      <c r="H660" s="79"/>
    </row>
    <row r="661" ht="15.75" customHeight="1">
      <c r="A661" s="221" t="s">
        <v>4133</v>
      </c>
      <c r="B661" s="222"/>
      <c r="C661" s="222"/>
      <c r="D661" s="223"/>
      <c r="E661" s="248"/>
      <c r="F661" s="30" t="str">
        <f>A661</f>
        <v>(28)9</v>
      </c>
      <c r="G661" s="31" t="s">
        <v>238</v>
      </c>
      <c r="H661" s="32"/>
    </row>
    <row r="662" ht="15.75" customHeight="1">
      <c r="A662" s="47" t="s">
        <v>239</v>
      </c>
      <c r="B662" s="52" t="str">
        <f>IFERROR(VLOOKUP(A661,REKAPAN!$A$1:$M$2737,2, FALSE))</f>
        <v/>
      </c>
      <c r="C662" s="250"/>
      <c r="D662" s="251"/>
      <c r="E662" s="252"/>
      <c r="F662" s="30" t="s">
        <v>266</v>
      </c>
      <c r="G662" s="43" t="str">
        <f>B668</f>
        <v/>
      </c>
      <c r="H662" s="28"/>
    </row>
    <row r="663" ht="15.75" customHeight="1">
      <c r="A663" s="47" t="s">
        <v>269</v>
      </c>
      <c r="B663" s="45" t="str">
        <f>IFERROR(VLOOKUP(A661,REKAPAN!$A$1:$M$2737,3, FALSE))</f>
        <v/>
      </c>
      <c r="D663" s="251"/>
      <c r="E663" s="252"/>
      <c r="F663" s="47" t="s">
        <v>270</v>
      </c>
      <c r="G663" s="49" t="str">
        <f>B662</f>
        <v/>
      </c>
      <c r="H663" s="50"/>
    </row>
    <row r="664" ht="15.75" customHeight="1">
      <c r="A664" s="47"/>
      <c r="D664" s="251"/>
      <c r="E664" s="252"/>
      <c r="F664" s="47" t="s">
        <v>283</v>
      </c>
      <c r="G664" s="51" t="str">
        <f t="shared" ref="G664:G668" si="89">D667</f>
        <v/>
      </c>
      <c r="H664" s="50"/>
    </row>
    <row r="665" ht="27.0" customHeight="1">
      <c r="A665" s="47"/>
      <c r="D665" s="251"/>
      <c r="E665" s="252"/>
      <c r="F665" s="47" t="s">
        <v>300</v>
      </c>
      <c r="G665" s="51" t="str">
        <f t="shared" si="89"/>
        <v/>
      </c>
      <c r="H665" s="50"/>
    </row>
    <row r="666" ht="15.75" customHeight="1">
      <c r="A666" s="228" t="s">
        <v>306</v>
      </c>
      <c r="B666" s="73" t="str">
        <f>IFERROR(VLOOKUP(A661,REKAPAN!$A$1:$M$2737,4, FALSE))</f>
        <v/>
      </c>
      <c r="C666" s="254"/>
      <c r="D666" s="256"/>
      <c r="E666" s="252"/>
      <c r="F666" s="47" t="s">
        <v>325</v>
      </c>
      <c r="G666" s="49" t="str">
        <f t="shared" si="89"/>
        <v/>
      </c>
      <c r="H666" s="50"/>
    </row>
    <row r="667" ht="15.75" customHeight="1">
      <c r="A667" s="47" t="s">
        <v>332</v>
      </c>
      <c r="B667" s="231" t="s">
        <v>333</v>
      </c>
      <c r="C667" s="58" t="s">
        <v>283</v>
      </c>
      <c r="D667" s="59" t="str">
        <f>IFERROR(VLOOKUP(A661,REKAPAN!$A$1:$M$2737,12, FALSE))</f>
        <v/>
      </c>
      <c r="E667" s="252"/>
      <c r="F667" s="47" t="s">
        <v>351</v>
      </c>
      <c r="G667" s="49" t="str">
        <f t="shared" si="89"/>
        <v/>
      </c>
      <c r="H667" s="50"/>
    </row>
    <row r="668" ht="15.75" customHeight="1">
      <c r="A668" s="47" t="s">
        <v>266</v>
      </c>
      <c r="B668" s="52" t="str">
        <f>IFERROR(VLOOKUP(A661,REKAPAN!$A$1:$O$2737,15, FALSE))</f>
        <v/>
      </c>
      <c r="C668" s="58" t="s">
        <v>300</v>
      </c>
      <c r="D668" s="59" t="str">
        <f>IFERROR(VLOOKUP(A661,REKAPAN!$A$1:$M$2737,13, FALSE))</f>
        <v/>
      </c>
      <c r="E668" s="252"/>
      <c r="F668" s="47" t="s">
        <v>372</v>
      </c>
      <c r="G668" s="49" t="str">
        <f t="shared" si="89"/>
        <v/>
      </c>
      <c r="H668" s="50"/>
    </row>
    <row r="669" ht="15.75" customHeight="1">
      <c r="A669" s="47" t="s">
        <v>383</v>
      </c>
      <c r="B669" s="52" t="str">
        <f>IFERROR(VLOOKUP(A661,REKAPAN!$A$1:$M$2737,6, FALSE))</f>
        <v/>
      </c>
      <c r="C669" s="58" t="s">
        <v>325</v>
      </c>
      <c r="D669" s="251" t="str">
        <f>IFERROR(VLOOKUP(A661,REKAPAN!$A$1:$M$2737,11, FALSE))</f>
        <v/>
      </c>
      <c r="E669" s="252"/>
      <c r="F669" s="47" t="s">
        <v>394</v>
      </c>
      <c r="G669" s="61" t="str">
        <f>IFERROR(VLOOKUP(A661,REKAPAN!$A$1:$O$2737,14, FALSE))</f>
        <v/>
      </c>
      <c r="H669" s="50"/>
    </row>
    <row r="670" ht="15.75" customHeight="1">
      <c r="A670" s="47" t="s">
        <v>404</v>
      </c>
      <c r="B670" s="45" t="str">
        <f>IFERROR(VLOOKUP(A661,REKAPAN!$A$1:$M$2737,5, FALSE))</f>
        <v/>
      </c>
      <c r="C670" s="58" t="s">
        <v>351</v>
      </c>
      <c r="D670" s="251" t="str">
        <f>IFERROR(VLOOKUP(A661,REKAPAN!$A$1:$M$2737,9, FALSE))</f>
        <v/>
      </c>
      <c r="E670" s="252"/>
      <c r="F670" s="47" t="s">
        <v>383</v>
      </c>
      <c r="G670" s="63" t="str">
        <f t="shared" ref="G670:G671" si="90">B669</f>
        <v/>
      </c>
      <c r="H670" s="50"/>
    </row>
    <row r="671" ht="15.75" customHeight="1">
      <c r="A671" s="259"/>
      <c r="C671" s="58" t="s">
        <v>372</v>
      </c>
      <c r="D671" s="260" t="str">
        <f>IFERROR(VLOOKUP(A661,REKAPAN!$A$1:$M$2737,10, FALSE))</f>
        <v/>
      </c>
      <c r="E671" s="252"/>
      <c r="F671" s="47" t="s">
        <v>404</v>
      </c>
      <c r="G671" s="66" t="str">
        <f t="shared" si="90"/>
        <v/>
      </c>
      <c r="H671" s="50"/>
    </row>
    <row r="672" ht="15.75" customHeight="1">
      <c r="A672" s="259"/>
      <c r="C672" s="58" t="s">
        <v>394</v>
      </c>
      <c r="D672" s="261"/>
      <c r="E672" s="252"/>
      <c r="F672" s="47"/>
      <c r="H672" s="50"/>
    </row>
    <row r="673" ht="15.75" customHeight="1">
      <c r="A673" s="259"/>
      <c r="C673" s="250"/>
      <c r="D673" s="50"/>
      <c r="E673" s="252"/>
      <c r="F673" s="64"/>
      <c r="H673" s="50"/>
    </row>
    <row r="674" ht="15.75" customHeight="1">
      <c r="A674" s="47" t="s">
        <v>460</v>
      </c>
      <c r="B674" s="234" t="s">
        <v>462</v>
      </c>
      <c r="C674" s="250"/>
      <c r="D674" s="251"/>
      <c r="E674" s="252"/>
      <c r="F674" s="69" t="s">
        <v>464</v>
      </c>
      <c r="G674" s="70" t="s">
        <v>469</v>
      </c>
      <c r="H674" s="71"/>
    </row>
    <row r="675" ht="15.75" customHeight="1">
      <c r="A675" s="235" t="str">
        <f>IFERROR(VLOOKUP(A661,REKAPAN!$A$2:$R$2737,16, FALSE))</f>
        <v/>
      </c>
      <c r="B675" s="262"/>
      <c r="C675" s="254"/>
      <c r="D675" s="256"/>
      <c r="E675" s="263"/>
      <c r="F675" s="77"/>
      <c r="G675" s="78"/>
      <c r="H675" s="79"/>
    </row>
    <row r="676" ht="15.75" customHeight="1">
      <c r="A676" s="221" t="s">
        <v>4135</v>
      </c>
      <c r="B676" s="222"/>
      <c r="C676" s="222"/>
      <c r="D676" s="223"/>
      <c r="E676" s="248"/>
      <c r="F676" s="30" t="str">
        <f>A676</f>
        <v>(28)10</v>
      </c>
      <c r="G676" s="31" t="s">
        <v>238</v>
      </c>
      <c r="H676" s="32"/>
    </row>
    <row r="677" ht="15.75" customHeight="1">
      <c r="A677" s="47" t="s">
        <v>239</v>
      </c>
      <c r="B677" s="52" t="str">
        <f>IFERROR(VLOOKUP(A676,REKAPAN!$A$1:$M$2737,2, FALSE))</f>
        <v/>
      </c>
      <c r="C677" s="250"/>
      <c r="D677" s="251"/>
      <c r="E677" s="252"/>
      <c r="F677" s="30" t="s">
        <v>266</v>
      </c>
      <c r="G677" s="43" t="str">
        <f>B683</f>
        <v/>
      </c>
      <c r="H677" s="28"/>
    </row>
    <row r="678" ht="15.75" customHeight="1">
      <c r="A678" s="47" t="s">
        <v>269</v>
      </c>
      <c r="B678" s="45" t="str">
        <f>IFERROR(VLOOKUP(A676,REKAPAN!$A$1:$M$2737,3, FALSE))</f>
        <v/>
      </c>
      <c r="D678" s="251"/>
      <c r="E678" s="252"/>
      <c r="F678" s="47" t="s">
        <v>270</v>
      </c>
      <c r="G678" s="49" t="str">
        <f>B677</f>
        <v/>
      </c>
      <c r="H678" s="50"/>
    </row>
    <row r="679" ht="15.75" customHeight="1">
      <c r="A679" s="47"/>
      <c r="D679" s="251"/>
      <c r="E679" s="252"/>
      <c r="F679" s="47" t="s">
        <v>283</v>
      </c>
      <c r="G679" s="51" t="str">
        <f t="shared" ref="G679:G683" si="91">D682</f>
        <v/>
      </c>
      <c r="H679" s="50"/>
    </row>
    <row r="680" ht="15.75" customHeight="1">
      <c r="A680" s="47"/>
      <c r="D680" s="251"/>
      <c r="E680" s="252"/>
      <c r="F680" s="47" t="s">
        <v>300</v>
      </c>
      <c r="G680" s="51" t="str">
        <f t="shared" si="91"/>
        <v/>
      </c>
      <c r="H680" s="50"/>
    </row>
    <row r="681" ht="15.75" customHeight="1">
      <c r="A681" s="228" t="s">
        <v>306</v>
      </c>
      <c r="B681" s="73" t="str">
        <f>IFERROR(VLOOKUP(A676,REKAPAN!$A$1:$M$2737,4, FALSE))</f>
        <v/>
      </c>
      <c r="C681" s="254"/>
      <c r="D681" s="256"/>
      <c r="E681" s="252"/>
      <c r="F681" s="47" t="s">
        <v>325</v>
      </c>
      <c r="G681" s="49" t="str">
        <f t="shared" si="91"/>
        <v/>
      </c>
      <c r="H681" s="50"/>
    </row>
    <row r="682" ht="15.75" customHeight="1">
      <c r="A682" s="47" t="s">
        <v>332</v>
      </c>
      <c r="B682" s="231" t="s">
        <v>333</v>
      </c>
      <c r="C682" s="58" t="s">
        <v>283</v>
      </c>
      <c r="D682" s="59" t="str">
        <f>IFERROR(VLOOKUP(A676,REKAPAN!$A$1:$M$2737,12, FALSE))</f>
        <v/>
      </c>
      <c r="E682" s="252"/>
      <c r="F682" s="47" t="s">
        <v>351</v>
      </c>
      <c r="G682" s="49" t="str">
        <f t="shared" si="91"/>
        <v/>
      </c>
      <c r="H682" s="50"/>
    </row>
    <row r="683" ht="15.75" customHeight="1">
      <c r="A683" s="47" t="s">
        <v>266</v>
      </c>
      <c r="B683" s="52" t="str">
        <f>IFERROR(VLOOKUP(A676,REKAPAN!$A$1:$O$2737,15, FALSE))</f>
        <v/>
      </c>
      <c r="C683" s="58" t="s">
        <v>300</v>
      </c>
      <c r="D683" s="59" t="str">
        <f>IFERROR(VLOOKUP(A676,REKAPAN!$A$1:$M$2737,13, FALSE))</f>
        <v/>
      </c>
      <c r="E683" s="252"/>
      <c r="F683" s="47" t="s">
        <v>372</v>
      </c>
      <c r="G683" s="49" t="str">
        <f t="shared" si="91"/>
        <v/>
      </c>
      <c r="H683" s="50"/>
    </row>
    <row r="684" ht="15.75" customHeight="1">
      <c r="A684" s="47" t="s">
        <v>383</v>
      </c>
      <c r="B684" s="52" t="str">
        <f>IFERROR(VLOOKUP(A676,REKAPAN!$A$1:$M$2737,6, FALSE))</f>
        <v/>
      </c>
      <c r="C684" s="58" t="s">
        <v>325</v>
      </c>
      <c r="D684" s="251" t="str">
        <f>IFERROR(VLOOKUP(A676,REKAPAN!$A$1:$M$2737,11, FALSE))</f>
        <v/>
      </c>
      <c r="E684" s="252"/>
      <c r="F684" s="47" t="s">
        <v>394</v>
      </c>
      <c r="G684" s="61" t="str">
        <f>IFERROR(VLOOKUP(A676,REKAPAN!$A$1:$O$2737,14, FALSE))</f>
        <v/>
      </c>
      <c r="H684" s="50"/>
    </row>
    <row r="685" ht="15.75" customHeight="1">
      <c r="A685" s="47" t="s">
        <v>404</v>
      </c>
      <c r="B685" s="45" t="str">
        <f>IFERROR(VLOOKUP(A676,REKAPAN!$A$1:$M$2737,5, FALSE))</f>
        <v/>
      </c>
      <c r="C685" s="58" t="s">
        <v>351</v>
      </c>
      <c r="D685" s="251" t="str">
        <f>IFERROR(VLOOKUP(A676,REKAPAN!$A$1:$M$2737,9, FALSE))</f>
        <v/>
      </c>
      <c r="E685" s="252"/>
      <c r="F685" s="47" t="s">
        <v>383</v>
      </c>
      <c r="G685" s="63" t="str">
        <f t="shared" ref="G685:G686" si="92">B684</f>
        <v/>
      </c>
      <c r="H685" s="50"/>
    </row>
    <row r="686" ht="15.75" customHeight="1">
      <c r="A686" s="259"/>
      <c r="C686" s="58" t="s">
        <v>372</v>
      </c>
      <c r="D686" s="260" t="str">
        <f>IFERROR(VLOOKUP(A676,REKAPAN!$A$1:$M$2737,10, FALSE))</f>
        <v/>
      </c>
      <c r="E686" s="252"/>
      <c r="F686" s="47" t="s">
        <v>404</v>
      </c>
      <c r="G686" s="66" t="str">
        <f t="shared" si="92"/>
        <v/>
      </c>
      <c r="H686" s="50"/>
    </row>
    <row r="687" ht="15.75" customHeight="1">
      <c r="A687" s="259"/>
      <c r="C687" s="58" t="s">
        <v>394</v>
      </c>
      <c r="D687" s="261"/>
      <c r="E687" s="252"/>
      <c r="F687" s="47"/>
      <c r="H687" s="50"/>
    </row>
    <row r="688" ht="15.75" customHeight="1">
      <c r="A688" s="259"/>
      <c r="C688" s="250"/>
      <c r="D688" s="50"/>
      <c r="E688" s="252"/>
      <c r="F688" s="64"/>
      <c r="H688" s="50"/>
    </row>
    <row r="689" ht="15.75" customHeight="1">
      <c r="A689" s="47" t="s">
        <v>460</v>
      </c>
      <c r="B689" s="234" t="s">
        <v>462</v>
      </c>
      <c r="C689" s="250"/>
      <c r="D689" s="251"/>
      <c r="E689" s="252"/>
      <c r="F689" s="69" t="s">
        <v>464</v>
      </c>
      <c r="G689" s="70" t="s">
        <v>469</v>
      </c>
      <c r="H689" s="71"/>
    </row>
    <row r="690" ht="15.75" customHeight="1">
      <c r="A690" s="235" t="str">
        <f>IFERROR(VLOOKUP(A676,REKAPAN!$A$2:$R$2737,16, FALSE))</f>
        <v/>
      </c>
      <c r="B690" s="262"/>
      <c r="C690" s="254"/>
      <c r="D690" s="256"/>
      <c r="E690" s="263"/>
      <c r="F690" s="77"/>
      <c r="G690" s="78"/>
      <c r="H690" s="79"/>
    </row>
    <row r="691" ht="15.75" customHeight="1">
      <c r="A691" s="221" t="s">
        <v>4136</v>
      </c>
      <c r="B691" s="222"/>
      <c r="C691" s="222"/>
      <c r="D691" s="223"/>
      <c r="E691" s="248"/>
      <c r="F691" s="30" t="str">
        <f>A691</f>
        <v>(28)11</v>
      </c>
      <c r="G691" s="31" t="s">
        <v>238</v>
      </c>
      <c r="H691" s="32"/>
    </row>
    <row r="692" ht="15.75" customHeight="1">
      <c r="A692" s="47" t="s">
        <v>239</v>
      </c>
      <c r="B692" s="52" t="str">
        <f>IFERROR(VLOOKUP(A691,REKAPAN!$A$1:$M$2737,2, FALSE))</f>
        <v/>
      </c>
      <c r="C692" s="250"/>
      <c r="D692" s="251"/>
      <c r="E692" s="252"/>
      <c r="F692" s="30" t="s">
        <v>266</v>
      </c>
      <c r="G692" s="43" t="str">
        <f>B698</f>
        <v/>
      </c>
      <c r="H692" s="28"/>
    </row>
    <row r="693" ht="15.75" customHeight="1">
      <c r="A693" s="47" t="s">
        <v>269</v>
      </c>
      <c r="B693" s="45" t="str">
        <f>IFERROR(VLOOKUP(A691,REKAPAN!$A$1:$M$2737,3, FALSE))</f>
        <v/>
      </c>
      <c r="D693" s="251"/>
      <c r="E693" s="252"/>
      <c r="F693" s="47" t="s">
        <v>270</v>
      </c>
      <c r="G693" s="49" t="str">
        <f>B692</f>
        <v/>
      </c>
      <c r="H693" s="50"/>
    </row>
    <row r="694" ht="15.75" customHeight="1">
      <c r="A694" s="47"/>
      <c r="D694" s="251"/>
      <c r="E694" s="252"/>
      <c r="F694" s="47" t="s">
        <v>283</v>
      </c>
      <c r="G694" s="51" t="str">
        <f t="shared" ref="G694:G698" si="93">D697</f>
        <v/>
      </c>
      <c r="H694" s="50"/>
    </row>
    <row r="695" ht="29.25" customHeight="1">
      <c r="A695" s="47"/>
      <c r="D695" s="251"/>
      <c r="E695" s="252"/>
      <c r="F695" s="47" t="s">
        <v>300</v>
      </c>
      <c r="G695" s="51" t="str">
        <f t="shared" si="93"/>
        <v/>
      </c>
      <c r="H695" s="50"/>
    </row>
    <row r="696" ht="15.75" customHeight="1">
      <c r="A696" s="228" t="s">
        <v>306</v>
      </c>
      <c r="B696" s="73" t="str">
        <f>IFERROR(VLOOKUP(A691,REKAPAN!$A$1:$M$2737,4, FALSE))</f>
        <v/>
      </c>
      <c r="C696" s="254"/>
      <c r="D696" s="256"/>
      <c r="E696" s="252"/>
      <c r="F696" s="47" t="s">
        <v>325</v>
      </c>
      <c r="G696" s="49" t="str">
        <f t="shared" si="93"/>
        <v/>
      </c>
      <c r="H696" s="50"/>
    </row>
    <row r="697" ht="15.75" customHeight="1">
      <c r="A697" s="47" t="s">
        <v>332</v>
      </c>
      <c r="B697" s="231" t="s">
        <v>333</v>
      </c>
      <c r="C697" s="58" t="s">
        <v>283</v>
      </c>
      <c r="D697" s="59" t="str">
        <f>IFERROR(VLOOKUP(A691,REKAPAN!$A$1:$M$2737,12, FALSE))</f>
        <v/>
      </c>
      <c r="E697" s="252"/>
      <c r="F697" s="47" t="s">
        <v>351</v>
      </c>
      <c r="G697" s="49" t="str">
        <f t="shared" si="93"/>
        <v/>
      </c>
      <c r="H697" s="50"/>
    </row>
    <row r="698" ht="15.75" customHeight="1">
      <c r="A698" s="47" t="s">
        <v>266</v>
      </c>
      <c r="B698" s="52" t="str">
        <f>IFERROR(VLOOKUP(A691,REKAPAN!$A$1:$O$2737,15, FALSE))</f>
        <v/>
      </c>
      <c r="C698" s="58" t="s">
        <v>300</v>
      </c>
      <c r="D698" s="59" t="str">
        <f>IFERROR(VLOOKUP(A691,REKAPAN!$A$1:$M$2737,13, FALSE))</f>
        <v/>
      </c>
      <c r="E698" s="252"/>
      <c r="F698" s="47" t="s">
        <v>372</v>
      </c>
      <c r="G698" s="49" t="str">
        <f t="shared" si="93"/>
        <v/>
      </c>
      <c r="H698" s="50"/>
    </row>
    <row r="699" ht="15.75" customHeight="1">
      <c r="A699" s="47" t="s">
        <v>383</v>
      </c>
      <c r="B699" s="52" t="str">
        <f>IFERROR(VLOOKUP(A691,REKAPAN!$A$1:$M$2737,6, FALSE))</f>
        <v/>
      </c>
      <c r="C699" s="58" t="s">
        <v>325</v>
      </c>
      <c r="D699" s="251" t="str">
        <f>IFERROR(VLOOKUP(A691,REKAPAN!$A$1:$M$2737,11, FALSE))</f>
        <v/>
      </c>
      <c r="E699" s="252"/>
      <c r="F699" s="47" t="s">
        <v>394</v>
      </c>
      <c r="G699" s="61" t="str">
        <f>IFERROR(VLOOKUP(A691,REKAPAN!$A$1:$O$2737,14, FALSE))</f>
        <v/>
      </c>
      <c r="H699" s="50"/>
    </row>
    <row r="700" ht="15.75" customHeight="1">
      <c r="A700" s="47" t="s">
        <v>404</v>
      </c>
      <c r="B700" s="45" t="str">
        <f>IFERROR(VLOOKUP(A691,REKAPAN!$A$1:$M$2737,5, FALSE))</f>
        <v/>
      </c>
      <c r="C700" s="58" t="s">
        <v>351</v>
      </c>
      <c r="D700" s="251" t="str">
        <f>IFERROR(VLOOKUP(A691,REKAPAN!$A$1:$M$2737,9, FALSE))</f>
        <v/>
      </c>
      <c r="E700" s="252"/>
      <c r="F700" s="47" t="s">
        <v>383</v>
      </c>
      <c r="G700" s="63" t="str">
        <f t="shared" ref="G700:G701" si="94">B699</f>
        <v/>
      </c>
      <c r="H700" s="50"/>
    </row>
    <row r="701" ht="15.75" customHeight="1">
      <c r="A701" s="259"/>
      <c r="C701" s="58" t="s">
        <v>372</v>
      </c>
      <c r="D701" s="260" t="str">
        <f>IFERROR(VLOOKUP(A691,REKAPAN!$A$1:$M$2737,10, FALSE))</f>
        <v/>
      </c>
      <c r="E701" s="252"/>
      <c r="F701" s="47" t="s">
        <v>404</v>
      </c>
      <c r="G701" s="66" t="str">
        <f t="shared" si="94"/>
        <v/>
      </c>
      <c r="H701" s="50"/>
    </row>
    <row r="702" ht="15.75" customHeight="1">
      <c r="A702" s="259"/>
      <c r="C702" s="58" t="s">
        <v>394</v>
      </c>
      <c r="D702" s="261"/>
      <c r="E702" s="252"/>
      <c r="F702" s="47"/>
      <c r="H702" s="50"/>
    </row>
    <row r="703" ht="15.75" customHeight="1">
      <c r="A703" s="259"/>
      <c r="C703" s="250"/>
      <c r="D703" s="50"/>
      <c r="E703" s="252"/>
      <c r="F703" s="64"/>
      <c r="H703" s="50"/>
    </row>
    <row r="704" ht="15.75" customHeight="1">
      <c r="A704" s="47" t="s">
        <v>460</v>
      </c>
      <c r="B704" s="234" t="s">
        <v>462</v>
      </c>
      <c r="C704" s="250"/>
      <c r="D704" s="251"/>
      <c r="E704" s="252"/>
      <c r="F704" s="69" t="s">
        <v>464</v>
      </c>
      <c r="G704" s="70" t="s">
        <v>469</v>
      </c>
      <c r="H704" s="71"/>
    </row>
    <row r="705" ht="15.75" customHeight="1">
      <c r="A705" s="235" t="str">
        <f>IFERROR(VLOOKUP(A691,REKAPAN!$A$2:$R$2737,16, FALSE))</f>
        <v/>
      </c>
      <c r="B705" s="262"/>
      <c r="C705" s="254"/>
      <c r="D705" s="256"/>
      <c r="E705" s="263"/>
      <c r="F705" s="77"/>
      <c r="G705" s="78"/>
      <c r="H705" s="79"/>
    </row>
    <row r="706" ht="15.75" customHeight="1">
      <c r="A706" s="221" t="s">
        <v>952</v>
      </c>
      <c r="B706" s="222"/>
      <c r="C706" s="222"/>
      <c r="D706" s="223"/>
      <c r="E706" s="248"/>
      <c r="F706" s="30" t="str">
        <f>A706</f>
        <v>(29)1</v>
      </c>
      <c r="G706" s="31" t="s">
        <v>238</v>
      </c>
      <c r="H706" s="32"/>
    </row>
    <row r="707" ht="15.75" customHeight="1">
      <c r="A707" s="47" t="s">
        <v>239</v>
      </c>
      <c r="B707" s="52" t="str">
        <f>IFERROR(VLOOKUP(A706,REKAPAN!$A$1:$M$2737,2, FALSE))</f>
        <v>Indri Pratiwi</v>
      </c>
      <c r="C707" s="250"/>
      <c r="D707" s="251"/>
      <c r="E707" s="252"/>
      <c r="F707" s="30" t="s">
        <v>266</v>
      </c>
      <c r="G707" s="43" t="str">
        <f>B713</f>
        <v>CS YENI (082321458214)</v>
      </c>
      <c r="H707" s="28"/>
    </row>
    <row r="708" ht="15.75" customHeight="1">
      <c r="A708" s="47" t="s">
        <v>269</v>
      </c>
      <c r="B708" s="45" t="str">
        <f>IFERROR(VLOOKUP(A706,REKAPAN!$A$1:$M$2737,3, FALSE))</f>
        <v>Kantor Kopegtel Harkat Subang, Jl. Otista No. 213 Karanganyar, 41211 (Didepan Indomaret dan Disamping NF Point/NF Futsal) Kecamatan : Subang Kab/Kota : Subang Provinsi : Jawa Barat</v>
      </c>
      <c r="D708" s="251"/>
      <c r="E708" s="252"/>
      <c r="F708" s="47" t="s">
        <v>270</v>
      </c>
      <c r="G708" s="49" t="str">
        <f>B707</f>
        <v>Indri Pratiwi</v>
      </c>
      <c r="H708" s="50"/>
    </row>
    <row r="709" ht="15.75" customHeight="1">
      <c r="A709" s="47"/>
      <c r="D709" s="251"/>
      <c r="E709" s="252"/>
      <c r="F709" s="47" t="s">
        <v>283</v>
      </c>
      <c r="G709" s="51" t="str">
        <f t="shared" ref="G709:G713" si="95">D712</f>
        <v>29/04/19</v>
      </c>
      <c r="H709" s="50"/>
    </row>
    <row r="710" ht="15.75" customHeight="1">
      <c r="A710" s="47"/>
      <c r="D710" s="251"/>
      <c r="E710" s="252"/>
      <c r="F710" s="47" t="s">
        <v>300</v>
      </c>
      <c r="G710" s="51" t="str">
        <f t="shared" si="95"/>
        <v>29/04/19</v>
      </c>
      <c r="H710" s="50"/>
    </row>
    <row r="711" ht="15.75" customHeight="1">
      <c r="A711" s="228" t="s">
        <v>306</v>
      </c>
      <c r="B711" s="73" t="str">
        <f>IFERROR(VLOOKUP(A706,REKAPAN!$A$1:$M$2737,4, FALSE))</f>
        <v>082121197844</v>
      </c>
      <c r="C711" s="254"/>
      <c r="D711" s="256"/>
      <c r="E711" s="252"/>
      <c r="F711" s="47" t="s">
        <v>325</v>
      </c>
      <c r="G711" s="49" t="str">
        <f t="shared" si="95"/>
        <v/>
      </c>
      <c r="H711" s="50"/>
    </row>
    <row r="712" ht="15.75" customHeight="1">
      <c r="A712" s="47" t="s">
        <v>332</v>
      </c>
      <c r="B712" s="231" t="s">
        <v>333</v>
      </c>
      <c r="C712" s="58" t="s">
        <v>283</v>
      </c>
      <c r="D712" s="59" t="str">
        <f>IFERROR(VLOOKUP(A706,REKAPAN!$A$1:$M$2737,12, FALSE))</f>
        <v>29/04/19</v>
      </c>
      <c r="E712" s="252"/>
      <c r="F712" s="47" t="s">
        <v>351</v>
      </c>
      <c r="G712" s="49">
        <f t="shared" si="95"/>
        <v>16000</v>
      </c>
      <c r="H712" s="50"/>
    </row>
    <row r="713" ht="15.75" customHeight="1">
      <c r="A713" s="47" t="s">
        <v>266</v>
      </c>
      <c r="B713" s="52" t="str">
        <f>IFERROR(VLOOKUP(A706,REKAPAN!$A$1:$O$2737,15, FALSE))</f>
        <v>CS YENI (082321458214)</v>
      </c>
      <c r="C713" s="58" t="s">
        <v>300</v>
      </c>
      <c r="D713" s="59" t="str">
        <f>IFERROR(VLOOKUP(A706,REKAPAN!$A$1:$M$2737,13, FALSE))</f>
        <v>29/04/19</v>
      </c>
      <c r="E713" s="252"/>
      <c r="F713" s="47" t="s">
        <v>372</v>
      </c>
      <c r="G713" s="49" t="str">
        <f t="shared" si="95"/>
        <v>JNE REG</v>
      </c>
      <c r="H713" s="50"/>
    </row>
    <row r="714" ht="15.75" customHeight="1">
      <c r="A714" s="47" t="s">
        <v>383</v>
      </c>
      <c r="B714" s="52">
        <f>IFERROR(VLOOKUP(A706,REKAPAN!$A$1:$M$2737,6, FALSE))</f>
        <v>2</v>
      </c>
      <c r="C714" s="58" t="s">
        <v>325</v>
      </c>
      <c r="D714" s="251" t="str">
        <f>IFERROR(VLOOKUP(A706,REKAPAN!$A$1:$M$2737,11, FALSE))</f>
        <v/>
      </c>
      <c r="E714" s="252"/>
      <c r="F714" s="47" t="s">
        <v>394</v>
      </c>
      <c r="G714" s="61" t="str">
        <f>IFERROR(VLOOKUP(A706,REKAPAN!$A$1:$O$2737,14, FALSE))</f>
        <v/>
      </c>
      <c r="H714" s="50"/>
    </row>
    <row r="715" ht="15.75" customHeight="1">
      <c r="A715" s="47" t="s">
        <v>404</v>
      </c>
      <c r="B715" s="45" t="str">
        <f>IFERROR(VLOOKUP(A706,REKAPAN!$A$1:$M$2737,5, FALSE))</f>
        <v>- Tisha Lavender M do
- Khimar Tisha Plum</v>
      </c>
      <c r="C715" s="58" t="s">
        <v>351</v>
      </c>
      <c r="D715" s="251">
        <f>IFERROR(VLOOKUP(A706,REKAPAN!$A$1:$M$2737,9, FALSE))</f>
        <v>16000</v>
      </c>
      <c r="E715" s="252"/>
      <c r="F715" s="47" t="s">
        <v>383</v>
      </c>
      <c r="G715" s="63">
        <f t="shared" ref="G715:G716" si="96">B714</f>
        <v>2</v>
      </c>
      <c r="H715" s="50"/>
    </row>
    <row r="716" ht="15.75" customHeight="1">
      <c r="A716" s="259"/>
      <c r="C716" s="58" t="s">
        <v>372</v>
      </c>
      <c r="D716" s="260" t="str">
        <f>IFERROR(VLOOKUP(A706,REKAPAN!$A$1:$M$2737,10, FALSE))</f>
        <v>JNE REG</v>
      </c>
      <c r="E716" s="252"/>
      <c r="F716" s="47" t="s">
        <v>404</v>
      </c>
      <c r="G716" s="66" t="str">
        <f t="shared" si="96"/>
        <v>- Tisha Lavender M do
- Khimar Tisha Plum</v>
      </c>
      <c r="H716" s="50"/>
    </row>
    <row r="717" ht="15.75" customHeight="1">
      <c r="A717" s="259"/>
      <c r="C717" s="58" t="s">
        <v>394</v>
      </c>
      <c r="D717" s="261"/>
      <c r="E717" s="252"/>
      <c r="F717" s="47"/>
      <c r="H717" s="50"/>
    </row>
    <row r="718" ht="15.75" customHeight="1">
      <c r="A718" s="259"/>
      <c r="C718" s="250"/>
      <c r="D718" s="50"/>
      <c r="E718" s="252"/>
      <c r="F718" s="64"/>
      <c r="H718" s="50"/>
    </row>
    <row r="719" ht="15.75" customHeight="1">
      <c r="A719" s="47" t="s">
        <v>460</v>
      </c>
      <c r="B719" s="234" t="s">
        <v>462</v>
      </c>
      <c r="C719" s="250"/>
      <c r="D719" s="251"/>
      <c r="E719" s="252"/>
      <c r="F719" s="69" t="s">
        <v>464</v>
      </c>
      <c r="G719" s="70" t="s">
        <v>469</v>
      </c>
      <c r="H719" s="71"/>
    </row>
    <row r="720" ht="15.75" customHeight="1">
      <c r="A720" s="235" t="str">
        <f>IFERROR(VLOOKUP(A706,REKAPAN!$A$2:$R$2737,16, FALSE))</f>
        <v>WAWAT</v>
      </c>
      <c r="B720" s="262"/>
      <c r="C720" s="254"/>
      <c r="D720" s="256"/>
      <c r="E720" s="263"/>
      <c r="F720" s="77"/>
      <c r="G720" s="78"/>
      <c r="H720" s="79"/>
    </row>
    <row r="721" ht="15.75" customHeight="1">
      <c r="A721" s="221" t="s">
        <v>957</v>
      </c>
      <c r="B721" s="222"/>
      <c r="C721" s="222"/>
      <c r="D721" s="223"/>
      <c r="E721" s="248"/>
      <c r="F721" s="30" t="str">
        <f>A721</f>
        <v>(29)2</v>
      </c>
      <c r="G721" s="31" t="s">
        <v>238</v>
      </c>
      <c r="H721" s="32"/>
    </row>
    <row r="722" ht="15.75" customHeight="1">
      <c r="A722" s="47" t="s">
        <v>239</v>
      </c>
      <c r="B722" s="52" t="str">
        <f>IFERROR(VLOOKUP(A721,REKAPAN!$A$1:$M$2737,2, FALSE))</f>
        <v>SUSANTI </v>
      </c>
      <c r="C722" s="250"/>
      <c r="D722" s="251"/>
      <c r="E722" s="252"/>
      <c r="F722" s="30" t="s">
        <v>266</v>
      </c>
      <c r="G722" s="43" t="str">
        <f>B728</f>
        <v>CS YENI (082321458214)</v>
      </c>
      <c r="H722" s="28"/>
    </row>
    <row r="723" ht="15.75" customHeight="1">
      <c r="A723" s="47" t="s">
        <v>269</v>
      </c>
      <c r="B723" s="45" t="str">
        <f>IFERROR(VLOOKUP(A721,REKAPAN!$A$1:$M$2737,3, FALSE))</f>
        <v>PT. NIKAWA TEXTILE INDUSTRY Mitra Karawang Industrial Estate, Desa Parung Mulya Kecamatan :Ciampel Kab/Kota :kab. Karawang Provinsi :Jawa Barat</v>
      </c>
      <c r="D723" s="251"/>
      <c r="E723" s="252"/>
      <c r="F723" s="47" t="s">
        <v>270</v>
      </c>
      <c r="G723" s="49" t="str">
        <f>B722</f>
        <v>SUSANTI </v>
      </c>
      <c r="H723" s="50"/>
    </row>
    <row r="724" ht="15.75" customHeight="1">
      <c r="A724" s="47"/>
      <c r="D724" s="251"/>
      <c r="E724" s="252"/>
      <c r="F724" s="47" t="s">
        <v>283</v>
      </c>
      <c r="G724" s="51" t="str">
        <f t="shared" ref="G724:G728" si="97">D727</f>
        <v>28/04/19</v>
      </c>
      <c r="H724" s="50"/>
    </row>
    <row r="725" ht="15.75" customHeight="1">
      <c r="A725" s="47"/>
      <c r="D725" s="251"/>
      <c r="E725" s="252"/>
      <c r="F725" s="47" t="s">
        <v>300</v>
      </c>
      <c r="G725" s="51" t="str">
        <f t="shared" si="97"/>
        <v>28/04/19</v>
      </c>
      <c r="H725" s="50"/>
    </row>
    <row r="726" ht="15.75" customHeight="1">
      <c r="A726" s="228" t="s">
        <v>306</v>
      </c>
      <c r="B726" s="73" t="str">
        <f>IFERROR(VLOOKUP(A721,REKAPAN!$A$1:$M$2737,4, FALSE))</f>
        <v>085715435659</v>
      </c>
      <c r="C726" s="254"/>
      <c r="D726" s="256"/>
      <c r="E726" s="252"/>
      <c r="F726" s="47" t="s">
        <v>325</v>
      </c>
      <c r="G726" s="49" t="str">
        <f t="shared" si="97"/>
        <v/>
      </c>
      <c r="H726" s="50"/>
    </row>
    <row r="727" ht="15.75" customHeight="1">
      <c r="A727" s="47" t="s">
        <v>332</v>
      </c>
      <c r="B727" s="231" t="s">
        <v>333</v>
      </c>
      <c r="C727" s="58" t="s">
        <v>283</v>
      </c>
      <c r="D727" s="59" t="str">
        <f>IFERROR(VLOOKUP(A721,REKAPAN!$A$1:$M$2737,12, FALSE))</f>
        <v>28/04/19</v>
      </c>
      <c r="E727" s="252"/>
      <c r="F727" s="47" t="s">
        <v>351</v>
      </c>
      <c r="G727" s="49">
        <f t="shared" si="97"/>
        <v>12000</v>
      </c>
      <c r="H727" s="50"/>
    </row>
    <row r="728" ht="15.75" customHeight="1">
      <c r="A728" s="47" t="s">
        <v>266</v>
      </c>
      <c r="B728" s="52" t="str">
        <f>IFERROR(VLOOKUP(A721,REKAPAN!$A$1:$O$2737,15, FALSE))</f>
        <v>CS YENI (082321458214)</v>
      </c>
      <c r="C728" s="58" t="s">
        <v>300</v>
      </c>
      <c r="D728" s="59" t="str">
        <f>IFERROR(VLOOKUP(A721,REKAPAN!$A$1:$M$2737,13, FALSE))</f>
        <v>28/04/19</v>
      </c>
      <c r="E728" s="252"/>
      <c r="F728" s="47" t="s">
        <v>372</v>
      </c>
      <c r="G728" s="49" t="str">
        <f t="shared" si="97"/>
        <v>JNE REG</v>
      </c>
      <c r="H728" s="50"/>
    </row>
    <row r="729" ht="15.75" customHeight="1">
      <c r="A729" s="47" t="s">
        <v>383</v>
      </c>
      <c r="B729" s="52">
        <f>IFERROR(VLOOKUP(A721,REKAPAN!$A$1:$M$2737,6, FALSE))</f>
        <v>4</v>
      </c>
      <c r="C729" s="58" t="s">
        <v>325</v>
      </c>
      <c r="D729" s="251" t="str">
        <f>IFERROR(VLOOKUP(A721,REKAPAN!$A$1:$M$2737,11, FALSE))</f>
        <v/>
      </c>
      <c r="E729" s="252"/>
      <c r="F729" s="47" t="s">
        <v>394</v>
      </c>
      <c r="G729" s="61" t="str">
        <f>IFERROR(VLOOKUP(A721,REKAPAN!$A$1:$O$2737,14, FALSE))</f>
        <v/>
      </c>
      <c r="H729" s="50"/>
    </row>
    <row r="730" ht="15.75" customHeight="1">
      <c r="A730" s="47" t="s">
        <v>404</v>
      </c>
      <c r="B730" s="45" t="str">
        <f>IFERROR(VLOOKUP(A721,REKAPAN!$A$1:$M$2737,5, FALSE))</f>
        <v>Tisha Putih M(2) set</v>
      </c>
      <c r="C730" s="58" t="s">
        <v>351</v>
      </c>
      <c r="D730" s="251">
        <f>IFERROR(VLOOKUP(A721,REKAPAN!$A$1:$M$2737,9, FALSE))</f>
        <v>12000</v>
      </c>
      <c r="E730" s="252"/>
      <c r="F730" s="47" t="s">
        <v>383</v>
      </c>
      <c r="G730" s="63">
        <f t="shared" ref="G730:G731" si="98">B729</f>
        <v>4</v>
      </c>
      <c r="H730" s="50"/>
    </row>
    <row r="731" ht="15.75" customHeight="1">
      <c r="A731" s="259"/>
      <c r="C731" s="58" t="s">
        <v>372</v>
      </c>
      <c r="D731" s="260" t="str">
        <f>IFERROR(VLOOKUP(A721,REKAPAN!$A$1:$M$2737,10, FALSE))</f>
        <v>JNE REG</v>
      </c>
      <c r="E731" s="252"/>
      <c r="F731" s="47" t="s">
        <v>404</v>
      </c>
      <c r="G731" s="66" t="str">
        <f t="shared" si="98"/>
        <v>Tisha Putih M(2) set</v>
      </c>
      <c r="H731" s="50"/>
    </row>
    <row r="732" ht="15.75" customHeight="1">
      <c r="A732" s="259"/>
      <c r="C732" s="58" t="s">
        <v>394</v>
      </c>
      <c r="D732" s="261"/>
      <c r="E732" s="252"/>
      <c r="F732" s="47"/>
      <c r="H732" s="50"/>
    </row>
    <row r="733" ht="15.75" customHeight="1">
      <c r="A733" s="259"/>
      <c r="C733" s="250"/>
      <c r="D733" s="50"/>
      <c r="E733" s="252"/>
      <c r="F733" s="64"/>
      <c r="H733" s="50"/>
    </row>
    <row r="734" ht="15.75" customHeight="1">
      <c r="A734" s="47" t="s">
        <v>460</v>
      </c>
      <c r="B734" s="234" t="s">
        <v>462</v>
      </c>
      <c r="C734" s="250"/>
      <c r="D734" s="251"/>
      <c r="E734" s="252"/>
      <c r="F734" s="69" t="s">
        <v>464</v>
      </c>
      <c r="G734" s="70" t="s">
        <v>469</v>
      </c>
      <c r="H734" s="71"/>
    </row>
    <row r="735" ht="15.75" customHeight="1">
      <c r="A735" s="235" t="str">
        <f>IFERROR(VLOOKUP(A721,REKAPAN!$A$2:$R$2737,16, FALSE))</f>
        <v>WAWAT</v>
      </c>
      <c r="B735" s="262"/>
      <c r="C735" s="254"/>
      <c r="D735" s="256"/>
      <c r="E735" s="263"/>
      <c r="F735" s="77"/>
      <c r="G735" s="78"/>
      <c r="H735" s="79"/>
    </row>
    <row r="736" ht="15.75" customHeight="1">
      <c r="A736" s="221" t="s">
        <v>963</v>
      </c>
      <c r="B736" s="222"/>
      <c r="C736" s="222"/>
      <c r="D736" s="223"/>
      <c r="E736" s="248"/>
      <c r="F736" s="30" t="str">
        <f>A736</f>
        <v>(29)3</v>
      </c>
      <c r="G736" s="31" t="s">
        <v>238</v>
      </c>
      <c r="H736" s="32"/>
    </row>
    <row r="737" ht="15.75" customHeight="1">
      <c r="A737" s="47" t="s">
        <v>239</v>
      </c>
      <c r="B737" s="52" t="str">
        <f>IFERROR(VLOOKUP(A736,REKAPAN!$A$1:$M$2737,2, FALSE))</f>
        <v>Tiyen Gantini</v>
      </c>
      <c r="C737" s="250"/>
      <c r="D737" s="251"/>
      <c r="E737" s="252"/>
      <c r="F737" s="30" t="s">
        <v>266</v>
      </c>
      <c r="G737" s="43" t="str">
        <f>B743</f>
        <v>CS YENI (082321458214)</v>
      </c>
      <c r="H737" s="28"/>
    </row>
    <row r="738" ht="15.75" customHeight="1">
      <c r="A738" s="47" t="s">
        <v>269</v>
      </c>
      <c r="B738" s="45" t="str">
        <f>IFERROR(VLOOKUP(A736,REKAPAN!$A$1:$M$2737,3, FALSE))</f>
        <v>Jln hayawang-rajadesa dusun sukawangun rt/rw 16/05 ds dayeuhluhur kec jatinagara kab ciamis 46273 ( depan mts sabilurrosyad )</v>
      </c>
      <c r="D738" s="251"/>
      <c r="E738" s="252"/>
      <c r="F738" s="47" t="s">
        <v>270</v>
      </c>
      <c r="G738" s="49" t="str">
        <f>B737</f>
        <v>Tiyen Gantini</v>
      </c>
      <c r="H738" s="50"/>
    </row>
    <row r="739" ht="15.75" customHeight="1">
      <c r="A739" s="47"/>
      <c r="D739" s="251"/>
      <c r="E739" s="252"/>
      <c r="F739" s="47" t="s">
        <v>283</v>
      </c>
      <c r="G739" s="51" t="str">
        <f t="shared" ref="G739:G743" si="99">D742</f>
        <v>29/03/19</v>
      </c>
      <c r="H739" s="50"/>
    </row>
    <row r="740" ht="15.75" customHeight="1">
      <c r="A740" s="47"/>
      <c r="D740" s="251"/>
      <c r="E740" s="252"/>
      <c r="F740" s="47" t="s">
        <v>300</v>
      </c>
      <c r="G740" s="51" t="str">
        <f t="shared" si="99"/>
        <v>29/04/19</v>
      </c>
      <c r="H740" s="50"/>
    </row>
    <row r="741" ht="15.75" customHeight="1">
      <c r="A741" s="228" t="s">
        <v>306</v>
      </c>
      <c r="B741" s="73" t="str">
        <f>IFERROR(VLOOKUP(A736,REKAPAN!$A$1:$M$2737,4, FALSE))</f>
        <v>081221350004</v>
      </c>
      <c r="C741" s="254"/>
      <c r="D741" s="256"/>
      <c r="E741" s="252"/>
      <c r="F741" s="47" t="s">
        <v>325</v>
      </c>
      <c r="G741" s="49" t="str">
        <f t="shared" si="99"/>
        <v/>
      </c>
      <c r="H741" s="50"/>
    </row>
    <row r="742" ht="15.75" customHeight="1">
      <c r="A742" s="47" t="s">
        <v>332</v>
      </c>
      <c r="B742" s="231" t="s">
        <v>333</v>
      </c>
      <c r="C742" s="58" t="s">
        <v>283</v>
      </c>
      <c r="D742" s="59" t="str">
        <f>IFERROR(VLOOKUP(A736,REKAPAN!$A$1:$M$2737,12, FALSE))</f>
        <v>29/03/19</v>
      </c>
      <c r="E742" s="252"/>
      <c r="F742" s="47" t="s">
        <v>351</v>
      </c>
      <c r="G742" s="49">
        <f t="shared" si="99"/>
        <v>12000</v>
      </c>
      <c r="H742" s="50"/>
    </row>
    <row r="743" ht="15.75" customHeight="1">
      <c r="A743" s="47" t="s">
        <v>266</v>
      </c>
      <c r="B743" s="52" t="str">
        <f>IFERROR(VLOOKUP(A736,REKAPAN!$A$1:$O$2737,15, FALSE))</f>
        <v>CS YENI (082321458214)</v>
      </c>
      <c r="C743" s="58" t="s">
        <v>300</v>
      </c>
      <c r="D743" s="59" t="str">
        <f>IFERROR(VLOOKUP(A736,REKAPAN!$A$1:$M$2737,13, FALSE))</f>
        <v>29/04/19</v>
      </c>
      <c r="E743" s="252"/>
      <c r="F743" s="47" t="s">
        <v>372</v>
      </c>
      <c r="G743" s="49" t="str">
        <f t="shared" si="99"/>
        <v>JNE REG</v>
      </c>
      <c r="H743" s="50"/>
    </row>
    <row r="744" ht="15.75" customHeight="1">
      <c r="A744" s="47" t="s">
        <v>383</v>
      </c>
      <c r="B744" s="52">
        <f>IFERROR(VLOOKUP(A736,REKAPAN!$A$1:$M$2737,6, FALSE))</f>
        <v>2</v>
      </c>
      <c r="C744" s="58" t="s">
        <v>325</v>
      </c>
      <c r="D744" s="251" t="str">
        <f>IFERROR(VLOOKUP(A736,REKAPAN!$A$1:$M$2737,11, FALSE))</f>
        <v/>
      </c>
      <c r="E744" s="252"/>
      <c r="F744" s="47" t="s">
        <v>394</v>
      </c>
      <c r="G744" s="61" t="str">
        <f>IFERROR(VLOOKUP(A736,REKAPAN!$A$1:$O$2737,14, FALSE))</f>
        <v/>
      </c>
      <c r="H744" s="50"/>
    </row>
    <row r="745" ht="15.75" customHeight="1">
      <c r="A745" s="47" t="s">
        <v>404</v>
      </c>
      <c r="B745" s="45" t="str">
        <f>IFERROR(VLOOKUP(A736,REKAPAN!$A$1:$M$2737,5, FALSE))</f>
        <v>Tisha choco S set</v>
      </c>
      <c r="C745" s="58" t="s">
        <v>351</v>
      </c>
      <c r="D745" s="251">
        <f>IFERROR(VLOOKUP(A736,REKAPAN!$A$1:$M$2737,9, FALSE))</f>
        <v>12000</v>
      </c>
      <c r="E745" s="252"/>
      <c r="F745" s="47" t="s">
        <v>383</v>
      </c>
      <c r="G745" s="63">
        <f t="shared" ref="G745:G746" si="100">B744</f>
        <v>2</v>
      </c>
      <c r="H745" s="50"/>
    </row>
    <row r="746" ht="15.75" customHeight="1">
      <c r="A746" s="259"/>
      <c r="C746" s="58" t="s">
        <v>372</v>
      </c>
      <c r="D746" s="260" t="str">
        <f>IFERROR(VLOOKUP(A736,REKAPAN!$A$1:$M$2737,10, FALSE))</f>
        <v>JNE REG</v>
      </c>
      <c r="E746" s="252"/>
      <c r="F746" s="47" t="s">
        <v>404</v>
      </c>
      <c r="G746" s="66" t="str">
        <f t="shared" si="100"/>
        <v>Tisha choco S set</v>
      </c>
      <c r="H746" s="50"/>
    </row>
    <row r="747" ht="15.75" customHeight="1">
      <c r="A747" s="259"/>
      <c r="C747" s="58" t="s">
        <v>394</v>
      </c>
      <c r="D747" s="261"/>
      <c r="E747" s="252"/>
      <c r="F747" s="47"/>
      <c r="H747" s="50"/>
    </row>
    <row r="748" ht="15.75" customHeight="1">
      <c r="A748" s="259"/>
      <c r="C748" s="250"/>
      <c r="D748" s="50"/>
      <c r="E748" s="252"/>
      <c r="F748" s="64"/>
      <c r="H748" s="50"/>
    </row>
    <row r="749" ht="15.75" customHeight="1">
      <c r="A749" s="47" t="s">
        <v>460</v>
      </c>
      <c r="B749" s="234" t="s">
        <v>462</v>
      </c>
      <c r="C749" s="250"/>
      <c r="D749" s="251"/>
      <c r="E749" s="252"/>
      <c r="F749" s="69" t="s">
        <v>464</v>
      </c>
      <c r="G749" s="70" t="s">
        <v>469</v>
      </c>
      <c r="H749" s="71"/>
    </row>
    <row r="750" ht="15.75" customHeight="1">
      <c r="A750" s="235" t="str">
        <f>IFERROR(VLOOKUP(A736,REKAPAN!$A$2:$R$2737,16, FALSE))</f>
        <v>WAWAT</v>
      </c>
      <c r="B750" s="262"/>
      <c r="C750" s="254"/>
      <c r="D750" s="256"/>
      <c r="E750" s="263"/>
      <c r="F750" s="77"/>
      <c r="G750" s="78"/>
      <c r="H750" s="79"/>
    </row>
    <row r="751" ht="15.75" customHeight="1">
      <c r="A751" s="221" t="s">
        <v>967</v>
      </c>
      <c r="B751" s="222"/>
      <c r="C751" s="222"/>
      <c r="D751" s="223"/>
      <c r="E751" s="248"/>
      <c r="F751" s="30" t="str">
        <f>A751</f>
        <v>(29)4</v>
      </c>
      <c r="G751" s="31" t="s">
        <v>238</v>
      </c>
      <c r="H751" s="32"/>
    </row>
    <row r="752" ht="15.75" customHeight="1">
      <c r="A752" s="47" t="s">
        <v>239</v>
      </c>
      <c r="B752" s="52" t="str">
        <f>IFERROR(VLOOKUP(A751,REKAPAN!$A$1:$M$2737,2, FALSE))</f>
        <v>Barokatur Rochmaniah</v>
      </c>
      <c r="C752" s="250"/>
      <c r="D752" s="251"/>
      <c r="E752" s="252"/>
      <c r="F752" s="30" t="s">
        <v>266</v>
      </c>
      <c r="G752" s="43" t="str">
        <f>B758</f>
        <v>CS YENI (082321458214)</v>
      </c>
      <c r="H752" s="28"/>
    </row>
    <row r="753" ht="15.75" customHeight="1">
      <c r="A753" s="47" t="s">
        <v>269</v>
      </c>
      <c r="B753" s="45" t="str">
        <f>IFERROR(VLOOKUP(A751,REKAPAN!$A$1:$M$2737,3, FALSE))</f>
        <v>Puskesmas Kemranjen 2 Jln. Raya perempatan buntu kemranjen Kec. Kemranjen Kab. Banyumas Kode pos 53194 Kecamatan : Kemranjen Kab/Kota : Banyumas Provinsi : Jawa tengah</v>
      </c>
      <c r="D753" s="251"/>
      <c r="E753" s="252"/>
      <c r="F753" s="47" t="s">
        <v>270</v>
      </c>
      <c r="G753" s="49" t="str">
        <f>B752</f>
        <v>Barokatur Rochmaniah</v>
      </c>
      <c r="H753" s="50"/>
    </row>
    <row r="754" ht="15.75" customHeight="1">
      <c r="A754" s="47"/>
      <c r="D754" s="251"/>
      <c r="E754" s="252"/>
      <c r="F754" s="47" t="s">
        <v>283</v>
      </c>
      <c r="G754" s="51" t="str">
        <f t="shared" ref="G754:G758" si="101">D757</f>
        <v>28/04/19</v>
      </c>
      <c r="H754" s="50"/>
    </row>
    <row r="755" ht="15.75" customHeight="1">
      <c r="A755" s="47"/>
      <c r="D755" s="251"/>
      <c r="E755" s="252"/>
      <c r="F755" s="47" t="s">
        <v>300</v>
      </c>
      <c r="G755" s="51" t="str">
        <f t="shared" si="101"/>
        <v>28/04/19</v>
      </c>
      <c r="H755" s="50"/>
    </row>
    <row r="756" ht="15.75" customHeight="1">
      <c r="A756" s="228" t="s">
        <v>306</v>
      </c>
      <c r="B756" s="73" t="str">
        <f>IFERROR(VLOOKUP(A751,REKAPAN!$A$1:$M$2737,4, FALSE))</f>
        <v>085329890152</v>
      </c>
      <c r="C756" s="254"/>
      <c r="D756" s="256"/>
      <c r="E756" s="252"/>
      <c r="F756" s="47" t="s">
        <v>325</v>
      </c>
      <c r="G756" s="49" t="str">
        <f t="shared" si="101"/>
        <v/>
      </c>
      <c r="H756" s="50"/>
    </row>
    <row r="757" ht="15.75" customHeight="1">
      <c r="A757" s="47" t="s">
        <v>332</v>
      </c>
      <c r="B757" s="231" t="s">
        <v>333</v>
      </c>
      <c r="C757" s="58" t="s">
        <v>283</v>
      </c>
      <c r="D757" s="59" t="str">
        <f>IFERROR(VLOOKUP(A751,REKAPAN!$A$1:$M$2737,12, FALSE))</f>
        <v>28/04/19</v>
      </c>
      <c r="E757" s="252"/>
      <c r="F757" s="47" t="s">
        <v>351</v>
      </c>
      <c r="G757" s="49">
        <f t="shared" si="101"/>
        <v>23000</v>
      </c>
      <c r="H757" s="50"/>
    </row>
    <row r="758" ht="15.75" customHeight="1">
      <c r="A758" s="47" t="s">
        <v>266</v>
      </c>
      <c r="B758" s="52" t="str">
        <f>IFERROR(VLOOKUP(A751,REKAPAN!$A$1:$O$2737,15, FALSE))</f>
        <v>CS YENI (082321458214)</v>
      </c>
      <c r="C758" s="58" t="s">
        <v>300</v>
      </c>
      <c r="D758" s="59" t="str">
        <f>IFERROR(VLOOKUP(A751,REKAPAN!$A$1:$M$2737,13, FALSE))</f>
        <v>28/04/19</v>
      </c>
      <c r="E758" s="252"/>
      <c r="F758" s="47" t="s">
        <v>372</v>
      </c>
      <c r="G758" s="49" t="str">
        <f t="shared" si="101"/>
        <v>JNE REG</v>
      </c>
      <c r="H758" s="50"/>
    </row>
    <row r="759" ht="15.75" customHeight="1">
      <c r="A759" s="47" t="s">
        <v>383</v>
      </c>
      <c r="B759" s="52">
        <f>IFERROR(VLOOKUP(A751,REKAPAN!$A$1:$M$2737,6, FALSE))</f>
        <v>1</v>
      </c>
      <c r="C759" s="58" t="s">
        <v>325</v>
      </c>
      <c r="D759" s="251" t="str">
        <f>IFERROR(VLOOKUP(A751,REKAPAN!$A$1:$M$2737,11, FALSE))</f>
        <v/>
      </c>
      <c r="E759" s="252"/>
      <c r="F759" s="47" t="s">
        <v>394</v>
      </c>
      <c r="G759" s="61" t="str">
        <f>IFERROR(VLOOKUP(A751,REKAPAN!$A$1:$O$2737,14, FALSE))</f>
        <v/>
      </c>
      <c r="H759" s="50"/>
    </row>
    <row r="760" ht="15.75" customHeight="1">
      <c r="A760" s="47" t="s">
        <v>404</v>
      </c>
      <c r="B760" s="45" t="str">
        <f>IFERROR(VLOOKUP(A751,REKAPAN!$A$1:$M$2737,5, FALSE))</f>
        <v>Tisha Navy M do</v>
      </c>
      <c r="C760" s="58" t="s">
        <v>351</v>
      </c>
      <c r="D760" s="251">
        <f>IFERROR(VLOOKUP(A751,REKAPAN!$A$1:$M$2737,9, FALSE))</f>
        <v>23000</v>
      </c>
      <c r="E760" s="252"/>
      <c r="F760" s="47" t="s">
        <v>383</v>
      </c>
      <c r="G760" s="63">
        <f t="shared" ref="G760:G761" si="102">B759</f>
        <v>1</v>
      </c>
      <c r="H760" s="50"/>
    </row>
    <row r="761" ht="15.75" customHeight="1">
      <c r="A761" s="259"/>
      <c r="C761" s="58" t="s">
        <v>372</v>
      </c>
      <c r="D761" s="260" t="str">
        <f>IFERROR(VLOOKUP(A751,REKAPAN!$A$1:$M$2737,10, FALSE))</f>
        <v>JNE REG</v>
      </c>
      <c r="E761" s="252"/>
      <c r="F761" s="47" t="s">
        <v>404</v>
      </c>
      <c r="G761" s="66" t="str">
        <f t="shared" si="102"/>
        <v>Tisha Navy M do</v>
      </c>
      <c r="H761" s="50"/>
    </row>
    <row r="762" ht="15.75" customHeight="1">
      <c r="A762" s="259"/>
      <c r="C762" s="58" t="s">
        <v>394</v>
      </c>
      <c r="D762" s="261"/>
      <c r="E762" s="252"/>
      <c r="F762" s="47"/>
      <c r="H762" s="50"/>
    </row>
    <row r="763" ht="15.75" customHeight="1">
      <c r="A763" s="259"/>
      <c r="C763" s="250"/>
      <c r="D763" s="50"/>
      <c r="E763" s="252"/>
      <c r="F763" s="64"/>
      <c r="H763" s="50"/>
    </row>
    <row r="764" ht="15.75" customHeight="1">
      <c r="A764" s="47" t="s">
        <v>460</v>
      </c>
      <c r="B764" s="234" t="s">
        <v>462</v>
      </c>
      <c r="C764" s="250"/>
      <c r="D764" s="251"/>
      <c r="E764" s="252"/>
      <c r="F764" s="69" t="s">
        <v>464</v>
      </c>
      <c r="G764" s="70" t="s">
        <v>469</v>
      </c>
      <c r="H764" s="71"/>
    </row>
    <row r="765" ht="15.75" customHeight="1">
      <c r="A765" s="235" t="str">
        <f>IFERROR(VLOOKUP(A751,REKAPAN!$A$2:$R$2737,16, FALSE))</f>
        <v>WAWAT</v>
      </c>
      <c r="B765" s="262"/>
      <c r="C765" s="254"/>
      <c r="D765" s="256"/>
      <c r="E765" s="263"/>
      <c r="F765" s="77"/>
      <c r="G765" s="78"/>
      <c r="H765" s="79"/>
    </row>
    <row r="766" ht="15.75" customHeight="1">
      <c r="A766" s="221" t="s">
        <v>971</v>
      </c>
      <c r="B766" s="222"/>
      <c r="C766" s="222"/>
      <c r="D766" s="223"/>
      <c r="E766" s="248"/>
      <c r="F766" s="30" t="str">
        <f>A766</f>
        <v>(29)5</v>
      </c>
      <c r="G766" s="31" t="s">
        <v>238</v>
      </c>
      <c r="H766" s="32"/>
    </row>
    <row r="767" ht="15.75" customHeight="1">
      <c r="A767" s="47" t="s">
        <v>239</v>
      </c>
      <c r="B767" s="52" t="str">
        <f>IFERROR(VLOOKUP(A766,REKAPAN!$A$1:$M$2737,2, FALSE))</f>
        <v>Ni'mah Rahayu</v>
      </c>
      <c r="C767" s="250"/>
      <c r="D767" s="251"/>
      <c r="E767" s="252"/>
      <c r="F767" s="30" t="s">
        <v>266</v>
      </c>
      <c r="G767" s="43" t="str">
        <f>B773</f>
        <v>CS YENI (082321458214)</v>
      </c>
      <c r="H767" s="28"/>
    </row>
    <row r="768" ht="15.75" customHeight="1">
      <c r="A768" s="47" t="s">
        <v>269</v>
      </c>
      <c r="B768" s="45" t="str">
        <f>IFERROR(VLOOKUP(A766,REKAPAN!$A$1:$M$2737,3, FALSE))</f>
        <v>Jl And Babakan Pocis RT 8/2 gang Haji Ji'in Kel.Bhakti Jaya Kecamatan : Setu Kab/Kota : Tangerang Selatan Provinsi : Banten</v>
      </c>
      <c r="D768" s="251"/>
      <c r="E768" s="252"/>
      <c r="F768" s="47" t="s">
        <v>270</v>
      </c>
      <c r="G768" s="49" t="str">
        <f>B767</f>
        <v>Ni'mah Rahayu</v>
      </c>
      <c r="H768" s="50"/>
    </row>
    <row r="769" ht="15.75" customHeight="1">
      <c r="A769" s="47"/>
      <c r="D769" s="251"/>
      <c r="E769" s="252"/>
      <c r="F769" s="47" t="s">
        <v>283</v>
      </c>
      <c r="G769" s="51" t="str">
        <f t="shared" ref="G769:G773" si="103">D772</f>
        <v>27/04/19</v>
      </c>
      <c r="H769" s="50"/>
    </row>
    <row r="770" ht="15.75" customHeight="1">
      <c r="A770" s="47"/>
      <c r="D770" s="251"/>
      <c r="E770" s="252"/>
      <c r="F770" s="47" t="s">
        <v>300</v>
      </c>
      <c r="G770" s="51" t="str">
        <f t="shared" si="103"/>
        <v>27/04/19</v>
      </c>
      <c r="H770" s="50"/>
    </row>
    <row r="771" ht="15.75" customHeight="1">
      <c r="A771" s="228" t="s">
        <v>306</v>
      </c>
      <c r="B771" s="73" t="str">
        <f>IFERROR(VLOOKUP(A766,REKAPAN!$A$1:$M$2737,4, FALSE))</f>
        <v>081223473525</v>
      </c>
      <c r="C771" s="254"/>
      <c r="D771" s="256"/>
      <c r="E771" s="252"/>
      <c r="F771" s="47" t="s">
        <v>325</v>
      </c>
      <c r="G771" s="49" t="str">
        <f t="shared" si="103"/>
        <v/>
      </c>
      <c r="H771" s="50"/>
    </row>
    <row r="772" ht="15.75" customHeight="1">
      <c r="A772" s="47" t="s">
        <v>332</v>
      </c>
      <c r="B772" s="231" t="s">
        <v>333</v>
      </c>
      <c r="C772" s="58" t="s">
        <v>283</v>
      </c>
      <c r="D772" s="59" t="str">
        <f>IFERROR(VLOOKUP(A766,REKAPAN!$A$1:$M$2737,12, FALSE))</f>
        <v>27/04/19</v>
      </c>
      <c r="E772" s="252"/>
      <c r="F772" s="47" t="s">
        <v>351</v>
      </c>
      <c r="G772" s="49">
        <f t="shared" si="103"/>
        <v>12000</v>
      </c>
      <c r="H772" s="50"/>
    </row>
    <row r="773" ht="15.75" customHeight="1">
      <c r="A773" s="47" t="s">
        <v>266</v>
      </c>
      <c r="B773" s="52" t="str">
        <f>IFERROR(VLOOKUP(A766,REKAPAN!$A$1:$O$2737,15, FALSE))</f>
        <v>CS YENI (082321458214)</v>
      </c>
      <c r="C773" s="58" t="s">
        <v>300</v>
      </c>
      <c r="D773" s="59" t="str">
        <f>IFERROR(VLOOKUP(A766,REKAPAN!$A$1:$M$2737,13, FALSE))</f>
        <v>27/04/19</v>
      </c>
      <c r="E773" s="252"/>
      <c r="F773" s="47" t="s">
        <v>372</v>
      </c>
      <c r="G773" s="49" t="str">
        <f t="shared" si="103"/>
        <v>JNE REG</v>
      </c>
      <c r="H773" s="50"/>
    </row>
    <row r="774" ht="15.75" customHeight="1">
      <c r="A774" s="47" t="s">
        <v>383</v>
      </c>
      <c r="B774" s="52">
        <f>IFERROR(VLOOKUP(A766,REKAPAN!$A$1:$M$2737,6, FALSE))</f>
        <v>1</v>
      </c>
      <c r="C774" s="58" t="s">
        <v>325</v>
      </c>
      <c r="D774" s="251" t="str">
        <f>IFERROR(VLOOKUP(A766,REKAPAN!$A$1:$M$2737,11, FALSE))</f>
        <v/>
      </c>
      <c r="E774" s="252"/>
      <c r="F774" s="47" t="s">
        <v>394</v>
      </c>
      <c r="G774" s="61" t="str">
        <f>IFERROR(VLOOKUP(A766,REKAPAN!$A$1:$O$2737,14, FALSE))</f>
        <v/>
      </c>
      <c r="H774" s="50"/>
    </row>
    <row r="775" ht="15.75" customHeight="1">
      <c r="A775" s="47" t="s">
        <v>404</v>
      </c>
      <c r="B775" s="45" t="str">
        <f>IFERROR(VLOOKUP(A766,REKAPAN!$A$1:$M$2737,5, FALSE))</f>
        <v>Tisha Lavender M do</v>
      </c>
      <c r="C775" s="58" t="s">
        <v>351</v>
      </c>
      <c r="D775" s="251">
        <f>IFERROR(VLOOKUP(A766,REKAPAN!$A$1:$M$2737,9, FALSE))</f>
        <v>12000</v>
      </c>
      <c r="E775" s="252"/>
      <c r="F775" s="47" t="s">
        <v>383</v>
      </c>
      <c r="G775" s="63">
        <f t="shared" ref="G775:G776" si="104">B774</f>
        <v>1</v>
      </c>
      <c r="H775" s="50"/>
    </row>
    <row r="776" ht="15.75" customHeight="1">
      <c r="A776" s="259"/>
      <c r="C776" s="58" t="s">
        <v>372</v>
      </c>
      <c r="D776" s="260" t="str">
        <f>IFERROR(VLOOKUP(A766,REKAPAN!$A$1:$M$2737,10, FALSE))</f>
        <v>JNE REG</v>
      </c>
      <c r="E776" s="252"/>
      <c r="F776" s="47" t="s">
        <v>404</v>
      </c>
      <c r="G776" s="66" t="str">
        <f t="shared" si="104"/>
        <v>Tisha Lavender M do</v>
      </c>
      <c r="H776" s="50"/>
    </row>
    <row r="777" ht="15.75" customHeight="1">
      <c r="A777" s="259"/>
      <c r="C777" s="58" t="s">
        <v>394</v>
      </c>
      <c r="D777" s="261"/>
      <c r="E777" s="252"/>
      <c r="F777" s="47"/>
      <c r="H777" s="50"/>
    </row>
    <row r="778" ht="15.75" customHeight="1">
      <c r="A778" s="259"/>
      <c r="C778" s="250"/>
      <c r="D778" s="50"/>
      <c r="E778" s="252"/>
      <c r="F778" s="64"/>
      <c r="H778" s="50"/>
    </row>
    <row r="779" ht="15.75" customHeight="1">
      <c r="A779" s="47" t="s">
        <v>460</v>
      </c>
      <c r="B779" s="234" t="s">
        <v>462</v>
      </c>
      <c r="C779" s="250"/>
      <c r="D779" s="251"/>
      <c r="E779" s="252"/>
      <c r="F779" s="69" t="s">
        <v>464</v>
      </c>
      <c r="G779" s="70" t="s">
        <v>469</v>
      </c>
      <c r="H779" s="71"/>
    </row>
    <row r="780" ht="15.75" customHeight="1">
      <c r="A780" s="235" t="str">
        <f>IFERROR(VLOOKUP(A766,REKAPAN!$A$2:$R$2737,16, FALSE))</f>
        <v>WAWAT</v>
      </c>
      <c r="B780" s="262"/>
      <c r="C780" s="254"/>
      <c r="D780" s="256"/>
      <c r="E780" s="263"/>
      <c r="F780" s="77"/>
      <c r="G780" s="78"/>
      <c r="H780" s="79"/>
    </row>
    <row r="781" ht="15.75" customHeight="1">
      <c r="A781" s="221" t="s">
        <v>975</v>
      </c>
      <c r="B781" s="222"/>
      <c r="C781" s="222"/>
      <c r="D781" s="223"/>
      <c r="E781" s="248"/>
      <c r="F781" s="30" t="str">
        <f>A781</f>
        <v>(29)6</v>
      </c>
      <c r="G781" s="31" t="s">
        <v>238</v>
      </c>
      <c r="H781" s="32"/>
    </row>
    <row r="782" ht="15.75" customHeight="1">
      <c r="A782" s="47" t="s">
        <v>239</v>
      </c>
      <c r="B782" s="52" t="str">
        <f>IFERROR(VLOOKUP(A781,REKAPAN!$A$1:$M$2737,2, FALSE))</f>
        <v>Leni karimah</v>
      </c>
      <c r="C782" s="250"/>
      <c r="D782" s="251"/>
      <c r="E782" s="252"/>
      <c r="F782" s="30" t="s">
        <v>266</v>
      </c>
      <c r="G782" s="43" t="str">
        <f>B788</f>
        <v>CS YENI (082321458214)</v>
      </c>
      <c r="H782" s="28"/>
    </row>
    <row r="783" ht="15.75" customHeight="1">
      <c r="A783" s="47" t="s">
        <v>269</v>
      </c>
      <c r="B783" s="45" t="str">
        <f>IFERROR(VLOOKUP(A781,REKAPAN!$A$1:$M$2737,3, FALSE))</f>
        <v>Kp.Ciketug Rt.09/Rw.05 Desa.Mekarwangi Kecamatan : Cikadu Kab/Kota : Cianjur Provinsi : jawa barat</v>
      </c>
      <c r="D783" s="251"/>
      <c r="E783" s="252"/>
      <c r="F783" s="47" t="s">
        <v>270</v>
      </c>
      <c r="G783" s="49" t="str">
        <f>B782</f>
        <v>Leni karimah</v>
      </c>
      <c r="H783" s="50"/>
    </row>
    <row r="784" ht="15.75" customHeight="1">
      <c r="A784" s="47"/>
      <c r="D784" s="251"/>
      <c r="E784" s="252"/>
      <c r="F784" s="47" t="s">
        <v>283</v>
      </c>
      <c r="G784" s="51" t="str">
        <f t="shared" ref="G784:G788" si="105">D787</f>
        <v>27/04/19</v>
      </c>
      <c r="H784" s="50"/>
    </row>
    <row r="785" ht="15.75" customHeight="1">
      <c r="A785" s="47"/>
      <c r="D785" s="251"/>
      <c r="E785" s="252"/>
      <c r="F785" s="47" t="s">
        <v>300</v>
      </c>
      <c r="G785" s="51" t="str">
        <f t="shared" si="105"/>
        <v>27/04/19</v>
      </c>
      <c r="H785" s="50"/>
    </row>
    <row r="786" ht="15.75" customHeight="1">
      <c r="A786" s="228" t="s">
        <v>306</v>
      </c>
      <c r="B786" s="73" t="str">
        <f>IFERROR(VLOOKUP(A781,REKAPAN!$A$1:$M$2737,4, FALSE))</f>
        <v>085220585969</v>
      </c>
      <c r="C786" s="254"/>
      <c r="D786" s="256"/>
      <c r="E786" s="252"/>
      <c r="F786" s="47" t="s">
        <v>325</v>
      </c>
      <c r="G786" s="49" t="str">
        <f t="shared" si="105"/>
        <v/>
      </c>
      <c r="H786" s="50"/>
    </row>
    <row r="787" ht="15.75" customHeight="1">
      <c r="A787" s="47" t="s">
        <v>332</v>
      </c>
      <c r="B787" s="231" t="s">
        <v>333</v>
      </c>
      <c r="C787" s="58" t="s">
        <v>283</v>
      </c>
      <c r="D787" s="59" t="str">
        <f>IFERROR(VLOOKUP(A781,REKAPAN!$A$1:$M$2737,12, FALSE))</f>
        <v>27/04/19</v>
      </c>
      <c r="E787" s="252"/>
      <c r="F787" s="47" t="s">
        <v>351</v>
      </c>
      <c r="G787" s="49">
        <f t="shared" si="105"/>
        <v>16000</v>
      </c>
      <c r="H787" s="50"/>
    </row>
    <row r="788" ht="15.75" customHeight="1">
      <c r="A788" s="47" t="s">
        <v>266</v>
      </c>
      <c r="B788" s="52" t="str">
        <f>IFERROR(VLOOKUP(A781,REKAPAN!$A$1:$O$2737,15, FALSE))</f>
        <v>CS YENI (082321458214)</v>
      </c>
      <c r="C788" s="58" t="s">
        <v>300</v>
      </c>
      <c r="D788" s="59" t="str">
        <f>IFERROR(VLOOKUP(A781,REKAPAN!$A$1:$M$2737,13, FALSE))</f>
        <v>27/04/19</v>
      </c>
      <c r="E788" s="252"/>
      <c r="F788" s="47" t="s">
        <v>372</v>
      </c>
      <c r="G788" s="49" t="str">
        <f t="shared" si="105"/>
        <v>JNE REG</v>
      </c>
      <c r="H788" s="50"/>
    </row>
    <row r="789" ht="15.75" customHeight="1">
      <c r="A789" s="47" t="s">
        <v>383</v>
      </c>
      <c r="B789" s="52">
        <f>IFERROR(VLOOKUP(A781,REKAPAN!$A$1:$M$2737,6, FALSE))</f>
        <v>2</v>
      </c>
      <c r="C789" s="58" t="s">
        <v>325</v>
      </c>
      <c r="D789" s="251" t="str">
        <f>IFERROR(VLOOKUP(A781,REKAPAN!$A$1:$M$2737,11, FALSE))</f>
        <v/>
      </c>
      <c r="E789" s="252"/>
      <c r="F789" s="47" t="s">
        <v>394</v>
      </c>
      <c r="G789" s="61" t="str">
        <f>IFERROR(VLOOKUP(A781,REKAPAN!$A$1:$O$2737,14, FALSE))</f>
        <v/>
      </c>
      <c r="H789" s="50"/>
    </row>
    <row r="790" ht="15.75" customHeight="1">
      <c r="A790" s="47" t="s">
        <v>404</v>
      </c>
      <c r="B790" s="45" t="str">
        <f>IFERROR(VLOOKUP(A781,REKAPAN!$A$1:$M$2737,5, FALSE))</f>
        <v>Tisha Navy XL, XXL do</v>
      </c>
      <c r="C790" s="58" t="s">
        <v>351</v>
      </c>
      <c r="D790" s="251">
        <f>IFERROR(VLOOKUP(A781,REKAPAN!$A$1:$M$2737,9, FALSE))</f>
        <v>16000</v>
      </c>
      <c r="E790" s="252"/>
      <c r="F790" s="47" t="s">
        <v>383</v>
      </c>
      <c r="G790" s="63">
        <f t="shared" ref="G790:G791" si="106">B789</f>
        <v>2</v>
      </c>
      <c r="H790" s="50"/>
    </row>
    <row r="791" ht="15.75" customHeight="1">
      <c r="A791" s="259"/>
      <c r="C791" s="58" t="s">
        <v>372</v>
      </c>
      <c r="D791" s="260" t="str">
        <f>IFERROR(VLOOKUP(A781,REKAPAN!$A$1:$M$2737,10, FALSE))</f>
        <v>JNE REG</v>
      </c>
      <c r="E791" s="252"/>
      <c r="F791" s="47" t="s">
        <v>404</v>
      </c>
      <c r="G791" s="66" t="str">
        <f t="shared" si="106"/>
        <v>Tisha Navy XL, XXL do</v>
      </c>
      <c r="H791" s="50"/>
    </row>
    <row r="792" ht="15.75" customHeight="1">
      <c r="A792" s="259"/>
      <c r="C792" s="58" t="s">
        <v>394</v>
      </c>
      <c r="D792" s="261"/>
      <c r="E792" s="252"/>
      <c r="F792" s="47"/>
      <c r="H792" s="50"/>
    </row>
    <row r="793" ht="15.75" customHeight="1">
      <c r="A793" s="259"/>
      <c r="C793" s="250"/>
      <c r="D793" s="50"/>
      <c r="E793" s="252"/>
      <c r="F793" s="64"/>
      <c r="H793" s="50"/>
    </row>
    <row r="794" ht="15.75" customHeight="1">
      <c r="A794" s="47" t="s">
        <v>460</v>
      </c>
      <c r="B794" s="234" t="s">
        <v>462</v>
      </c>
      <c r="C794" s="250"/>
      <c r="D794" s="251"/>
      <c r="E794" s="252"/>
      <c r="F794" s="69" t="s">
        <v>464</v>
      </c>
      <c r="G794" s="70" t="s">
        <v>469</v>
      </c>
      <c r="H794" s="71"/>
    </row>
    <row r="795" ht="15.75" customHeight="1">
      <c r="A795" s="235" t="str">
        <f>IFERROR(VLOOKUP(A781,REKAPAN!$A$2:$R$2737,16, FALSE))</f>
        <v>WAWAT</v>
      </c>
      <c r="B795" s="262"/>
      <c r="C795" s="254"/>
      <c r="D795" s="256"/>
      <c r="E795" s="263"/>
      <c r="F795" s="77"/>
      <c r="G795" s="78"/>
      <c r="H795" s="79"/>
    </row>
    <row r="796" ht="15.75" customHeight="1">
      <c r="A796" s="221" t="s">
        <v>980</v>
      </c>
      <c r="B796" s="222"/>
      <c r="C796" s="222"/>
      <c r="D796" s="223"/>
      <c r="E796" s="248"/>
      <c r="F796" s="30" t="str">
        <f>A796</f>
        <v>(29)7</v>
      </c>
      <c r="G796" s="31" t="s">
        <v>238</v>
      </c>
      <c r="H796" s="32"/>
    </row>
    <row r="797" ht="15.75" customHeight="1">
      <c r="A797" s="47" t="s">
        <v>239</v>
      </c>
      <c r="B797" s="52" t="str">
        <f>IFERROR(VLOOKUP(A796,REKAPAN!$A$1:$M$2737,2, FALSE))</f>
        <v>Lilis Nurfaiza</v>
      </c>
      <c r="C797" s="250"/>
      <c r="D797" s="251"/>
      <c r="E797" s="252"/>
      <c r="F797" s="30" t="s">
        <v>266</v>
      </c>
      <c r="G797" s="43" t="str">
        <f>B803</f>
        <v>CS YENI (082321458214)</v>
      </c>
      <c r="H797" s="28"/>
    </row>
    <row r="798" ht="15.75" customHeight="1">
      <c r="A798" s="47" t="s">
        <v>269</v>
      </c>
      <c r="B798" s="45" t="str">
        <f>IFERROR(VLOOKUP(A796,REKAPAN!$A$1:$M$2737,3, FALSE))</f>
        <v>PT.Ulisa jl. Gading Putih Raya Utara Blok BH 2 No1</v>
      </c>
      <c r="D798" s="251"/>
      <c r="E798" s="252"/>
      <c r="F798" s="47" t="s">
        <v>270</v>
      </c>
      <c r="G798" s="49" t="str">
        <f>B797</f>
        <v>Lilis Nurfaiza</v>
      </c>
      <c r="H798" s="50"/>
    </row>
    <row r="799" ht="15.75" customHeight="1">
      <c r="A799" s="47"/>
      <c r="D799" s="251"/>
      <c r="E799" s="252"/>
      <c r="F799" s="47" t="s">
        <v>283</v>
      </c>
      <c r="G799" s="51" t="str">
        <f t="shared" ref="G799:G803" si="107">D802</f>
        <v>26/04/19</v>
      </c>
      <c r="H799" s="50"/>
    </row>
    <row r="800" ht="15.75" customHeight="1">
      <c r="A800" s="47"/>
      <c r="D800" s="251"/>
      <c r="E800" s="252"/>
      <c r="F800" s="47" t="s">
        <v>300</v>
      </c>
      <c r="G800" s="51" t="str">
        <f t="shared" si="107"/>
        <v>26/04/19</v>
      </c>
      <c r="H800" s="50"/>
    </row>
    <row r="801" ht="15.75" customHeight="1">
      <c r="A801" s="228" t="s">
        <v>306</v>
      </c>
      <c r="B801" s="73" t="str">
        <f>IFERROR(VLOOKUP(A796,REKAPAN!$A$1:$M$2737,4, FALSE))</f>
        <v>085759110467</v>
      </c>
      <c r="C801" s="254"/>
      <c r="D801" s="256"/>
      <c r="E801" s="252"/>
      <c r="F801" s="47" t="s">
        <v>325</v>
      </c>
      <c r="G801" s="49" t="str">
        <f t="shared" si="107"/>
        <v/>
      </c>
      <c r="H801" s="50"/>
    </row>
    <row r="802" ht="15.75" customHeight="1">
      <c r="A802" s="47" t="s">
        <v>332</v>
      </c>
      <c r="B802" s="231" t="s">
        <v>333</v>
      </c>
      <c r="C802" s="58" t="s">
        <v>283</v>
      </c>
      <c r="D802" s="59" t="str">
        <f>IFERROR(VLOOKUP(A796,REKAPAN!$A$1:$M$2737,12, FALSE))</f>
        <v>26/04/19</v>
      </c>
      <c r="E802" s="252"/>
      <c r="F802" s="47" t="s">
        <v>351</v>
      </c>
      <c r="G802" s="49">
        <f t="shared" si="107"/>
        <v>11000</v>
      </c>
      <c r="H802" s="50"/>
    </row>
    <row r="803" ht="15.75" customHeight="1">
      <c r="A803" s="47" t="s">
        <v>266</v>
      </c>
      <c r="B803" s="52" t="str">
        <f>IFERROR(VLOOKUP(A796,REKAPAN!$A$1:$O$2737,15, FALSE))</f>
        <v>CS YENI (082321458214)</v>
      </c>
      <c r="C803" s="58" t="s">
        <v>300</v>
      </c>
      <c r="D803" s="59" t="str">
        <f>IFERROR(VLOOKUP(A796,REKAPAN!$A$1:$M$2737,13, FALSE))</f>
        <v>26/04/19</v>
      </c>
      <c r="E803" s="252"/>
      <c r="F803" s="47" t="s">
        <v>372</v>
      </c>
      <c r="G803" s="49" t="str">
        <f t="shared" si="107"/>
        <v>JNE REG</v>
      </c>
      <c r="H803" s="50"/>
    </row>
    <row r="804" ht="15.75" customHeight="1">
      <c r="A804" s="47" t="s">
        <v>383</v>
      </c>
      <c r="B804" s="52">
        <f>IFERROR(VLOOKUP(A796,REKAPAN!$A$1:$M$2737,6, FALSE))</f>
        <v>1</v>
      </c>
      <c r="C804" s="58" t="s">
        <v>325</v>
      </c>
      <c r="D804" s="251" t="str">
        <f>IFERROR(VLOOKUP(A796,REKAPAN!$A$1:$M$2737,11, FALSE))</f>
        <v/>
      </c>
      <c r="E804" s="252"/>
      <c r="F804" s="47" t="s">
        <v>394</v>
      </c>
      <c r="G804" s="61" t="str">
        <f>IFERROR(VLOOKUP(A796,REKAPAN!$A$1:$O$2737,14, FALSE))</f>
        <v/>
      </c>
      <c r="H804" s="50"/>
    </row>
    <row r="805" ht="15.75" customHeight="1">
      <c r="A805" s="47" t="s">
        <v>404</v>
      </c>
      <c r="B805" s="45" t="str">
        <f>IFERROR(VLOOKUP(A796,REKAPAN!$A$1:$M$2737,5, FALSE))</f>
        <v>Shofa Magenta S do</v>
      </c>
      <c r="C805" s="58" t="s">
        <v>351</v>
      </c>
      <c r="D805" s="251">
        <f>IFERROR(VLOOKUP(A796,REKAPAN!$A$1:$M$2737,9, FALSE))</f>
        <v>11000</v>
      </c>
      <c r="E805" s="252"/>
      <c r="F805" s="47" t="s">
        <v>383</v>
      </c>
      <c r="G805" s="63">
        <f t="shared" ref="G805:G806" si="108">B804</f>
        <v>1</v>
      </c>
      <c r="H805" s="50"/>
    </row>
    <row r="806" ht="15.75" customHeight="1">
      <c r="A806" s="259"/>
      <c r="C806" s="58" t="s">
        <v>372</v>
      </c>
      <c r="D806" s="260" t="str">
        <f>IFERROR(VLOOKUP(A796,REKAPAN!$A$1:$M$2737,10, FALSE))</f>
        <v>JNE REG</v>
      </c>
      <c r="E806" s="252"/>
      <c r="F806" s="47" t="s">
        <v>404</v>
      </c>
      <c r="G806" s="66" t="str">
        <f t="shared" si="108"/>
        <v>Shofa Magenta S do</v>
      </c>
      <c r="H806" s="50"/>
    </row>
    <row r="807" ht="15.75" customHeight="1">
      <c r="A807" s="259"/>
      <c r="C807" s="58" t="s">
        <v>394</v>
      </c>
      <c r="D807" s="261"/>
      <c r="E807" s="252"/>
      <c r="F807" s="47"/>
      <c r="H807" s="50"/>
    </row>
    <row r="808" ht="15.75" customHeight="1">
      <c r="A808" s="259"/>
      <c r="C808" s="250"/>
      <c r="D808" s="50"/>
      <c r="E808" s="252"/>
      <c r="F808" s="64"/>
      <c r="H808" s="50"/>
    </row>
    <row r="809" ht="15.75" customHeight="1">
      <c r="A809" s="47" t="s">
        <v>460</v>
      </c>
      <c r="B809" s="234" t="s">
        <v>462</v>
      </c>
      <c r="C809" s="250"/>
      <c r="D809" s="251"/>
      <c r="E809" s="252"/>
      <c r="F809" s="69" t="s">
        <v>464</v>
      </c>
      <c r="G809" s="70" t="s">
        <v>469</v>
      </c>
      <c r="H809" s="71"/>
    </row>
    <row r="810" ht="15.75" customHeight="1">
      <c r="A810" s="235" t="str">
        <f>IFERROR(VLOOKUP(A796,REKAPAN!$A$2:$R$2737,16, FALSE))</f>
        <v>WAWAT</v>
      </c>
      <c r="B810" s="262"/>
      <c r="C810" s="254"/>
      <c r="D810" s="256"/>
      <c r="E810" s="263"/>
      <c r="F810" s="77"/>
      <c r="G810" s="78"/>
      <c r="H810" s="79"/>
    </row>
    <row r="811" ht="15.75" customHeight="1">
      <c r="A811" s="221" t="s">
        <v>985</v>
      </c>
      <c r="B811" s="222"/>
      <c r="C811" s="222"/>
      <c r="D811" s="223"/>
      <c r="E811" s="248"/>
      <c r="F811" s="30" t="str">
        <f>A811</f>
        <v>(29)8</v>
      </c>
      <c r="G811" s="31" t="s">
        <v>238</v>
      </c>
      <c r="H811" s="32"/>
    </row>
    <row r="812" ht="15.75" customHeight="1">
      <c r="A812" s="47" t="s">
        <v>239</v>
      </c>
      <c r="B812" s="52" t="str">
        <f>IFERROR(VLOOKUP(A811,REKAPAN!$A$1:$M$2737,2, FALSE))</f>
        <v>Qurrotu Aini/Didik</v>
      </c>
      <c r="C812" s="250"/>
      <c r="D812" s="251"/>
      <c r="E812" s="252"/>
      <c r="F812" s="30" t="s">
        <v>266</v>
      </c>
      <c r="G812" s="43" t="str">
        <f>B818</f>
        <v>CS YENI (082321458214)</v>
      </c>
      <c r="H812" s="28"/>
    </row>
    <row r="813" ht="15.75" customHeight="1">
      <c r="A813" s="47" t="s">
        <v>269</v>
      </c>
      <c r="B813" s="45" t="str">
        <f>IFERROR(VLOOKUP(A811,REKAPAN!$A$1:$M$2737,3, FALSE))</f>
        <v>Jl. Papanggo gang Mangga Rt 10/02 No.13 Kecamatan: Tanjung Priok Kelurahan : Papanggo Kabupaten : Jakarta Utara Provinsi : Jawa Barat</v>
      </c>
      <c r="D813" s="251"/>
      <c r="E813" s="252"/>
      <c r="F813" s="47" t="s">
        <v>270</v>
      </c>
      <c r="G813" s="49" t="str">
        <f>B812</f>
        <v>Qurrotu Aini/Didik</v>
      </c>
      <c r="H813" s="50"/>
    </row>
    <row r="814" ht="15.75" customHeight="1">
      <c r="A814" s="47"/>
      <c r="D814" s="251"/>
      <c r="E814" s="252"/>
      <c r="F814" s="47" t="s">
        <v>283</v>
      </c>
      <c r="G814" s="51" t="str">
        <f t="shared" ref="G814:G818" si="109">D817</f>
        <v>29/04/19</v>
      </c>
      <c r="H814" s="50"/>
    </row>
    <row r="815" ht="15.75" customHeight="1">
      <c r="A815" s="47"/>
      <c r="D815" s="251"/>
      <c r="E815" s="252"/>
      <c r="F815" s="47" t="s">
        <v>300</v>
      </c>
      <c r="G815" s="51" t="str">
        <f t="shared" si="109"/>
        <v>29/04/19</v>
      </c>
      <c r="H815" s="50"/>
    </row>
    <row r="816" ht="15.75" customHeight="1">
      <c r="A816" s="228" t="s">
        <v>306</v>
      </c>
      <c r="B816" s="73" t="str">
        <f>IFERROR(VLOOKUP(A811,REKAPAN!$A$1:$M$2737,4, FALSE))</f>
        <v>085641613314</v>
      </c>
      <c r="C816" s="254"/>
      <c r="D816" s="256"/>
      <c r="E816" s="252"/>
      <c r="F816" s="47" t="s">
        <v>325</v>
      </c>
      <c r="G816" s="49" t="str">
        <f t="shared" si="109"/>
        <v/>
      </c>
      <c r="H816" s="50"/>
    </row>
    <row r="817" ht="15.75" customHeight="1">
      <c r="A817" s="47" t="s">
        <v>332</v>
      </c>
      <c r="B817" s="231" t="s">
        <v>333</v>
      </c>
      <c r="C817" s="58" t="s">
        <v>283</v>
      </c>
      <c r="D817" s="59" t="str">
        <f>IFERROR(VLOOKUP(A811,REKAPAN!$A$1:$M$2737,12, FALSE))</f>
        <v>29/04/19</v>
      </c>
      <c r="E817" s="252"/>
      <c r="F817" s="47" t="s">
        <v>351</v>
      </c>
      <c r="G817" s="49">
        <f t="shared" si="109"/>
        <v>11000</v>
      </c>
      <c r="H817" s="50"/>
    </row>
    <row r="818" ht="15.75" customHeight="1">
      <c r="A818" s="47" t="s">
        <v>266</v>
      </c>
      <c r="B818" s="52" t="str">
        <f>IFERROR(VLOOKUP(A811,REKAPAN!$A$1:$O$2737,15, FALSE))</f>
        <v>CS YENI (082321458214)</v>
      </c>
      <c r="C818" s="58" t="s">
        <v>300</v>
      </c>
      <c r="D818" s="59" t="str">
        <f>IFERROR(VLOOKUP(A811,REKAPAN!$A$1:$M$2737,13, FALSE))</f>
        <v>29/04/19</v>
      </c>
      <c r="E818" s="252"/>
      <c r="F818" s="47" t="s">
        <v>372</v>
      </c>
      <c r="G818" s="49" t="str">
        <f t="shared" si="109"/>
        <v>JNE REG</v>
      </c>
      <c r="H818" s="50"/>
    </row>
    <row r="819" ht="15.75" customHeight="1">
      <c r="A819" s="47" t="s">
        <v>383</v>
      </c>
      <c r="B819" s="52">
        <f>IFERROR(VLOOKUP(A811,REKAPAN!$A$1:$M$2737,6, FALSE))</f>
        <v>1</v>
      </c>
      <c r="C819" s="58" t="s">
        <v>325</v>
      </c>
      <c r="D819" s="251" t="str">
        <f>IFERROR(VLOOKUP(A811,REKAPAN!$A$1:$M$2737,11, FALSE))</f>
        <v/>
      </c>
      <c r="E819" s="252"/>
      <c r="F819" s="47" t="s">
        <v>394</v>
      </c>
      <c r="G819" s="61" t="str">
        <f>IFERROR(VLOOKUP(A811,REKAPAN!$A$1:$O$2737,14, FALSE))</f>
        <v/>
      </c>
      <c r="H819" s="50"/>
    </row>
    <row r="820" ht="15.75" customHeight="1">
      <c r="A820" s="47" t="s">
        <v>404</v>
      </c>
      <c r="B820" s="45" t="str">
        <f>IFERROR(VLOOKUP(A811,REKAPAN!$A$1:$M$2737,5, FALSE))</f>
        <v>Alesha Peach S do</v>
      </c>
      <c r="C820" s="58" t="s">
        <v>351</v>
      </c>
      <c r="D820" s="251">
        <f>IFERROR(VLOOKUP(A811,REKAPAN!$A$1:$M$2737,9, FALSE))</f>
        <v>11000</v>
      </c>
      <c r="E820" s="252"/>
      <c r="F820" s="47" t="s">
        <v>383</v>
      </c>
      <c r="G820" s="63">
        <f t="shared" ref="G820:G821" si="110">B819</f>
        <v>1</v>
      </c>
      <c r="H820" s="50"/>
    </row>
    <row r="821" ht="15.75" customHeight="1">
      <c r="A821" s="259"/>
      <c r="C821" s="58" t="s">
        <v>372</v>
      </c>
      <c r="D821" s="260" t="str">
        <f>IFERROR(VLOOKUP(A811,REKAPAN!$A$1:$M$2737,10, FALSE))</f>
        <v>JNE REG</v>
      </c>
      <c r="E821" s="252"/>
      <c r="F821" s="47" t="s">
        <v>404</v>
      </c>
      <c r="G821" s="66" t="str">
        <f t="shared" si="110"/>
        <v>Alesha Peach S do</v>
      </c>
      <c r="H821" s="50"/>
    </row>
    <row r="822" ht="15.75" customHeight="1">
      <c r="A822" s="259"/>
      <c r="C822" s="58" t="s">
        <v>394</v>
      </c>
      <c r="D822" s="261"/>
      <c r="E822" s="252"/>
      <c r="F822" s="47"/>
      <c r="H822" s="50"/>
    </row>
    <row r="823" ht="15.75" customHeight="1">
      <c r="A823" s="259"/>
      <c r="C823" s="250"/>
      <c r="D823" s="50"/>
      <c r="E823" s="252"/>
      <c r="F823" s="64"/>
      <c r="H823" s="50"/>
    </row>
    <row r="824" ht="15.75" customHeight="1">
      <c r="A824" s="47" t="s">
        <v>460</v>
      </c>
      <c r="B824" s="234" t="s">
        <v>462</v>
      </c>
      <c r="C824" s="250"/>
      <c r="D824" s="251"/>
      <c r="E824" s="252"/>
      <c r="F824" s="69" t="s">
        <v>464</v>
      </c>
      <c r="G824" s="70" t="s">
        <v>469</v>
      </c>
      <c r="H824" s="71"/>
    </row>
    <row r="825" ht="15.75" customHeight="1">
      <c r="A825" s="235" t="str">
        <f>IFERROR(VLOOKUP(A811,REKAPAN!$A$2:$R$2737,16, FALSE))</f>
        <v>WAWAT</v>
      </c>
      <c r="B825" s="262"/>
      <c r="C825" s="254"/>
      <c r="D825" s="256"/>
      <c r="E825" s="263"/>
      <c r="F825" s="77"/>
      <c r="G825" s="78"/>
      <c r="H825" s="79"/>
    </row>
    <row r="826" ht="15.75" customHeight="1">
      <c r="A826" s="221" t="s">
        <v>989</v>
      </c>
      <c r="B826" s="222"/>
      <c r="C826" s="222"/>
      <c r="D826" s="223"/>
      <c r="E826" s="248"/>
      <c r="F826" s="30" t="str">
        <f>A826</f>
        <v>(29)9</v>
      </c>
      <c r="G826" s="31" t="s">
        <v>238</v>
      </c>
      <c r="H826" s="32"/>
    </row>
    <row r="827" ht="15.75" customHeight="1">
      <c r="A827" s="47" t="s">
        <v>239</v>
      </c>
      <c r="B827" s="52" t="str">
        <f>IFERROR(VLOOKUP(A826,REKAPAN!$A$1:$M$2737,2, FALSE))</f>
        <v>Isnaeni Jasmin</v>
      </c>
      <c r="C827" s="250"/>
      <c r="D827" s="251"/>
      <c r="E827" s="252"/>
      <c r="F827" s="30" t="s">
        <v>266</v>
      </c>
      <c r="G827" s="43" t="str">
        <f>B833</f>
        <v>CS YENI (082321458214)</v>
      </c>
      <c r="H827" s="28"/>
    </row>
    <row r="828" ht="15.75" customHeight="1">
      <c r="A828" s="47" t="s">
        <v>269</v>
      </c>
      <c r="B828" s="45" t="str">
        <f>IFERROR(VLOOKUP(A826,REKAPAN!$A$1:$M$2737,3, FALSE))</f>
        <v>Dusun Curug Rt 01 Rw 03, Desa Jambusari Kecamatan : Jeruklegi Kab/Kota : Cilacap Provinsi : Jawa Tengah</v>
      </c>
      <c r="D828" s="251"/>
      <c r="E828" s="252"/>
      <c r="F828" s="47" t="s">
        <v>270</v>
      </c>
      <c r="G828" s="49" t="str">
        <f>B827</f>
        <v>Isnaeni Jasmin</v>
      </c>
      <c r="H828" s="50"/>
    </row>
    <row r="829" ht="15.75" customHeight="1">
      <c r="A829" s="47"/>
      <c r="D829" s="251"/>
      <c r="E829" s="252"/>
      <c r="F829" s="47" t="s">
        <v>283</v>
      </c>
      <c r="G829" s="51" t="str">
        <f t="shared" ref="G829:G833" si="111">D832</f>
        <v>29/04/19</v>
      </c>
      <c r="H829" s="50"/>
    </row>
    <row r="830" ht="15.75" customHeight="1">
      <c r="A830" s="47"/>
      <c r="D830" s="251"/>
      <c r="E830" s="252"/>
      <c r="F830" s="47" t="s">
        <v>300</v>
      </c>
      <c r="G830" s="51" t="str">
        <f t="shared" si="111"/>
        <v>29/04/19</v>
      </c>
      <c r="H830" s="50"/>
    </row>
    <row r="831" ht="15.75" customHeight="1">
      <c r="A831" s="228" t="s">
        <v>306</v>
      </c>
      <c r="B831" s="73" t="str">
        <f>IFERROR(VLOOKUP(A826,REKAPAN!$A$1:$M$2737,4, FALSE))</f>
        <v>085385377345</v>
      </c>
      <c r="C831" s="254"/>
      <c r="D831" s="256"/>
      <c r="E831" s="252"/>
      <c r="F831" s="47" t="s">
        <v>325</v>
      </c>
      <c r="G831" s="49" t="str">
        <f t="shared" si="111"/>
        <v/>
      </c>
      <c r="H831" s="50"/>
    </row>
    <row r="832" ht="15.75" customHeight="1">
      <c r="A832" s="47" t="s">
        <v>332</v>
      </c>
      <c r="B832" s="231" t="s">
        <v>333</v>
      </c>
      <c r="C832" s="58" t="s">
        <v>283</v>
      </c>
      <c r="D832" s="59" t="str">
        <f>IFERROR(VLOOKUP(A826,REKAPAN!$A$1:$M$2737,12, FALSE))</f>
        <v>29/04/19</v>
      </c>
      <c r="E832" s="252"/>
      <c r="F832" s="47" t="s">
        <v>351</v>
      </c>
      <c r="G832" s="49">
        <f t="shared" si="111"/>
        <v>24000</v>
      </c>
      <c r="H832" s="50"/>
    </row>
    <row r="833" ht="15.75" customHeight="1">
      <c r="A833" s="47" t="s">
        <v>266</v>
      </c>
      <c r="B833" s="52" t="str">
        <f>IFERROR(VLOOKUP(A826,REKAPAN!$A$1:$O$2737,15, FALSE))</f>
        <v>CS YENI (082321458214)</v>
      </c>
      <c r="C833" s="58" t="s">
        <v>300</v>
      </c>
      <c r="D833" s="59" t="str">
        <f>IFERROR(VLOOKUP(A826,REKAPAN!$A$1:$M$2737,13, FALSE))</f>
        <v>29/04/19</v>
      </c>
      <c r="E833" s="252"/>
      <c r="F833" s="47" t="s">
        <v>372</v>
      </c>
      <c r="G833" s="49" t="str">
        <f t="shared" si="111"/>
        <v>JNE REG</v>
      </c>
      <c r="H833" s="50"/>
    </row>
    <row r="834" ht="15.75" customHeight="1">
      <c r="A834" s="47" t="s">
        <v>383</v>
      </c>
      <c r="B834" s="52">
        <f>IFERROR(VLOOKUP(A826,REKAPAN!$A$1:$M$2737,6, FALSE))</f>
        <v>1</v>
      </c>
      <c r="C834" s="58" t="s">
        <v>325</v>
      </c>
      <c r="D834" s="251" t="str">
        <f>IFERROR(VLOOKUP(A826,REKAPAN!$A$1:$M$2737,11, FALSE))</f>
        <v/>
      </c>
      <c r="E834" s="252"/>
      <c r="F834" s="47" t="s">
        <v>394</v>
      </c>
      <c r="G834" s="61" t="str">
        <f>IFERROR(VLOOKUP(A826,REKAPAN!$A$1:$O$2737,14, FALSE))</f>
        <v/>
      </c>
      <c r="H834" s="50"/>
    </row>
    <row r="835" ht="15.75" customHeight="1">
      <c r="A835" s="47" t="s">
        <v>404</v>
      </c>
      <c r="B835" s="45" t="str">
        <f>IFERROR(VLOOKUP(A826,REKAPAN!$A$1:$M$2737,5, FALSE))</f>
        <v>Tisha Navy M do</v>
      </c>
      <c r="C835" s="58" t="s">
        <v>351</v>
      </c>
      <c r="D835" s="251">
        <f>IFERROR(VLOOKUP(A826,REKAPAN!$A$1:$M$2737,9, FALSE))</f>
        <v>24000</v>
      </c>
      <c r="E835" s="252"/>
      <c r="F835" s="47" t="s">
        <v>383</v>
      </c>
      <c r="G835" s="63">
        <f t="shared" ref="G835:G836" si="112">B834</f>
        <v>1</v>
      </c>
      <c r="H835" s="50"/>
    </row>
    <row r="836" ht="15.75" customHeight="1">
      <c r="A836" s="259"/>
      <c r="C836" s="58" t="s">
        <v>372</v>
      </c>
      <c r="D836" s="260" t="str">
        <f>IFERROR(VLOOKUP(A826,REKAPAN!$A$1:$M$2737,10, FALSE))</f>
        <v>JNE REG</v>
      </c>
      <c r="E836" s="252"/>
      <c r="F836" s="47" t="s">
        <v>404</v>
      </c>
      <c r="G836" s="66" t="str">
        <f t="shared" si="112"/>
        <v>Tisha Navy M do</v>
      </c>
      <c r="H836" s="50"/>
    </row>
    <row r="837" ht="15.75" customHeight="1">
      <c r="A837" s="259"/>
      <c r="C837" s="58" t="s">
        <v>394</v>
      </c>
      <c r="D837" s="261"/>
      <c r="E837" s="252"/>
      <c r="F837" s="47"/>
      <c r="H837" s="50"/>
    </row>
    <row r="838" ht="15.75" customHeight="1">
      <c r="A838" s="259"/>
      <c r="C838" s="250"/>
      <c r="D838" s="50"/>
      <c r="E838" s="252"/>
      <c r="F838" s="64"/>
      <c r="H838" s="50"/>
    </row>
    <row r="839" ht="15.75" customHeight="1">
      <c r="A839" s="47" t="s">
        <v>460</v>
      </c>
      <c r="B839" s="234" t="s">
        <v>462</v>
      </c>
      <c r="C839" s="250"/>
      <c r="D839" s="251"/>
      <c r="E839" s="252"/>
      <c r="F839" s="69" t="s">
        <v>464</v>
      </c>
      <c r="G839" s="70" t="s">
        <v>469</v>
      </c>
      <c r="H839" s="71"/>
    </row>
    <row r="840" ht="15.75" customHeight="1">
      <c r="A840" s="235" t="str">
        <f>IFERROR(VLOOKUP(A826,REKAPAN!$A$2:$R$2737,16, FALSE))</f>
        <v>WAWAT</v>
      </c>
      <c r="B840" s="262"/>
      <c r="C840" s="254"/>
      <c r="D840" s="256"/>
      <c r="E840" s="263"/>
      <c r="F840" s="77"/>
      <c r="G840" s="78"/>
      <c r="H840" s="79"/>
    </row>
    <row r="841" ht="15.75" customHeight="1">
      <c r="A841" s="221" t="s">
        <v>993</v>
      </c>
      <c r="B841" s="222"/>
      <c r="C841" s="222"/>
      <c r="D841" s="223"/>
      <c r="E841" s="248"/>
      <c r="F841" s="30" t="str">
        <f>A841</f>
        <v>(29)10</v>
      </c>
      <c r="G841" s="31" t="s">
        <v>238</v>
      </c>
      <c r="H841" s="32"/>
    </row>
    <row r="842" ht="15.75" customHeight="1">
      <c r="A842" s="47" t="s">
        <v>239</v>
      </c>
      <c r="B842" s="52" t="str">
        <f>IFERROR(VLOOKUP(A841,REKAPAN!$A$1:$M$2737,2, FALSE))</f>
        <v>Andi Hamdan</v>
      </c>
      <c r="C842" s="250"/>
      <c r="D842" s="251"/>
      <c r="E842" s="252"/>
      <c r="F842" s="30" t="s">
        <v>266</v>
      </c>
      <c r="G842" s="43" t="str">
        <f>B848</f>
        <v>CS YENI (082321458214)</v>
      </c>
      <c r="H842" s="28"/>
    </row>
    <row r="843" ht="15.75" customHeight="1">
      <c r="A843" s="47" t="s">
        <v>269</v>
      </c>
      <c r="B843" s="45" t="str">
        <f>IFERROR(VLOOKUP(A841,REKAPAN!$A$1:$M$2737,3, FALSE))</f>
        <v>Jl. Sersan Hamid Kompleks PLN Lama Kel. Kisau,  Kecamatan Muaradua Kab. OKU Selatan. Prov. Sumatera Selatan.</v>
      </c>
      <c r="D843" s="251"/>
      <c r="E843" s="252"/>
      <c r="F843" s="47" t="s">
        <v>270</v>
      </c>
      <c r="G843" s="49" t="str">
        <f>B842</f>
        <v>Andi Hamdan</v>
      </c>
      <c r="H843" s="50"/>
    </row>
    <row r="844" ht="15.75" customHeight="1">
      <c r="A844" s="47"/>
      <c r="D844" s="251"/>
      <c r="E844" s="252"/>
      <c r="F844" s="47" t="s">
        <v>283</v>
      </c>
      <c r="G844" s="51" t="str">
        <f t="shared" ref="G844:G848" si="113">D847</f>
        <v>29/04/19</v>
      </c>
      <c r="H844" s="50"/>
    </row>
    <row r="845" ht="15.75" customHeight="1">
      <c r="A845" s="47"/>
      <c r="D845" s="251"/>
      <c r="E845" s="252"/>
      <c r="F845" s="47" t="s">
        <v>300</v>
      </c>
      <c r="G845" s="51" t="str">
        <f t="shared" si="113"/>
        <v>29/04/19</v>
      </c>
      <c r="H845" s="50"/>
    </row>
    <row r="846" ht="15.75" customHeight="1">
      <c r="A846" s="228" t="s">
        <v>306</v>
      </c>
      <c r="B846" s="73" t="str">
        <f>IFERROR(VLOOKUP(A841,REKAPAN!$A$1:$M$2737,4, FALSE))</f>
        <v>082371847081</v>
      </c>
      <c r="C846" s="254"/>
      <c r="D846" s="256"/>
      <c r="E846" s="252"/>
      <c r="F846" s="47" t="s">
        <v>325</v>
      </c>
      <c r="G846" s="49" t="str">
        <f t="shared" si="113"/>
        <v/>
      </c>
      <c r="H846" s="50"/>
    </row>
    <row r="847" ht="15.75" customHeight="1">
      <c r="A847" s="47" t="s">
        <v>332</v>
      </c>
      <c r="B847" s="231" t="s">
        <v>333</v>
      </c>
      <c r="C847" s="58" t="s">
        <v>283</v>
      </c>
      <c r="D847" s="59" t="str">
        <f>IFERROR(VLOOKUP(A841,REKAPAN!$A$1:$M$2737,12, FALSE))</f>
        <v>29/04/19</v>
      </c>
      <c r="E847" s="252"/>
      <c r="F847" s="47" t="s">
        <v>351</v>
      </c>
      <c r="G847" s="49">
        <f t="shared" si="113"/>
        <v>38000</v>
      </c>
      <c r="H847" s="50"/>
    </row>
    <row r="848" ht="15.75" customHeight="1">
      <c r="A848" s="47" t="s">
        <v>266</v>
      </c>
      <c r="B848" s="52" t="str">
        <f>IFERROR(VLOOKUP(A841,REKAPAN!$A$1:$O$2737,15, FALSE))</f>
        <v>CS YENI (082321458214)</v>
      </c>
      <c r="C848" s="58" t="s">
        <v>300</v>
      </c>
      <c r="D848" s="59" t="str">
        <f>IFERROR(VLOOKUP(A841,REKAPAN!$A$1:$M$2737,13, FALSE))</f>
        <v>29/04/19</v>
      </c>
      <c r="E848" s="252"/>
      <c r="F848" s="47" t="s">
        <v>372</v>
      </c>
      <c r="G848" s="49" t="str">
        <f t="shared" si="113"/>
        <v>POS</v>
      </c>
      <c r="H848" s="50"/>
    </row>
    <row r="849" ht="15.75" customHeight="1">
      <c r="A849" s="47" t="s">
        <v>383</v>
      </c>
      <c r="B849" s="52">
        <f>IFERROR(VLOOKUP(A841,REKAPAN!$A$1:$M$2737,6, FALSE))</f>
        <v>2</v>
      </c>
      <c r="C849" s="58" t="s">
        <v>325</v>
      </c>
      <c r="D849" s="251" t="str">
        <f>IFERROR(VLOOKUP(A841,REKAPAN!$A$1:$M$2737,11, FALSE))</f>
        <v/>
      </c>
      <c r="E849" s="252"/>
      <c r="F849" s="47" t="s">
        <v>394</v>
      </c>
      <c r="G849" s="61" t="str">
        <f>IFERROR(VLOOKUP(A841,REKAPAN!$A$1:$O$2737,14, FALSE))</f>
        <v/>
      </c>
      <c r="H849" s="50"/>
    </row>
    <row r="850" ht="15.75" customHeight="1">
      <c r="A850" s="47" t="s">
        <v>404</v>
      </c>
      <c r="B850" s="45" t="str">
        <f>IFERROR(VLOOKUP(A841,REKAPAN!$A$1:$M$2737,5, FALSE))</f>
        <v>Handsock warna baru paket 1 (2)</v>
      </c>
      <c r="C850" s="58" t="s">
        <v>351</v>
      </c>
      <c r="D850" s="251">
        <f>IFERROR(VLOOKUP(A841,REKAPAN!$A$1:$M$2737,9, FALSE))</f>
        <v>38000</v>
      </c>
      <c r="E850" s="252"/>
      <c r="F850" s="47" t="s">
        <v>383</v>
      </c>
      <c r="G850" s="63">
        <f t="shared" ref="G850:G851" si="114">B849</f>
        <v>2</v>
      </c>
      <c r="H850" s="50"/>
    </row>
    <row r="851" ht="15.75" customHeight="1">
      <c r="A851" s="259"/>
      <c r="C851" s="58" t="s">
        <v>372</v>
      </c>
      <c r="D851" s="260" t="str">
        <f>IFERROR(VLOOKUP(A841,REKAPAN!$A$1:$M$2737,10, FALSE))</f>
        <v>POS</v>
      </c>
      <c r="E851" s="252"/>
      <c r="F851" s="47" t="s">
        <v>404</v>
      </c>
      <c r="G851" s="66" t="str">
        <f t="shared" si="114"/>
        <v>Handsock warna baru paket 1 (2)</v>
      </c>
      <c r="H851" s="50"/>
    </row>
    <row r="852" ht="15.75" customHeight="1">
      <c r="A852" s="259"/>
      <c r="C852" s="58" t="s">
        <v>394</v>
      </c>
      <c r="D852" s="261"/>
      <c r="E852" s="252"/>
      <c r="F852" s="47"/>
      <c r="H852" s="50"/>
    </row>
    <row r="853" ht="15.75" customHeight="1">
      <c r="A853" s="259"/>
      <c r="C853" s="250"/>
      <c r="D853" s="50"/>
      <c r="E853" s="252"/>
      <c r="F853" s="64"/>
      <c r="H853" s="50"/>
    </row>
    <row r="854" ht="15.75" customHeight="1">
      <c r="A854" s="47" t="s">
        <v>460</v>
      </c>
      <c r="B854" s="234" t="s">
        <v>462</v>
      </c>
      <c r="C854" s="250"/>
      <c r="D854" s="251"/>
      <c r="E854" s="252"/>
      <c r="F854" s="69" t="s">
        <v>464</v>
      </c>
      <c r="G854" s="70" t="s">
        <v>469</v>
      </c>
      <c r="H854" s="71"/>
    </row>
    <row r="855" ht="15.75" customHeight="1">
      <c r="A855" s="235" t="str">
        <f>IFERROR(VLOOKUP(A841,REKAPAN!$A$2:$R$2737,16, FALSE))</f>
        <v>WAWAT</v>
      </c>
      <c r="B855" s="262"/>
      <c r="C855" s="254"/>
      <c r="D855" s="256"/>
      <c r="E855" s="263"/>
      <c r="F855" s="77"/>
      <c r="G855" s="78"/>
      <c r="H855" s="79"/>
    </row>
    <row r="856" ht="15.75" customHeight="1">
      <c r="A856" s="221" t="s">
        <v>4062</v>
      </c>
      <c r="B856" s="222"/>
      <c r="C856" s="222"/>
      <c r="D856" s="223"/>
      <c r="E856" s="248"/>
      <c r="F856" s="30" t="str">
        <f>A856</f>
        <v>(29)11</v>
      </c>
      <c r="G856" s="31" t="s">
        <v>238</v>
      </c>
      <c r="H856" s="32"/>
    </row>
    <row r="857" ht="15.75" customHeight="1">
      <c r="A857" s="47" t="s">
        <v>239</v>
      </c>
      <c r="B857" s="52" t="str">
        <f>IFERROR(VLOOKUP(A856,REKAPAN!$A$1:$M$2737,2, FALSE))</f>
        <v/>
      </c>
      <c r="C857" s="250"/>
      <c r="D857" s="251"/>
      <c r="E857" s="252"/>
      <c r="F857" s="30" t="s">
        <v>266</v>
      </c>
      <c r="G857" s="43" t="str">
        <f>B863</f>
        <v/>
      </c>
      <c r="H857" s="28"/>
    </row>
    <row r="858" ht="15.75" customHeight="1">
      <c r="A858" s="47" t="s">
        <v>269</v>
      </c>
      <c r="B858" s="45" t="str">
        <f>IFERROR(VLOOKUP(A856,REKAPAN!$A$1:$M$2737,3, FALSE))</f>
        <v/>
      </c>
      <c r="D858" s="251"/>
      <c r="E858" s="252"/>
      <c r="F858" s="47" t="s">
        <v>270</v>
      </c>
      <c r="G858" s="49" t="str">
        <f>B857</f>
        <v/>
      </c>
      <c r="H858" s="50"/>
    </row>
    <row r="859" ht="15.75" customHeight="1">
      <c r="A859" s="47"/>
      <c r="D859" s="251"/>
      <c r="E859" s="252"/>
      <c r="F859" s="47" t="s">
        <v>283</v>
      </c>
      <c r="G859" s="51" t="str">
        <f t="shared" ref="G859:G863" si="115">D862</f>
        <v/>
      </c>
      <c r="H859" s="50"/>
    </row>
    <row r="860" ht="15.75" customHeight="1">
      <c r="A860" s="47"/>
      <c r="D860" s="251"/>
      <c r="E860" s="252"/>
      <c r="F860" s="47" t="s">
        <v>300</v>
      </c>
      <c r="G860" s="51" t="str">
        <f t="shared" si="115"/>
        <v/>
      </c>
      <c r="H860" s="50"/>
    </row>
    <row r="861" ht="15.75" customHeight="1">
      <c r="A861" s="228" t="s">
        <v>306</v>
      </c>
      <c r="B861" s="73" t="str">
        <f>IFERROR(VLOOKUP(A856,REKAPAN!$A$1:$M$2737,4, FALSE))</f>
        <v/>
      </c>
      <c r="C861" s="254"/>
      <c r="D861" s="256"/>
      <c r="E861" s="252"/>
      <c r="F861" s="47" t="s">
        <v>325</v>
      </c>
      <c r="G861" s="49" t="str">
        <f t="shared" si="115"/>
        <v/>
      </c>
      <c r="H861" s="50"/>
    </row>
    <row r="862" ht="15.75" customHeight="1">
      <c r="A862" s="47" t="s">
        <v>332</v>
      </c>
      <c r="B862" s="231" t="s">
        <v>333</v>
      </c>
      <c r="C862" s="58" t="s">
        <v>283</v>
      </c>
      <c r="D862" s="59" t="str">
        <f>IFERROR(VLOOKUP(A856,REKAPAN!$A$1:$M$2737,12, FALSE))</f>
        <v/>
      </c>
      <c r="E862" s="252"/>
      <c r="F862" s="47" t="s">
        <v>351</v>
      </c>
      <c r="G862" s="49" t="str">
        <f t="shared" si="115"/>
        <v/>
      </c>
      <c r="H862" s="50"/>
    </row>
    <row r="863" ht="15.75" customHeight="1">
      <c r="A863" s="47" t="s">
        <v>266</v>
      </c>
      <c r="B863" s="52" t="str">
        <f>IFERROR(VLOOKUP(A856,REKAPAN!$A$1:$O$2737,15, FALSE))</f>
        <v/>
      </c>
      <c r="C863" s="58" t="s">
        <v>300</v>
      </c>
      <c r="D863" s="59" t="str">
        <f>IFERROR(VLOOKUP(A856,REKAPAN!$A$1:$M$2737,13, FALSE))</f>
        <v/>
      </c>
      <c r="E863" s="252"/>
      <c r="F863" s="47" t="s">
        <v>372</v>
      </c>
      <c r="G863" s="49" t="str">
        <f t="shared" si="115"/>
        <v/>
      </c>
      <c r="H863" s="50"/>
    </row>
    <row r="864" ht="15.75" customHeight="1">
      <c r="A864" s="47" t="s">
        <v>383</v>
      </c>
      <c r="B864" s="52" t="str">
        <f>IFERROR(VLOOKUP(A856,REKAPAN!$A$1:$M$2737,6, FALSE))</f>
        <v/>
      </c>
      <c r="C864" s="58" t="s">
        <v>325</v>
      </c>
      <c r="D864" s="251" t="str">
        <f>IFERROR(VLOOKUP(A856,REKAPAN!$A$1:$M$2737,11, FALSE))</f>
        <v/>
      </c>
      <c r="E864" s="252"/>
      <c r="F864" s="47" t="s">
        <v>394</v>
      </c>
      <c r="G864" s="61" t="str">
        <f>IFERROR(VLOOKUP(A856,REKAPAN!$A$1:$O$2737,14, FALSE))</f>
        <v/>
      </c>
      <c r="H864" s="50"/>
    </row>
    <row r="865" ht="15.75" customHeight="1">
      <c r="A865" s="47" t="s">
        <v>404</v>
      </c>
      <c r="B865" s="45" t="str">
        <f>IFERROR(VLOOKUP(A856,REKAPAN!$A$1:$M$2737,5, FALSE))</f>
        <v/>
      </c>
      <c r="C865" s="58" t="s">
        <v>351</v>
      </c>
      <c r="D865" s="251" t="str">
        <f>IFERROR(VLOOKUP(A856,REKAPAN!$A$1:$M$2737,9, FALSE))</f>
        <v/>
      </c>
      <c r="E865" s="252"/>
      <c r="F865" s="47" t="s">
        <v>383</v>
      </c>
      <c r="G865" s="63" t="str">
        <f t="shared" ref="G865:G866" si="116">B864</f>
        <v/>
      </c>
      <c r="H865" s="50"/>
    </row>
    <row r="866" ht="15.75" customHeight="1">
      <c r="A866" s="259"/>
      <c r="C866" s="58" t="s">
        <v>372</v>
      </c>
      <c r="D866" s="260" t="str">
        <f>IFERROR(VLOOKUP(A856,REKAPAN!$A$1:$M$2737,10, FALSE))</f>
        <v/>
      </c>
      <c r="E866" s="252"/>
      <c r="F866" s="47" t="s">
        <v>404</v>
      </c>
      <c r="G866" s="66" t="str">
        <f t="shared" si="116"/>
        <v/>
      </c>
      <c r="H866" s="50"/>
    </row>
    <row r="867" ht="15.75" customHeight="1">
      <c r="A867" s="259"/>
      <c r="C867" s="58" t="s">
        <v>394</v>
      </c>
      <c r="D867" s="261"/>
      <c r="E867" s="252"/>
      <c r="F867" s="47"/>
      <c r="H867" s="50"/>
    </row>
    <row r="868" ht="15.75" customHeight="1">
      <c r="A868" s="259"/>
      <c r="C868" s="250"/>
      <c r="D868" s="50"/>
      <c r="E868" s="252"/>
      <c r="F868" s="64"/>
      <c r="H868" s="50"/>
    </row>
    <row r="869" ht="15.75" customHeight="1">
      <c r="A869" s="47" t="s">
        <v>460</v>
      </c>
      <c r="B869" s="234" t="s">
        <v>462</v>
      </c>
      <c r="C869" s="250"/>
      <c r="D869" s="251"/>
      <c r="E869" s="252"/>
      <c r="F869" s="69" t="s">
        <v>464</v>
      </c>
      <c r="G869" s="70" t="s">
        <v>469</v>
      </c>
      <c r="H869" s="71"/>
    </row>
    <row r="870" ht="15.75" customHeight="1">
      <c r="A870" s="235" t="str">
        <f>IFERROR(VLOOKUP(A856,REKAPAN!$A$2:$R$2737,16, FALSE))</f>
        <v/>
      </c>
      <c r="B870" s="262"/>
      <c r="C870" s="254"/>
      <c r="D870" s="256"/>
      <c r="E870" s="263"/>
      <c r="F870" s="77"/>
      <c r="G870" s="78"/>
      <c r="H870" s="79"/>
    </row>
    <row r="871" ht="15.75" customHeight="1">
      <c r="A871" s="221" t="s">
        <v>4063</v>
      </c>
      <c r="B871" s="222"/>
      <c r="C871" s="222"/>
      <c r="D871" s="223"/>
      <c r="E871" s="248"/>
      <c r="F871" s="30" t="str">
        <f>A871</f>
        <v>(29)12</v>
      </c>
      <c r="G871" s="31" t="s">
        <v>238</v>
      </c>
      <c r="H871" s="32"/>
    </row>
    <row r="872" ht="15.75" customHeight="1">
      <c r="A872" s="47" t="s">
        <v>239</v>
      </c>
      <c r="B872" s="52" t="str">
        <f>IFERROR(VLOOKUP(A871,REKAPAN!$A$1:$M$2737,2, FALSE))</f>
        <v/>
      </c>
      <c r="C872" s="250"/>
      <c r="D872" s="251"/>
      <c r="E872" s="252"/>
      <c r="F872" s="30" t="s">
        <v>266</v>
      </c>
      <c r="G872" s="43" t="str">
        <f>B878</f>
        <v/>
      </c>
      <c r="H872" s="28"/>
    </row>
    <row r="873" ht="15.75" customHeight="1">
      <c r="A873" s="47" t="s">
        <v>269</v>
      </c>
      <c r="B873" s="45" t="str">
        <f>IFERROR(VLOOKUP(A871,REKAPAN!$A$1:$M$2737,3, FALSE))</f>
        <v/>
      </c>
      <c r="D873" s="251"/>
      <c r="E873" s="252"/>
      <c r="F873" s="47" t="s">
        <v>270</v>
      </c>
      <c r="G873" s="49" t="str">
        <f>B872</f>
        <v/>
      </c>
      <c r="H873" s="50"/>
    </row>
    <row r="874" ht="15.75" customHeight="1">
      <c r="A874" s="47"/>
      <c r="D874" s="251"/>
      <c r="E874" s="252"/>
      <c r="F874" s="47" t="s">
        <v>283</v>
      </c>
      <c r="G874" s="51" t="str">
        <f t="shared" ref="G874:G878" si="117">D877</f>
        <v/>
      </c>
      <c r="H874" s="50"/>
    </row>
    <row r="875" ht="15.75" customHeight="1">
      <c r="A875" s="47"/>
      <c r="D875" s="251"/>
      <c r="E875" s="252"/>
      <c r="F875" s="47" t="s">
        <v>300</v>
      </c>
      <c r="G875" s="51" t="str">
        <f t="shared" si="117"/>
        <v/>
      </c>
      <c r="H875" s="50"/>
    </row>
    <row r="876" ht="15.75" customHeight="1">
      <c r="A876" s="228" t="s">
        <v>306</v>
      </c>
      <c r="B876" s="73" t="str">
        <f>IFERROR(VLOOKUP(A871,REKAPAN!$A$1:$M$2737,4, FALSE))</f>
        <v/>
      </c>
      <c r="C876" s="254"/>
      <c r="D876" s="256"/>
      <c r="E876" s="252"/>
      <c r="F876" s="47" t="s">
        <v>325</v>
      </c>
      <c r="G876" s="49" t="str">
        <f t="shared" si="117"/>
        <v/>
      </c>
      <c r="H876" s="50"/>
    </row>
    <row r="877" ht="15.75" customHeight="1">
      <c r="A877" s="47" t="s">
        <v>332</v>
      </c>
      <c r="B877" s="231" t="s">
        <v>333</v>
      </c>
      <c r="C877" s="58" t="s">
        <v>283</v>
      </c>
      <c r="D877" s="59" t="str">
        <f>IFERROR(VLOOKUP(A871,REKAPAN!$A$1:$M$2737,12, FALSE))</f>
        <v/>
      </c>
      <c r="E877" s="252"/>
      <c r="F877" s="47" t="s">
        <v>351</v>
      </c>
      <c r="G877" s="49" t="str">
        <f t="shared" si="117"/>
        <v/>
      </c>
      <c r="H877" s="50"/>
    </row>
    <row r="878" ht="15.75" customHeight="1">
      <c r="A878" s="47" t="s">
        <v>266</v>
      </c>
      <c r="B878" s="52" t="str">
        <f>IFERROR(VLOOKUP(A871,REKAPAN!$A$1:$O$2737,15, FALSE))</f>
        <v/>
      </c>
      <c r="C878" s="58" t="s">
        <v>300</v>
      </c>
      <c r="D878" s="59" t="str">
        <f>IFERROR(VLOOKUP(A871,REKAPAN!$A$1:$M$2737,13, FALSE))</f>
        <v/>
      </c>
      <c r="E878" s="252"/>
      <c r="F878" s="47" t="s">
        <v>372</v>
      </c>
      <c r="G878" s="49" t="str">
        <f t="shared" si="117"/>
        <v/>
      </c>
      <c r="H878" s="50"/>
    </row>
    <row r="879" ht="15.75" customHeight="1">
      <c r="A879" s="47" t="s">
        <v>383</v>
      </c>
      <c r="B879" s="52" t="str">
        <f>IFERROR(VLOOKUP(A871,REKAPAN!$A$1:$M$2737,6, FALSE))</f>
        <v/>
      </c>
      <c r="C879" s="58" t="s">
        <v>325</v>
      </c>
      <c r="D879" s="251" t="str">
        <f>IFERROR(VLOOKUP(A871,REKAPAN!$A$1:$M$2737,11, FALSE))</f>
        <v/>
      </c>
      <c r="E879" s="252"/>
      <c r="F879" s="47" t="s">
        <v>394</v>
      </c>
      <c r="G879" s="61" t="str">
        <f>IFERROR(VLOOKUP(A871,REKAPAN!$A$1:$O$2737,14, FALSE))</f>
        <v/>
      </c>
      <c r="H879" s="50"/>
    </row>
    <row r="880" ht="15.75" customHeight="1">
      <c r="A880" s="47" t="s">
        <v>404</v>
      </c>
      <c r="B880" s="45" t="str">
        <f>IFERROR(VLOOKUP(A871,REKAPAN!$A$1:$M$2737,5, FALSE))</f>
        <v/>
      </c>
      <c r="C880" s="58" t="s">
        <v>351</v>
      </c>
      <c r="D880" s="251" t="str">
        <f>IFERROR(VLOOKUP(A871,REKAPAN!$A$1:$M$2737,9, FALSE))</f>
        <v/>
      </c>
      <c r="E880" s="252"/>
      <c r="F880" s="47" t="s">
        <v>383</v>
      </c>
      <c r="G880" s="63" t="str">
        <f t="shared" ref="G880:G881" si="118">B879</f>
        <v/>
      </c>
      <c r="H880" s="50"/>
    </row>
    <row r="881" ht="15.75" customHeight="1">
      <c r="A881" s="259"/>
      <c r="C881" s="58" t="s">
        <v>372</v>
      </c>
      <c r="D881" s="260" t="str">
        <f>IFERROR(VLOOKUP(A871,REKAPAN!$A$1:$M$2737,10, FALSE))</f>
        <v/>
      </c>
      <c r="E881" s="252"/>
      <c r="F881" s="47" t="s">
        <v>404</v>
      </c>
      <c r="G881" s="66" t="str">
        <f t="shared" si="118"/>
        <v/>
      </c>
      <c r="H881" s="50"/>
    </row>
    <row r="882" ht="15.75" customHeight="1">
      <c r="A882" s="259"/>
      <c r="C882" s="58" t="s">
        <v>394</v>
      </c>
      <c r="D882" s="261"/>
      <c r="E882" s="252"/>
      <c r="F882" s="47"/>
      <c r="H882" s="50"/>
    </row>
    <row r="883" ht="15.75" customHeight="1">
      <c r="A883" s="259"/>
      <c r="C883" s="250"/>
      <c r="D883" s="50"/>
      <c r="E883" s="252"/>
      <c r="F883" s="64"/>
      <c r="H883" s="50"/>
    </row>
    <row r="884" ht="15.75" customHeight="1">
      <c r="A884" s="47" t="s">
        <v>460</v>
      </c>
      <c r="B884" s="234" t="s">
        <v>462</v>
      </c>
      <c r="C884" s="250"/>
      <c r="D884" s="251"/>
      <c r="E884" s="252"/>
      <c r="F884" s="69" t="s">
        <v>464</v>
      </c>
      <c r="G884" s="70" t="s">
        <v>469</v>
      </c>
      <c r="H884" s="71"/>
    </row>
    <row r="885" ht="15.75" customHeight="1">
      <c r="A885" s="235" t="str">
        <f>IFERROR(VLOOKUP(A871,REKAPAN!$A$2:$R$2737,16, FALSE))</f>
        <v/>
      </c>
      <c r="B885" s="262"/>
      <c r="C885" s="254"/>
      <c r="D885" s="256"/>
      <c r="E885" s="263"/>
      <c r="F885" s="77"/>
      <c r="G885" s="78"/>
      <c r="H885" s="79"/>
    </row>
    <row r="886" ht="15.75" customHeight="1">
      <c r="A886" s="221" t="s">
        <v>4064</v>
      </c>
      <c r="B886" s="222"/>
      <c r="C886" s="222"/>
      <c r="D886" s="223"/>
      <c r="E886" s="248"/>
      <c r="F886" s="30" t="str">
        <f>A886</f>
        <v>(29)13</v>
      </c>
      <c r="G886" s="31" t="s">
        <v>238</v>
      </c>
      <c r="H886" s="32"/>
    </row>
    <row r="887" ht="15.75" customHeight="1">
      <c r="A887" s="47" t="s">
        <v>239</v>
      </c>
      <c r="B887" s="52" t="str">
        <f>IFERROR(VLOOKUP(A886,REKAPAN!$A$1:$M$2737,2, FALSE))</f>
        <v/>
      </c>
      <c r="C887" s="250"/>
      <c r="D887" s="251"/>
      <c r="E887" s="252"/>
      <c r="F887" s="30" t="s">
        <v>266</v>
      </c>
      <c r="G887" s="43" t="str">
        <f>B893</f>
        <v/>
      </c>
      <c r="H887" s="28"/>
    </row>
    <row r="888" ht="15.75" customHeight="1">
      <c r="A888" s="47" t="s">
        <v>269</v>
      </c>
      <c r="B888" s="45" t="str">
        <f>IFERROR(VLOOKUP(A886,REKAPAN!$A$1:$M$2737,3, FALSE))</f>
        <v/>
      </c>
      <c r="D888" s="251"/>
      <c r="E888" s="252"/>
      <c r="F888" s="47" t="s">
        <v>270</v>
      </c>
      <c r="G888" s="49" t="str">
        <f>B887</f>
        <v/>
      </c>
      <c r="H888" s="50"/>
    </row>
    <row r="889" ht="15.75" customHeight="1">
      <c r="A889" s="47"/>
      <c r="D889" s="251"/>
      <c r="E889" s="252"/>
      <c r="F889" s="47" t="s">
        <v>283</v>
      </c>
      <c r="G889" s="51" t="str">
        <f t="shared" ref="G889:G893" si="119">D892</f>
        <v/>
      </c>
      <c r="H889" s="50"/>
    </row>
    <row r="890" ht="15.75" customHeight="1">
      <c r="A890" s="47"/>
      <c r="D890" s="251"/>
      <c r="E890" s="252"/>
      <c r="F890" s="47" t="s">
        <v>300</v>
      </c>
      <c r="G890" s="51" t="str">
        <f t="shared" si="119"/>
        <v/>
      </c>
      <c r="H890" s="50"/>
    </row>
    <row r="891" ht="15.75" customHeight="1">
      <c r="A891" s="228" t="s">
        <v>306</v>
      </c>
      <c r="B891" s="73" t="str">
        <f>IFERROR(VLOOKUP(A886,REKAPAN!$A$1:$M$2737,4, FALSE))</f>
        <v/>
      </c>
      <c r="C891" s="254"/>
      <c r="D891" s="256"/>
      <c r="E891" s="252"/>
      <c r="F891" s="47" t="s">
        <v>325</v>
      </c>
      <c r="G891" s="49" t="str">
        <f t="shared" si="119"/>
        <v/>
      </c>
      <c r="H891" s="50"/>
    </row>
    <row r="892" ht="15.75" customHeight="1">
      <c r="A892" s="47" t="s">
        <v>332</v>
      </c>
      <c r="B892" s="231" t="s">
        <v>333</v>
      </c>
      <c r="C892" s="58" t="s">
        <v>283</v>
      </c>
      <c r="D892" s="59" t="str">
        <f>IFERROR(VLOOKUP(A886,REKAPAN!$A$1:$M$2737,12, FALSE))</f>
        <v/>
      </c>
      <c r="E892" s="252"/>
      <c r="F892" s="47" t="s">
        <v>351</v>
      </c>
      <c r="G892" s="49" t="str">
        <f t="shared" si="119"/>
        <v/>
      </c>
      <c r="H892" s="50"/>
    </row>
    <row r="893" ht="15.75" customHeight="1">
      <c r="A893" s="47" t="s">
        <v>266</v>
      </c>
      <c r="B893" s="52" t="str">
        <f>IFERROR(VLOOKUP(A886,REKAPAN!$A$1:$O$2737,15, FALSE))</f>
        <v/>
      </c>
      <c r="C893" s="58" t="s">
        <v>300</v>
      </c>
      <c r="D893" s="59" t="str">
        <f>IFERROR(VLOOKUP(A886,REKAPAN!$A$1:$M$2737,13, FALSE))</f>
        <v/>
      </c>
      <c r="E893" s="252"/>
      <c r="F893" s="47" t="s">
        <v>372</v>
      </c>
      <c r="G893" s="49" t="str">
        <f t="shared" si="119"/>
        <v/>
      </c>
      <c r="H893" s="50"/>
    </row>
    <row r="894" ht="15.75" customHeight="1">
      <c r="A894" s="47" t="s">
        <v>383</v>
      </c>
      <c r="B894" s="52" t="str">
        <f>IFERROR(VLOOKUP(A886,REKAPAN!$A$1:$M$2737,6, FALSE))</f>
        <v/>
      </c>
      <c r="C894" s="58" t="s">
        <v>325</v>
      </c>
      <c r="D894" s="251" t="str">
        <f>IFERROR(VLOOKUP(A886,REKAPAN!$A$1:$M$2737,11, FALSE))</f>
        <v/>
      </c>
      <c r="E894" s="252"/>
      <c r="F894" s="47" t="s">
        <v>394</v>
      </c>
      <c r="G894" s="61" t="str">
        <f>IFERROR(VLOOKUP(A886,REKAPAN!$A$1:$O$2737,14, FALSE))</f>
        <v/>
      </c>
      <c r="H894" s="50"/>
    </row>
    <row r="895" ht="15.75" customHeight="1">
      <c r="A895" s="47" t="s">
        <v>404</v>
      </c>
      <c r="B895" s="45" t="str">
        <f>IFERROR(VLOOKUP(A886,REKAPAN!$A$1:$M$2737,5, FALSE))</f>
        <v/>
      </c>
      <c r="C895" s="58" t="s">
        <v>351</v>
      </c>
      <c r="D895" s="251" t="str">
        <f>IFERROR(VLOOKUP(A886,REKAPAN!$A$1:$M$2737,9, FALSE))</f>
        <v/>
      </c>
      <c r="E895" s="252"/>
      <c r="F895" s="47" t="s">
        <v>383</v>
      </c>
      <c r="G895" s="63" t="str">
        <f t="shared" ref="G895:G896" si="120">B894</f>
        <v/>
      </c>
      <c r="H895" s="50"/>
    </row>
    <row r="896" ht="15.75" customHeight="1">
      <c r="A896" s="259"/>
      <c r="C896" s="58" t="s">
        <v>372</v>
      </c>
      <c r="D896" s="260" t="str">
        <f>IFERROR(VLOOKUP(A886,REKAPAN!$A$1:$M$2737,10, FALSE))</f>
        <v/>
      </c>
      <c r="E896" s="252"/>
      <c r="F896" s="47" t="s">
        <v>404</v>
      </c>
      <c r="G896" s="66" t="str">
        <f t="shared" si="120"/>
        <v/>
      </c>
      <c r="H896" s="50"/>
    </row>
    <row r="897" ht="15.75" customHeight="1">
      <c r="A897" s="259"/>
      <c r="C897" s="58" t="s">
        <v>394</v>
      </c>
      <c r="D897" s="261"/>
      <c r="E897" s="252"/>
      <c r="F897" s="47"/>
      <c r="H897" s="50"/>
    </row>
    <row r="898" ht="15.75" customHeight="1">
      <c r="A898" s="259"/>
      <c r="C898" s="250"/>
      <c r="D898" s="50"/>
      <c r="E898" s="252"/>
      <c r="F898" s="64"/>
      <c r="H898" s="50"/>
    </row>
    <row r="899" ht="15.75" customHeight="1">
      <c r="A899" s="47" t="s">
        <v>460</v>
      </c>
      <c r="B899" s="234" t="s">
        <v>462</v>
      </c>
      <c r="C899" s="250"/>
      <c r="D899" s="251"/>
      <c r="E899" s="252"/>
      <c r="F899" s="69" t="s">
        <v>464</v>
      </c>
      <c r="G899" s="70" t="s">
        <v>469</v>
      </c>
      <c r="H899" s="71"/>
    </row>
    <row r="900" ht="15.75" customHeight="1">
      <c r="A900" s="235" t="str">
        <f>IFERROR(VLOOKUP(A886,REKAPAN!$A$2:$R$2737,16, FALSE))</f>
        <v/>
      </c>
      <c r="B900" s="262"/>
      <c r="C900" s="254"/>
      <c r="D900" s="256"/>
      <c r="E900" s="263"/>
      <c r="F900" s="77"/>
      <c r="G900" s="78"/>
      <c r="H900" s="79"/>
    </row>
    <row r="901" ht="15.75" customHeight="1">
      <c r="A901" s="221" t="s">
        <v>4065</v>
      </c>
      <c r="B901" s="222"/>
      <c r="C901" s="222"/>
      <c r="D901" s="223"/>
      <c r="E901" s="248"/>
      <c r="F901" s="30" t="str">
        <f>A901</f>
        <v>(29)14</v>
      </c>
      <c r="G901" s="31" t="s">
        <v>238</v>
      </c>
      <c r="H901" s="32"/>
    </row>
    <row r="902" ht="15.75" customHeight="1">
      <c r="A902" s="47" t="s">
        <v>239</v>
      </c>
      <c r="B902" s="52" t="str">
        <f>IFERROR(VLOOKUP(A901,REKAPAN!$A$1:$M$2737,2, FALSE))</f>
        <v/>
      </c>
      <c r="C902" s="250"/>
      <c r="D902" s="251"/>
      <c r="E902" s="252"/>
      <c r="F902" s="30" t="s">
        <v>266</v>
      </c>
      <c r="G902" s="43" t="str">
        <f>B908</f>
        <v/>
      </c>
      <c r="H902" s="28"/>
    </row>
    <row r="903" ht="15.75" customHeight="1">
      <c r="A903" s="47" t="s">
        <v>269</v>
      </c>
      <c r="B903" s="45" t="str">
        <f>IFERROR(VLOOKUP(A901,REKAPAN!$A$1:$M$2737,3, FALSE))</f>
        <v/>
      </c>
      <c r="D903" s="251"/>
      <c r="E903" s="252"/>
      <c r="F903" s="47" t="s">
        <v>270</v>
      </c>
      <c r="G903" s="49" t="str">
        <f>B902</f>
        <v/>
      </c>
      <c r="H903" s="50"/>
    </row>
    <row r="904" ht="15.75" customHeight="1">
      <c r="A904" s="47"/>
      <c r="D904" s="251"/>
      <c r="E904" s="252"/>
      <c r="F904" s="47" t="s">
        <v>283</v>
      </c>
      <c r="G904" s="51" t="str">
        <f t="shared" ref="G904:G908" si="121">D907</f>
        <v/>
      </c>
      <c r="H904" s="50"/>
    </row>
    <row r="905" ht="15.75" customHeight="1">
      <c r="A905" s="47"/>
      <c r="D905" s="251"/>
      <c r="E905" s="252"/>
      <c r="F905" s="47" t="s">
        <v>300</v>
      </c>
      <c r="G905" s="51" t="str">
        <f t="shared" si="121"/>
        <v/>
      </c>
      <c r="H905" s="50"/>
    </row>
    <row r="906" ht="15.75" customHeight="1">
      <c r="A906" s="228" t="s">
        <v>306</v>
      </c>
      <c r="B906" s="73" t="str">
        <f>IFERROR(VLOOKUP(A901,REKAPAN!$A$1:$M$2737,4, FALSE))</f>
        <v/>
      </c>
      <c r="C906" s="254"/>
      <c r="D906" s="256"/>
      <c r="E906" s="252"/>
      <c r="F906" s="47" t="s">
        <v>325</v>
      </c>
      <c r="G906" s="49" t="str">
        <f t="shared" si="121"/>
        <v/>
      </c>
      <c r="H906" s="50"/>
    </row>
    <row r="907" ht="15.75" customHeight="1">
      <c r="A907" s="47" t="s">
        <v>332</v>
      </c>
      <c r="B907" s="231" t="s">
        <v>333</v>
      </c>
      <c r="C907" s="58" t="s">
        <v>283</v>
      </c>
      <c r="D907" s="59" t="str">
        <f>IFERROR(VLOOKUP(A901,REKAPAN!$A$1:$M$2737,12, FALSE))</f>
        <v/>
      </c>
      <c r="E907" s="252"/>
      <c r="F907" s="47" t="s">
        <v>351</v>
      </c>
      <c r="G907" s="49" t="str">
        <f t="shared" si="121"/>
        <v/>
      </c>
      <c r="H907" s="50"/>
    </row>
    <row r="908" ht="15.75" customHeight="1">
      <c r="A908" s="47" t="s">
        <v>266</v>
      </c>
      <c r="B908" s="52" t="str">
        <f>IFERROR(VLOOKUP(A901,REKAPAN!$A$1:$O$2737,15, FALSE))</f>
        <v/>
      </c>
      <c r="C908" s="58" t="s">
        <v>300</v>
      </c>
      <c r="D908" s="59" t="str">
        <f>IFERROR(VLOOKUP(A901,REKAPAN!$A$1:$M$2737,13, FALSE))</f>
        <v/>
      </c>
      <c r="E908" s="252"/>
      <c r="F908" s="47" t="s">
        <v>372</v>
      </c>
      <c r="G908" s="49" t="str">
        <f t="shared" si="121"/>
        <v/>
      </c>
      <c r="H908" s="50"/>
    </row>
    <row r="909" ht="15.75" customHeight="1">
      <c r="A909" s="47" t="s">
        <v>383</v>
      </c>
      <c r="B909" s="52" t="str">
        <f>IFERROR(VLOOKUP(A901,REKAPAN!$A$1:$M$2737,6, FALSE))</f>
        <v/>
      </c>
      <c r="C909" s="58" t="s">
        <v>325</v>
      </c>
      <c r="D909" s="251" t="str">
        <f>IFERROR(VLOOKUP(A901,REKAPAN!$A$1:$M$2737,11, FALSE))</f>
        <v/>
      </c>
      <c r="E909" s="252"/>
      <c r="F909" s="47" t="s">
        <v>394</v>
      </c>
      <c r="G909" s="61" t="str">
        <f>IFERROR(VLOOKUP(A901,REKAPAN!$A$1:$O$2737,14, FALSE))</f>
        <v/>
      </c>
      <c r="H909" s="50"/>
    </row>
    <row r="910" ht="15.75" customHeight="1">
      <c r="A910" s="47" t="s">
        <v>404</v>
      </c>
      <c r="B910" s="45" t="str">
        <f>IFERROR(VLOOKUP(A901,REKAPAN!$A$1:$M$2737,5, FALSE))</f>
        <v/>
      </c>
      <c r="C910" s="58" t="s">
        <v>351</v>
      </c>
      <c r="D910" s="251" t="str">
        <f>IFERROR(VLOOKUP(A901,REKAPAN!$A$1:$M$2737,9, FALSE))</f>
        <v/>
      </c>
      <c r="E910" s="252"/>
      <c r="F910" s="47" t="s">
        <v>383</v>
      </c>
      <c r="G910" s="63" t="str">
        <f t="shared" ref="G910:G911" si="122">B909</f>
        <v/>
      </c>
      <c r="H910" s="50"/>
    </row>
    <row r="911" ht="15.75" customHeight="1">
      <c r="A911" s="259"/>
      <c r="C911" s="58" t="s">
        <v>372</v>
      </c>
      <c r="D911" s="260" t="str">
        <f>IFERROR(VLOOKUP(A901,REKAPAN!$A$1:$M$2737,10, FALSE))</f>
        <v/>
      </c>
      <c r="E911" s="252"/>
      <c r="F911" s="47" t="s">
        <v>404</v>
      </c>
      <c r="G911" s="66" t="str">
        <f t="shared" si="122"/>
        <v/>
      </c>
      <c r="H911" s="50"/>
    </row>
    <row r="912" ht="15.75" customHeight="1">
      <c r="A912" s="259"/>
      <c r="C912" s="58" t="s">
        <v>394</v>
      </c>
      <c r="D912" s="261"/>
      <c r="E912" s="252"/>
      <c r="F912" s="47"/>
      <c r="H912" s="50"/>
    </row>
    <row r="913" ht="15.75" customHeight="1">
      <c r="A913" s="259"/>
      <c r="C913" s="250"/>
      <c r="D913" s="50"/>
      <c r="E913" s="252"/>
      <c r="F913" s="64"/>
      <c r="H913" s="50"/>
    </row>
    <row r="914" ht="15.75" customHeight="1">
      <c r="A914" s="47" t="s">
        <v>460</v>
      </c>
      <c r="B914" s="234" t="s">
        <v>462</v>
      </c>
      <c r="C914" s="250"/>
      <c r="D914" s="251"/>
      <c r="E914" s="252"/>
      <c r="F914" s="69" t="s">
        <v>464</v>
      </c>
      <c r="G914" s="70" t="s">
        <v>469</v>
      </c>
      <c r="H914" s="71"/>
    </row>
    <row r="915" ht="15.75" customHeight="1">
      <c r="A915" s="235" t="str">
        <f>IFERROR(VLOOKUP(A901,REKAPAN!$A$2:$R$2737,16, FALSE))</f>
        <v/>
      </c>
      <c r="B915" s="262"/>
      <c r="C915" s="254"/>
      <c r="D915" s="256"/>
      <c r="E915" s="263"/>
      <c r="F915" s="77"/>
      <c r="G915" s="78"/>
      <c r="H915" s="79"/>
    </row>
    <row r="916" ht="15.75" customHeight="1">
      <c r="A916" s="221" t="s">
        <v>4066</v>
      </c>
      <c r="B916" s="222"/>
      <c r="C916" s="222"/>
      <c r="D916" s="223"/>
      <c r="E916" s="248"/>
      <c r="F916" s="30" t="str">
        <f>A916</f>
        <v>(29)15</v>
      </c>
      <c r="G916" s="31" t="s">
        <v>238</v>
      </c>
      <c r="H916" s="32"/>
    </row>
    <row r="917" ht="15.75" customHeight="1">
      <c r="A917" s="47" t="s">
        <v>239</v>
      </c>
      <c r="B917" s="52" t="str">
        <f>IFERROR(VLOOKUP(A916,REKAPAN!$A$1:$M$2737,2, FALSE))</f>
        <v/>
      </c>
      <c r="C917" s="250"/>
      <c r="D917" s="251"/>
      <c r="E917" s="252"/>
      <c r="F917" s="30" t="s">
        <v>266</v>
      </c>
      <c r="G917" s="43" t="str">
        <f>B923</f>
        <v/>
      </c>
      <c r="H917" s="28"/>
    </row>
    <row r="918" ht="15.75" customHeight="1">
      <c r="A918" s="47" t="s">
        <v>269</v>
      </c>
      <c r="B918" s="45" t="str">
        <f>IFERROR(VLOOKUP(A916,REKAPAN!$A$1:$M$2737,3, FALSE))</f>
        <v/>
      </c>
      <c r="D918" s="251"/>
      <c r="E918" s="252"/>
      <c r="F918" s="47" t="s">
        <v>270</v>
      </c>
      <c r="G918" s="49" t="str">
        <f>B917</f>
        <v/>
      </c>
      <c r="H918" s="50"/>
    </row>
    <row r="919" ht="15.75" customHeight="1">
      <c r="A919" s="47"/>
      <c r="D919" s="251"/>
      <c r="E919" s="252"/>
      <c r="F919" s="47" t="s">
        <v>283</v>
      </c>
      <c r="G919" s="51" t="str">
        <f t="shared" ref="G919:G923" si="123">D922</f>
        <v/>
      </c>
      <c r="H919" s="50"/>
    </row>
    <row r="920" ht="15.75" customHeight="1">
      <c r="A920" s="47"/>
      <c r="D920" s="251"/>
      <c r="E920" s="252"/>
      <c r="F920" s="47" t="s">
        <v>300</v>
      </c>
      <c r="G920" s="51" t="str">
        <f t="shared" si="123"/>
        <v/>
      </c>
      <c r="H920" s="50"/>
    </row>
    <row r="921" ht="15.75" customHeight="1">
      <c r="A921" s="228" t="s">
        <v>306</v>
      </c>
      <c r="B921" s="73" t="str">
        <f>IFERROR(VLOOKUP(A916,REKAPAN!$A$1:$M$2737,4, FALSE))</f>
        <v/>
      </c>
      <c r="C921" s="254"/>
      <c r="D921" s="256"/>
      <c r="E921" s="252"/>
      <c r="F921" s="47" t="s">
        <v>325</v>
      </c>
      <c r="G921" s="49" t="str">
        <f t="shared" si="123"/>
        <v/>
      </c>
      <c r="H921" s="50"/>
    </row>
    <row r="922" ht="15.75" customHeight="1">
      <c r="A922" s="47" t="s">
        <v>332</v>
      </c>
      <c r="B922" s="231" t="s">
        <v>333</v>
      </c>
      <c r="C922" s="58" t="s">
        <v>283</v>
      </c>
      <c r="D922" s="59" t="str">
        <f>IFERROR(VLOOKUP(A916,REKAPAN!$A$1:$M$2737,12, FALSE))</f>
        <v/>
      </c>
      <c r="E922" s="252"/>
      <c r="F922" s="47" t="s">
        <v>351</v>
      </c>
      <c r="G922" s="49" t="str">
        <f t="shared" si="123"/>
        <v/>
      </c>
      <c r="H922" s="50"/>
    </row>
    <row r="923" ht="15.75" customHeight="1">
      <c r="A923" s="47" t="s">
        <v>266</v>
      </c>
      <c r="B923" s="52" t="str">
        <f>IFERROR(VLOOKUP(A916,REKAPAN!$A$1:$O$2737,15, FALSE))</f>
        <v/>
      </c>
      <c r="C923" s="58" t="s">
        <v>300</v>
      </c>
      <c r="D923" s="59" t="str">
        <f>IFERROR(VLOOKUP(A916,REKAPAN!$A$1:$M$2737,13, FALSE))</f>
        <v/>
      </c>
      <c r="E923" s="252"/>
      <c r="F923" s="47" t="s">
        <v>372</v>
      </c>
      <c r="G923" s="49" t="str">
        <f t="shared" si="123"/>
        <v/>
      </c>
      <c r="H923" s="50"/>
    </row>
    <row r="924" ht="15.75" customHeight="1">
      <c r="A924" s="47" t="s">
        <v>383</v>
      </c>
      <c r="B924" s="52" t="str">
        <f>IFERROR(VLOOKUP(A916,REKAPAN!$A$1:$M$2737,6, FALSE))</f>
        <v/>
      </c>
      <c r="C924" s="58" t="s">
        <v>325</v>
      </c>
      <c r="D924" s="251" t="str">
        <f>IFERROR(VLOOKUP(A916,REKAPAN!$A$1:$M$2737,11, FALSE))</f>
        <v/>
      </c>
      <c r="E924" s="252"/>
      <c r="F924" s="47" t="s">
        <v>394</v>
      </c>
      <c r="G924" s="61" t="str">
        <f>IFERROR(VLOOKUP(A916,REKAPAN!$A$1:$O$2737,14, FALSE))</f>
        <v/>
      </c>
      <c r="H924" s="50"/>
    </row>
    <row r="925" ht="15.75" customHeight="1">
      <c r="A925" s="47" t="s">
        <v>404</v>
      </c>
      <c r="B925" s="45" t="str">
        <f>IFERROR(VLOOKUP(A916,REKAPAN!$A$1:$M$2737,5, FALSE))</f>
        <v/>
      </c>
      <c r="C925" s="58" t="s">
        <v>351</v>
      </c>
      <c r="D925" s="251" t="str">
        <f>IFERROR(VLOOKUP(A916,REKAPAN!$A$1:$M$2737,9, FALSE))</f>
        <v/>
      </c>
      <c r="E925" s="252"/>
      <c r="F925" s="47" t="s">
        <v>383</v>
      </c>
      <c r="G925" s="63" t="str">
        <f t="shared" ref="G925:G926" si="124">B924</f>
        <v/>
      </c>
      <c r="H925" s="50"/>
    </row>
    <row r="926" ht="15.75" customHeight="1">
      <c r="A926" s="259"/>
      <c r="C926" s="58" t="s">
        <v>372</v>
      </c>
      <c r="D926" s="260" t="str">
        <f>IFERROR(VLOOKUP(A916,REKAPAN!$A$1:$M$2737,10, FALSE))</f>
        <v/>
      </c>
      <c r="E926" s="252"/>
      <c r="F926" s="47" t="s">
        <v>404</v>
      </c>
      <c r="G926" s="66" t="str">
        <f t="shared" si="124"/>
        <v/>
      </c>
      <c r="H926" s="50"/>
    </row>
    <row r="927" ht="15.75" customHeight="1">
      <c r="A927" s="259"/>
      <c r="C927" s="58" t="s">
        <v>394</v>
      </c>
      <c r="D927" s="261"/>
      <c r="E927" s="252"/>
      <c r="F927" s="47"/>
      <c r="H927" s="50"/>
    </row>
    <row r="928" ht="15.75" customHeight="1">
      <c r="A928" s="259"/>
      <c r="C928" s="250"/>
      <c r="D928" s="50"/>
      <c r="E928" s="252"/>
      <c r="F928" s="64"/>
      <c r="H928" s="50"/>
    </row>
    <row r="929" ht="15.75" customHeight="1">
      <c r="A929" s="47" t="s">
        <v>460</v>
      </c>
      <c r="B929" s="234" t="s">
        <v>462</v>
      </c>
      <c r="C929" s="250"/>
      <c r="D929" s="251"/>
      <c r="E929" s="252"/>
      <c r="F929" s="69" t="s">
        <v>464</v>
      </c>
      <c r="G929" s="70" t="s">
        <v>469</v>
      </c>
      <c r="H929" s="71"/>
    </row>
    <row r="930" ht="15.75" customHeight="1">
      <c r="A930" s="235" t="str">
        <f>IFERROR(VLOOKUP(A916,REKAPAN!$A$2:$R$2737,16, FALSE))</f>
        <v/>
      </c>
      <c r="B930" s="262"/>
      <c r="C930" s="254"/>
      <c r="D930" s="256"/>
      <c r="E930" s="263"/>
      <c r="F930" s="77"/>
      <c r="G930" s="78"/>
      <c r="H930" s="79"/>
    </row>
    <row r="931" ht="15.75" customHeight="1">
      <c r="A931" s="221" t="s">
        <v>4067</v>
      </c>
      <c r="B931" s="222"/>
      <c r="C931" s="222"/>
      <c r="D931" s="223"/>
      <c r="E931" s="248"/>
      <c r="F931" s="30" t="str">
        <f>A931</f>
        <v>(29)16</v>
      </c>
      <c r="G931" s="31" t="s">
        <v>238</v>
      </c>
      <c r="H931" s="32"/>
    </row>
    <row r="932" ht="15.75" customHeight="1">
      <c r="A932" s="47" t="s">
        <v>239</v>
      </c>
      <c r="B932" s="52" t="str">
        <f>IFERROR(VLOOKUP(A931,REKAPAN!$A$1:$M$2737,2, FALSE))</f>
        <v/>
      </c>
      <c r="C932" s="250"/>
      <c r="D932" s="251"/>
      <c r="E932" s="252"/>
      <c r="F932" s="30" t="s">
        <v>266</v>
      </c>
      <c r="G932" s="43" t="str">
        <f>B938</f>
        <v/>
      </c>
      <c r="H932" s="28"/>
    </row>
    <row r="933" ht="15.75" customHeight="1">
      <c r="A933" s="47" t="s">
        <v>269</v>
      </c>
      <c r="B933" s="45" t="str">
        <f>IFERROR(VLOOKUP(A931,REKAPAN!$A$1:$M$2737,3, FALSE))</f>
        <v/>
      </c>
      <c r="D933" s="251"/>
      <c r="E933" s="252"/>
      <c r="F933" s="47" t="s">
        <v>270</v>
      </c>
      <c r="G933" s="49" t="str">
        <f>B932</f>
        <v/>
      </c>
      <c r="H933" s="50"/>
    </row>
    <row r="934" ht="15.75" customHeight="1">
      <c r="A934" s="47"/>
      <c r="D934" s="251"/>
      <c r="E934" s="252"/>
      <c r="F934" s="47" t="s">
        <v>283</v>
      </c>
      <c r="G934" s="51" t="str">
        <f t="shared" ref="G934:G938" si="125">D937</f>
        <v/>
      </c>
      <c r="H934" s="50"/>
    </row>
    <row r="935" ht="15.75" customHeight="1">
      <c r="A935" s="47"/>
      <c r="D935" s="251"/>
      <c r="E935" s="252"/>
      <c r="F935" s="47" t="s">
        <v>300</v>
      </c>
      <c r="G935" s="51" t="str">
        <f t="shared" si="125"/>
        <v/>
      </c>
      <c r="H935" s="50"/>
    </row>
    <row r="936" ht="15.75" customHeight="1">
      <c r="A936" s="228" t="s">
        <v>306</v>
      </c>
      <c r="B936" s="73" t="str">
        <f>IFERROR(VLOOKUP(A931,REKAPAN!$A$1:$M$2737,4, FALSE))</f>
        <v/>
      </c>
      <c r="C936" s="254"/>
      <c r="D936" s="256"/>
      <c r="E936" s="252"/>
      <c r="F936" s="47" t="s">
        <v>325</v>
      </c>
      <c r="G936" s="49" t="str">
        <f t="shared" si="125"/>
        <v/>
      </c>
      <c r="H936" s="50"/>
    </row>
    <row r="937" ht="15.75" customHeight="1">
      <c r="A937" s="47" t="s">
        <v>332</v>
      </c>
      <c r="B937" s="231" t="s">
        <v>333</v>
      </c>
      <c r="C937" s="58" t="s">
        <v>283</v>
      </c>
      <c r="D937" s="59" t="str">
        <f>IFERROR(VLOOKUP(A931,REKAPAN!$A$1:$M$2737,12, FALSE))</f>
        <v/>
      </c>
      <c r="E937" s="252"/>
      <c r="F937" s="47" t="s">
        <v>351</v>
      </c>
      <c r="G937" s="49" t="str">
        <f t="shared" si="125"/>
        <v/>
      </c>
      <c r="H937" s="50"/>
    </row>
    <row r="938" ht="15.75" customHeight="1">
      <c r="A938" s="47" t="s">
        <v>266</v>
      </c>
      <c r="B938" s="52" t="str">
        <f>IFERROR(VLOOKUP(A931,REKAPAN!$A$1:$O$2737,15, FALSE))</f>
        <v/>
      </c>
      <c r="C938" s="58" t="s">
        <v>300</v>
      </c>
      <c r="D938" s="59" t="str">
        <f>IFERROR(VLOOKUP(A931,REKAPAN!$A$1:$M$2737,13, FALSE))</f>
        <v/>
      </c>
      <c r="E938" s="252"/>
      <c r="F938" s="47" t="s">
        <v>372</v>
      </c>
      <c r="G938" s="49" t="str">
        <f t="shared" si="125"/>
        <v/>
      </c>
      <c r="H938" s="50"/>
    </row>
    <row r="939" ht="15.75" customHeight="1">
      <c r="A939" s="47" t="s">
        <v>383</v>
      </c>
      <c r="B939" s="52" t="str">
        <f>IFERROR(VLOOKUP(A931,REKAPAN!$A$1:$M$2737,6, FALSE))</f>
        <v/>
      </c>
      <c r="C939" s="58" t="s">
        <v>325</v>
      </c>
      <c r="D939" s="251" t="str">
        <f>IFERROR(VLOOKUP(A931,REKAPAN!$A$1:$M$2737,11, FALSE))</f>
        <v/>
      </c>
      <c r="E939" s="252"/>
      <c r="F939" s="47" t="s">
        <v>394</v>
      </c>
      <c r="G939" s="61" t="str">
        <f>IFERROR(VLOOKUP(A931,REKAPAN!$A$1:$O$2737,14, FALSE))</f>
        <v/>
      </c>
      <c r="H939" s="50"/>
    </row>
    <row r="940" ht="15.75" customHeight="1">
      <c r="A940" s="47" t="s">
        <v>404</v>
      </c>
      <c r="B940" s="45" t="str">
        <f>IFERROR(VLOOKUP(A931,REKAPAN!$A$1:$M$2737,5, FALSE))</f>
        <v/>
      </c>
      <c r="C940" s="58" t="s">
        <v>351</v>
      </c>
      <c r="D940" s="251" t="str">
        <f>IFERROR(VLOOKUP(A931,REKAPAN!$A$1:$M$2737,9, FALSE))</f>
        <v/>
      </c>
      <c r="E940" s="252"/>
      <c r="F940" s="47" t="s">
        <v>383</v>
      </c>
      <c r="G940" s="63" t="str">
        <f t="shared" ref="G940:G941" si="126">B939</f>
        <v/>
      </c>
      <c r="H940" s="50"/>
    </row>
    <row r="941" ht="15.75" customHeight="1">
      <c r="A941" s="259"/>
      <c r="C941" s="58" t="s">
        <v>372</v>
      </c>
      <c r="D941" s="260" t="str">
        <f>IFERROR(VLOOKUP(A931,REKAPAN!$A$1:$M$2737,10, FALSE))</f>
        <v/>
      </c>
      <c r="E941" s="252"/>
      <c r="F941" s="47" t="s">
        <v>404</v>
      </c>
      <c r="G941" s="66" t="str">
        <f t="shared" si="126"/>
        <v/>
      </c>
      <c r="H941" s="50"/>
    </row>
    <row r="942" ht="15.75" customHeight="1">
      <c r="A942" s="259"/>
      <c r="C942" s="58" t="s">
        <v>394</v>
      </c>
      <c r="D942" s="261"/>
      <c r="E942" s="252"/>
      <c r="F942" s="47"/>
      <c r="H942" s="50"/>
    </row>
    <row r="943" ht="15.75" customHeight="1">
      <c r="A943" s="259"/>
      <c r="C943" s="250"/>
      <c r="D943" s="50"/>
      <c r="E943" s="252"/>
      <c r="F943" s="64"/>
      <c r="H943" s="50"/>
    </row>
    <row r="944" ht="15.75" customHeight="1">
      <c r="A944" s="47" t="s">
        <v>460</v>
      </c>
      <c r="B944" s="234" t="s">
        <v>462</v>
      </c>
      <c r="C944" s="250"/>
      <c r="D944" s="251"/>
      <c r="E944" s="252"/>
      <c r="F944" s="69" t="s">
        <v>464</v>
      </c>
      <c r="G944" s="70" t="s">
        <v>469</v>
      </c>
      <c r="H944" s="71"/>
    </row>
    <row r="945" ht="15.75" customHeight="1">
      <c r="A945" s="235" t="str">
        <f>IFERROR(VLOOKUP(A931,REKAPAN!$A$2:$R$2737,16, FALSE))</f>
        <v/>
      </c>
      <c r="B945" s="262"/>
      <c r="C945" s="254"/>
      <c r="D945" s="256"/>
      <c r="E945" s="263"/>
      <c r="F945" s="77"/>
      <c r="G945" s="78"/>
      <c r="H945" s="79"/>
    </row>
    <row r="946" ht="15.75" customHeight="1">
      <c r="A946" s="221" t="s">
        <v>998</v>
      </c>
      <c r="B946" s="222"/>
      <c r="C946" s="222"/>
      <c r="D946" s="223"/>
      <c r="E946" s="248"/>
      <c r="F946" s="30" t="str">
        <f>A946</f>
        <v>(30)1</v>
      </c>
      <c r="G946" s="31" t="s">
        <v>238</v>
      </c>
      <c r="H946" s="32"/>
    </row>
    <row r="947" ht="15.75" customHeight="1">
      <c r="A947" s="47" t="s">
        <v>239</v>
      </c>
      <c r="B947" s="52" t="str">
        <f>IFERROR(VLOOKUP(A946,REKAPAN!$A$1:$M$2737,2, FALSE))</f>
        <v>Febi febrianti</v>
      </c>
      <c r="C947" s="250"/>
      <c r="D947" s="251"/>
      <c r="E947" s="252"/>
      <c r="F947" s="30" t="s">
        <v>266</v>
      </c>
      <c r="G947" s="43" t="str">
        <f>B953</f>
        <v>CS YENI (082321458214)</v>
      </c>
      <c r="H947" s="28"/>
    </row>
    <row r="948" ht="15.75" customHeight="1">
      <c r="A948" s="47" t="s">
        <v>269</v>
      </c>
      <c r="B948" s="45" t="str">
        <f>IFERROR(VLOOKUP(A946,REKAPAN!$A$1:$M$2737,3, FALSE))</f>
        <v>Kp krajan rt 02 rw 01 desa cibogohilir Kecamatan plered Kab.purwakarta Prov.jawa barat</v>
      </c>
      <c r="D948" s="251"/>
      <c r="E948" s="252"/>
      <c r="F948" s="47" t="s">
        <v>270</v>
      </c>
      <c r="G948" s="49" t="str">
        <f>B947</f>
        <v>Febi febrianti</v>
      </c>
      <c r="H948" s="50"/>
    </row>
    <row r="949" ht="15.75" customHeight="1">
      <c r="A949" s="47"/>
      <c r="D949" s="251"/>
      <c r="E949" s="252"/>
      <c r="F949" s="47" t="s">
        <v>283</v>
      </c>
      <c r="G949" s="51" t="str">
        <f t="shared" ref="G949:G953" si="127">D952</f>
        <v>29/04/19</v>
      </c>
      <c r="H949" s="50"/>
    </row>
    <row r="950" ht="15.75" customHeight="1">
      <c r="A950" s="47"/>
      <c r="D950" s="251"/>
      <c r="E950" s="252"/>
      <c r="F950" s="47" t="s">
        <v>300</v>
      </c>
      <c r="G950" s="51" t="str">
        <f t="shared" si="127"/>
        <v>29/04/19</v>
      </c>
      <c r="H950" s="50"/>
    </row>
    <row r="951" ht="15.75" customHeight="1">
      <c r="A951" s="228" t="s">
        <v>306</v>
      </c>
      <c r="B951" s="73" t="str">
        <f>IFERROR(VLOOKUP(A946,REKAPAN!$A$1:$M$2737,4, FALSE))</f>
        <v>087722585656</v>
      </c>
      <c r="C951" s="254"/>
      <c r="D951" s="256"/>
      <c r="E951" s="252"/>
      <c r="F951" s="47" t="s">
        <v>325</v>
      </c>
      <c r="G951" s="49" t="str">
        <f t="shared" si="127"/>
        <v/>
      </c>
      <c r="H951" s="50"/>
    </row>
    <row r="952" ht="15.75" customHeight="1">
      <c r="A952" s="47" t="s">
        <v>332</v>
      </c>
      <c r="B952" s="231" t="s">
        <v>333</v>
      </c>
      <c r="C952" s="58" t="s">
        <v>283</v>
      </c>
      <c r="D952" s="59" t="str">
        <f>IFERROR(VLOOKUP(A946,REKAPAN!$A$1:$M$2737,12, FALSE))</f>
        <v>29/04/19</v>
      </c>
      <c r="E952" s="252"/>
      <c r="F952" s="47" t="s">
        <v>351</v>
      </c>
      <c r="G952" s="49">
        <f t="shared" si="127"/>
        <v>16000</v>
      </c>
      <c r="H952" s="50"/>
    </row>
    <row r="953" ht="15.75" customHeight="1">
      <c r="A953" s="47" t="s">
        <v>266</v>
      </c>
      <c r="B953" s="52" t="str">
        <f>IFERROR(VLOOKUP(A946,REKAPAN!$A$1:$O$2737,15, FALSE))</f>
        <v>CS YENI (082321458214)</v>
      </c>
      <c r="C953" s="58" t="s">
        <v>300</v>
      </c>
      <c r="D953" s="59" t="str">
        <f>IFERROR(VLOOKUP(A946,REKAPAN!$A$1:$M$2737,13, FALSE))</f>
        <v>29/04/19</v>
      </c>
      <c r="E953" s="252"/>
      <c r="F953" s="47" t="s">
        <v>372</v>
      </c>
      <c r="G953" s="49" t="str">
        <f t="shared" si="127"/>
        <v>JNE REG</v>
      </c>
      <c r="H953" s="50"/>
    </row>
    <row r="954" ht="15.75" customHeight="1">
      <c r="A954" s="47" t="s">
        <v>383</v>
      </c>
      <c r="B954" s="52">
        <f>IFERROR(VLOOKUP(A946,REKAPAN!$A$1:$M$2737,6, FALSE))</f>
        <v>1</v>
      </c>
      <c r="C954" s="58" t="s">
        <v>325</v>
      </c>
      <c r="D954" s="251" t="str">
        <f>IFERROR(VLOOKUP(A946,REKAPAN!$A$1:$M$2737,11, FALSE))</f>
        <v/>
      </c>
      <c r="E954" s="252"/>
      <c r="F954" s="47" t="s">
        <v>394</v>
      </c>
      <c r="G954" s="61" t="str">
        <f>IFERROR(VLOOKUP(A946,REKAPAN!$A$1:$O$2737,14, FALSE))</f>
        <v/>
      </c>
      <c r="H954" s="50"/>
    </row>
    <row r="955" ht="15.75" customHeight="1">
      <c r="A955" s="47" t="s">
        <v>404</v>
      </c>
      <c r="B955" s="45" t="str">
        <f>IFERROR(VLOOKUP(A946,REKAPAN!$A$1:$M$2737,5, FALSE))</f>
        <v>Elenora Navy XL do</v>
      </c>
      <c r="C955" s="58" t="s">
        <v>351</v>
      </c>
      <c r="D955" s="251">
        <f>IFERROR(VLOOKUP(A946,REKAPAN!$A$1:$M$2737,9, FALSE))</f>
        <v>16000</v>
      </c>
      <c r="E955" s="252"/>
      <c r="F955" s="47" t="s">
        <v>383</v>
      </c>
      <c r="G955" s="63">
        <f t="shared" ref="G955:G956" si="128">B954</f>
        <v>1</v>
      </c>
      <c r="H955" s="50"/>
    </row>
    <row r="956" ht="15.75" customHeight="1">
      <c r="A956" s="259"/>
      <c r="C956" s="58" t="s">
        <v>372</v>
      </c>
      <c r="D956" s="260" t="str">
        <f>IFERROR(VLOOKUP(A946,REKAPAN!$A$1:$M$2737,10, FALSE))</f>
        <v>JNE REG</v>
      </c>
      <c r="E956" s="252"/>
      <c r="F956" s="47" t="s">
        <v>404</v>
      </c>
      <c r="G956" s="66" t="str">
        <f t="shared" si="128"/>
        <v>Elenora Navy XL do</v>
      </c>
      <c r="H956" s="50"/>
    </row>
    <row r="957" ht="15.75" customHeight="1">
      <c r="A957" s="259"/>
      <c r="C957" s="58" t="s">
        <v>394</v>
      </c>
      <c r="D957" s="261"/>
      <c r="E957" s="252"/>
      <c r="F957" s="47"/>
      <c r="H957" s="50"/>
    </row>
    <row r="958" ht="15.75" customHeight="1">
      <c r="A958" s="259"/>
      <c r="C958" s="250"/>
      <c r="D958" s="50"/>
      <c r="E958" s="252"/>
      <c r="F958" s="64"/>
      <c r="H958" s="50"/>
    </row>
    <row r="959" ht="15.75" customHeight="1">
      <c r="A959" s="47" t="s">
        <v>460</v>
      </c>
      <c r="B959" s="234" t="s">
        <v>462</v>
      </c>
      <c r="C959" s="250"/>
      <c r="D959" s="251"/>
      <c r="E959" s="252"/>
      <c r="F959" s="69" t="s">
        <v>464</v>
      </c>
      <c r="G959" s="70" t="s">
        <v>469</v>
      </c>
      <c r="H959" s="71"/>
    </row>
    <row r="960" ht="15.75" customHeight="1">
      <c r="A960" s="235" t="str">
        <f>IFERROR(VLOOKUP(A946,REKAPAN!$A$2:$R$2737,16, FALSE))</f>
        <v>WAWAT</v>
      </c>
      <c r="B960" s="262"/>
      <c r="C960" s="254"/>
      <c r="D960" s="256"/>
      <c r="E960" s="263"/>
      <c r="F960" s="77"/>
      <c r="G960" s="78"/>
      <c r="H960" s="79"/>
    </row>
    <row r="961" ht="15.75" customHeight="1">
      <c r="A961" s="221" t="s">
        <v>1002</v>
      </c>
      <c r="B961" s="222"/>
      <c r="C961" s="222"/>
      <c r="D961" s="223"/>
      <c r="E961" s="248"/>
      <c r="F961" s="30" t="str">
        <f>A961</f>
        <v>(30)2</v>
      </c>
      <c r="G961" s="31" t="s">
        <v>238</v>
      </c>
      <c r="H961" s="32"/>
    </row>
    <row r="962" ht="15.75" customHeight="1">
      <c r="A962" s="47" t="s">
        <v>239</v>
      </c>
      <c r="B962" s="52" t="str">
        <f>IFERROR(VLOOKUP(A961,REKAPAN!$A$1:$M$2737,2, FALSE))</f>
        <v>Weni ( anak basirun )</v>
      </c>
      <c r="C962" s="250"/>
      <c r="D962" s="251"/>
      <c r="E962" s="252"/>
      <c r="F962" s="30" t="s">
        <v>266</v>
      </c>
      <c r="G962" s="43" t="str">
        <f>B968</f>
        <v>CS YENI (082321458214)</v>
      </c>
      <c r="H962" s="28"/>
    </row>
    <row r="963" ht="15.75" customHeight="1">
      <c r="A963" s="47" t="s">
        <v>269</v>
      </c>
      <c r="B963" s="45" t="str">
        <f>IFERROR(VLOOKUP(A961,REKAPAN!$A$1:$M$2737,3, FALSE))</f>
        <v>Jln.lettu karim kadir rt 18 rw 02 kel karang jaya , kecamatan gandus,gang sedia dekat pt.gajah ruku waringi darat ( palembang).</v>
      </c>
      <c r="D963" s="251"/>
      <c r="E963" s="252"/>
      <c r="F963" s="47" t="s">
        <v>270</v>
      </c>
      <c r="G963" s="49" t="str">
        <f>B962</f>
        <v>Weni ( anak basirun )</v>
      </c>
      <c r="H963" s="50"/>
    </row>
    <row r="964" ht="15.75" customHeight="1">
      <c r="A964" s="47"/>
      <c r="D964" s="251"/>
      <c r="E964" s="252"/>
      <c r="F964" s="47" t="s">
        <v>283</v>
      </c>
      <c r="G964" s="51" t="str">
        <f t="shared" ref="G964:G968" si="129">D967</f>
        <v>29/04/19</v>
      </c>
      <c r="H964" s="50"/>
    </row>
    <row r="965" ht="15.75" customHeight="1">
      <c r="A965" s="47"/>
      <c r="D965" s="251"/>
      <c r="E965" s="252"/>
      <c r="F965" s="47" t="s">
        <v>300</v>
      </c>
      <c r="G965" s="51" t="str">
        <f t="shared" si="129"/>
        <v>29/04/19</v>
      </c>
      <c r="H965" s="50"/>
    </row>
    <row r="966" ht="15.75" customHeight="1">
      <c r="A966" s="228" t="s">
        <v>306</v>
      </c>
      <c r="B966" s="73" t="str">
        <f>IFERROR(VLOOKUP(A961,REKAPAN!$A$1:$M$2737,4, FALSE))</f>
        <v>082179555181</v>
      </c>
      <c r="C966" s="254"/>
      <c r="D966" s="256"/>
      <c r="E966" s="252"/>
      <c r="F966" s="47" t="s">
        <v>325</v>
      </c>
      <c r="G966" s="49" t="str">
        <f t="shared" si="129"/>
        <v/>
      </c>
      <c r="H966" s="50"/>
    </row>
    <row r="967" ht="15.75" customHeight="1">
      <c r="A967" s="47" t="s">
        <v>332</v>
      </c>
      <c r="B967" s="231" t="s">
        <v>333</v>
      </c>
      <c r="C967" s="58" t="s">
        <v>283</v>
      </c>
      <c r="D967" s="59" t="str">
        <f>IFERROR(VLOOKUP(A961,REKAPAN!$A$1:$M$2737,12, FALSE))</f>
        <v>29/04/19</v>
      </c>
      <c r="E967" s="252"/>
      <c r="F967" s="47" t="s">
        <v>351</v>
      </c>
      <c r="G967" s="49">
        <f t="shared" si="129"/>
        <v>23000</v>
      </c>
      <c r="H967" s="50"/>
    </row>
    <row r="968" ht="15.75" customHeight="1">
      <c r="A968" s="47" t="s">
        <v>266</v>
      </c>
      <c r="B968" s="52" t="str">
        <f>IFERROR(VLOOKUP(A961,REKAPAN!$A$1:$O$2737,15, FALSE))</f>
        <v>CS YENI (082321458214)</v>
      </c>
      <c r="C968" s="58" t="s">
        <v>300</v>
      </c>
      <c r="D968" s="59" t="str">
        <f>IFERROR(VLOOKUP(A961,REKAPAN!$A$1:$M$2737,13, FALSE))</f>
        <v>29/04/19</v>
      </c>
      <c r="E968" s="252"/>
      <c r="F968" s="47" t="s">
        <v>372</v>
      </c>
      <c r="G968" s="49" t="str">
        <f t="shared" si="129"/>
        <v>JNE REG</v>
      </c>
      <c r="H968" s="50"/>
    </row>
    <row r="969" ht="15.75" customHeight="1">
      <c r="A969" s="47" t="s">
        <v>383</v>
      </c>
      <c r="B969" s="52">
        <f>IFERROR(VLOOKUP(A961,REKAPAN!$A$1:$M$2737,6, FALSE))</f>
        <v>2</v>
      </c>
      <c r="C969" s="58" t="s">
        <v>325</v>
      </c>
      <c r="D969" s="251" t="str">
        <f>IFERROR(VLOOKUP(A961,REKAPAN!$A$1:$M$2737,11, FALSE))</f>
        <v/>
      </c>
      <c r="E969" s="252"/>
      <c r="F969" s="47" t="s">
        <v>394</v>
      </c>
      <c r="G969" s="61" t="str">
        <f>IFERROR(VLOOKUP(A961,REKAPAN!$A$1:$O$2737,14, FALSE))</f>
        <v/>
      </c>
      <c r="H969" s="50"/>
    </row>
    <row r="970" ht="15.75" customHeight="1">
      <c r="A970" s="47" t="s">
        <v>404</v>
      </c>
      <c r="B970" s="45" t="str">
        <f>IFERROR(VLOOKUP(A961,REKAPAN!$A$1:$M$2737,5, FALSE))</f>
        <v>- Tisha Lavender M do
- Khimar Tisha Plum</v>
      </c>
      <c r="C970" s="58" t="s">
        <v>351</v>
      </c>
      <c r="D970" s="251">
        <f>IFERROR(VLOOKUP(A961,REKAPAN!$A$1:$M$2737,9, FALSE))</f>
        <v>23000</v>
      </c>
      <c r="E970" s="252"/>
      <c r="F970" s="47" t="s">
        <v>383</v>
      </c>
      <c r="G970" s="63">
        <f t="shared" ref="G970:G971" si="130">B969</f>
        <v>2</v>
      </c>
      <c r="H970" s="50"/>
    </row>
    <row r="971" ht="15.75" customHeight="1">
      <c r="A971" s="259"/>
      <c r="C971" s="58" t="s">
        <v>372</v>
      </c>
      <c r="D971" s="260" t="str">
        <f>IFERROR(VLOOKUP(A961,REKAPAN!$A$1:$M$2737,10, FALSE))</f>
        <v>JNE REG</v>
      </c>
      <c r="E971" s="252"/>
      <c r="F971" s="47" t="s">
        <v>404</v>
      </c>
      <c r="G971" s="66" t="str">
        <f t="shared" si="130"/>
        <v>- Tisha Lavender M do
- Khimar Tisha Plum</v>
      </c>
      <c r="H971" s="50"/>
    </row>
    <row r="972" ht="15.75" customHeight="1">
      <c r="A972" s="259"/>
      <c r="C972" s="58" t="s">
        <v>394</v>
      </c>
      <c r="D972" s="261"/>
      <c r="E972" s="252"/>
      <c r="F972" s="47"/>
      <c r="H972" s="50"/>
    </row>
    <row r="973" ht="15.75" customHeight="1">
      <c r="A973" s="259"/>
      <c r="C973" s="250"/>
      <c r="D973" s="50"/>
      <c r="E973" s="252"/>
      <c r="F973" s="64"/>
      <c r="H973" s="50"/>
    </row>
    <row r="974" ht="15.75" customHeight="1">
      <c r="A974" s="47" t="s">
        <v>460</v>
      </c>
      <c r="B974" s="234" t="s">
        <v>462</v>
      </c>
      <c r="C974" s="250"/>
      <c r="D974" s="251"/>
      <c r="E974" s="252"/>
      <c r="F974" s="69" t="s">
        <v>464</v>
      </c>
      <c r="G974" s="70" t="s">
        <v>469</v>
      </c>
      <c r="H974" s="71"/>
    </row>
    <row r="975" ht="15.75" customHeight="1">
      <c r="A975" s="235" t="str">
        <f>IFERROR(VLOOKUP(A961,REKAPAN!$A$2:$R$2737,16, FALSE))</f>
        <v>WAWAT</v>
      </c>
      <c r="B975" s="262"/>
      <c r="C975" s="254"/>
      <c r="D975" s="256"/>
      <c r="E975" s="263"/>
      <c r="F975" s="77"/>
      <c r="G975" s="78"/>
      <c r="H975" s="79"/>
    </row>
    <row r="976" ht="15.75" customHeight="1">
      <c r="A976" s="221" t="s">
        <v>1006</v>
      </c>
      <c r="B976" s="222"/>
      <c r="C976" s="222"/>
      <c r="D976" s="223"/>
      <c r="E976" s="248"/>
      <c r="F976" s="30" t="str">
        <f>A976</f>
        <v>(30)3</v>
      </c>
      <c r="G976" s="31" t="s">
        <v>238</v>
      </c>
      <c r="H976" s="32"/>
    </row>
    <row r="977" ht="15.75" customHeight="1">
      <c r="A977" s="47" t="s">
        <v>239</v>
      </c>
      <c r="B977" s="52" t="str">
        <f>IFERROR(VLOOKUP(A976,REKAPAN!$A$1:$M$2737,2, FALSE))</f>
        <v>Novita Sari  </v>
      </c>
      <c r="C977" s="250"/>
      <c r="D977" s="251"/>
      <c r="E977" s="252"/>
      <c r="F977" s="30" t="s">
        <v>266</v>
      </c>
      <c r="G977" s="43" t="str">
        <f>B983</f>
        <v>CS YENI (082321458214)</v>
      </c>
      <c r="H977" s="28"/>
    </row>
    <row r="978" ht="15.75" customHeight="1">
      <c r="A978" s="47" t="s">
        <v>269</v>
      </c>
      <c r="B978" s="45" t="str">
        <f>IFERROR(VLOOKUP(A976,REKAPAN!$A$1:$M$2737,3, FALSE))</f>
        <v>SERAMBI BOTANI,MALL ARTHA GADING lantai 1 no.A6,jl. Artha gading selatan,Jakarta Utara</v>
      </c>
      <c r="D978" s="251"/>
      <c r="E978" s="252"/>
      <c r="F978" s="47" t="s">
        <v>270</v>
      </c>
      <c r="G978" s="49" t="str">
        <f>B977</f>
        <v>Novita Sari  </v>
      </c>
      <c r="H978" s="50"/>
    </row>
    <row r="979" ht="15.75" customHeight="1">
      <c r="A979" s="47"/>
      <c r="D979" s="251"/>
      <c r="E979" s="252"/>
      <c r="F979" s="47" t="s">
        <v>283</v>
      </c>
      <c r="G979" s="51" t="str">
        <f t="shared" ref="G979:G983" si="131">D982</f>
        <v>29/04/19</v>
      </c>
      <c r="H979" s="50"/>
    </row>
    <row r="980" ht="15.75" customHeight="1">
      <c r="A980" s="47"/>
      <c r="D980" s="251"/>
      <c r="E980" s="252"/>
      <c r="F980" s="47" t="s">
        <v>300</v>
      </c>
      <c r="G980" s="51" t="str">
        <f t="shared" si="131"/>
        <v>29/04/19</v>
      </c>
      <c r="H980" s="50"/>
    </row>
    <row r="981" ht="15.75" customHeight="1">
      <c r="A981" s="228" t="s">
        <v>306</v>
      </c>
      <c r="B981" s="73" t="str">
        <f>IFERROR(VLOOKUP(A976,REKAPAN!$A$1:$M$2737,4, FALSE))</f>
        <v>0895365530111</v>
      </c>
      <c r="C981" s="254"/>
      <c r="D981" s="256"/>
      <c r="E981" s="252"/>
      <c r="F981" s="47" t="s">
        <v>325</v>
      </c>
      <c r="G981" s="49" t="str">
        <f t="shared" si="131"/>
        <v/>
      </c>
      <c r="H981" s="50"/>
    </row>
    <row r="982" ht="15.75" customHeight="1">
      <c r="A982" s="47" t="s">
        <v>332</v>
      </c>
      <c r="B982" s="231" t="s">
        <v>333</v>
      </c>
      <c r="C982" s="58" t="s">
        <v>283</v>
      </c>
      <c r="D982" s="59" t="str">
        <f>IFERROR(VLOOKUP(A976,REKAPAN!$A$1:$M$2737,12, FALSE))</f>
        <v>29/04/19</v>
      </c>
      <c r="E982" s="252"/>
      <c r="F982" s="47" t="s">
        <v>351</v>
      </c>
      <c r="G982" s="49">
        <f t="shared" si="131"/>
        <v>11000</v>
      </c>
      <c r="H982" s="50"/>
    </row>
    <row r="983" ht="15.75" customHeight="1">
      <c r="A983" s="47" t="s">
        <v>266</v>
      </c>
      <c r="B983" s="52" t="str">
        <f>IFERROR(VLOOKUP(A976,REKAPAN!$A$1:$O$2737,15, FALSE))</f>
        <v>CS YENI (082321458214)</v>
      </c>
      <c r="C983" s="58" t="s">
        <v>300</v>
      </c>
      <c r="D983" s="59" t="str">
        <f>IFERROR(VLOOKUP(A976,REKAPAN!$A$1:$M$2737,13, FALSE))</f>
        <v>29/04/19</v>
      </c>
      <c r="E983" s="252"/>
      <c r="F983" s="47" t="s">
        <v>372</v>
      </c>
      <c r="G983" s="49" t="str">
        <f t="shared" si="131"/>
        <v>JNE REG</v>
      </c>
      <c r="H983" s="50"/>
    </row>
    <row r="984" ht="15.75" customHeight="1">
      <c r="A984" s="47" t="s">
        <v>383</v>
      </c>
      <c r="B984" s="52">
        <f>IFERROR(VLOOKUP(A976,REKAPAN!$A$1:$M$2737,6, FALSE))</f>
        <v>2</v>
      </c>
      <c r="C984" s="58" t="s">
        <v>325</v>
      </c>
      <c r="D984" s="251" t="str">
        <f>IFERROR(VLOOKUP(A976,REKAPAN!$A$1:$M$2737,11, FALSE))</f>
        <v/>
      </c>
      <c r="E984" s="252"/>
      <c r="F984" s="47" t="s">
        <v>394</v>
      </c>
      <c r="G984" s="61" t="str">
        <f>IFERROR(VLOOKUP(A976,REKAPAN!$A$1:$O$2737,14, FALSE))</f>
        <v/>
      </c>
      <c r="H984" s="50"/>
    </row>
    <row r="985" ht="15.75" customHeight="1">
      <c r="A985" s="47" t="s">
        <v>404</v>
      </c>
      <c r="B985" s="45" t="str">
        <f>IFERROR(VLOOKUP(A976,REKAPAN!$A$1:$M$2737,5, FALSE))</f>
        <v>- Zenya Rose L do
- Khimar Zenya Rose</v>
      </c>
      <c r="C985" s="58" t="s">
        <v>351</v>
      </c>
      <c r="D985" s="251">
        <f>IFERROR(VLOOKUP(A976,REKAPAN!$A$1:$M$2737,9, FALSE))</f>
        <v>11000</v>
      </c>
      <c r="E985" s="252"/>
      <c r="F985" s="47" t="s">
        <v>383</v>
      </c>
      <c r="G985" s="63">
        <f t="shared" ref="G985:G986" si="132">B984</f>
        <v>2</v>
      </c>
      <c r="H985" s="50"/>
    </row>
    <row r="986" ht="15.75" customHeight="1">
      <c r="A986" s="259"/>
      <c r="C986" s="58" t="s">
        <v>372</v>
      </c>
      <c r="D986" s="260" t="str">
        <f>IFERROR(VLOOKUP(A976,REKAPAN!$A$1:$M$2737,10, FALSE))</f>
        <v>JNE REG</v>
      </c>
      <c r="E986" s="252"/>
      <c r="F986" s="47" t="s">
        <v>404</v>
      </c>
      <c r="G986" s="66" t="str">
        <f t="shared" si="132"/>
        <v>- Zenya Rose L do
- Khimar Zenya Rose</v>
      </c>
      <c r="H986" s="50"/>
    </row>
    <row r="987" ht="15.75" customHeight="1">
      <c r="A987" s="259"/>
      <c r="C987" s="58" t="s">
        <v>394</v>
      </c>
      <c r="D987" s="261"/>
      <c r="E987" s="252"/>
      <c r="F987" s="47"/>
      <c r="H987" s="50"/>
    </row>
    <row r="988" ht="15.75" customHeight="1">
      <c r="A988" s="259"/>
      <c r="C988" s="250"/>
      <c r="D988" s="50"/>
      <c r="E988" s="252"/>
      <c r="F988" s="64"/>
      <c r="H988" s="50"/>
    </row>
    <row r="989" ht="15.75" customHeight="1">
      <c r="A989" s="47" t="s">
        <v>460</v>
      </c>
      <c r="B989" s="234" t="s">
        <v>462</v>
      </c>
      <c r="C989" s="250"/>
      <c r="D989" s="251"/>
      <c r="E989" s="252"/>
      <c r="F989" s="69" t="s">
        <v>464</v>
      </c>
      <c r="G989" s="70" t="s">
        <v>469</v>
      </c>
      <c r="H989" s="71"/>
    </row>
    <row r="990" ht="15.75" customHeight="1">
      <c r="A990" s="235" t="str">
        <f>IFERROR(VLOOKUP(A976,REKAPAN!$A$2:$R$2737,16, FALSE))</f>
        <v>WAWAT</v>
      </c>
      <c r="B990" s="262"/>
      <c r="C990" s="254"/>
      <c r="D990" s="256"/>
      <c r="E990" s="263"/>
      <c r="F990" s="77"/>
      <c r="G990" s="78"/>
      <c r="H990" s="79"/>
    </row>
    <row r="991" ht="15.75" customHeight="1">
      <c r="A991" s="221" t="s">
        <v>1011</v>
      </c>
      <c r="B991" s="222"/>
      <c r="C991" s="222"/>
      <c r="D991" s="223"/>
      <c r="E991" s="248"/>
      <c r="F991" s="30" t="str">
        <f>A991</f>
        <v>(30)4</v>
      </c>
      <c r="G991" s="31" t="s">
        <v>238</v>
      </c>
      <c r="H991" s="32"/>
    </row>
    <row r="992" ht="15.75" customHeight="1">
      <c r="A992" s="47" t="s">
        <v>239</v>
      </c>
      <c r="B992" s="52" t="str">
        <f>IFERROR(VLOOKUP(A991,REKAPAN!$A$1:$M$2737,2, FALSE))</f>
        <v>Latifah / ifah ( toko khanza) </v>
      </c>
      <c r="C992" s="250"/>
      <c r="D992" s="251"/>
      <c r="E992" s="252"/>
      <c r="F992" s="30" t="s">
        <v>266</v>
      </c>
      <c r="G992" s="43" t="str">
        <f>B998</f>
        <v>CS YENI (082321458214)</v>
      </c>
      <c r="H992" s="28"/>
    </row>
    <row r="993" ht="15.75" customHeight="1">
      <c r="A993" s="47" t="s">
        <v>269</v>
      </c>
      <c r="B993" s="45" t="str">
        <f>IFERROR(VLOOKUP(A991,REKAPAN!$A$1:$M$2737,3, FALSE))</f>
        <v>jl. Irigasi utara sukra wetan (perempatan sukra)  Gg. Bidan dian Kecamatan: Sukra Kab/kota: kab. Indramayu JABAR</v>
      </c>
      <c r="D993" s="251"/>
      <c r="E993" s="252"/>
      <c r="F993" s="47" t="s">
        <v>270</v>
      </c>
      <c r="G993" s="49" t="str">
        <f>B992</f>
        <v>Latifah / ifah ( toko khanza) </v>
      </c>
      <c r="H993" s="50"/>
    </row>
    <row r="994" ht="15.75" customHeight="1">
      <c r="A994" s="47"/>
      <c r="D994" s="251"/>
      <c r="E994" s="252"/>
      <c r="F994" s="47" t="s">
        <v>283</v>
      </c>
      <c r="G994" s="51" t="str">
        <f t="shared" ref="G994:G998" si="133">D997</f>
        <v>29/04/19</v>
      </c>
      <c r="H994" s="50"/>
    </row>
    <row r="995" ht="15.75" customHeight="1">
      <c r="A995" s="47"/>
      <c r="D995" s="251"/>
      <c r="E995" s="252"/>
      <c r="F995" s="47" t="s">
        <v>300</v>
      </c>
      <c r="G995" s="51" t="str">
        <f t="shared" si="133"/>
        <v>29/04/19</v>
      </c>
      <c r="H995" s="50"/>
    </row>
    <row r="996" ht="15.75" customHeight="1">
      <c r="A996" s="228" t="s">
        <v>306</v>
      </c>
      <c r="B996" s="73" t="str">
        <f>IFERROR(VLOOKUP(A991,REKAPAN!$A$1:$M$2737,4, FALSE))</f>
        <v>083823093622</v>
      </c>
      <c r="C996" s="254"/>
      <c r="D996" s="256"/>
      <c r="E996" s="252"/>
      <c r="F996" s="47" t="s">
        <v>325</v>
      </c>
      <c r="G996" s="49" t="str">
        <f t="shared" si="133"/>
        <v/>
      </c>
      <c r="H996" s="50"/>
    </row>
    <row r="997" ht="15.75" customHeight="1">
      <c r="A997" s="47" t="s">
        <v>332</v>
      </c>
      <c r="B997" s="231" t="s">
        <v>333</v>
      </c>
      <c r="C997" s="58" t="s">
        <v>283</v>
      </c>
      <c r="D997" s="59" t="str">
        <f>IFERROR(VLOOKUP(A991,REKAPAN!$A$1:$M$2737,12, FALSE))</f>
        <v>29/04/19</v>
      </c>
      <c r="E997" s="252"/>
      <c r="F997" s="47" t="s">
        <v>351</v>
      </c>
      <c r="G997" s="49">
        <f t="shared" si="133"/>
        <v>16000</v>
      </c>
      <c r="H997" s="50"/>
    </row>
    <row r="998" ht="15.75" customHeight="1">
      <c r="A998" s="47" t="s">
        <v>266</v>
      </c>
      <c r="B998" s="52" t="str">
        <f>IFERROR(VLOOKUP(A991,REKAPAN!$A$1:$O$2737,15, FALSE))</f>
        <v>CS YENI (082321458214)</v>
      </c>
      <c r="C998" s="58" t="s">
        <v>300</v>
      </c>
      <c r="D998" s="59" t="str">
        <f>IFERROR(VLOOKUP(A991,REKAPAN!$A$1:$M$2737,13, FALSE))</f>
        <v>29/04/19</v>
      </c>
      <c r="E998" s="252"/>
      <c r="F998" s="47" t="s">
        <v>372</v>
      </c>
      <c r="G998" s="49" t="str">
        <f t="shared" si="133"/>
        <v>JNE REG</v>
      </c>
      <c r="H998" s="50"/>
    </row>
    <row r="999" ht="15.75" customHeight="1">
      <c r="A999" s="47" t="s">
        <v>383</v>
      </c>
      <c r="B999" s="52">
        <f>IFERROR(VLOOKUP(A991,REKAPAN!$A$1:$M$2737,6, FALSE))</f>
        <v>1</v>
      </c>
      <c r="C999" s="58" t="s">
        <v>325</v>
      </c>
      <c r="D999" s="251" t="str">
        <f>IFERROR(VLOOKUP(A991,REKAPAN!$A$1:$M$2737,11, FALSE))</f>
        <v/>
      </c>
      <c r="E999" s="252"/>
      <c r="F999" s="47" t="s">
        <v>394</v>
      </c>
      <c r="G999" s="61" t="str">
        <f>IFERROR(VLOOKUP(A991,REKAPAN!$A$1:$O$2737,14, FALSE))</f>
        <v/>
      </c>
      <c r="H999" s="50"/>
    </row>
    <row r="1000" ht="15.75" customHeight="1">
      <c r="A1000" s="47" t="s">
        <v>404</v>
      </c>
      <c r="B1000" s="45" t="str">
        <f>IFERROR(VLOOKUP(A991,REKAPAN!$A$1:$M$2737,5, FALSE))</f>
        <v>Elenora Flamingo S do</v>
      </c>
      <c r="C1000" s="58" t="s">
        <v>351</v>
      </c>
      <c r="D1000" s="251">
        <f>IFERROR(VLOOKUP(A991,REKAPAN!$A$1:$M$2737,9, FALSE))</f>
        <v>16000</v>
      </c>
      <c r="E1000" s="252"/>
      <c r="F1000" s="47" t="s">
        <v>383</v>
      </c>
      <c r="G1000" s="63">
        <f t="shared" ref="G1000:G1001" si="134">B999</f>
        <v>1</v>
      </c>
      <c r="H1000" s="50"/>
    </row>
    <row r="1001" ht="15.75" customHeight="1">
      <c r="A1001" s="259"/>
      <c r="C1001" s="58" t="s">
        <v>372</v>
      </c>
      <c r="D1001" s="260" t="str">
        <f>IFERROR(VLOOKUP(A991,REKAPAN!$A$1:$M$2737,10, FALSE))</f>
        <v>JNE REG</v>
      </c>
      <c r="E1001" s="252"/>
      <c r="F1001" s="47" t="s">
        <v>404</v>
      </c>
      <c r="G1001" s="66" t="str">
        <f t="shared" si="134"/>
        <v>Elenora Flamingo S do</v>
      </c>
      <c r="H1001" s="50"/>
    </row>
    <row r="1002" ht="15.75" customHeight="1">
      <c r="A1002" s="259"/>
      <c r="C1002" s="58" t="s">
        <v>394</v>
      </c>
      <c r="D1002" s="261"/>
      <c r="E1002" s="252"/>
      <c r="F1002" s="47"/>
      <c r="H1002" s="50"/>
    </row>
    <row r="1003" ht="15.75" customHeight="1">
      <c r="A1003" s="259"/>
      <c r="C1003" s="250"/>
      <c r="D1003" s="50"/>
      <c r="E1003" s="252"/>
      <c r="F1003" s="64"/>
      <c r="H1003" s="50"/>
    </row>
    <row r="1004" ht="15.75" customHeight="1">
      <c r="A1004" s="47" t="s">
        <v>460</v>
      </c>
      <c r="B1004" s="234" t="s">
        <v>462</v>
      </c>
      <c r="C1004" s="250"/>
      <c r="D1004" s="251"/>
      <c r="E1004" s="252"/>
      <c r="F1004" s="69" t="s">
        <v>464</v>
      </c>
      <c r="G1004" s="70" t="s">
        <v>469</v>
      </c>
      <c r="H1004" s="71"/>
    </row>
    <row r="1005" ht="15.75" customHeight="1">
      <c r="A1005" s="235" t="str">
        <f>IFERROR(VLOOKUP(A991,REKAPAN!$A$2:$R$2737,16, FALSE))</f>
        <v>WAWAT</v>
      </c>
      <c r="B1005" s="262"/>
      <c r="C1005" s="254"/>
      <c r="D1005" s="256"/>
      <c r="E1005" s="263"/>
      <c r="F1005" s="77"/>
      <c r="G1005" s="78"/>
      <c r="H1005" s="79"/>
    </row>
    <row r="1006" ht="15.75" customHeight="1">
      <c r="A1006" s="221" t="s">
        <v>1013</v>
      </c>
      <c r="B1006" s="222"/>
      <c r="C1006" s="222"/>
      <c r="D1006" s="223"/>
      <c r="E1006" s="248"/>
      <c r="F1006" s="30" t="str">
        <f>A1006</f>
        <v>(30)5</v>
      </c>
      <c r="G1006" s="31" t="s">
        <v>238</v>
      </c>
      <c r="H1006" s="32"/>
    </row>
    <row r="1007" ht="15.75" customHeight="1">
      <c r="A1007" s="47" t="s">
        <v>239</v>
      </c>
      <c r="B1007" s="52" t="str">
        <f>IFERROR(VLOOKUP(A1006,REKAPAN!$A$1:$M$2737,2, FALSE))</f>
        <v>Nisa Nur Aliyah</v>
      </c>
      <c r="C1007" s="250"/>
      <c r="D1007" s="251"/>
      <c r="E1007" s="252"/>
      <c r="F1007" s="30" t="s">
        <v>266</v>
      </c>
      <c r="G1007" s="43" t="str">
        <f>B1013</f>
        <v>CS YENI (082321458214)</v>
      </c>
      <c r="H1007" s="28"/>
    </row>
    <row r="1008" ht="15.75" customHeight="1">
      <c r="A1008" s="47" t="s">
        <v>269</v>
      </c>
      <c r="B1008" s="45" t="str">
        <f>IFERROR(VLOOKUP(A1006,REKAPAN!$A$1:$M$2737,3, FALSE))</f>
        <v>Gang sakola Rt 07/Rw 03 Kecamatan : Plered Kab/Kota : Purwakarta Provinsi : Jawabarat</v>
      </c>
      <c r="D1008" s="251"/>
      <c r="E1008" s="252"/>
      <c r="F1008" s="47" t="s">
        <v>270</v>
      </c>
      <c r="G1008" s="49" t="str">
        <f>B1007</f>
        <v>Nisa Nur Aliyah</v>
      </c>
      <c r="H1008" s="50"/>
    </row>
    <row r="1009" ht="15.75" customHeight="1">
      <c r="A1009" s="47"/>
      <c r="D1009" s="251"/>
      <c r="E1009" s="252"/>
      <c r="F1009" s="47" t="s">
        <v>283</v>
      </c>
      <c r="G1009" s="51" t="str">
        <f t="shared" ref="G1009:G1013" si="135">D1012</f>
        <v>29/04/19</v>
      </c>
      <c r="H1009" s="50"/>
    </row>
    <row r="1010" ht="15.75" customHeight="1">
      <c r="A1010" s="47"/>
      <c r="D1010" s="251"/>
      <c r="E1010" s="252"/>
      <c r="F1010" s="47" t="s">
        <v>300</v>
      </c>
      <c r="G1010" s="51" t="str">
        <f t="shared" si="135"/>
        <v>29/04/19</v>
      </c>
      <c r="H1010" s="50"/>
    </row>
    <row r="1011" ht="15.75" customHeight="1">
      <c r="A1011" s="228" t="s">
        <v>306</v>
      </c>
      <c r="B1011" s="73" t="str">
        <f>IFERROR(VLOOKUP(A1006,REKAPAN!$A$1:$M$2737,4, FALSE))</f>
        <v>0895422692069</v>
      </c>
      <c r="C1011" s="254"/>
      <c r="D1011" s="256"/>
      <c r="E1011" s="252"/>
      <c r="F1011" s="47" t="s">
        <v>325</v>
      </c>
      <c r="G1011" s="49" t="str">
        <f t="shared" si="135"/>
        <v/>
      </c>
      <c r="H1011" s="50"/>
    </row>
    <row r="1012" ht="15.75" customHeight="1">
      <c r="A1012" s="47" t="s">
        <v>332</v>
      </c>
      <c r="B1012" s="231" t="s">
        <v>333</v>
      </c>
      <c r="C1012" s="58" t="s">
        <v>283</v>
      </c>
      <c r="D1012" s="59" t="str">
        <f>IFERROR(VLOOKUP(A1006,REKAPAN!$A$1:$M$2737,12, FALSE))</f>
        <v>29/04/19</v>
      </c>
      <c r="E1012" s="252"/>
      <c r="F1012" s="47" t="s">
        <v>351</v>
      </c>
      <c r="G1012" s="49">
        <f t="shared" si="135"/>
        <v>14000</v>
      </c>
      <c r="H1012" s="50"/>
    </row>
    <row r="1013" ht="15.75" customHeight="1">
      <c r="A1013" s="47" t="s">
        <v>266</v>
      </c>
      <c r="B1013" s="52" t="str">
        <f>IFERROR(VLOOKUP(A1006,REKAPAN!$A$1:$O$2737,15, FALSE))</f>
        <v>CS YENI (082321458214)</v>
      </c>
      <c r="C1013" s="58" t="s">
        <v>300</v>
      </c>
      <c r="D1013" s="59" t="str">
        <f>IFERROR(VLOOKUP(A1006,REKAPAN!$A$1:$M$2737,13, FALSE))</f>
        <v>29/04/19</v>
      </c>
      <c r="E1013" s="252"/>
      <c r="F1013" s="47" t="s">
        <v>372</v>
      </c>
      <c r="G1013" s="49" t="str">
        <f t="shared" si="135"/>
        <v>POS</v>
      </c>
      <c r="H1013" s="50"/>
    </row>
    <row r="1014" ht="15.75" customHeight="1">
      <c r="A1014" s="47" t="s">
        <v>383</v>
      </c>
      <c r="B1014" s="52">
        <f>IFERROR(VLOOKUP(A1006,REKAPAN!$A$1:$M$2737,6, FALSE))</f>
        <v>2</v>
      </c>
      <c r="C1014" s="58" t="s">
        <v>325</v>
      </c>
      <c r="D1014" s="251" t="str">
        <f>IFERROR(VLOOKUP(A1006,REKAPAN!$A$1:$M$2737,11, FALSE))</f>
        <v/>
      </c>
      <c r="E1014" s="252"/>
      <c r="F1014" s="47" t="s">
        <v>394</v>
      </c>
      <c r="G1014" s="61" t="str">
        <f>IFERROR(VLOOKUP(A1006,REKAPAN!$A$1:$O$2737,14, FALSE))</f>
        <v/>
      </c>
      <c r="H1014" s="50"/>
    </row>
    <row r="1015" ht="15.75" customHeight="1">
      <c r="A1015" s="47" t="s">
        <v>404</v>
      </c>
      <c r="B1015" s="45" t="str">
        <f>IFERROR(VLOOKUP(A1006,REKAPAN!$A$1:$M$2737,5, FALSE))</f>
        <v>- Tisha Lavender M do
- Khimar Tisha Plum</v>
      </c>
      <c r="C1015" s="58" t="s">
        <v>351</v>
      </c>
      <c r="D1015" s="251">
        <f>IFERROR(VLOOKUP(A1006,REKAPAN!$A$1:$M$2737,9, FALSE))</f>
        <v>14000</v>
      </c>
      <c r="E1015" s="252"/>
      <c r="F1015" s="47" t="s">
        <v>383</v>
      </c>
      <c r="G1015" s="63">
        <f t="shared" ref="G1015:G1016" si="136">B1014</f>
        <v>2</v>
      </c>
      <c r="H1015" s="50"/>
    </row>
    <row r="1016" ht="15.75" customHeight="1">
      <c r="A1016" s="259"/>
      <c r="C1016" s="58" t="s">
        <v>372</v>
      </c>
      <c r="D1016" s="260" t="str">
        <f>IFERROR(VLOOKUP(A1006,REKAPAN!$A$1:$M$2737,10, FALSE))</f>
        <v>POS</v>
      </c>
      <c r="E1016" s="252"/>
      <c r="F1016" s="47" t="s">
        <v>404</v>
      </c>
      <c r="G1016" s="66" t="str">
        <f t="shared" si="136"/>
        <v>- Tisha Lavender M do
- Khimar Tisha Plum</v>
      </c>
      <c r="H1016" s="50"/>
    </row>
    <row r="1017" ht="15.75" customHeight="1">
      <c r="A1017" s="259"/>
      <c r="C1017" s="58" t="s">
        <v>394</v>
      </c>
      <c r="D1017" s="261"/>
      <c r="E1017" s="252"/>
      <c r="F1017" s="47"/>
      <c r="H1017" s="50"/>
    </row>
    <row r="1018" ht="15.75" customHeight="1">
      <c r="A1018" s="259"/>
      <c r="C1018" s="250"/>
      <c r="D1018" s="50"/>
      <c r="E1018" s="252"/>
      <c r="F1018" s="64"/>
      <c r="H1018" s="50"/>
    </row>
    <row r="1019" ht="15.75" customHeight="1">
      <c r="A1019" s="47" t="s">
        <v>460</v>
      </c>
      <c r="B1019" s="234" t="s">
        <v>462</v>
      </c>
      <c r="C1019" s="250"/>
      <c r="D1019" s="251"/>
      <c r="E1019" s="252"/>
      <c r="F1019" s="69" t="s">
        <v>464</v>
      </c>
      <c r="G1019" s="70" t="s">
        <v>469</v>
      </c>
      <c r="H1019" s="71"/>
    </row>
    <row r="1020" ht="15.75" customHeight="1">
      <c r="A1020" s="235" t="str">
        <f>IFERROR(VLOOKUP(A1006,REKAPAN!$A$2:$R$2737,16, FALSE))</f>
        <v>WAWAT</v>
      </c>
      <c r="B1020" s="262"/>
      <c r="C1020" s="254"/>
      <c r="D1020" s="256"/>
      <c r="E1020" s="263"/>
      <c r="F1020" s="77"/>
      <c r="G1020" s="78"/>
      <c r="H1020" s="79"/>
    </row>
    <row r="1021" ht="15.75" customHeight="1">
      <c r="A1021" s="221" t="s">
        <v>1017</v>
      </c>
      <c r="B1021" s="222"/>
      <c r="C1021" s="222"/>
      <c r="D1021" s="223"/>
      <c r="E1021" s="248"/>
      <c r="F1021" s="30" t="str">
        <f>A1021</f>
        <v>(30)6</v>
      </c>
      <c r="G1021" s="31" t="s">
        <v>238</v>
      </c>
      <c r="H1021" s="32"/>
    </row>
    <row r="1022" ht="15.75" customHeight="1">
      <c r="A1022" s="47" t="s">
        <v>239</v>
      </c>
      <c r="B1022" s="52" t="str">
        <f>IFERROR(VLOOKUP(A1021,REKAPAN!$A$1:$M$2737,2, FALSE))</f>
        <v>Nopita Wulandari</v>
      </c>
      <c r="C1022" s="250"/>
      <c r="D1022" s="251"/>
      <c r="E1022" s="252"/>
      <c r="F1022" s="30" t="s">
        <v>266</v>
      </c>
      <c r="G1022" s="43" t="str">
        <f>B1028</f>
        <v>CS YENI (082321458214)</v>
      </c>
      <c r="H1022" s="28"/>
    </row>
    <row r="1023" ht="15.75" customHeight="1">
      <c r="A1023" s="47" t="s">
        <v>269</v>
      </c>
      <c r="B1023" s="45" t="str">
        <f>IFERROR(VLOOKUP(A1021,REKAPAN!$A$1:$M$2737,3, FALSE))</f>
        <v>Jl. Ra. Kartini,  gang sepakat,  desa karang anyar 2, kec. Argamakmur, kab. Bengkulu Utara. Provinsi Bengkulu Kecamatan : Argamakmur Kab/Kota : Bengkulu Utara Provinsi : Bengkulu</v>
      </c>
      <c r="D1023" s="251"/>
      <c r="E1023" s="252"/>
      <c r="F1023" s="47" t="s">
        <v>270</v>
      </c>
      <c r="G1023" s="49" t="str">
        <f>B1022</f>
        <v>Nopita Wulandari</v>
      </c>
      <c r="H1023" s="50"/>
    </row>
    <row r="1024" ht="15.75" customHeight="1">
      <c r="A1024" s="47"/>
      <c r="D1024" s="251"/>
      <c r="E1024" s="252"/>
      <c r="F1024" s="47" t="s">
        <v>283</v>
      </c>
      <c r="G1024" s="51" t="str">
        <f t="shared" ref="G1024:G1028" si="137">D1027</f>
        <v>29/04/19</v>
      </c>
      <c r="H1024" s="50"/>
    </row>
    <row r="1025" ht="15.75" customHeight="1">
      <c r="A1025" s="47"/>
      <c r="D1025" s="251"/>
      <c r="E1025" s="252"/>
      <c r="F1025" s="47" t="s">
        <v>300</v>
      </c>
      <c r="G1025" s="51" t="str">
        <f t="shared" si="137"/>
        <v>29/04/19</v>
      </c>
      <c r="H1025" s="50"/>
    </row>
    <row r="1026" ht="15.75" customHeight="1">
      <c r="A1026" s="228" t="s">
        <v>306</v>
      </c>
      <c r="B1026" s="73" t="str">
        <f>IFERROR(VLOOKUP(A1021,REKAPAN!$A$1:$M$2737,4, FALSE))</f>
        <v>082306446656</v>
      </c>
      <c r="C1026" s="254"/>
      <c r="D1026" s="256"/>
      <c r="E1026" s="252"/>
      <c r="F1026" s="47" t="s">
        <v>325</v>
      </c>
      <c r="G1026" s="49" t="str">
        <f t="shared" si="137"/>
        <v/>
      </c>
      <c r="H1026" s="50"/>
    </row>
    <row r="1027" ht="15.75" customHeight="1">
      <c r="A1027" s="47" t="s">
        <v>332</v>
      </c>
      <c r="B1027" s="231" t="s">
        <v>333</v>
      </c>
      <c r="C1027" s="58" t="s">
        <v>283</v>
      </c>
      <c r="D1027" s="59" t="str">
        <f>IFERROR(VLOOKUP(A1021,REKAPAN!$A$1:$M$2737,12, FALSE))</f>
        <v>29/04/19</v>
      </c>
      <c r="E1027" s="252"/>
      <c r="F1027" s="47" t="s">
        <v>351</v>
      </c>
      <c r="G1027" s="49">
        <f t="shared" si="137"/>
        <v>46000</v>
      </c>
      <c r="H1027" s="50"/>
    </row>
    <row r="1028" ht="15.75" customHeight="1">
      <c r="A1028" s="47" t="s">
        <v>266</v>
      </c>
      <c r="B1028" s="52" t="str">
        <f>IFERROR(VLOOKUP(A1021,REKAPAN!$A$1:$O$2737,15, FALSE))</f>
        <v>CS YENI (082321458214)</v>
      </c>
      <c r="C1028" s="58" t="s">
        <v>300</v>
      </c>
      <c r="D1028" s="59" t="str">
        <f>IFERROR(VLOOKUP(A1021,REKAPAN!$A$1:$M$2737,13, FALSE))</f>
        <v>29/04/19</v>
      </c>
      <c r="E1028" s="252"/>
      <c r="F1028" s="47" t="s">
        <v>372</v>
      </c>
      <c r="G1028" s="49" t="str">
        <f t="shared" si="137"/>
        <v>JNE REG</v>
      </c>
      <c r="H1028" s="50"/>
    </row>
    <row r="1029" ht="15.75" customHeight="1">
      <c r="A1029" s="47" t="s">
        <v>383</v>
      </c>
      <c r="B1029" s="52">
        <f>IFERROR(VLOOKUP(A1021,REKAPAN!$A$1:$M$2737,6, FALSE))</f>
        <v>2</v>
      </c>
      <c r="C1029" s="58" t="s">
        <v>325</v>
      </c>
      <c r="D1029" s="251" t="str">
        <f>IFERROR(VLOOKUP(A1021,REKAPAN!$A$1:$M$2737,11, FALSE))</f>
        <v/>
      </c>
      <c r="E1029" s="252"/>
      <c r="F1029" s="47" t="s">
        <v>394</v>
      </c>
      <c r="G1029" s="61" t="str">
        <f>IFERROR(VLOOKUP(A1021,REKAPAN!$A$1:$O$2737,14, FALSE))</f>
        <v/>
      </c>
      <c r="H1029" s="50"/>
    </row>
    <row r="1030" ht="15.75" customHeight="1">
      <c r="A1030" s="47" t="s">
        <v>404</v>
      </c>
      <c r="B1030" s="45" t="str">
        <f>IFERROR(VLOOKUP(A1021,REKAPAN!$A$1:$M$2737,5, FALSE))</f>
        <v>Yara Maroon XL set</v>
      </c>
      <c r="C1030" s="58" t="s">
        <v>351</v>
      </c>
      <c r="D1030" s="251">
        <f>IFERROR(VLOOKUP(A1021,REKAPAN!$A$1:$M$2737,9, FALSE))</f>
        <v>46000</v>
      </c>
      <c r="E1030" s="252"/>
      <c r="F1030" s="47" t="s">
        <v>383</v>
      </c>
      <c r="G1030" s="63">
        <f t="shared" ref="G1030:G1031" si="138">B1029</f>
        <v>2</v>
      </c>
      <c r="H1030" s="50"/>
    </row>
    <row r="1031" ht="15.75" customHeight="1">
      <c r="A1031" s="259"/>
      <c r="C1031" s="58" t="s">
        <v>372</v>
      </c>
      <c r="D1031" s="260" t="str">
        <f>IFERROR(VLOOKUP(A1021,REKAPAN!$A$1:$M$2737,10, FALSE))</f>
        <v>JNE REG</v>
      </c>
      <c r="E1031" s="252"/>
      <c r="F1031" s="47" t="s">
        <v>404</v>
      </c>
      <c r="G1031" s="66" t="str">
        <f t="shared" si="138"/>
        <v>Yara Maroon XL set</v>
      </c>
      <c r="H1031" s="50"/>
    </row>
    <row r="1032" ht="15.75" customHeight="1">
      <c r="A1032" s="259"/>
      <c r="C1032" s="58" t="s">
        <v>394</v>
      </c>
      <c r="D1032" s="261"/>
      <c r="E1032" s="252"/>
      <c r="F1032" s="47"/>
      <c r="H1032" s="50"/>
    </row>
    <row r="1033" ht="15.75" customHeight="1">
      <c r="A1033" s="259"/>
      <c r="C1033" s="250"/>
      <c r="D1033" s="50"/>
      <c r="E1033" s="252"/>
      <c r="F1033" s="64"/>
      <c r="H1033" s="50"/>
    </row>
    <row r="1034" ht="15.75" customHeight="1">
      <c r="A1034" s="47" t="s">
        <v>460</v>
      </c>
      <c r="B1034" s="234" t="s">
        <v>462</v>
      </c>
      <c r="C1034" s="250"/>
      <c r="D1034" s="251"/>
      <c r="E1034" s="252"/>
      <c r="F1034" s="69" t="s">
        <v>464</v>
      </c>
      <c r="G1034" s="70" t="s">
        <v>469</v>
      </c>
      <c r="H1034" s="71"/>
    </row>
    <row r="1035" ht="15.75" customHeight="1">
      <c r="A1035" s="235" t="str">
        <f>IFERROR(VLOOKUP(A1021,REKAPAN!$A$2:$R$2737,16, FALSE))</f>
        <v>WAWAT</v>
      </c>
      <c r="B1035" s="262"/>
      <c r="C1035" s="254"/>
      <c r="D1035" s="256"/>
      <c r="E1035" s="263"/>
      <c r="F1035" s="77"/>
      <c r="G1035" s="78"/>
      <c r="H1035" s="79"/>
    </row>
    <row r="1036" ht="15.75" customHeight="1">
      <c r="A1036" s="239" t="s">
        <v>1019</v>
      </c>
      <c r="B1036" s="222"/>
      <c r="C1036" s="222"/>
      <c r="D1036" s="223"/>
      <c r="E1036" s="264"/>
      <c r="F1036" s="164" t="str">
        <f>A1036</f>
        <v>(30)7</v>
      </c>
      <c r="G1036" s="165" t="s">
        <v>238</v>
      </c>
      <c r="H1036" s="166"/>
    </row>
    <row r="1037" ht="15.75" customHeight="1">
      <c r="A1037" s="176" t="s">
        <v>239</v>
      </c>
      <c r="B1037" s="179" t="str">
        <f>IFERROR(VLOOKUP(A1036,REKAPAN!$A$1:$M$2737,2, FALSE))</f>
        <v>Inda Nurul Aeni</v>
      </c>
      <c r="C1037" s="265"/>
      <c r="D1037" s="266"/>
      <c r="E1037" s="267"/>
      <c r="F1037" s="164" t="s">
        <v>266</v>
      </c>
      <c r="G1037" s="172" t="str">
        <f>B1043</f>
        <v>CS YENI (082321458214)</v>
      </c>
      <c r="H1037" s="28"/>
    </row>
    <row r="1038" ht="15.75" customHeight="1">
      <c r="A1038" s="176" t="s">
        <v>269</v>
      </c>
      <c r="B1038" s="174" t="str">
        <f>IFERROR(VLOOKUP(A1036,REKAPAN!$A$1:$M$2737,3, FALSE))</f>
        <v>Kp. Karangsari, Rt/Rw 005/002, Desa. Leuwiipuh Kecamatan : Banjarsari Kab/Kota : Lebak-Rangkasbitung Provinsi : Banten</v>
      </c>
      <c r="D1038" s="266"/>
      <c r="E1038" s="267"/>
      <c r="F1038" s="176" t="s">
        <v>270</v>
      </c>
      <c r="G1038" s="177" t="str">
        <f>B1037</f>
        <v>Inda Nurul Aeni</v>
      </c>
      <c r="H1038" s="50"/>
    </row>
    <row r="1039" ht="15.75" customHeight="1">
      <c r="A1039" s="176"/>
      <c r="D1039" s="266"/>
      <c r="E1039" s="267"/>
      <c r="F1039" s="176" t="s">
        <v>283</v>
      </c>
      <c r="G1039" s="178" t="str">
        <f t="shared" ref="G1039:G1043" si="139">D1042</f>
        <v>29/04/19</v>
      </c>
      <c r="H1039" s="50"/>
    </row>
    <row r="1040" ht="15.75" customHeight="1">
      <c r="A1040" s="176"/>
      <c r="D1040" s="266"/>
      <c r="E1040" s="267"/>
      <c r="F1040" s="176" t="s">
        <v>300</v>
      </c>
      <c r="G1040" s="178" t="str">
        <f t="shared" si="139"/>
        <v>29/04/19</v>
      </c>
      <c r="H1040" s="50"/>
    </row>
    <row r="1041" ht="15.75" customHeight="1">
      <c r="A1041" s="244" t="s">
        <v>306</v>
      </c>
      <c r="B1041" s="200" t="str">
        <f>IFERROR(VLOOKUP(A1036,REKAPAN!$A$1:$M$2737,4, FALSE))</f>
        <v>082311383999</v>
      </c>
      <c r="C1041" s="268"/>
      <c r="D1041" s="269"/>
      <c r="E1041" s="267"/>
      <c r="F1041" s="176" t="s">
        <v>325</v>
      </c>
      <c r="G1041" s="177" t="str">
        <f t="shared" si="139"/>
        <v/>
      </c>
      <c r="H1041" s="50"/>
    </row>
    <row r="1042" ht="15.75" customHeight="1">
      <c r="A1042" s="176" t="s">
        <v>332</v>
      </c>
      <c r="B1042" s="247" t="s">
        <v>333</v>
      </c>
      <c r="C1042" s="185" t="s">
        <v>283</v>
      </c>
      <c r="D1042" s="186" t="str">
        <f>IFERROR(VLOOKUP(A1036,REKAPAN!$A$1:$M$2737,12, FALSE))</f>
        <v>29/04/19</v>
      </c>
      <c r="E1042" s="267"/>
      <c r="F1042" s="176" t="s">
        <v>351</v>
      </c>
      <c r="G1042" s="177">
        <f t="shared" si="139"/>
        <v>22000</v>
      </c>
      <c r="H1042" s="50"/>
    </row>
    <row r="1043" ht="15.75" customHeight="1">
      <c r="A1043" s="176" t="s">
        <v>266</v>
      </c>
      <c r="B1043" s="179" t="str">
        <f>IFERROR(VLOOKUP(A1036,REKAPAN!$A$1:$O$2737,15, FALSE))</f>
        <v>CS YENI (082321458214)</v>
      </c>
      <c r="C1043" s="185" t="s">
        <v>300</v>
      </c>
      <c r="D1043" s="186" t="str">
        <f>IFERROR(VLOOKUP(A1036,REKAPAN!$A$1:$M$2737,13, FALSE))</f>
        <v>29/04/19</v>
      </c>
      <c r="E1043" s="267"/>
      <c r="F1043" s="176" t="s">
        <v>372</v>
      </c>
      <c r="G1043" s="177" t="str">
        <f t="shared" si="139"/>
        <v>JNE REG</v>
      </c>
      <c r="H1043" s="50"/>
    </row>
    <row r="1044" ht="15.75" customHeight="1">
      <c r="A1044" s="176" t="s">
        <v>383</v>
      </c>
      <c r="B1044" s="179">
        <f>IFERROR(VLOOKUP(A1036,REKAPAN!$A$1:$M$2737,6, FALSE))</f>
        <v>1</v>
      </c>
      <c r="C1044" s="185" t="s">
        <v>325</v>
      </c>
      <c r="D1044" s="266" t="str">
        <f>IFERROR(VLOOKUP(A1036,REKAPAN!$A$1:$M$2737,11, FALSE))</f>
        <v/>
      </c>
      <c r="E1044" s="267"/>
      <c r="F1044" s="176" t="s">
        <v>394</v>
      </c>
      <c r="G1044" s="188" t="str">
        <f>IFERROR(VLOOKUP(A1036,REKAPAN!$A$1:$O$2737,14, FALSE))</f>
        <v/>
      </c>
      <c r="H1044" s="50"/>
    </row>
    <row r="1045" ht="15.75" customHeight="1">
      <c r="A1045" s="176" t="s">
        <v>404</v>
      </c>
      <c r="B1045" s="174" t="str">
        <f>IFERROR(VLOOKUP(A1036,REKAPAN!$A$1:$M$2737,5, FALSE))</f>
        <v>Yara Maroon L do</v>
      </c>
      <c r="C1045" s="185" t="s">
        <v>351</v>
      </c>
      <c r="D1045" s="266">
        <f>IFERROR(VLOOKUP(A1036,REKAPAN!$A$1:$M$2737,9, FALSE))</f>
        <v>22000</v>
      </c>
      <c r="E1045" s="267"/>
      <c r="F1045" s="176" t="s">
        <v>383</v>
      </c>
      <c r="G1045" s="190">
        <f t="shared" ref="G1045:G1046" si="140">B1044</f>
        <v>1</v>
      </c>
      <c r="H1045" s="50"/>
    </row>
    <row r="1046" ht="15.75" customHeight="1">
      <c r="A1046" s="270"/>
      <c r="C1046" s="185" t="s">
        <v>372</v>
      </c>
      <c r="D1046" s="271" t="str">
        <f>IFERROR(VLOOKUP(A1036,REKAPAN!$A$1:$M$2737,10, FALSE))</f>
        <v>JNE REG</v>
      </c>
      <c r="E1046" s="267"/>
      <c r="F1046" s="176" t="s">
        <v>404</v>
      </c>
      <c r="G1046" s="193" t="str">
        <f t="shared" si="140"/>
        <v>Yara Maroon L do</v>
      </c>
      <c r="H1046" s="50"/>
    </row>
    <row r="1047" ht="15.75" customHeight="1">
      <c r="A1047" s="270"/>
      <c r="C1047" s="185" t="s">
        <v>394</v>
      </c>
      <c r="D1047" s="272"/>
      <c r="E1047" s="267"/>
      <c r="F1047" s="176"/>
      <c r="H1047" s="50"/>
    </row>
    <row r="1048" ht="15.75" customHeight="1">
      <c r="A1048" s="270"/>
      <c r="C1048" s="265"/>
      <c r="D1048" s="50"/>
      <c r="E1048" s="267"/>
      <c r="F1048" s="191"/>
      <c r="H1048" s="50"/>
    </row>
    <row r="1049" ht="15.75" customHeight="1">
      <c r="A1049" s="176" t="s">
        <v>460</v>
      </c>
      <c r="B1049" s="195" t="s">
        <v>462</v>
      </c>
      <c r="C1049" s="265"/>
      <c r="D1049" s="266"/>
      <c r="E1049" s="267"/>
      <c r="F1049" s="196" t="s">
        <v>464</v>
      </c>
      <c r="G1049" s="197" t="s">
        <v>469</v>
      </c>
      <c r="H1049" s="198"/>
    </row>
    <row r="1050" ht="15.75" customHeight="1">
      <c r="A1050" s="255" t="str">
        <f>IFERROR(VLOOKUP(A1036,REKAPAN!$A$2:$R$2737,16, FALSE))</f>
        <v>WAWAT</v>
      </c>
      <c r="B1050" s="273"/>
      <c r="C1050" s="268"/>
      <c r="D1050" s="269"/>
      <c r="E1050" s="274"/>
      <c r="F1050" s="204"/>
      <c r="G1050" s="78"/>
      <c r="H1050" s="79"/>
    </row>
    <row r="1051" ht="15.75" customHeight="1">
      <c r="A1051" s="239" t="s">
        <v>1023</v>
      </c>
      <c r="B1051" s="222"/>
      <c r="C1051" s="222"/>
      <c r="D1051" s="223"/>
      <c r="E1051" s="264"/>
      <c r="F1051" s="164" t="str">
        <f>A1051</f>
        <v>(30)8</v>
      </c>
      <c r="G1051" s="165" t="s">
        <v>238</v>
      </c>
      <c r="H1051" s="166"/>
    </row>
    <row r="1052" ht="15.75" customHeight="1">
      <c r="A1052" s="176" t="s">
        <v>239</v>
      </c>
      <c r="B1052" s="179" t="str">
        <f>IFERROR(VLOOKUP(A1051,REKAPAN!$A$1:$M$2737,2, FALSE))</f>
        <v>Muslimah</v>
      </c>
      <c r="C1052" s="265"/>
      <c r="D1052" s="266"/>
      <c r="E1052" s="267"/>
      <c r="F1052" s="164" t="s">
        <v>266</v>
      </c>
      <c r="G1052" s="172" t="str">
        <f>B1058</f>
        <v>CS YENI (082321458214)</v>
      </c>
      <c r="H1052" s="28"/>
    </row>
    <row r="1053" ht="15.75" customHeight="1">
      <c r="A1053" s="176" t="s">
        <v>269</v>
      </c>
      <c r="B1053" s="174" t="str">
        <f>IFERROR(VLOOKUP(A1051,REKAPAN!$A$1:$M$2737,3, FALSE))</f>
        <v>Jl:sisingamangaraja, kampung : pesisir selatan Gang:Tirem Kelurahan : Panjunan Rt 004/Rw 001 No 168 Kecamatan : lemah wungkuk Kode post: 45112 Kab/Kota : kota cirebon Provinsi : Jawa Barat</v>
      </c>
      <c r="D1053" s="266"/>
      <c r="E1053" s="267"/>
      <c r="F1053" s="176" t="s">
        <v>270</v>
      </c>
      <c r="G1053" s="177" t="str">
        <f>B1052</f>
        <v>Muslimah</v>
      </c>
      <c r="H1053" s="50"/>
    </row>
    <row r="1054" ht="15.75" customHeight="1">
      <c r="A1054" s="176"/>
      <c r="D1054" s="266"/>
      <c r="E1054" s="267"/>
      <c r="F1054" s="176" t="s">
        <v>283</v>
      </c>
      <c r="G1054" s="178" t="str">
        <f t="shared" ref="G1054:G1058" si="141">D1057</f>
        <v>30/04/19</v>
      </c>
      <c r="H1054" s="50"/>
    </row>
    <row r="1055" ht="15.75" customHeight="1">
      <c r="A1055" s="176"/>
      <c r="D1055" s="266"/>
      <c r="E1055" s="267"/>
      <c r="F1055" s="176" t="s">
        <v>300</v>
      </c>
      <c r="G1055" s="178" t="str">
        <f t="shared" si="141"/>
        <v>30/04/19</v>
      </c>
      <c r="H1055" s="50"/>
    </row>
    <row r="1056" ht="15.75" customHeight="1">
      <c r="A1056" s="244" t="s">
        <v>306</v>
      </c>
      <c r="B1056" s="200" t="str">
        <f>IFERROR(VLOOKUP(A1051,REKAPAN!$A$1:$M$2737,4, FALSE))</f>
        <v>087821821002</v>
      </c>
      <c r="C1056" s="268"/>
      <c r="D1056" s="269"/>
      <c r="E1056" s="267"/>
      <c r="F1056" s="176" t="s">
        <v>325</v>
      </c>
      <c r="G1056" s="177" t="str">
        <f t="shared" si="141"/>
        <v/>
      </c>
      <c r="H1056" s="50"/>
    </row>
    <row r="1057" ht="15.75" customHeight="1">
      <c r="A1057" s="176" t="s">
        <v>332</v>
      </c>
      <c r="B1057" s="247" t="s">
        <v>333</v>
      </c>
      <c r="C1057" s="185" t="s">
        <v>283</v>
      </c>
      <c r="D1057" s="186" t="str">
        <f>IFERROR(VLOOKUP(A1051,REKAPAN!$A$1:$M$2737,12, FALSE))</f>
        <v>30/04/19</v>
      </c>
      <c r="E1057" s="267"/>
      <c r="F1057" s="176" t="s">
        <v>351</v>
      </c>
      <c r="G1057" s="177">
        <f t="shared" si="141"/>
        <v>12000</v>
      </c>
      <c r="H1057" s="50"/>
    </row>
    <row r="1058" ht="15.75" customHeight="1">
      <c r="A1058" s="176" t="s">
        <v>266</v>
      </c>
      <c r="B1058" s="179" t="str">
        <f>IFERROR(VLOOKUP(A1051,REKAPAN!$A$1:$O$2737,15, FALSE))</f>
        <v>CS YENI (082321458214)</v>
      </c>
      <c r="C1058" s="185" t="s">
        <v>300</v>
      </c>
      <c r="D1058" s="186" t="str">
        <f>IFERROR(VLOOKUP(A1051,REKAPAN!$A$1:$M$2737,13, FALSE))</f>
        <v>30/04/19</v>
      </c>
      <c r="E1058" s="267"/>
      <c r="F1058" s="176" t="s">
        <v>372</v>
      </c>
      <c r="G1058" s="177" t="str">
        <f t="shared" si="141"/>
        <v>JNE REG</v>
      </c>
      <c r="H1058" s="50"/>
    </row>
    <row r="1059" ht="15.75" customHeight="1">
      <c r="A1059" s="176" t="s">
        <v>383</v>
      </c>
      <c r="B1059" s="179">
        <f>IFERROR(VLOOKUP(A1051,REKAPAN!$A$1:$M$2737,6, FALSE))</f>
        <v>1</v>
      </c>
      <c r="C1059" s="185" t="s">
        <v>325</v>
      </c>
      <c r="D1059" s="266" t="str">
        <f>IFERROR(VLOOKUP(A1051,REKAPAN!$A$1:$M$2737,11, FALSE))</f>
        <v/>
      </c>
      <c r="E1059" s="267"/>
      <c r="F1059" s="176" t="s">
        <v>394</v>
      </c>
      <c r="G1059" s="188" t="str">
        <f>IFERROR(VLOOKUP(A1051,REKAPAN!$A$1:$O$2737,14, FALSE))</f>
        <v/>
      </c>
      <c r="H1059" s="50"/>
    </row>
    <row r="1060" ht="15.75" customHeight="1">
      <c r="A1060" s="176" t="s">
        <v>404</v>
      </c>
      <c r="B1060" s="174" t="str">
        <f>IFERROR(VLOOKUP(A1051,REKAPAN!$A$1:$M$2737,5, FALSE))</f>
        <v>Yara Hitam S do</v>
      </c>
      <c r="C1060" s="185" t="s">
        <v>351</v>
      </c>
      <c r="D1060" s="266">
        <f>IFERROR(VLOOKUP(A1051,REKAPAN!$A$1:$M$2737,9, FALSE))</f>
        <v>12000</v>
      </c>
      <c r="E1060" s="267"/>
      <c r="F1060" s="176" t="s">
        <v>383</v>
      </c>
      <c r="G1060" s="190">
        <f t="shared" ref="G1060:G1061" si="142">B1059</f>
        <v>1</v>
      </c>
      <c r="H1060" s="50"/>
    </row>
    <row r="1061" ht="15.75" customHeight="1">
      <c r="A1061" s="270"/>
      <c r="C1061" s="185" t="s">
        <v>372</v>
      </c>
      <c r="D1061" s="271" t="str">
        <f>IFERROR(VLOOKUP(A1051,REKAPAN!$A$1:$M$2737,10, FALSE))</f>
        <v>JNE REG</v>
      </c>
      <c r="E1061" s="267"/>
      <c r="F1061" s="176" t="s">
        <v>404</v>
      </c>
      <c r="G1061" s="193" t="str">
        <f t="shared" si="142"/>
        <v>Yara Hitam S do</v>
      </c>
      <c r="H1061" s="50"/>
    </row>
    <row r="1062" ht="15.75" customHeight="1">
      <c r="A1062" s="270"/>
      <c r="C1062" s="185" t="s">
        <v>394</v>
      </c>
      <c r="D1062" s="272"/>
      <c r="E1062" s="267"/>
      <c r="F1062" s="176"/>
      <c r="H1062" s="50"/>
    </row>
    <row r="1063" ht="15.75" customHeight="1">
      <c r="A1063" s="270"/>
      <c r="C1063" s="265"/>
      <c r="D1063" s="50"/>
      <c r="E1063" s="267"/>
      <c r="F1063" s="191"/>
      <c r="H1063" s="50"/>
    </row>
    <row r="1064" ht="15.75" customHeight="1">
      <c r="A1064" s="176" t="s">
        <v>460</v>
      </c>
      <c r="B1064" s="195" t="s">
        <v>462</v>
      </c>
      <c r="C1064" s="265"/>
      <c r="D1064" s="266"/>
      <c r="E1064" s="267"/>
      <c r="F1064" s="196" t="s">
        <v>464</v>
      </c>
      <c r="G1064" s="197" t="s">
        <v>469</v>
      </c>
      <c r="H1064" s="198"/>
    </row>
    <row r="1065" ht="15.75" customHeight="1">
      <c r="A1065" s="255" t="str">
        <f>IFERROR(VLOOKUP(A1051,REKAPAN!$A$2:$R$2737,16, FALSE))</f>
        <v>WAWAT</v>
      </c>
      <c r="B1065" s="273"/>
      <c r="C1065" s="268"/>
      <c r="D1065" s="269"/>
      <c r="E1065" s="274"/>
      <c r="F1065" s="204"/>
      <c r="G1065" s="78"/>
      <c r="H1065" s="79"/>
    </row>
    <row r="1066" ht="15.75" customHeight="1">
      <c r="A1066" s="239" t="s">
        <v>1029</v>
      </c>
      <c r="B1066" s="222"/>
      <c r="C1066" s="222"/>
      <c r="D1066" s="223"/>
      <c r="E1066" s="264"/>
      <c r="F1066" s="164" t="str">
        <f>A1066</f>
        <v>(30)9</v>
      </c>
      <c r="G1066" s="165" t="s">
        <v>238</v>
      </c>
      <c r="H1066" s="166"/>
    </row>
    <row r="1067" ht="15.75" customHeight="1">
      <c r="A1067" s="176" t="s">
        <v>239</v>
      </c>
      <c r="B1067" s="179" t="str">
        <f>IFERROR(VLOOKUP(A1066,REKAPAN!$A$1:$M$2737,2, FALSE))</f>
        <v>Dewi fatimah</v>
      </c>
      <c r="C1067" s="265"/>
      <c r="D1067" s="266"/>
      <c r="E1067" s="267"/>
      <c r="F1067" s="164" t="s">
        <v>266</v>
      </c>
      <c r="G1067" s="172" t="str">
        <f>B1073</f>
        <v>CS YENI (082321458214)</v>
      </c>
      <c r="H1067" s="28"/>
    </row>
    <row r="1068" ht="15.75" customHeight="1">
      <c r="A1068" s="176" t="s">
        <v>269</v>
      </c>
      <c r="B1068" s="174" t="str">
        <f>IFERROR(VLOOKUP(A1066,REKAPAN!$A$1:$M$2737,3, FALSE))</f>
        <v>Desa Argatawang duku belisuk Rt: 02 Rw :01 Kab: tegal Kec: jatinegara Provinsi: jawa tengah</v>
      </c>
      <c r="D1068" s="266"/>
      <c r="E1068" s="267"/>
      <c r="F1068" s="176" t="s">
        <v>270</v>
      </c>
      <c r="G1068" s="177" t="str">
        <f>B1067</f>
        <v>Dewi fatimah</v>
      </c>
      <c r="H1068" s="50"/>
    </row>
    <row r="1069" ht="15.75" customHeight="1">
      <c r="A1069" s="176"/>
      <c r="D1069" s="266"/>
      <c r="E1069" s="267"/>
      <c r="F1069" s="176" t="s">
        <v>283</v>
      </c>
      <c r="G1069" s="178" t="str">
        <f t="shared" ref="G1069:G1073" si="143">D1072</f>
        <v>30/04/19</v>
      </c>
      <c r="H1069" s="50"/>
    </row>
    <row r="1070" ht="15.75" customHeight="1">
      <c r="A1070" s="176"/>
      <c r="D1070" s="266"/>
      <c r="E1070" s="267"/>
      <c r="F1070" s="176" t="s">
        <v>300</v>
      </c>
      <c r="G1070" s="178" t="str">
        <f t="shared" si="143"/>
        <v>30/04/19</v>
      </c>
      <c r="H1070" s="50"/>
    </row>
    <row r="1071" ht="15.75" customHeight="1">
      <c r="A1071" s="244" t="s">
        <v>306</v>
      </c>
      <c r="B1071" s="200" t="str">
        <f>IFERROR(VLOOKUP(A1066,REKAPAN!$A$1:$M$2737,4, FALSE))</f>
        <v>083811498433</v>
      </c>
      <c r="C1071" s="268"/>
      <c r="D1071" s="269"/>
      <c r="E1071" s="267"/>
      <c r="F1071" s="176" t="s">
        <v>325</v>
      </c>
      <c r="G1071" s="177" t="str">
        <f t="shared" si="143"/>
        <v/>
      </c>
      <c r="H1071" s="50"/>
    </row>
    <row r="1072" ht="15.75" customHeight="1">
      <c r="A1072" s="176" t="s">
        <v>332</v>
      </c>
      <c r="B1072" s="247" t="s">
        <v>333</v>
      </c>
      <c r="C1072" s="185" t="s">
        <v>283</v>
      </c>
      <c r="D1072" s="186" t="str">
        <f>IFERROR(VLOOKUP(A1066,REKAPAN!$A$1:$M$2737,12, FALSE))</f>
        <v>30/04/19</v>
      </c>
      <c r="E1072" s="267"/>
      <c r="F1072" s="176" t="s">
        <v>351</v>
      </c>
      <c r="G1072" s="177">
        <f t="shared" si="143"/>
        <v>27000</v>
      </c>
      <c r="H1072" s="50"/>
    </row>
    <row r="1073" ht="15.75" customHeight="1">
      <c r="A1073" s="176" t="s">
        <v>266</v>
      </c>
      <c r="B1073" s="179" t="str">
        <f>IFERROR(VLOOKUP(A1066,REKAPAN!$A$1:$O$2737,15, FALSE))</f>
        <v>CS YENI (082321458214)</v>
      </c>
      <c r="C1073" s="185" t="s">
        <v>300</v>
      </c>
      <c r="D1073" s="186" t="str">
        <f>IFERROR(VLOOKUP(A1066,REKAPAN!$A$1:$M$2737,13, FALSE))</f>
        <v>30/04/19</v>
      </c>
      <c r="E1073" s="267"/>
      <c r="F1073" s="176" t="s">
        <v>372</v>
      </c>
      <c r="G1073" s="177" t="str">
        <f t="shared" si="143"/>
        <v>JNE REG</v>
      </c>
      <c r="H1073" s="50"/>
    </row>
    <row r="1074" ht="15.75" customHeight="1">
      <c r="A1074" s="176" t="s">
        <v>383</v>
      </c>
      <c r="B1074" s="179">
        <f>IFERROR(VLOOKUP(A1066,REKAPAN!$A$1:$M$2737,6, FALSE))</f>
        <v>2</v>
      </c>
      <c r="C1074" s="185" t="s">
        <v>325</v>
      </c>
      <c r="D1074" s="266" t="str">
        <f>IFERROR(VLOOKUP(A1066,REKAPAN!$A$1:$M$2737,11, FALSE))</f>
        <v/>
      </c>
      <c r="E1074" s="267"/>
      <c r="F1074" s="176" t="s">
        <v>394</v>
      </c>
      <c r="G1074" s="188" t="str">
        <f>IFERROR(VLOOKUP(A1066,REKAPAN!$A$1:$O$2737,14, FALSE))</f>
        <v/>
      </c>
      <c r="H1074" s="50"/>
    </row>
    <row r="1075" ht="15.75" customHeight="1">
      <c r="A1075" s="176" t="s">
        <v>404</v>
      </c>
      <c r="B1075" s="174" t="str">
        <f>IFERROR(VLOOKUP(A1066,REKAPAN!$A$1:$M$2737,5, FALSE))</f>
        <v>- Tisha lavender M do
- Khimar Tisha Plum</v>
      </c>
      <c r="C1075" s="185" t="s">
        <v>351</v>
      </c>
      <c r="D1075" s="266">
        <f>IFERROR(VLOOKUP(A1066,REKAPAN!$A$1:$M$2737,9, FALSE))</f>
        <v>27000</v>
      </c>
      <c r="E1075" s="267"/>
      <c r="F1075" s="176" t="s">
        <v>383</v>
      </c>
      <c r="G1075" s="190">
        <f t="shared" ref="G1075:G1076" si="144">B1074</f>
        <v>2</v>
      </c>
      <c r="H1075" s="50"/>
    </row>
    <row r="1076" ht="15.75" customHeight="1">
      <c r="A1076" s="270"/>
      <c r="C1076" s="185" t="s">
        <v>372</v>
      </c>
      <c r="D1076" s="271" t="str">
        <f>IFERROR(VLOOKUP(A1066,REKAPAN!$A$1:$M$2737,10, FALSE))</f>
        <v>JNE REG</v>
      </c>
      <c r="E1076" s="267"/>
      <c r="F1076" s="176" t="s">
        <v>404</v>
      </c>
      <c r="G1076" s="193" t="str">
        <f t="shared" si="144"/>
        <v>- Tisha lavender M do
- Khimar Tisha Plum</v>
      </c>
      <c r="H1076" s="50"/>
    </row>
    <row r="1077" ht="15.75" customHeight="1">
      <c r="A1077" s="270"/>
      <c r="C1077" s="185" t="s">
        <v>394</v>
      </c>
      <c r="D1077" s="272"/>
      <c r="E1077" s="267"/>
      <c r="F1077" s="176"/>
      <c r="H1077" s="50"/>
    </row>
    <row r="1078" ht="15.75" customHeight="1">
      <c r="A1078" s="270"/>
      <c r="C1078" s="265"/>
      <c r="D1078" s="50"/>
      <c r="E1078" s="267"/>
      <c r="F1078" s="191"/>
      <c r="H1078" s="50"/>
    </row>
    <row r="1079" ht="15.75" customHeight="1">
      <c r="A1079" s="176" t="s">
        <v>460</v>
      </c>
      <c r="B1079" s="195" t="s">
        <v>462</v>
      </c>
      <c r="C1079" s="265"/>
      <c r="D1079" s="266"/>
      <c r="E1079" s="267"/>
      <c r="F1079" s="196" t="s">
        <v>464</v>
      </c>
      <c r="G1079" s="197" t="s">
        <v>469</v>
      </c>
      <c r="H1079" s="198"/>
    </row>
    <row r="1080" ht="15.75" customHeight="1">
      <c r="A1080" s="255" t="str">
        <f>IFERROR(VLOOKUP(A1066,REKAPAN!$A$2:$R$2737,16, FALSE))</f>
        <v>WAWAT</v>
      </c>
      <c r="B1080" s="273"/>
      <c r="C1080" s="268"/>
      <c r="D1080" s="269"/>
      <c r="E1080" s="274"/>
      <c r="F1080" s="204"/>
      <c r="G1080" s="78"/>
      <c r="H1080" s="79"/>
    </row>
    <row r="1081" ht="15.75" customHeight="1">
      <c r="A1081" s="239" t="s">
        <v>1034</v>
      </c>
      <c r="B1081" s="222"/>
      <c r="C1081" s="222"/>
      <c r="D1081" s="223"/>
      <c r="E1081" s="264"/>
      <c r="F1081" s="164" t="str">
        <f>A1081</f>
        <v>(30)10</v>
      </c>
      <c r="G1081" s="165" t="s">
        <v>238</v>
      </c>
      <c r="H1081" s="166"/>
    </row>
    <row r="1082" ht="15.75" customHeight="1">
      <c r="A1082" s="176" t="s">
        <v>239</v>
      </c>
      <c r="B1082" s="179" t="str">
        <f>IFERROR(VLOOKUP(A1081,REKAPAN!$A$1:$M$2737,2, FALSE))</f>
        <v>Fitri susilawati/hendrayana</v>
      </c>
      <c r="C1082" s="265"/>
      <c r="D1082" s="266"/>
      <c r="E1082" s="267"/>
      <c r="F1082" s="164" t="s">
        <v>266</v>
      </c>
      <c r="G1082" s="172" t="str">
        <f>B1088</f>
        <v>CS YENI (082321458214)</v>
      </c>
      <c r="H1082" s="28"/>
    </row>
    <row r="1083" ht="15.75" customHeight="1">
      <c r="A1083" s="176" t="s">
        <v>269</v>
      </c>
      <c r="B1083" s="174" t="str">
        <f>IFERROR(VLOOKUP(A1081,REKAPAN!$A$1:$M$2737,3, FALSE))</f>
        <v>Jln.cisasawi gang alfatih rt 02 rw 05 desa cihanjuang (dekat CH village/pesona cihanjuang 4) Kecamatan : parongpong Kab/Kota : bandung barat Provinsi : jawa barat</v>
      </c>
      <c r="D1083" s="266"/>
      <c r="E1083" s="267"/>
      <c r="F1083" s="176" t="s">
        <v>270</v>
      </c>
      <c r="G1083" s="177" t="str">
        <f>B1082</f>
        <v>Fitri susilawati/hendrayana</v>
      </c>
      <c r="H1083" s="50"/>
    </row>
    <row r="1084" ht="15.75" customHeight="1">
      <c r="A1084" s="176"/>
      <c r="D1084" s="266"/>
      <c r="E1084" s="267"/>
      <c r="F1084" s="176" t="s">
        <v>283</v>
      </c>
      <c r="G1084" s="178" t="str">
        <f t="shared" ref="G1084:G1088" si="145">D1087</f>
        <v>30/04/19</v>
      </c>
      <c r="H1084" s="50"/>
    </row>
    <row r="1085" ht="15.75" customHeight="1">
      <c r="A1085" s="176"/>
      <c r="D1085" s="266"/>
      <c r="E1085" s="267"/>
      <c r="F1085" s="176" t="s">
        <v>300</v>
      </c>
      <c r="G1085" s="178" t="str">
        <f t="shared" si="145"/>
        <v>30/04/19</v>
      </c>
      <c r="H1085" s="50"/>
    </row>
    <row r="1086" ht="15.75" customHeight="1">
      <c r="A1086" s="244" t="s">
        <v>306</v>
      </c>
      <c r="B1086" s="200" t="str">
        <f>IFERROR(VLOOKUP(A1081,REKAPAN!$A$1:$M$2737,4, FALSE))</f>
        <v>81221924840</v>
      </c>
      <c r="C1086" s="268"/>
      <c r="D1086" s="269"/>
      <c r="E1086" s="267"/>
      <c r="F1086" s="176" t="s">
        <v>325</v>
      </c>
      <c r="G1086" s="177" t="str">
        <f t="shared" si="145"/>
        <v/>
      </c>
      <c r="H1086" s="50"/>
    </row>
    <row r="1087" ht="15.75" customHeight="1">
      <c r="A1087" s="176" t="s">
        <v>332</v>
      </c>
      <c r="B1087" s="247" t="s">
        <v>333</v>
      </c>
      <c r="C1087" s="185" t="s">
        <v>283</v>
      </c>
      <c r="D1087" s="186" t="str">
        <f>IFERROR(VLOOKUP(A1081,REKAPAN!$A$1:$M$2737,12, FALSE))</f>
        <v>30/04/19</v>
      </c>
      <c r="E1087" s="267"/>
      <c r="F1087" s="176" t="s">
        <v>351</v>
      </c>
      <c r="G1087" s="177">
        <f t="shared" si="145"/>
        <v>16000</v>
      </c>
      <c r="H1087" s="50"/>
    </row>
    <row r="1088" ht="15.75" customHeight="1">
      <c r="A1088" s="176" t="s">
        <v>266</v>
      </c>
      <c r="B1088" s="179" t="str">
        <f>IFERROR(VLOOKUP(A1081,REKAPAN!$A$1:$O$2737,15, FALSE))</f>
        <v>CS YENI (082321458214)</v>
      </c>
      <c r="C1088" s="185" t="s">
        <v>300</v>
      </c>
      <c r="D1088" s="186" t="str">
        <f>IFERROR(VLOOKUP(A1081,REKAPAN!$A$1:$M$2737,13, FALSE))</f>
        <v>30/04/19</v>
      </c>
      <c r="E1088" s="267"/>
      <c r="F1088" s="176" t="s">
        <v>372</v>
      </c>
      <c r="G1088" s="177" t="str">
        <f t="shared" si="145"/>
        <v>JNE REG</v>
      </c>
      <c r="H1088" s="50"/>
    </row>
    <row r="1089" ht="15.75" customHeight="1">
      <c r="A1089" s="176" t="s">
        <v>383</v>
      </c>
      <c r="B1089" s="179">
        <f>IFERROR(VLOOKUP(A1081,REKAPAN!$A$1:$M$2737,6, FALSE))</f>
        <v>2</v>
      </c>
      <c r="C1089" s="185" t="s">
        <v>325</v>
      </c>
      <c r="D1089" s="266" t="str">
        <f>IFERROR(VLOOKUP(A1081,REKAPAN!$A$1:$M$2737,11, FALSE))</f>
        <v/>
      </c>
      <c r="E1089" s="267"/>
      <c r="F1089" s="176" t="s">
        <v>394</v>
      </c>
      <c r="G1089" s="188" t="str">
        <f>IFERROR(VLOOKUP(A1081,REKAPAN!$A$1:$O$2737,14, FALSE))</f>
        <v/>
      </c>
      <c r="H1089" s="50"/>
    </row>
    <row r="1090" ht="15.75" customHeight="1">
      <c r="A1090" s="176" t="s">
        <v>404</v>
      </c>
      <c r="B1090" s="174" t="str">
        <f>IFERROR(VLOOKUP(A1081,REKAPAN!$A$1:$M$2737,5, FALSE))</f>
        <v>Maira Pink M set</v>
      </c>
      <c r="C1090" s="185" t="s">
        <v>351</v>
      </c>
      <c r="D1090" s="266">
        <f>IFERROR(VLOOKUP(A1081,REKAPAN!$A$1:$M$2737,9, FALSE))</f>
        <v>16000</v>
      </c>
      <c r="E1090" s="267"/>
      <c r="F1090" s="176" t="s">
        <v>383</v>
      </c>
      <c r="G1090" s="190">
        <f t="shared" ref="G1090:G1091" si="146">B1089</f>
        <v>2</v>
      </c>
      <c r="H1090" s="50"/>
    </row>
    <row r="1091" ht="15.75" customHeight="1">
      <c r="A1091" s="270"/>
      <c r="C1091" s="185" t="s">
        <v>372</v>
      </c>
      <c r="D1091" s="271" t="str">
        <f>IFERROR(VLOOKUP(A1081,REKAPAN!$A$1:$M$2737,10, FALSE))</f>
        <v>JNE REG</v>
      </c>
      <c r="E1091" s="267"/>
      <c r="F1091" s="176" t="s">
        <v>404</v>
      </c>
      <c r="G1091" s="193" t="str">
        <f t="shared" si="146"/>
        <v>Maira Pink M set</v>
      </c>
      <c r="H1091" s="50"/>
    </row>
    <row r="1092" ht="15.75" customHeight="1">
      <c r="A1092" s="270"/>
      <c r="C1092" s="185" t="s">
        <v>394</v>
      </c>
      <c r="D1092" s="272"/>
      <c r="E1092" s="267"/>
      <c r="F1092" s="176"/>
      <c r="H1092" s="50"/>
    </row>
    <row r="1093" ht="15.75" customHeight="1">
      <c r="A1093" s="270"/>
      <c r="C1093" s="265"/>
      <c r="D1093" s="50"/>
      <c r="E1093" s="267"/>
      <c r="F1093" s="191"/>
      <c r="H1093" s="50"/>
    </row>
    <row r="1094" ht="15.75" customHeight="1">
      <c r="A1094" s="176" t="s">
        <v>460</v>
      </c>
      <c r="B1094" s="195" t="s">
        <v>462</v>
      </c>
      <c r="C1094" s="265"/>
      <c r="D1094" s="266"/>
      <c r="E1094" s="267"/>
      <c r="F1094" s="196" t="s">
        <v>464</v>
      </c>
      <c r="G1094" s="197" t="s">
        <v>469</v>
      </c>
      <c r="H1094" s="198"/>
    </row>
    <row r="1095" ht="15.75" customHeight="1">
      <c r="A1095" s="255" t="str">
        <f>IFERROR(VLOOKUP(A1081,REKAPAN!$A$2:$R$2737,16, FALSE))</f>
        <v>WAWAT</v>
      </c>
      <c r="B1095" s="273"/>
      <c r="C1095" s="268"/>
      <c r="D1095" s="269"/>
      <c r="E1095" s="274"/>
      <c r="F1095" s="204"/>
      <c r="G1095" s="78"/>
      <c r="H1095" s="79"/>
    </row>
    <row r="1096" ht="15.75" customHeight="1">
      <c r="A1096" s="239" t="s">
        <v>1039</v>
      </c>
      <c r="B1096" s="222"/>
      <c r="C1096" s="222"/>
      <c r="D1096" s="223"/>
      <c r="E1096" s="264"/>
      <c r="F1096" s="164" t="str">
        <f>A1096</f>
        <v>(30)11</v>
      </c>
      <c r="G1096" s="165" t="s">
        <v>238</v>
      </c>
      <c r="H1096" s="166"/>
    </row>
    <row r="1097" ht="15.75" customHeight="1">
      <c r="A1097" s="176" t="s">
        <v>239</v>
      </c>
      <c r="B1097" s="179" t="str">
        <f>IFERROR(VLOOKUP(A1096,REKAPAN!$A$1:$M$2737,2, FALSE))</f>
        <v>Sarina Sahidin</v>
      </c>
      <c r="C1097" s="265"/>
      <c r="D1097" s="266"/>
      <c r="E1097" s="267"/>
      <c r="F1097" s="164" t="s">
        <v>266</v>
      </c>
      <c r="G1097" s="172" t="str">
        <f>B1103</f>
        <v>CS YENI (082321458214)</v>
      </c>
      <c r="H1097" s="28"/>
    </row>
    <row r="1098" ht="15.75" customHeight="1">
      <c r="A1098" s="176" t="s">
        <v>269</v>
      </c>
      <c r="B1098" s="174" t="str">
        <f>IFERROR(VLOOKUP(A1096,REKAPAN!$A$1:$M$2737,3, FALSE))</f>
        <v>PT. PLN (Persero) Wilayah S2JB Jl. Kapten A. Rivai no. 37 Kecamatan : Ilir Timur 1 Kab/Kota : Palembang Provinsi : Sumatera selatan</v>
      </c>
      <c r="D1098" s="266"/>
      <c r="E1098" s="267"/>
      <c r="F1098" s="176" t="s">
        <v>270</v>
      </c>
      <c r="G1098" s="177" t="str">
        <f>B1097</f>
        <v>Sarina Sahidin</v>
      </c>
      <c r="H1098" s="50"/>
    </row>
    <row r="1099" ht="15.75" customHeight="1">
      <c r="A1099" s="176"/>
      <c r="D1099" s="266"/>
      <c r="E1099" s="267"/>
      <c r="F1099" s="176" t="s">
        <v>283</v>
      </c>
      <c r="G1099" s="178" t="str">
        <f t="shared" ref="G1099:G1103" si="147">D1102</f>
        <v>30/04/19</v>
      </c>
      <c r="H1099" s="50"/>
    </row>
    <row r="1100" ht="15.75" customHeight="1">
      <c r="A1100" s="176"/>
      <c r="D1100" s="266"/>
      <c r="E1100" s="267"/>
      <c r="F1100" s="176" t="s">
        <v>300</v>
      </c>
      <c r="G1100" s="178" t="str">
        <f t="shared" si="147"/>
        <v>30/04/19</v>
      </c>
      <c r="H1100" s="50"/>
    </row>
    <row r="1101" ht="15.75" customHeight="1">
      <c r="A1101" s="244" t="s">
        <v>306</v>
      </c>
      <c r="B1101" s="200" t="str">
        <f>IFERROR(VLOOKUP(A1096,REKAPAN!$A$1:$M$2737,4, FALSE))</f>
        <v>082186083145</v>
      </c>
      <c r="C1101" s="268"/>
      <c r="D1101" s="269"/>
      <c r="E1101" s="267"/>
      <c r="F1101" s="176" t="s">
        <v>325</v>
      </c>
      <c r="G1101" s="177" t="str">
        <f t="shared" si="147"/>
        <v/>
      </c>
      <c r="H1101" s="50"/>
    </row>
    <row r="1102" ht="15.75" customHeight="1">
      <c r="A1102" s="176" t="s">
        <v>332</v>
      </c>
      <c r="B1102" s="247" t="s">
        <v>333</v>
      </c>
      <c r="C1102" s="185" t="s">
        <v>283</v>
      </c>
      <c r="D1102" s="186" t="str">
        <f>IFERROR(VLOOKUP(A1096,REKAPAN!$A$1:$M$2737,12, FALSE))</f>
        <v>30/04/19</v>
      </c>
      <c r="E1102" s="267"/>
      <c r="F1102" s="176" t="s">
        <v>351</v>
      </c>
      <c r="G1102" s="177">
        <f t="shared" si="147"/>
        <v>23000</v>
      </c>
      <c r="H1102" s="50"/>
    </row>
    <row r="1103" ht="15.75" customHeight="1">
      <c r="A1103" s="176" t="s">
        <v>266</v>
      </c>
      <c r="B1103" s="179" t="str">
        <f>IFERROR(VLOOKUP(A1096,REKAPAN!$A$1:$O$2737,15, FALSE))</f>
        <v>CS YENI (082321458214)</v>
      </c>
      <c r="C1103" s="185" t="s">
        <v>300</v>
      </c>
      <c r="D1103" s="186" t="str">
        <f>IFERROR(VLOOKUP(A1096,REKAPAN!$A$1:$M$2737,13, FALSE))</f>
        <v>30/04/19</v>
      </c>
      <c r="E1103" s="267"/>
      <c r="F1103" s="176" t="s">
        <v>372</v>
      </c>
      <c r="G1103" s="177" t="str">
        <f t="shared" si="147"/>
        <v>JNE REG</v>
      </c>
      <c r="H1103" s="50"/>
    </row>
    <row r="1104" ht="15.75" customHeight="1">
      <c r="A1104" s="176" t="s">
        <v>383</v>
      </c>
      <c r="B1104" s="179">
        <f>IFERROR(VLOOKUP(A1096,REKAPAN!$A$1:$M$2737,6, FALSE))</f>
        <v>2</v>
      </c>
      <c r="C1104" s="185" t="s">
        <v>325</v>
      </c>
      <c r="D1104" s="266" t="str">
        <f>IFERROR(VLOOKUP(A1096,REKAPAN!$A$1:$M$2737,11, FALSE))</f>
        <v/>
      </c>
      <c r="E1104" s="267"/>
      <c r="F1104" s="176" t="s">
        <v>394</v>
      </c>
      <c r="G1104" s="188" t="str">
        <f>IFERROR(VLOOKUP(A1096,REKAPAN!$A$1:$O$2737,14, FALSE))</f>
        <v/>
      </c>
      <c r="H1104" s="50"/>
    </row>
    <row r="1105" ht="15.75" customHeight="1">
      <c r="A1105" s="176" t="s">
        <v>404</v>
      </c>
      <c r="B1105" s="174" t="str">
        <f>IFERROR(VLOOKUP(A1096,REKAPAN!$A$1:$M$2737,5, FALSE))</f>
        <v>Tisha Putih L set</v>
      </c>
      <c r="C1105" s="185" t="s">
        <v>351</v>
      </c>
      <c r="D1105" s="266">
        <f>IFERROR(VLOOKUP(A1096,REKAPAN!$A$1:$M$2737,9, FALSE))</f>
        <v>23000</v>
      </c>
      <c r="E1105" s="267"/>
      <c r="F1105" s="176" t="s">
        <v>383</v>
      </c>
      <c r="G1105" s="190">
        <f t="shared" ref="G1105:G1106" si="148">B1104</f>
        <v>2</v>
      </c>
      <c r="H1105" s="50"/>
    </row>
    <row r="1106" ht="15.75" customHeight="1">
      <c r="A1106" s="270"/>
      <c r="C1106" s="185" t="s">
        <v>372</v>
      </c>
      <c r="D1106" s="271" t="str">
        <f>IFERROR(VLOOKUP(A1096,REKAPAN!$A$1:$M$2737,10, FALSE))</f>
        <v>JNE REG</v>
      </c>
      <c r="E1106" s="267"/>
      <c r="F1106" s="176" t="s">
        <v>404</v>
      </c>
      <c r="G1106" s="193" t="str">
        <f t="shared" si="148"/>
        <v>Tisha Putih L set</v>
      </c>
      <c r="H1106" s="50"/>
    </row>
    <row r="1107" ht="15.75" customHeight="1">
      <c r="A1107" s="270"/>
      <c r="C1107" s="185" t="s">
        <v>394</v>
      </c>
      <c r="D1107" s="272"/>
      <c r="E1107" s="267"/>
      <c r="F1107" s="176"/>
      <c r="H1107" s="50"/>
    </row>
    <row r="1108" ht="15.75" customHeight="1">
      <c r="A1108" s="270"/>
      <c r="C1108" s="265"/>
      <c r="D1108" s="50"/>
      <c r="E1108" s="267"/>
      <c r="F1108" s="191"/>
      <c r="H1108" s="50"/>
    </row>
    <row r="1109" ht="15.75" customHeight="1">
      <c r="A1109" s="176" t="s">
        <v>460</v>
      </c>
      <c r="B1109" s="195" t="s">
        <v>462</v>
      </c>
      <c r="C1109" s="265"/>
      <c r="D1109" s="266"/>
      <c r="E1109" s="267"/>
      <c r="F1109" s="196" t="s">
        <v>464</v>
      </c>
      <c r="G1109" s="197" t="s">
        <v>469</v>
      </c>
      <c r="H1109" s="198"/>
    </row>
    <row r="1110" ht="15.75" customHeight="1">
      <c r="A1110" s="255" t="str">
        <f>IFERROR(VLOOKUP(A1096,REKAPAN!$A$2:$R$2737,16, FALSE))</f>
        <v>WAWAT</v>
      </c>
      <c r="B1110" s="273"/>
      <c r="C1110" s="268"/>
      <c r="D1110" s="269"/>
      <c r="E1110" s="274"/>
      <c r="F1110" s="204"/>
      <c r="G1110" s="78"/>
      <c r="H1110" s="79"/>
    </row>
    <row r="1111" ht="15.75" customHeight="1">
      <c r="A1111" s="239" t="s">
        <v>4161</v>
      </c>
      <c r="B1111" s="222"/>
      <c r="C1111" s="222"/>
      <c r="D1111" s="223"/>
      <c r="E1111" s="264"/>
      <c r="F1111" s="164" t="str">
        <f>A1111</f>
        <v>(30)12</v>
      </c>
      <c r="G1111" s="165" t="s">
        <v>238</v>
      </c>
      <c r="H1111" s="166"/>
    </row>
    <row r="1112" ht="15.75" customHeight="1">
      <c r="A1112" s="176" t="s">
        <v>239</v>
      </c>
      <c r="B1112" s="179" t="str">
        <f>IFERROR(VLOOKUP(A1111,REKAPAN!$A$1:$M$2737,2, FALSE))</f>
        <v/>
      </c>
      <c r="C1112" s="265"/>
      <c r="D1112" s="266"/>
      <c r="E1112" s="267"/>
      <c r="F1112" s="164" t="s">
        <v>266</v>
      </c>
      <c r="G1112" s="172" t="str">
        <f>B1118</f>
        <v/>
      </c>
      <c r="H1112" s="28"/>
    </row>
    <row r="1113" ht="15.75" customHeight="1">
      <c r="A1113" s="176" t="s">
        <v>269</v>
      </c>
      <c r="B1113" s="174" t="str">
        <f>IFERROR(VLOOKUP(A1111,REKAPAN!$A$1:$M$2737,3, FALSE))</f>
        <v/>
      </c>
      <c r="D1113" s="266"/>
      <c r="E1113" s="267"/>
      <c r="F1113" s="176" t="s">
        <v>270</v>
      </c>
      <c r="G1113" s="177" t="str">
        <f>B1112</f>
        <v/>
      </c>
      <c r="H1113" s="50"/>
    </row>
    <row r="1114" ht="15.75" customHeight="1">
      <c r="A1114" s="176"/>
      <c r="D1114" s="266"/>
      <c r="E1114" s="267"/>
      <c r="F1114" s="176" t="s">
        <v>283</v>
      </c>
      <c r="G1114" s="178" t="str">
        <f t="shared" ref="G1114:G1118" si="149">D1117</f>
        <v/>
      </c>
      <c r="H1114" s="50"/>
    </row>
    <row r="1115" ht="15.75" customHeight="1">
      <c r="A1115" s="176"/>
      <c r="D1115" s="266"/>
      <c r="E1115" s="267"/>
      <c r="F1115" s="176" t="s">
        <v>300</v>
      </c>
      <c r="G1115" s="178" t="str">
        <f t="shared" si="149"/>
        <v/>
      </c>
      <c r="H1115" s="50"/>
    </row>
    <row r="1116" ht="15.75" customHeight="1">
      <c r="A1116" s="244" t="s">
        <v>306</v>
      </c>
      <c r="B1116" s="200" t="str">
        <f>IFERROR(VLOOKUP(A1111,REKAPAN!$A$1:$M$2737,4, FALSE))</f>
        <v/>
      </c>
      <c r="C1116" s="268"/>
      <c r="D1116" s="269"/>
      <c r="E1116" s="267"/>
      <c r="F1116" s="176" t="s">
        <v>325</v>
      </c>
      <c r="G1116" s="177" t="str">
        <f t="shared" si="149"/>
        <v/>
      </c>
      <c r="H1116" s="50"/>
    </row>
    <row r="1117" ht="15.75" customHeight="1">
      <c r="A1117" s="176" t="s">
        <v>332</v>
      </c>
      <c r="B1117" s="247" t="s">
        <v>333</v>
      </c>
      <c r="C1117" s="185" t="s">
        <v>283</v>
      </c>
      <c r="D1117" s="186" t="str">
        <f>IFERROR(VLOOKUP(A1111,REKAPAN!$A$1:$M$2737,12, FALSE))</f>
        <v/>
      </c>
      <c r="E1117" s="267"/>
      <c r="F1117" s="176" t="s">
        <v>351</v>
      </c>
      <c r="G1117" s="177" t="str">
        <f t="shared" si="149"/>
        <v/>
      </c>
      <c r="H1117" s="50"/>
    </row>
    <row r="1118" ht="15.75" customHeight="1">
      <c r="A1118" s="176" t="s">
        <v>266</v>
      </c>
      <c r="B1118" s="179" t="str">
        <f>IFERROR(VLOOKUP(A1111,REKAPAN!$A$1:$O$2737,15, FALSE))</f>
        <v/>
      </c>
      <c r="C1118" s="185" t="s">
        <v>300</v>
      </c>
      <c r="D1118" s="186" t="str">
        <f>IFERROR(VLOOKUP(A1111,REKAPAN!$A$1:$M$2737,13, FALSE))</f>
        <v/>
      </c>
      <c r="E1118" s="267"/>
      <c r="F1118" s="176" t="s">
        <v>372</v>
      </c>
      <c r="G1118" s="177" t="str">
        <f t="shared" si="149"/>
        <v/>
      </c>
      <c r="H1118" s="50"/>
    </row>
    <row r="1119" ht="15.75" customHeight="1">
      <c r="A1119" s="176" t="s">
        <v>383</v>
      </c>
      <c r="B1119" s="179" t="str">
        <f>IFERROR(VLOOKUP(A1111,REKAPAN!$A$1:$M$2737,6, FALSE))</f>
        <v/>
      </c>
      <c r="C1119" s="185" t="s">
        <v>325</v>
      </c>
      <c r="D1119" s="266" t="str">
        <f>IFERROR(VLOOKUP(A1111,REKAPAN!$A$1:$M$2737,11, FALSE))</f>
        <v/>
      </c>
      <c r="E1119" s="267"/>
      <c r="F1119" s="176" t="s">
        <v>394</v>
      </c>
      <c r="G1119" s="188" t="str">
        <f>IFERROR(VLOOKUP(A1111,REKAPAN!$A$1:$O$2737,14, FALSE))</f>
        <v/>
      </c>
      <c r="H1119" s="50"/>
    </row>
    <row r="1120" ht="15.75" customHeight="1">
      <c r="A1120" s="176" t="s">
        <v>404</v>
      </c>
      <c r="B1120" s="174" t="str">
        <f>IFERROR(VLOOKUP(A1111,REKAPAN!$A$1:$M$2737,5, FALSE))</f>
        <v/>
      </c>
      <c r="C1120" s="185" t="s">
        <v>351</v>
      </c>
      <c r="D1120" s="266" t="str">
        <f>IFERROR(VLOOKUP(A1111,REKAPAN!$A$1:$M$2737,9, FALSE))</f>
        <v/>
      </c>
      <c r="E1120" s="267"/>
      <c r="F1120" s="176" t="s">
        <v>383</v>
      </c>
      <c r="G1120" s="190" t="str">
        <f t="shared" ref="G1120:G1121" si="150">B1119</f>
        <v/>
      </c>
      <c r="H1120" s="50"/>
    </row>
    <row r="1121" ht="15.75" customHeight="1">
      <c r="A1121" s="270"/>
      <c r="C1121" s="185" t="s">
        <v>372</v>
      </c>
      <c r="D1121" s="271" t="str">
        <f>IFERROR(VLOOKUP(A1111,REKAPAN!$A$1:$M$2737,10, FALSE))</f>
        <v/>
      </c>
      <c r="E1121" s="267"/>
      <c r="F1121" s="176" t="s">
        <v>404</v>
      </c>
      <c r="G1121" s="193" t="str">
        <f t="shared" si="150"/>
        <v/>
      </c>
      <c r="H1121" s="50"/>
    </row>
    <row r="1122" ht="15.75" customHeight="1">
      <c r="A1122" s="270"/>
      <c r="C1122" s="185" t="s">
        <v>394</v>
      </c>
      <c r="D1122" s="272"/>
      <c r="E1122" s="267"/>
      <c r="F1122" s="176"/>
      <c r="H1122" s="50"/>
    </row>
    <row r="1123" ht="15.75" customHeight="1">
      <c r="A1123" s="270"/>
      <c r="C1123" s="265"/>
      <c r="D1123" s="50"/>
      <c r="E1123" s="267"/>
      <c r="F1123" s="191"/>
      <c r="H1123" s="50"/>
    </row>
    <row r="1124" ht="15.75" customHeight="1">
      <c r="A1124" s="176" t="s">
        <v>460</v>
      </c>
      <c r="B1124" s="195" t="s">
        <v>462</v>
      </c>
      <c r="C1124" s="265"/>
      <c r="D1124" s="266"/>
      <c r="E1124" s="267"/>
      <c r="F1124" s="196" t="s">
        <v>464</v>
      </c>
      <c r="G1124" s="197" t="s">
        <v>469</v>
      </c>
      <c r="H1124" s="198"/>
    </row>
    <row r="1125" ht="15.75" customHeight="1">
      <c r="A1125" s="255" t="str">
        <f>IFERROR(VLOOKUP(A1111,REKAPAN!$A$2:$R$2737,16, FALSE))</f>
        <v/>
      </c>
      <c r="B1125" s="273"/>
      <c r="C1125" s="268"/>
      <c r="D1125" s="269"/>
      <c r="E1125" s="274"/>
      <c r="F1125" s="204"/>
      <c r="G1125" s="78"/>
      <c r="H1125" s="79"/>
    </row>
    <row r="1126" ht="15.75" customHeight="1">
      <c r="A1126" s="239" t="s">
        <v>4162</v>
      </c>
      <c r="B1126" s="222"/>
      <c r="C1126" s="222"/>
      <c r="D1126" s="223"/>
      <c r="E1126" s="264"/>
      <c r="F1126" s="164" t="str">
        <f>A1126</f>
        <v>(30)13</v>
      </c>
      <c r="G1126" s="165" t="s">
        <v>238</v>
      </c>
      <c r="H1126" s="166"/>
    </row>
    <row r="1127" ht="15.75" customHeight="1">
      <c r="A1127" s="176" t="s">
        <v>239</v>
      </c>
      <c r="B1127" s="179" t="str">
        <f>IFERROR(VLOOKUP(A1126,REKAPAN!$A$1:$M$2737,2, FALSE))</f>
        <v/>
      </c>
      <c r="C1127" s="265"/>
      <c r="D1127" s="266"/>
      <c r="E1127" s="267"/>
      <c r="F1127" s="164" t="s">
        <v>266</v>
      </c>
      <c r="G1127" s="172" t="str">
        <f>B1133</f>
        <v/>
      </c>
      <c r="H1127" s="28"/>
    </row>
    <row r="1128" ht="15.75" customHeight="1">
      <c r="A1128" s="176" t="s">
        <v>269</v>
      </c>
      <c r="B1128" s="174" t="str">
        <f>IFERROR(VLOOKUP(A1126,REKAPAN!$A$1:$M$2737,3, FALSE))</f>
        <v/>
      </c>
      <c r="D1128" s="266"/>
      <c r="E1128" s="267"/>
      <c r="F1128" s="176" t="s">
        <v>270</v>
      </c>
      <c r="G1128" s="177" t="str">
        <f>B1127</f>
        <v/>
      </c>
      <c r="H1128" s="50"/>
    </row>
    <row r="1129" ht="15.75" customHeight="1">
      <c r="A1129" s="176"/>
      <c r="D1129" s="266"/>
      <c r="E1129" s="267"/>
      <c r="F1129" s="176" t="s">
        <v>283</v>
      </c>
      <c r="G1129" s="178" t="str">
        <f t="shared" ref="G1129:G1133" si="151">D1132</f>
        <v/>
      </c>
      <c r="H1129" s="50"/>
    </row>
    <row r="1130" ht="15.75" customHeight="1">
      <c r="A1130" s="176"/>
      <c r="D1130" s="266"/>
      <c r="E1130" s="267"/>
      <c r="F1130" s="176" t="s">
        <v>300</v>
      </c>
      <c r="G1130" s="178" t="str">
        <f t="shared" si="151"/>
        <v/>
      </c>
      <c r="H1130" s="50"/>
    </row>
    <row r="1131" ht="15.75" customHeight="1">
      <c r="A1131" s="244" t="s">
        <v>306</v>
      </c>
      <c r="B1131" s="200" t="str">
        <f>IFERROR(VLOOKUP(A1126,REKAPAN!$A$1:$M$2737,4, FALSE))</f>
        <v/>
      </c>
      <c r="C1131" s="268"/>
      <c r="D1131" s="269"/>
      <c r="E1131" s="267"/>
      <c r="F1131" s="176" t="s">
        <v>325</v>
      </c>
      <c r="G1131" s="177" t="str">
        <f t="shared" si="151"/>
        <v/>
      </c>
      <c r="H1131" s="50"/>
    </row>
    <row r="1132" ht="15.75" customHeight="1">
      <c r="A1132" s="176" t="s">
        <v>332</v>
      </c>
      <c r="B1132" s="247" t="s">
        <v>333</v>
      </c>
      <c r="C1132" s="185" t="s">
        <v>283</v>
      </c>
      <c r="D1132" s="186" t="str">
        <f>IFERROR(VLOOKUP(A1126,REKAPAN!$A$1:$M$2737,12, FALSE))</f>
        <v/>
      </c>
      <c r="E1132" s="267"/>
      <c r="F1132" s="176" t="s">
        <v>351</v>
      </c>
      <c r="G1132" s="177" t="str">
        <f t="shared" si="151"/>
        <v/>
      </c>
      <c r="H1132" s="50"/>
    </row>
    <row r="1133" ht="15.75" customHeight="1">
      <c r="A1133" s="176" t="s">
        <v>266</v>
      </c>
      <c r="B1133" s="179" t="str">
        <f>IFERROR(VLOOKUP(A1126,REKAPAN!$A$1:$O$2737,15, FALSE))</f>
        <v/>
      </c>
      <c r="C1133" s="185" t="s">
        <v>300</v>
      </c>
      <c r="D1133" s="186" t="str">
        <f>IFERROR(VLOOKUP(A1126,REKAPAN!$A$1:$M$2737,13, FALSE))</f>
        <v/>
      </c>
      <c r="E1133" s="267"/>
      <c r="F1133" s="176" t="s">
        <v>372</v>
      </c>
      <c r="G1133" s="177" t="str">
        <f t="shared" si="151"/>
        <v/>
      </c>
      <c r="H1133" s="50"/>
    </row>
    <row r="1134" ht="15.75" customHeight="1">
      <c r="A1134" s="176" t="s">
        <v>383</v>
      </c>
      <c r="B1134" s="179" t="str">
        <f>IFERROR(VLOOKUP(A1126,REKAPAN!$A$1:$M$2737,6, FALSE))</f>
        <v/>
      </c>
      <c r="C1134" s="185" t="s">
        <v>325</v>
      </c>
      <c r="D1134" s="266" t="str">
        <f>IFERROR(VLOOKUP(A1126,REKAPAN!$A$1:$M$2737,11, FALSE))</f>
        <v/>
      </c>
      <c r="E1134" s="267"/>
      <c r="F1134" s="176" t="s">
        <v>394</v>
      </c>
      <c r="G1134" s="188" t="str">
        <f>IFERROR(VLOOKUP(A1126,REKAPAN!$A$1:$O$2737,14, FALSE))</f>
        <v/>
      </c>
      <c r="H1134" s="50"/>
    </row>
    <row r="1135" ht="15.75" customHeight="1">
      <c r="A1135" s="176" t="s">
        <v>404</v>
      </c>
      <c r="B1135" s="174" t="str">
        <f>IFERROR(VLOOKUP(A1126,REKAPAN!$A$1:$M$2737,5, FALSE))</f>
        <v/>
      </c>
      <c r="C1135" s="185" t="s">
        <v>351</v>
      </c>
      <c r="D1135" s="266" t="str">
        <f>IFERROR(VLOOKUP(A1126,REKAPAN!$A$1:$M$2737,9, FALSE))</f>
        <v/>
      </c>
      <c r="E1135" s="267"/>
      <c r="F1135" s="176" t="s">
        <v>383</v>
      </c>
      <c r="G1135" s="190" t="str">
        <f t="shared" ref="G1135:G1136" si="152">B1134</f>
        <v/>
      </c>
      <c r="H1135" s="50"/>
    </row>
    <row r="1136" ht="15.75" customHeight="1">
      <c r="A1136" s="270"/>
      <c r="C1136" s="185" t="s">
        <v>372</v>
      </c>
      <c r="D1136" s="271" t="str">
        <f>IFERROR(VLOOKUP(A1126,REKAPAN!$A$1:$M$2737,10, FALSE))</f>
        <v/>
      </c>
      <c r="E1136" s="267"/>
      <c r="F1136" s="176" t="s">
        <v>404</v>
      </c>
      <c r="G1136" s="193" t="str">
        <f t="shared" si="152"/>
        <v/>
      </c>
      <c r="H1136" s="50"/>
    </row>
    <row r="1137" ht="15.75" customHeight="1">
      <c r="A1137" s="270"/>
      <c r="C1137" s="185" t="s">
        <v>394</v>
      </c>
      <c r="D1137" s="272"/>
      <c r="E1137" s="267"/>
      <c r="F1137" s="176"/>
      <c r="H1137" s="50"/>
    </row>
    <row r="1138" ht="15.75" customHeight="1">
      <c r="A1138" s="270"/>
      <c r="C1138" s="265"/>
      <c r="D1138" s="50"/>
      <c r="E1138" s="267"/>
      <c r="F1138" s="191"/>
      <c r="H1138" s="50"/>
    </row>
    <row r="1139" ht="15.75" customHeight="1">
      <c r="A1139" s="176" t="s">
        <v>460</v>
      </c>
      <c r="B1139" s="195" t="s">
        <v>462</v>
      </c>
      <c r="C1139" s="265"/>
      <c r="D1139" s="266"/>
      <c r="E1139" s="267"/>
      <c r="F1139" s="196" t="s">
        <v>464</v>
      </c>
      <c r="G1139" s="197" t="s">
        <v>469</v>
      </c>
      <c r="H1139" s="198"/>
    </row>
    <row r="1140" ht="15.75" customHeight="1">
      <c r="A1140" s="255" t="str">
        <f>IFERROR(VLOOKUP(A1126,REKAPAN!$A$2:$R$2737,16, FALSE))</f>
        <v/>
      </c>
      <c r="B1140" s="273"/>
      <c r="C1140" s="268"/>
      <c r="D1140" s="269"/>
      <c r="E1140" s="274"/>
      <c r="F1140" s="204"/>
      <c r="G1140" s="78"/>
      <c r="H1140" s="79"/>
    </row>
    <row r="1141" ht="15.75" customHeight="1">
      <c r="A1141" s="239" t="s">
        <v>4164</v>
      </c>
      <c r="B1141" s="222"/>
      <c r="C1141" s="222"/>
      <c r="D1141" s="223"/>
      <c r="E1141" s="264"/>
      <c r="F1141" s="164" t="str">
        <f>A1141</f>
        <v>(30)14</v>
      </c>
      <c r="G1141" s="165" t="s">
        <v>238</v>
      </c>
      <c r="H1141" s="166"/>
    </row>
    <row r="1142" ht="15.75" customHeight="1">
      <c r="A1142" s="176" t="s">
        <v>239</v>
      </c>
      <c r="B1142" s="179" t="str">
        <f>IFERROR(VLOOKUP(A1141,REKAPAN!$A$1:$M$2737,2, FALSE))</f>
        <v/>
      </c>
      <c r="C1142" s="265"/>
      <c r="D1142" s="266"/>
      <c r="E1142" s="267"/>
      <c r="F1142" s="164" t="s">
        <v>266</v>
      </c>
      <c r="G1142" s="172" t="str">
        <f>B1148</f>
        <v/>
      </c>
      <c r="H1142" s="28"/>
    </row>
    <row r="1143" ht="15.75" customHeight="1">
      <c r="A1143" s="176" t="s">
        <v>269</v>
      </c>
      <c r="B1143" s="174" t="str">
        <f>IFERROR(VLOOKUP(A1141,REKAPAN!$A$1:$M$2737,3, FALSE))</f>
        <v/>
      </c>
      <c r="D1143" s="266"/>
      <c r="E1143" s="267"/>
      <c r="F1143" s="176" t="s">
        <v>270</v>
      </c>
      <c r="G1143" s="177" t="str">
        <f>B1142</f>
        <v/>
      </c>
      <c r="H1143" s="50"/>
    </row>
    <row r="1144" ht="15.75" customHeight="1">
      <c r="A1144" s="176"/>
      <c r="D1144" s="266"/>
      <c r="E1144" s="267"/>
      <c r="F1144" s="176" t="s">
        <v>283</v>
      </c>
      <c r="G1144" s="178" t="str">
        <f t="shared" ref="G1144:G1148" si="153">D1147</f>
        <v/>
      </c>
      <c r="H1144" s="50"/>
    </row>
    <row r="1145" ht="15.75" customHeight="1">
      <c r="A1145" s="176"/>
      <c r="D1145" s="266"/>
      <c r="E1145" s="267"/>
      <c r="F1145" s="176" t="s">
        <v>300</v>
      </c>
      <c r="G1145" s="178" t="str">
        <f t="shared" si="153"/>
        <v/>
      </c>
      <c r="H1145" s="50"/>
    </row>
    <row r="1146" ht="15.75" customHeight="1">
      <c r="A1146" s="244" t="s">
        <v>306</v>
      </c>
      <c r="B1146" s="200" t="str">
        <f>IFERROR(VLOOKUP(A1141,REKAPAN!$A$1:$M$2737,4, FALSE))</f>
        <v/>
      </c>
      <c r="C1146" s="268"/>
      <c r="D1146" s="269"/>
      <c r="E1146" s="267"/>
      <c r="F1146" s="176" t="s">
        <v>325</v>
      </c>
      <c r="G1146" s="177" t="str">
        <f t="shared" si="153"/>
        <v/>
      </c>
      <c r="H1146" s="50"/>
    </row>
    <row r="1147" ht="15.75" customHeight="1">
      <c r="A1147" s="176" t="s">
        <v>332</v>
      </c>
      <c r="B1147" s="247" t="s">
        <v>333</v>
      </c>
      <c r="C1147" s="185" t="s">
        <v>283</v>
      </c>
      <c r="D1147" s="186" t="str">
        <f>IFERROR(VLOOKUP(A1141,REKAPAN!$A$1:$M$2737,12, FALSE))</f>
        <v/>
      </c>
      <c r="E1147" s="267"/>
      <c r="F1147" s="176" t="s">
        <v>351</v>
      </c>
      <c r="G1147" s="177" t="str">
        <f t="shared" si="153"/>
        <v/>
      </c>
      <c r="H1147" s="50"/>
    </row>
    <row r="1148" ht="15.75" customHeight="1">
      <c r="A1148" s="176" t="s">
        <v>266</v>
      </c>
      <c r="B1148" s="179" t="str">
        <f>IFERROR(VLOOKUP(A1141,REKAPAN!$A$1:$O$2737,15, FALSE))</f>
        <v/>
      </c>
      <c r="C1148" s="185" t="s">
        <v>300</v>
      </c>
      <c r="D1148" s="186" t="str">
        <f>IFERROR(VLOOKUP(A1141,REKAPAN!$A$1:$M$2737,13, FALSE))</f>
        <v/>
      </c>
      <c r="E1148" s="267"/>
      <c r="F1148" s="176" t="s">
        <v>372</v>
      </c>
      <c r="G1148" s="177" t="str">
        <f t="shared" si="153"/>
        <v/>
      </c>
      <c r="H1148" s="50"/>
    </row>
    <row r="1149" ht="15.75" customHeight="1">
      <c r="A1149" s="176" t="s">
        <v>383</v>
      </c>
      <c r="B1149" s="179" t="str">
        <f>IFERROR(VLOOKUP(A1141,REKAPAN!$A$1:$M$2737,6, FALSE))</f>
        <v/>
      </c>
      <c r="C1149" s="185" t="s">
        <v>325</v>
      </c>
      <c r="D1149" s="266" t="str">
        <f>IFERROR(VLOOKUP(A1141,REKAPAN!$A$1:$M$2737,11, FALSE))</f>
        <v/>
      </c>
      <c r="E1149" s="267"/>
      <c r="F1149" s="176" t="s">
        <v>394</v>
      </c>
      <c r="G1149" s="188" t="str">
        <f>IFERROR(VLOOKUP(A1141,REKAPAN!$A$1:$O$2737,14, FALSE))</f>
        <v/>
      </c>
      <c r="H1149" s="50"/>
    </row>
    <row r="1150" ht="15.75" customHeight="1">
      <c r="A1150" s="176" t="s">
        <v>404</v>
      </c>
      <c r="B1150" s="174" t="str">
        <f>IFERROR(VLOOKUP(A1141,REKAPAN!$A$1:$M$2737,5, FALSE))</f>
        <v/>
      </c>
      <c r="C1150" s="185" t="s">
        <v>351</v>
      </c>
      <c r="D1150" s="266" t="str">
        <f>IFERROR(VLOOKUP(A1141,REKAPAN!$A$1:$M$2737,9, FALSE))</f>
        <v/>
      </c>
      <c r="E1150" s="267"/>
      <c r="F1150" s="176" t="s">
        <v>383</v>
      </c>
      <c r="G1150" s="190" t="str">
        <f t="shared" ref="G1150:G1151" si="154">B1149</f>
        <v/>
      </c>
      <c r="H1150" s="50"/>
    </row>
    <row r="1151" ht="15.75" customHeight="1">
      <c r="A1151" s="270"/>
      <c r="C1151" s="185" t="s">
        <v>372</v>
      </c>
      <c r="D1151" s="271" t="str">
        <f>IFERROR(VLOOKUP(A1141,REKAPAN!$A$1:$M$2737,10, FALSE))</f>
        <v/>
      </c>
      <c r="E1151" s="267"/>
      <c r="F1151" s="176" t="s">
        <v>404</v>
      </c>
      <c r="G1151" s="193" t="str">
        <f t="shared" si="154"/>
        <v/>
      </c>
      <c r="H1151" s="50"/>
    </row>
    <row r="1152" ht="15.75" customHeight="1">
      <c r="A1152" s="270"/>
      <c r="C1152" s="185" t="s">
        <v>394</v>
      </c>
      <c r="D1152" s="272"/>
      <c r="E1152" s="267"/>
      <c r="F1152" s="176"/>
      <c r="H1152" s="50"/>
    </row>
    <row r="1153" ht="15.75" customHeight="1">
      <c r="A1153" s="270"/>
      <c r="C1153" s="265"/>
      <c r="D1153" s="50"/>
      <c r="E1153" s="267"/>
      <c r="F1153" s="191"/>
      <c r="H1153" s="50"/>
    </row>
    <row r="1154" ht="15.75" customHeight="1">
      <c r="A1154" s="176" t="s">
        <v>460</v>
      </c>
      <c r="B1154" s="195" t="s">
        <v>462</v>
      </c>
      <c r="C1154" s="265"/>
      <c r="D1154" s="266"/>
      <c r="E1154" s="267"/>
      <c r="F1154" s="196" t="s">
        <v>464</v>
      </c>
      <c r="G1154" s="197" t="s">
        <v>469</v>
      </c>
      <c r="H1154" s="198"/>
    </row>
    <row r="1155" ht="15.75" customHeight="1">
      <c r="A1155" s="255" t="str">
        <f>IFERROR(VLOOKUP(A1141,REKAPAN!$A$2:$R$2737,16, FALSE))</f>
        <v/>
      </c>
      <c r="B1155" s="273"/>
      <c r="C1155" s="268"/>
      <c r="D1155" s="269"/>
      <c r="E1155" s="274"/>
      <c r="F1155" s="204"/>
      <c r="G1155" s="78"/>
      <c r="H1155" s="79"/>
    </row>
    <row r="1156" ht="15.75" customHeight="1">
      <c r="A1156" s="239" t="s">
        <v>4166</v>
      </c>
      <c r="B1156" s="222"/>
      <c r="C1156" s="222"/>
      <c r="D1156" s="223"/>
      <c r="E1156" s="264"/>
      <c r="F1156" s="164" t="str">
        <f>A1156</f>
        <v>(30)15</v>
      </c>
      <c r="G1156" s="165" t="s">
        <v>238</v>
      </c>
      <c r="H1156" s="166"/>
    </row>
    <row r="1157" ht="15.75" customHeight="1">
      <c r="A1157" s="176" t="s">
        <v>239</v>
      </c>
      <c r="B1157" s="179" t="str">
        <f>IFERROR(VLOOKUP(A1156,REKAPAN!$A$1:$M$2737,2, FALSE))</f>
        <v/>
      </c>
      <c r="C1157" s="265"/>
      <c r="D1157" s="266"/>
      <c r="E1157" s="267"/>
      <c r="F1157" s="164" t="s">
        <v>266</v>
      </c>
      <c r="G1157" s="172" t="str">
        <f>B1163</f>
        <v/>
      </c>
      <c r="H1157" s="28"/>
    </row>
    <row r="1158" ht="15.75" customHeight="1">
      <c r="A1158" s="176" t="s">
        <v>269</v>
      </c>
      <c r="B1158" s="174" t="str">
        <f>IFERROR(VLOOKUP(A1156,REKAPAN!$A$1:$M$2737,3, FALSE))</f>
        <v/>
      </c>
      <c r="D1158" s="266"/>
      <c r="E1158" s="267"/>
      <c r="F1158" s="176" t="s">
        <v>270</v>
      </c>
      <c r="G1158" s="177" t="str">
        <f>B1157</f>
        <v/>
      </c>
      <c r="H1158" s="50"/>
    </row>
    <row r="1159" ht="15.75" customHeight="1">
      <c r="A1159" s="176"/>
      <c r="D1159" s="266"/>
      <c r="E1159" s="267"/>
      <c r="F1159" s="176" t="s">
        <v>283</v>
      </c>
      <c r="G1159" s="178" t="str">
        <f t="shared" ref="G1159:G1163" si="155">D1162</f>
        <v/>
      </c>
      <c r="H1159" s="50"/>
    </row>
    <row r="1160" ht="15.75" customHeight="1">
      <c r="A1160" s="176"/>
      <c r="D1160" s="266"/>
      <c r="E1160" s="267"/>
      <c r="F1160" s="176" t="s">
        <v>300</v>
      </c>
      <c r="G1160" s="178" t="str">
        <f t="shared" si="155"/>
        <v/>
      </c>
      <c r="H1160" s="50"/>
    </row>
    <row r="1161" ht="15.75" customHeight="1">
      <c r="A1161" s="244" t="s">
        <v>306</v>
      </c>
      <c r="B1161" s="200" t="str">
        <f>IFERROR(VLOOKUP(A1156,REKAPAN!$A$1:$M$2737,4, FALSE))</f>
        <v/>
      </c>
      <c r="C1161" s="268"/>
      <c r="D1161" s="269"/>
      <c r="E1161" s="267"/>
      <c r="F1161" s="176" t="s">
        <v>325</v>
      </c>
      <c r="G1161" s="177" t="str">
        <f t="shared" si="155"/>
        <v/>
      </c>
      <c r="H1161" s="50"/>
    </row>
    <row r="1162" ht="15.75" customHeight="1">
      <c r="A1162" s="176" t="s">
        <v>332</v>
      </c>
      <c r="B1162" s="247" t="s">
        <v>333</v>
      </c>
      <c r="C1162" s="185" t="s">
        <v>283</v>
      </c>
      <c r="D1162" s="186" t="str">
        <f>IFERROR(VLOOKUP(A1156,REKAPAN!$A$1:$M$2737,12, FALSE))</f>
        <v/>
      </c>
      <c r="E1162" s="267"/>
      <c r="F1162" s="176" t="s">
        <v>351</v>
      </c>
      <c r="G1162" s="177" t="str">
        <f t="shared" si="155"/>
        <v/>
      </c>
      <c r="H1162" s="50"/>
    </row>
    <row r="1163" ht="15.75" customHeight="1">
      <c r="A1163" s="176" t="s">
        <v>266</v>
      </c>
      <c r="B1163" s="179" t="str">
        <f>IFERROR(VLOOKUP(A1156,REKAPAN!$A$1:$O$2737,15, FALSE))</f>
        <v/>
      </c>
      <c r="C1163" s="185" t="s">
        <v>300</v>
      </c>
      <c r="D1163" s="186" t="str">
        <f>IFERROR(VLOOKUP(A1156,REKAPAN!$A$1:$M$2737,13, FALSE))</f>
        <v/>
      </c>
      <c r="E1163" s="267"/>
      <c r="F1163" s="176" t="s">
        <v>372</v>
      </c>
      <c r="G1163" s="177" t="str">
        <f t="shared" si="155"/>
        <v/>
      </c>
      <c r="H1163" s="50"/>
    </row>
    <row r="1164" ht="15.75" customHeight="1">
      <c r="A1164" s="176" t="s">
        <v>383</v>
      </c>
      <c r="B1164" s="179" t="str">
        <f>IFERROR(VLOOKUP(A1156,REKAPAN!$A$1:$M$2737,6, FALSE))</f>
        <v/>
      </c>
      <c r="C1164" s="185" t="s">
        <v>325</v>
      </c>
      <c r="D1164" s="266" t="str">
        <f>IFERROR(VLOOKUP(A1156,REKAPAN!$A$1:$M$2737,11, FALSE))</f>
        <v/>
      </c>
      <c r="E1164" s="267"/>
      <c r="F1164" s="176" t="s">
        <v>394</v>
      </c>
      <c r="G1164" s="188" t="str">
        <f>IFERROR(VLOOKUP(A1156,REKAPAN!$A$1:$O$2737,14, FALSE))</f>
        <v/>
      </c>
      <c r="H1164" s="50"/>
    </row>
    <row r="1165" ht="15.75" customHeight="1">
      <c r="A1165" s="176" t="s">
        <v>404</v>
      </c>
      <c r="B1165" s="174" t="str">
        <f>IFERROR(VLOOKUP(A1156,REKAPAN!$A$1:$M$2737,5, FALSE))</f>
        <v/>
      </c>
      <c r="C1165" s="185" t="s">
        <v>351</v>
      </c>
      <c r="D1165" s="266" t="str">
        <f>IFERROR(VLOOKUP(A1156,REKAPAN!$A$1:$M$2737,9, FALSE))</f>
        <v/>
      </c>
      <c r="E1165" s="267"/>
      <c r="F1165" s="176" t="s">
        <v>383</v>
      </c>
      <c r="G1165" s="190" t="str">
        <f t="shared" ref="G1165:G1166" si="156">B1164</f>
        <v/>
      </c>
      <c r="H1165" s="50"/>
    </row>
    <row r="1166" ht="15.75" customHeight="1">
      <c r="A1166" s="270"/>
      <c r="C1166" s="185" t="s">
        <v>372</v>
      </c>
      <c r="D1166" s="271" t="str">
        <f>IFERROR(VLOOKUP(A1156,REKAPAN!$A$1:$M$2737,10, FALSE))</f>
        <v/>
      </c>
      <c r="E1166" s="267"/>
      <c r="F1166" s="176" t="s">
        <v>404</v>
      </c>
      <c r="G1166" s="193" t="str">
        <f t="shared" si="156"/>
        <v/>
      </c>
      <c r="H1166" s="50"/>
    </row>
    <row r="1167" ht="15.75" customHeight="1">
      <c r="A1167" s="270"/>
      <c r="C1167" s="185" t="s">
        <v>394</v>
      </c>
      <c r="D1167" s="272"/>
      <c r="E1167" s="267"/>
      <c r="F1167" s="176"/>
      <c r="H1167" s="50"/>
    </row>
    <row r="1168" ht="15.75" customHeight="1">
      <c r="A1168" s="270"/>
      <c r="C1168" s="265"/>
      <c r="D1168" s="50"/>
      <c r="E1168" s="267"/>
      <c r="F1168" s="191"/>
      <c r="H1168" s="50"/>
    </row>
    <row r="1169" ht="15.75" customHeight="1">
      <c r="A1169" s="176" t="s">
        <v>460</v>
      </c>
      <c r="B1169" s="195" t="s">
        <v>462</v>
      </c>
      <c r="C1169" s="265"/>
      <c r="D1169" s="266"/>
      <c r="E1169" s="267"/>
      <c r="F1169" s="196" t="s">
        <v>464</v>
      </c>
      <c r="G1169" s="197" t="s">
        <v>469</v>
      </c>
      <c r="H1169" s="198"/>
    </row>
    <row r="1170" ht="15.75" customHeight="1">
      <c r="A1170" s="255" t="str">
        <f>IFERROR(VLOOKUP(A1156,REKAPAN!$A$2:$R$2737,16, FALSE))</f>
        <v/>
      </c>
      <c r="B1170" s="273"/>
      <c r="C1170" s="268"/>
      <c r="D1170" s="269"/>
      <c r="E1170" s="274"/>
      <c r="F1170" s="204"/>
      <c r="G1170" s="78"/>
      <c r="H1170" s="79"/>
    </row>
    <row r="1171" ht="15.75" customHeight="1">
      <c r="A1171" s="239" t="s">
        <v>4168</v>
      </c>
      <c r="B1171" s="222"/>
      <c r="C1171" s="222"/>
      <c r="D1171" s="223"/>
      <c r="E1171" s="264"/>
      <c r="F1171" s="164" t="str">
        <f>A1171</f>
        <v>(30)16</v>
      </c>
      <c r="G1171" s="165" t="s">
        <v>238</v>
      </c>
      <c r="H1171" s="166"/>
    </row>
    <row r="1172" ht="15.75" customHeight="1">
      <c r="A1172" s="176" t="s">
        <v>239</v>
      </c>
      <c r="B1172" s="179" t="str">
        <f>IFERROR(VLOOKUP(A1171,REKAPAN!$A$1:$M$2737,2, FALSE))</f>
        <v/>
      </c>
      <c r="C1172" s="265"/>
      <c r="D1172" s="266"/>
      <c r="E1172" s="267"/>
      <c r="F1172" s="164" t="s">
        <v>266</v>
      </c>
      <c r="G1172" s="172" t="str">
        <f>B1178</f>
        <v/>
      </c>
      <c r="H1172" s="28"/>
    </row>
    <row r="1173" ht="15.75" customHeight="1">
      <c r="A1173" s="176" t="s">
        <v>269</v>
      </c>
      <c r="B1173" s="174" t="str">
        <f>IFERROR(VLOOKUP(A1171,REKAPAN!$A$1:$M$2737,3, FALSE))</f>
        <v/>
      </c>
      <c r="D1173" s="266"/>
      <c r="E1173" s="267"/>
      <c r="F1173" s="176" t="s">
        <v>270</v>
      </c>
      <c r="G1173" s="177" t="str">
        <f>B1172</f>
        <v/>
      </c>
      <c r="H1173" s="50"/>
    </row>
    <row r="1174" ht="15.75" customHeight="1">
      <c r="A1174" s="176"/>
      <c r="D1174" s="266"/>
      <c r="E1174" s="267"/>
      <c r="F1174" s="176" t="s">
        <v>283</v>
      </c>
      <c r="G1174" s="178" t="str">
        <f t="shared" ref="G1174:G1178" si="157">D1177</f>
        <v/>
      </c>
      <c r="H1174" s="50"/>
    </row>
    <row r="1175" ht="15.75" customHeight="1">
      <c r="A1175" s="176"/>
      <c r="D1175" s="266"/>
      <c r="E1175" s="267"/>
      <c r="F1175" s="176" t="s">
        <v>300</v>
      </c>
      <c r="G1175" s="178" t="str">
        <f t="shared" si="157"/>
        <v/>
      </c>
      <c r="H1175" s="50"/>
    </row>
    <row r="1176" ht="15.75" customHeight="1">
      <c r="A1176" s="244" t="s">
        <v>306</v>
      </c>
      <c r="B1176" s="200" t="str">
        <f>IFERROR(VLOOKUP(A1171,REKAPAN!$A$1:$M$2737,4, FALSE))</f>
        <v/>
      </c>
      <c r="C1176" s="268"/>
      <c r="D1176" s="269"/>
      <c r="E1176" s="267"/>
      <c r="F1176" s="176" t="s">
        <v>325</v>
      </c>
      <c r="G1176" s="177" t="str">
        <f t="shared" si="157"/>
        <v/>
      </c>
      <c r="H1176" s="50"/>
    </row>
    <row r="1177" ht="15.75" customHeight="1">
      <c r="A1177" s="176" t="s">
        <v>332</v>
      </c>
      <c r="B1177" s="247" t="s">
        <v>333</v>
      </c>
      <c r="C1177" s="185" t="s">
        <v>283</v>
      </c>
      <c r="D1177" s="186" t="str">
        <f>IFERROR(VLOOKUP(A1171,REKAPAN!$A$1:$M$2737,12, FALSE))</f>
        <v/>
      </c>
      <c r="E1177" s="267"/>
      <c r="F1177" s="176" t="s">
        <v>351</v>
      </c>
      <c r="G1177" s="177" t="str">
        <f t="shared" si="157"/>
        <v/>
      </c>
      <c r="H1177" s="50"/>
    </row>
    <row r="1178" ht="15.75" customHeight="1">
      <c r="A1178" s="176" t="s">
        <v>266</v>
      </c>
      <c r="B1178" s="179" t="str">
        <f>IFERROR(VLOOKUP(A1171,REKAPAN!$A$1:$O$2737,15, FALSE))</f>
        <v/>
      </c>
      <c r="C1178" s="185" t="s">
        <v>300</v>
      </c>
      <c r="D1178" s="186" t="str">
        <f>IFERROR(VLOOKUP(A1171,REKAPAN!$A$1:$M$2737,13, FALSE))</f>
        <v/>
      </c>
      <c r="E1178" s="267"/>
      <c r="F1178" s="176" t="s">
        <v>372</v>
      </c>
      <c r="G1178" s="177" t="str">
        <f t="shared" si="157"/>
        <v/>
      </c>
      <c r="H1178" s="50"/>
    </row>
    <row r="1179" ht="15.75" customHeight="1">
      <c r="A1179" s="176" t="s">
        <v>383</v>
      </c>
      <c r="B1179" s="179" t="str">
        <f>IFERROR(VLOOKUP(A1171,REKAPAN!$A$1:$M$2737,6, FALSE))</f>
        <v/>
      </c>
      <c r="C1179" s="185" t="s">
        <v>325</v>
      </c>
      <c r="D1179" s="266" t="str">
        <f>IFERROR(VLOOKUP(A1171,REKAPAN!$A$1:$M$2737,11, FALSE))</f>
        <v/>
      </c>
      <c r="E1179" s="267"/>
      <c r="F1179" s="176" t="s">
        <v>394</v>
      </c>
      <c r="G1179" s="188" t="str">
        <f>IFERROR(VLOOKUP(A1171,REKAPAN!$A$1:$O$2737,14, FALSE))</f>
        <v/>
      </c>
      <c r="H1179" s="50"/>
    </row>
    <row r="1180" ht="15.75" customHeight="1">
      <c r="A1180" s="176" t="s">
        <v>404</v>
      </c>
      <c r="B1180" s="174" t="str">
        <f>IFERROR(VLOOKUP(A1171,REKAPAN!$A$1:$M$2737,5, FALSE))</f>
        <v/>
      </c>
      <c r="C1180" s="185" t="s">
        <v>351</v>
      </c>
      <c r="D1180" s="266" t="str">
        <f>IFERROR(VLOOKUP(A1171,REKAPAN!$A$1:$M$2737,9, FALSE))</f>
        <v/>
      </c>
      <c r="E1180" s="267"/>
      <c r="F1180" s="176" t="s">
        <v>383</v>
      </c>
      <c r="G1180" s="190" t="str">
        <f t="shared" ref="G1180:G1181" si="158">B1179</f>
        <v/>
      </c>
      <c r="H1180" s="50"/>
    </row>
    <row r="1181" ht="15.75" customHeight="1">
      <c r="A1181" s="270"/>
      <c r="C1181" s="185" t="s">
        <v>372</v>
      </c>
      <c r="D1181" s="271" t="str">
        <f>IFERROR(VLOOKUP(A1171,REKAPAN!$A$1:$M$2737,10, FALSE))</f>
        <v/>
      </c>
      <c r="E1181" s="267"/>
      <c r="F1181" s="176" t="s">
        <v>404</v>
      </c>
      <c r="G1181" s="193" t="str">
        <f t="shared" si="158"/>
        <v/>
      </c>
      <c r="H1181" s="50"/>
    </row>
    <row r="1182" ht="15.75" customHeight="1">
      <c r="A1182" s="270"/>
      <c r="C1182" s="185" t="s">
        <v>394</v>
      </c>
      <c r="D1182" s="272"/>
      <c r="E1182" s="267"/>
      <c r="F1182" s="176"/>
      <c r="H1182" s="50"/>
    </row>
    <row r="1183" ht="15.75" customHeight="1">
      <c r="A1183" s="270"/>
      <c r="C1183" s="265"/>
      <c r="D1183" s="50"/>
      <c r="E1183" s="267"/>
      <c r="F1183" s="191"/>
      <c r="H1183" s="50"/>
    </row>
    <row r="1184" ht="15.75" customHeight="1">
      <c r="A1184" s="176" t="s">
        <v>460</v>
      </c>
      <c r="B1184" s="195" t="s">
        <v>462</v>
      </c>
      <c r="C1184" s="265"/>
      <c r="D1184" s="266"/>
      <c r="E1184" s="267"/>
      <c r="F1184" s="196" t="s">
        <v>464</v>
      </c>
      <c r="G1184" s="197" t="s">
        <v>469</v>
      </c>
      <c r="H1184" s="198"/>
    </row>
    <row r="1185" ht="15.75" customHeight="1">
      <c r="A1185" s="255" t="str">
        <f>IFERROR(VLOOKUP(A1171,REKAPAN!$A$2:$R$2737,16, FALSE))</f>
        <v/>
      </c>
      <c r="B1185" s="273"/>
      <c r="C1185" s="268"/>
      <c r="D1185" s="269"/>
      <c r="E1185" s="274"/>
      <c r="F1185" s="204"/>
      <c r="G1185" s="78"/>
      <c r="H1185" s="79"/>
    </row>
    <row r="1186" ht="15.75" customHeight="1">
      <c r="A1186" s="239" t="s">
        <v>4169</v>
      </c>
      <c r="B1186" s="222"/>
      <c r="C1186" s="222"/>
      <c r="D1186" s="223"/>
      <c r="E1186" s="264"/>
      <c r="F1186" s="164" t="str">
        <f>A1186</f>
        <v>(30)17</v>
      </c>
      <c r="G1186" s="165" t="s">
        <v>238</v>
      </c>
      <c r="H1186" s="166"/>
    </row>
    <row r="1187" ht="15.75" customHeight="1">
      <c r="A1187" s="176" t="s">
        <v>239</v>
      </c>
      <c r="B1187" s="179" t="str">
        <f>IFERROR(VLOOKUP(A1186,REKAPAN!$A$1:$M$2737,2, FALSE))</f>
        <v/>
      </c>
      <c r="C1187" s="265"/>
      <c r="D1187" s="266"/>
      <c r="E1187" s="267"/>
      <c r="F1187" s="164" t="s">
        <v>266</v>
      </c>
      <c r="G1187" s="172" t="str">
        <f>B1193</f>
        <v/>
      </c>
      <c r="H1187" s="28"/>
    </row>
    <row r="1188" ht="15.75" customHeight="1">
      <c r="A1188" s="176" t="s">
        <v>269</v>
      </c>
      <c r="B1188" s="174" t="str">
        <f>IFERROR(VLOOKUP(A1186,REKAPAN!$A$1:$M$2737,3, FALSE))</f>
        <v/>
      </c>
      <c r="D1188" s="266"/>
      <c r="E1188" s="267"/>
      <c r="F1188" s="176" t="s">
        <v>270</v>
      </c>
      <c r="G1188" s="177" t="str">
        <f>B1187</f>
        <v/>
      </c>
      <c r="H1188" s="50"/>
    </row>
    <row r="1189" ht="15.75" customHeight="1">
      <c r="A1189" s="176"/>
      <c r="D1189" s="266"/>
      <c r="E1189" s="267"/>
      <c r="F1189" s="176" t="s">
        <v>283</v>
      </c>
      <c r="G1189" s="178" t="str">
        <f t="shared" ref="G1189:G1193" si="159">D1192</f>
        <v/>
      </c>
      <c r="H1189" s="50"/>
    </row>
    <row r="1190" ht="15.75" customHeight="1">
      <c r="A1190" s="176"/>
      <c r="D1190" s="266"/>
      <c r="E1190" s="267"/>
      <c r="F1190" s="176" t="s">
        <v>300</v>
      </c>
      <c r="G1190" s="178" t="str">
        <f t="shared" si="159"/>
        <v/>
      </c>
      <c r="H1190" s="50"/>
    </row>
    <row r="1191" ht="15.75" customHeight="1">
      <c r="A1191" s="244" t="s">
        <v>306</v>
      </c>
      <c r="B1191" s="200" t="str">
        <f>IFERROR(VLOOKUP(A1186,REKAPAN!$A$1:$M$2737,4, FALSE))</f>
        <v/>
      </c>
      <c r="C1191" s="268"/>
      <c r="D1191" s="269"/>
      <c r="E1191" s="267"/>
      <c r="F1191" s="176" t="s">
        <v>325</v>
      </c>
      <c r="G1191" s="177" t="str">
        <f t="shared" si="159"/>
        <v/>
      </c>
      <c r="H1191" s="50"/>
    </row>
    <row r="1192" ht="15.75" customHeight="1">
      <c r="A1192" s="176" t="s">
        <v>332</v>
      </c>
      <c r="B1192" s="247" t="s">
        <v>333</v>
      </c>
      <c r="C1192" s="185" t="s">
        <v>283</v>
      </c>
      <c r="D1192" s="186" t="str">
        <f>IFERROR(VLOOKUP(A1186,REKAPAN!$A$1:$M$2737,12, FALSE))</f>
        <v/>
      </c>
      <c r="E1192" s="267"/>
      <c r="F1192" s="176" t="s">
        <v>351</v>
      </c>
      <c r="G1192" s="177" t="str">
        <f t="shared" si="159"/>
        <v/>
      </c>
      <c r="H1192" s="50"/>
    </row>
    <row r="1193" ht="15.75" customHeight="1">
      <c r="A1193" s="176" t="s">
        <v>266</v>
      </c>
      <c r="B1193" s="179" t="str">
        <f>IFERROR(VLOOKUP(A1186,REKAPAN!$A$1:$O$2737,15, FALSE))</f>
        <v/>
      </c>
      <c r="C1193" s="185" t="s">
        <v>300</v>
      </c>
      <c r="D1193" s="186" t="str">
        <f>IFERROR(VLOOKUP(A1186,REKAPAN!$A$1:$M$2737,13, FALSE))</f>
        <v/>
      </c>
      <c r="E1193" s="267"/>
      <c r="F1193" s="176" t="s">
        <v>372</v>
      </c>
      <c r="G1193" s="177" t="str">
        <f t="shared" si="159"/>
        <v/>
      </c>
      <c r="H1193" s="50"/>
    </row>
    <row r="1194" ht="15.75" customHeight="1">
      <c r="A1194" s="176" t="s">
        <v>383</v>
      </c>
      <c r="B1194" s="179" t="str">
        <f>IFERROR(VLOOKUP(A1186,REKAPAN!$A$1:$M$2737,6, FALSE))</f>
        <v/>
      </c>
      <c r="C1194" s="185" t="s">
        <v>325</v>
      </c>
      <c r="D1194" s="266" t="str">
        <f>IFERROR(VLOOKUP(A1186,REKAPAN!$A$1:$M$2737,11, FALSE))</f>
        <v/>
      </c>
      <c r="E1194" s="267"/>
      <c r="F1194" s="176" t="s">
        <v>394</v>
      </c>
      <c r="G1194" s="188" t="str">
        <f>IFERROR(VLOOKUP(A1186,REKAPAN!$A$1:$O$2737,14, FALSE))</f>
        <v/>
      </c>
      <c r="H1194" s="50"/>
    </row>
    <row r="1195" ht="15.75" customHeight="1">
      <c r="A1195" s="176" t="s">
        <v>404</v>
      </c>
      <c r="B1195" s="174" t="str">
        <f>IFERROR(VLOOKUP(A1186,REKAPAN!$A$1:$M$2737,5, FALSE))</f>
        <v/>
      </c>
      <c r="C1195" s="185" t="s">
        <v>351</v>
      </c>
      <c r="D1195" s="266" t="str">
        <f>IFERROR(VLOOKUP(A1186,REKAPAN!$A$1:$M$2737,9, FALSE))</f>
        <v/>
      </c>
      <c r="E1195" s="267"/>
      <c r="F1195" s="176" t="s">
        <v>383</v>
      </c>
      <c r="G1195" s="190" t="str">
        <f t="shared" ref="G1195:G1196" si="160">B1194</f>
        <v/>
      </c>
      <c r="H1195" s="50"/>
    </row>
    <row r="1196" ht="15.75" customHeight="1">
      <c r="A1196" s="270"/>
      <c r="C1196" s="185" t="s">
        <v>372</v>
      </c>
      <c r="D1196" s="271" t="str">
        <f>IFERROR(VLOOKUP(A1186,REKAPAN!$A$1:$M$2737,10, FALSE))</f>
        <v/>
      </c>
      <c r="E1196" s="267"/>
      <c r="F1196" s="176" t="s">
        <v>404</v>
      </c>
      <c r="G1196" s="193" t="str">
        <f t="shared" si="160"/>
        <v/>
      </c>
      <c r="H1196" s="50"/>
    </row>
    <row r="1197" ht="15.75" customHeight="1">
      <c r="A1197" s="270"/>
      <c r="C1197" s="185" t="s">
        <v>394</v>
      </c>
      <c r="D1197" s="272"/>
      <c r="E1197" s="267"/>
      <c r="F1197" s="176"/>
      <c r="H1197" s="50"/>
    </row>
    <row r="1198" ht="15.75" customHeight="1">
      <c r="A1198" s="270"/>
      <c r="C1198" s="265"/>
      <c r="D1198" s="50"/>
      <c r="E1198" s="267"/>
      <c r="F1198" s="191"/>
      <c r="H1198" s="50"/>
    </row>
    <row r="1199" ht="15.75" customHeight="1">
      <c r="A1199" s="176" t="s">
        <v>460</v>
      </c>
      <c r="B1199" s="195" t="s">
        <v>462</v>
      </c>
      <c r="C1199" s="265"/>
      <c r="D1199" s="266"/>
      <c r="E1199" s="267"/>
      <c r="F1199" s="196" t="s">
        <v>464</v>
      </c>
      <c r="G1199" s="197" t="s">
        <v>469</v>
      </c>
      <c r="H1199" s="198"/>
    </row>
    <row r="1200" ht="15.75" customHeight="1">
      <c r="A1200" s="255" t="str">
        <f>IFERROR(VLOOKUP(A1186,REKAPAN!$A$2:$R$2737,16, FALSE))</f>
        <v/>
      </c>
      <c r="B1200" s="273"/>
      <c r="C1200" s="268"/>
      <c r="D1200" s="269"/>
      <c r="E1200" s="274"/>
      <c r="F1200" s="204"/>
      <c r="G1200" s="78"/>
      <c r="H1200" s="79"/>
    </row>
    <row r="1201" ht="15.75" customHeight="1">
      <c r="A1201" s="239" t="s">
        <v>4172</v>
      </c>
      <c r="B1201" s="222"/>
      <c r="C1201" s="222"/>
      <c r="D1201" s="223"/>
      <c r="E1201" s="264"/>
      <c r="F1201" s="164" t="str">
        <f>A1201</f>
        <v>(30)18</v>
      </c>
      <c r="G1201" s="165" t="s">
        <v>238</v>
      </c>
      <c r="H1201" s="166"/>
    </row>
    <row r="1202" ht="15.75" customHeight="1">
      <c r="A1202" s="176" t="s">
        <v>239</v>
      </c>
      <c r="B1202" s="179" t="str">
        <f>IFERROR(VLOOKUP(A1201,REKAPAN!$A$1:$M$2737,2, FALSE))</f>
        <v/>
      </c>
      <c r="C1202" s="265"/>
      <c r="D1202" s="266"/>
      <c r="E1202" s="267"/>
      <c r="F1202" s="164" t="s">
        <v>266</v>
      </c>
      <c r="G1202" s="172" t="str">
        <f>B1208</f>
        <v/>
      </c>
      <c r="H1202" s="28"/>
    </row>
    <row r="1203" ht="15.75" customHeight="1">
      <c r="A1203" s="176" t="s">
        <v>269</v>
      </c>
      <c r="B1203" s="174" t="str">
        <f>IFERROR(VLOOKUP(A1201,REKAPAN!$A$1:$M$2737,3, FALSE))</f>
        <v/>
      </c>
      <c r="D1203" s="266"/>
      <c r="E1203" s="267"/>
      <c r="F1203" s="176" t="s">
        <v>270</v>
      </c>
      <c r="G1203" s="177" t="str">
        <f>B1202</f>
        <v/>
      </c>
      <c r="H1203" s="50"/>
    </row>
    <row r="1204" ht="15.75" customHeight="1">
      <c r="A1204" s="176"/>
      <c r="D1204" s="266"/>
      <c r="E1204" s="267"/>
      <c r="F1204" s="176" t="s">
        <v>283</v>
      </c>
      <c r="G1204" s="178" t="str">
        <f t="shared" ref="G1204:G1208" si="161">D1207</f>
        <v/>
      </c>
      <c r="H1204" s="50"/>
    </row>
    <row r="1205" ht="15.75" customHeight="1">
      <c r="A1205" s="176"/>
      <c r="D1205" s="266"/>
      <c r="E1205" s="267"/>
      <c r="F1205" s="176" t="s">
        <v>300</v>
      </c>
      <c r="G1205" s="178" t="str">
        <f t="shared" si="161"/>
        <v/>
      </c>
      <c r="H1205" s="50"/>
    </row>
    <row r="1206" ht="15.75" customHeight="1">
      <c r="A1206" s="244" t="s">
        <v>306</v>
      </c>
      <c r="B1206" s="200" t="str">
        <f>IFERROR(VLOOKUP(A1201,REKAPAN!$A$1:$M$2737,4, FALSE))</f>
        <v/>
      </c>
      <c r="C1206" s="268"/>
      <c r="D1206" s="269"/>
      <c r="E1206" s="267"/>
      <c r="F1206" s="176" t="s">
        <v>325</v>
      </c>
      <c r="G1206" s="177" t="str">
        <f t="shared" si="161"/>
        <v/>
      </c>
      <c r="H1206" s="50"/>
    </row>
    <row r="1207" ht="15.75" customHeight="1">
      <c r="A1207" s="176" t="s">
        <v>332</v>
      </c>
      <c r="B1207" s="247" t="s">
        <v>333</v>
      </c>
      <c r="C1207" s="185" t="s">
        <v>283</v>
      </c>
      <c r="D1207" s="186" t="str">
        <f>IFERROR(VLOOKUP(A1201,REKAPAN!$A$1:$M$2737,12, FALSE))</f>
        <v/>
      </c>
      <c r="E1207" s="267"/>
      <c r="F1207" s="176" t="s">
        <v>351</v>
      </c>
      <c r="G1207" s="177" t="str">
        <f t="shared" si="161"/>
        <v/>
      </c>
      <c r="H1207" s="50"/>
    </row>
    <row r="1208" ht="15.75" customHeight="1">
      <c r="A1208" s="176" t="s">
        <v>266</v>
      </c>
      <c r="B1208" s="179" t="str">
        <f>IFERROR(VLOOKUP(A1201,REKAPAN!$A$1:$O$2737,15, FALSE))</f>
        <v/>
      </c>
      <c r="C1208" s="185" t="s">
        <v>300</v>
      </c>
      <c r="D1208" s="186" t="str">
        <f>IFERROR(VLOOKUP(A1201,REKAPAN!$A$1:$M$2737,13, FALSE))</f>
        <v/>
      </c>
      <c r="E1208" s="267"/>
      <c r="F1208" s="176" t="s">
        <v>372</v>
      </c>
      <c r="G1208" s="177" t="str">
        <f t="shared" si="161"/>
        <v/>
      </c>
      <c r="H1208" s="50"/>
    </row>
    <row r="1209" ht="15.75" customHeight="1">
      <c r="A1209" s="176" t="s">
        <v>383</v>
      </c>
      <c r="B1209" s="179" t="str">
        <f>IFERROR(VLOOKUP(A1201,REKAPAN!$A$1:$M$2737,6, FALSE))</f>
        <v/>
      </c>
      <c r="C1209" s="185" t="s">
        <v>325</v>
      </c>
      <c r="D1209" s="266" t="str">
        <f>IFERROR(VLOOKUP(A1201,REKAPAN!$A$1:$M$2737,11, FALSE))</f>
        <v/>
      </c>
      <c r="E1209" s="267"/>
      <c r="F1209" s="176" t="s">
        <v>394</v>
      </c>
      <c r="G1209" s="188" t="str">
        <f>IFERROR(VLOOKUP(A1201,REKAPAN!$A$1:$O$2737,14, FALSE))</f>
        <v/>
      </c>
      <c r="H1209" s="50"/>
    </row>
    <row r="1210" ht="15.75" customHeight="1">
      <c r="A1210" s="176" t="s">
        <v>404</v>
      </c>
      <c r="B1210" s="174" t="str">
        <f>IFERROR(VLOOKUP(A1201,REKAPAN!$A$1:$M$2737,5, FALSE))</f>
        <v/>
      </c>
      <c r="C1210" s="185" t="s">
        <v>351</v>
      </c>
      <c r="D1210" s="266" t="str">
        <f>IFERROR(VLOOKUP(A1201,REKAPAN!$A$1:$M$2737,9, FALSE))</f>
        <v/>
      </c>
      <c r="E1210" s="267"/>
      <c r="F1210" s="176" t="s">
        <v>383</v>
      </c>
      <c r="G1210" s="190" t="str">
        <f t="shared" ref="G1210:G1211" si="162">B1209</f>
        <v/>
      </c>
      <c r="H1210" s="50"/>
    </row>
    <row r="1211" ht="15.75" customHeight="1">
      <c r="A1211" s="270"/>
      <c r="C1211" s="185" t="s">
        <v>372</v>
      </c>
      <c r="D1211" s="271" t="str">
        <f>IFERROR(VLOOKUP(A1201,REKAPAN!$A$1:$M$2737,10, FALSE))</f>
        <v/>
      </c>
      <c r="E1211" s="267"/>
      <c r="F1211" s="176" t="s">
        <v>404</v>
      </c>
      <c r="G1211" s="193" t="str">
        <f t="shared" si="162"/>
        <v/>
      </c>
      <c r="H1211" s="50"/>
    </row>
    <row r="1212" ht="15.75" customHeight="1">
      <c r="A1212" s="270"/>
      <c r="C1212" s="185" t="s">
        <v>394</v>
      </c>
      <c r="D1212" s="272"/>
      <c r="E1212" s="267"/>
      <c r="F1212" s="176"/>
      <c r="H1212" s="50"/>
    </row>
    <row r="1213" ht="15.75" customHeight="1">
      <c r="A1213" s="270"/>
      <c r="C1213" s="265"/>
      <c r="D1213" s="50"/>
      <c r="E1213" s="267"/>
      <c r="F1213" s="191"/>
      <c r="H1213" s="50"/>
    </row>
    <row r="1214" ht="15.75" customHeight="1">
      <c r="A1214" s="176" t="s">
        <v>460</v>
      </c>
      <c r="B1214" s="195" t="s">
        <v>462</v>
      </c>
      <c r="C1214" s="265"/>
      <c r="D1214" s="266"/>
      <c r="E1214" s="267"/>
      <c r="F1214" s="196" t="s">
        <v>464</v>
      </c>
      <c r="G1214" s="197" t="s">
        <v>469</v>
      </c>
      <c r="H1214" s="198"/>
    </row>
    <row r="1215" ht="15.75" customHeight="1">
      <c r="A1215" s="255" t="str">
        <f>IFERROR(VLOOKUP(A1201,REKAPAN!$A$2:$R$2737,16, FALSE))</f>
        <v/>
      </c>
      <c r="B1215" s="273"/>
      <c r="C1215" s="268"/>
      <c r="D1215" s="269"/>
      <c r="E1215" s="274"/>
      <c r="F1215" s="204"/>
      <c r="G1215" s="78"/>
      <c r="H1215" s="79"/>
    </row>
    <row r="1216" ht="15.75" customHeight="1">
      <c r="A1216" s="239" t="s">
        <v>4174</v>
      </c>
      <c r="B1216" s="222"/>
      <c r="C1216" s="222"/>
      <c r="D1216" s="223"/>
      <c r="E1216" s="264"/>
      <c r="F1216" s="164" t="str">
        <f>A1216</f>
        <v>(30)19</v>
      </c>
      <c r="G1216" s="165" t="s">
        <v>238</v>
      </c>
      <c r="H1216" s="166"/>
    </row>
    <row r="1217" ht="15.75" customHeight="1">
      <c r="A1217" s="176" t="s">
        <v>239</v>
      </c>
      <c r="B1217" s="179" t="str">
        <f>IFERROR(VLOOKUP(A1216,REKAPAN!$A$1:$M$2737,2, FALSE))</f>
        <v/>
      </c>
      <c r="C1217" s="265"/>
      <c r="D1217" s="266"/>
      <c r="E1217" s="267"/>
      <c r="F1217" s="164" t="s">
        <v>266</v>
      </c>
      <c r="G1217" s="172" t="str">
        <f>B1223</f>
        <v/>
      </c>
      <c r="H1217" s="28"/>
    </row>
    <row r="1218" ht="15.75" customHeight="1">
      <c r="A1218" s="176" t="s">
        <v>269</v>
      </c>
      <c r="B1218" s="174" t="str">
        <f>IFERROR(VLOOKUP(A1216,REKAPAN!$A$1:$M$2737,3, FALSE))</f>
        <v/>
      </c>
      <c r="D1218" s="266"/>
      <c r="E1218" s="267"/>
      <c r="F1218" s="176" t="s">
        <v>270</v>
      </c>
      <c r="G1218" s="177" t="str">
        <f>B1217</f>
        <v/>
      </c>
      <c r="H1218" s="50"/>
    </row>
    <row r="1219" ht="15.75" customHeight="1">
      <c r="A1219" s="176"/>
      <c r="D1219" s="266"/>
      <c r="E1219" s="267"/>
      <c r="F1219" s="176" t="s">
        <v>283</v>
      </c>
      <c r="G1219" s="178" t="str">
        <f t="shared" ref="G1219:G1223" si="163">D1222</f>
        <v/>
      </c>
      <c r="H1219" s="50"/>
    </row>
    <row r="1220" ht="15.75" customHeight="1">
      <c r="A1220" s="176"/>
      <c r="D1220" s="266"/>
      <c r="E1220" s="267"/>
      <c r="F1220" s="176" t="s">
        <v>300</v>
      </c>
      <c r="G1220" s="178" t="str">
        <f t="shared" si="163"/>
        <v/>
      </c>
      <c r="H1220" s="50"/>
    </row>
    <row r="1221" ht="15.75" customHeight="1">
      <c r="A1221" s="244" t="s">
        <v>306</v>
      </c>
      <c r="B1221" s="200" t="str">
        <f>IFERROR(VLOOKUP(A1216,REKAPAN!$A$1:$M$2737,4, FALSE))</f>
        <v/>
      </c>
      <c r="C1221" s="268"/>
      <c r="D1221" s="269"/>
      <c r="E1221" s="267"/>
      <c r="F1221" s="176" t="s">
        <v>325</v>
      </c>
      <c r="G1221" s="177" t="str">
        <f t="shared" si="163"/>
        <v/>
      </c>
      <c r="H1221" s="50"/>
    </row>
    <row r="1222" ht="15.75" customHeight="1">
      <c r="A1222" s="176" t="s">
        <v>332</v>
      </c>
      <c r="B1222" s="247" t="s">
        <v>333</v>
      </c>
      <c r="C1222" s="185" t="s">
        <v>283</v>
      </c>
      <c r="D1222" s="186" t="str">
        <f>IFERROR(VLOOKUP(A1216,REKAPAN!$A$1:$M$2737,12, FALSE))</f>
        <v/>
      </c>
      <c r="E1222" s="267"/>
      <c r="F1222" s="176" t="s">
        <v>351</v>
      </c>
      <c r="G1222" s="177" t="str">
        <f t="shared" si="163"/>
        <v/>
      </c>
      <c r="H1222" s="50"/>
    </row>
    <row r="1223" ht="15.75" customHeight="1">
      <c r="A1223" s="176" t="s">
        <v>266</v>
      </c>
      <c r="B1223" s="179" t="str">
        <f>IFERROR(VLOOKUP(A1216,REKAPAN!$A$1:$O$2737,15, FALSE))</f>
        <v/>
      </c>
      <c r="C1223" s="185" t="s">
        <v>300</v>
      </c>
      <c r="D1223" s="186" t="str">
        <f>IFERROR(VLOOKUP(A1216,REKAPAN!$A$1:$M$2737,13, FALSE))</f>
        <v/>
      </c>
      <c r="E1223" s="267"/>
      <c r="F1223" s="176" t="s">
        <v>372</v>
      </c>
      <c r="G1223" s="177" t="str">
        <f t="shared" si="163"/>
        <v/>
      </c>
      <c r="H1223" s="50"/>
    </row>
    <row r="1224" ht="15.75" customHeight="1">
      <c r="A1224" s="176" t="s">
        <v>383</v>
      </c>
      <c r="B1224" s="179" t="str">
        <f>IFERROR(VLOOKUP(A1216,REKAPAN!$A$1:$M$2737,6, FALSE))</f>
        <v/>
      </c>
      <c r="C1224" s="185" t="s">
        <v>325</v>
      </c>
      <c r="D1224" s="266" t="str">
        <f>IFERROR(VLOOKUP(A1216,REKAPAN!$A$1:$M$2737,11, FALSE))</f>
        <v/>
      </c>
      <c r="E1224" s="267"/>
      <c r="F1224" s="176" t="s">
        <v>394</v>
      </c>
      <c r="G1224" s="188" t="str">
        <f>IFERROR(VLOOKUP(A1216,REKAPAN!$A$1:$O$2737,14, FALSE))</f>
        <v/>
      </c>
      <c r="H1224" s="50"/>
    </row>
    <row r="1225" ht="15.75" customHeight="1">
      <c r="A1225" s="176" t="s">
        <v>404</v>
      </c>
      <c r="B1225" s="174" t="str">
        <f>IFERROR(VLOOKUP(A1216,REKAPAN!$A$1:$M$2737,5, FALSE))</f>
        <v/>
      </c>
      <c r="C1225" s="185" t="s">
        <v>351</v>
      </c>
      <c r="D1225" s="266" t="str">
        <f>IFERROR(VLOOKUP(A1216,REKAPAN!$A$1:$M$2737,9, FALSE))</f>
        <v/>
      </c>
      <c r="E1225" s="267"/>
      <c r="F1225" s="176" t="s">
        <v>383</v>
      </c>
      <c r="G1225" s="190" t="str">
        <f t="shared" ref="G1225:G1226" si="164">B1224</f>
        <v/>
      </c>
      <c r="H1225" s="50"/>
    </row>
    <row r="1226" ht="15.75" customHeight="1">
      <c r="A1226" s="270"/>
      <c r="C1226" s="185" t="s">
        <v>372</v>
      </c>
      <c r="D1226" s="271" t="str">
        <f>IFERROR(VLOOKUP(A1216,REKAPAN!$A$1:$M$2737,10, FALSE))</f>
        <v/>
      </c>
      <c r="E1226" s="267"/>
      <c r="F1226" s="176" t="s">
        <v>404</v>
      </c>
      <c r="G1226" s="193" t="str">
        <f t="shared" si="164"/>
        <v/>
      </c>
      <c r="H1226" s="50"/>
    </row>
    <row r="1227" ht="15.75" customHeight="1">
      <c r="A1227" s="270"/>
      <c r="C1227" s="185" t="s">
        <v>394</v>
      </c>
      <c r="D1227" s="272"/>
      <c r="E1227" s="267"/>
      <c r="F1227" s="176"/>
      <c r="H1227" s="50"/>
    </row>
    <row r="1228" ht="15.75" customHeight="1">
      <c r="A1228" s="270"/>
      <c r="C1228" s="265"/>
      <c r="D1228" s="50"/>
      <c r="E1228" s="267"/>
      <c r="F1228" s="191"/>
      <c r="H1228" s="50"/>
    </row>
    <row r="1229" ht="15.75" customHeight="1">
      <c r="A1229" s="176" t="s">
        <v>460</v>
      </c>
      <c r="B1229" s="195" t="s">
        <v>462</v>
      </c>
      <c r="C1229" s="265"/>
      <c r="D1229" s="266"/>
      <c r="E1229" s="267"/>
      <c r="F1229" s="196" t="s">
        <v>464</v>
      </c>
      <c r="G1229" s="197" t="s">
        <v>469</v>
      </c>
      <c r="H1229" s="198"/>
    </row>
    <row r="1230" ht="15.75" customHeight="1">
      <c r="A1230" s="255" t="str">
        <f>IFERROR(VLOOKUP(A1216,REKAPAN!$A$2:$R$2737,16, FALSE))</f>
        <v/>
      </c>
      <c r="B1230" s="273"/>
      <c r="C1230" s="268"/>
      <c r="D1230" s="269"/>
      <c r="E1230" s="274"/>
      <c r="F1230" s="204"/>
      <c r="G1230" s="78"/>
      <c r="H1230" s="79"/>
    </row>
    <row r="1231" ht="15.75" customHeight="1">
      <c r="A1231" s="239" t="s">
        <v>4176</v>
      </c>
      <c r="B1231" s="222"/>
      <c r="C1231" s="222"/>
      <c r="D1231" s="223"/>
      <c r="E1231" s="264"/>
      <c r="F1231" s="164" t="str">
        <f>A1231</f>
        <v>(30)20</v>
      </c>
      <c r="G1231" s="165" t="s">
        <v>238</v>
      </c>
      <c r="H1231" s="166"/>
    </row>
    <row r="1232" ht="15.75" customHeight="1">
      <c r="A1232" s="176" t="s">
        <v>239</v>
      </c>
      <c r="B1232" s="179" t="str">
        <f>IFERROR(VLOOKUP(A1231,REKAPAN!$A$1:$M$2737,2, FALSE))</f>
        <v/>
      </c>
      <c r="C1232" s="265"/>
      <c r="D1232" s="266"/>
      <c r="E1232" s="267"/>
      <c r="F1232" s="164" t="s">
        <v>266</v>
      </c>
      <c r="G1232" s="172" t="str">
        <f>B1238</f>
        <v/>
      </c>
      <c r="H1232" s="28"/>
    </row>
    <row r="1233" ht="15.75" customHeight="1">
      <c r="A1233" s="176" t="s">
        <v>269</v>
      </c>
      <c r="B1233" s="174" t="str">
        <f>IFERROR(VLOOKUP(A1231,REKAPAN!$A$1:$M$2737,3, FALSE))</f>
        <v/>
      </c>
      <c r="D1233" s="266"/>
      <c r="E1233" s="267"/>
      <c r="F1233" s="176" t="s">
        <v>270</v>
      </c>
      <c r="G1233" s="177" t="str">
        <f>B1232</f>
        <v/>
      </c>
      <c r="H1233" s="50"/>
    </row>
    <row r="1234" ht="15.75" customHeight="1">
      <c r="A1234" s="176"/>
      <c r="D1234" s="266"/>
      <c r="E1234" s="267"/>
      <c r="F1234" s="176" t="s">
        <v>283</v>
      </c>
      <c r="G1234" s="178" t="str">
        <f t="shared" ref="G1234:G1238" si="165">D1237</f>
        <v/>
      </c>
      <c r="H1234" s="50"/>
    </row>
    <row r="1235" ht="15.75" customHeight="1">
      <c r="A1235" s="176"/>
      <c r="D1235" s="266"/>
      <c r="E1235" s="267"/>
      <c r="F1235" s="176" t="s">
        <v>300</v>
      </c>
      <c r="G1235" s="178" t="str">
        <f t="shared" si="165"/>
        <v/>
      </c>
      <c r="H1235" s="50"/>
    </row>
    <row r="1236" ht="15.75" customHeight="1">
      <c r="A1236" s="244" t="s">
        <v>306</v>
      </c>
      <c r="B1236" s="200" t="str">
        <f>IFERROR(VLOOKUP(A1231,REKAPAN!$A$1:$M$2737,4, FALSE))</f>
        <v/>
      </c>
      <c r="C1236" s="268"/>
      <c r="D1236" s="269"/>
      <c r="E1236" s="267"/>
      <c r="F1236" s="176" t="s">
        <v>325</v>
      </c>
      <c r="G1236" s="177" t="str">
        <f t="shared" si="165"/>
        <v/>
      </c>
      <c r="H1236" s="50"/>
    </row>
    <row r="1237" ht="15.75" customHeight="1">
      <c r="A1237" s="176" t="s">
        <v>332</v>
      </c>
      <c r="B1237" s="247" t="s">
        <v>333</v>
      </c>
      <c r="C1237" s="185" t="s">
        <v>283</v>
      </c>
      <c r="D1237" s="186" t="str">
        <f>IFERROR(VLOOKUP(A1231,REKAPAN!$A$1:$M$2737,12, FALSE))</f>
        <v/>
      </c>
      <c r="E1237" s="267"/>
      <c r="F1237" s="176" t="s">
        <v>351</v>
      </c>
      <c r="G1237" s="177" t="str">
        <f t="shared" si="165"/>
        <v/>
      </c>
      <c r="H1237" s="50"/>
    </row>
    <row r="1238" ht="15.75" customHeight="1">
      <c r="A1238" s="176" t="s">
        <v>266</v>
      </c>
      <c r="B1238" s="179" t="str">
        <f>IFERROR(VLOOKUP(A1231,REKAPAN!$A$1:$O$2737,15, FALSE))</f>
        <v/>
      </c>
      <c r="C1238" s="185" t="s">
        <v>300</v>
      </c>
      <c r="D1238" s="186" t="str">
        <f>IFERROR(VLOOKUP(A1231,REKAPAN!$A$1:$M$2737,13, FALSE))</f>
        <v/>
      </c>
      <c r="E1238" s="267"/>
      <c r="F1238" s="176" t="s">
        <v>372</v>
      </c>
      <c r="G1238" s="177" t="str">
        <f t="shared" si="165"/>
        <v/>
      </c>
      <c r="H1238" s="50"/>
    </row>
    <row r="1239" ht="15.75" customHeight="1">
      <c r="A1239" s="176" t="s">
        <v>383</v>
      </c>
      <c r="B1239" s="179" t="str">
        <f>IFERROR(VLOOKUP(A1231,REKAPAN!$A$1:$M$2737,6, FALSE))</f>
        <v/>
      </c>
      <c r="C1239" s="185" t="s">
        <v>325</v>
      </c>
      <c r="D1239" s="266" t="str">
        <f>IFERROR(VLOOKUP(A1231,REKAPAN!$A$1:$M$2737,11, FALSE))</f>
        <v/>
      </c>
      <c r="E1239" s="267"/>
      <c r="F1239" s="176" t="s">
        <v>394</v>
      </c>
      <c r="G1239" s="188" t="str">
        <f>IFERROR(VLOOKUP(A1231,REKAPAN!$A$1:$O$2737,14, FALSE))</f>
        <v/>
      </c>
      <c r="H1239" s="50"/>
    </row>
    <row r="1240" ht="15.75" customHeight="1">
      <c r="A1240" s="176" t="s">
        <v>404</v>
      </c>
      <c r="B1240" s="174" t="str">
        <f>IFERROR(VLOOKUP(A1231,REKAPAN!$A$1:$M$2737,5, FALSE))</f>
        <v/>
      </c>
      <c r="C1240" s="185" t="s">
        <v>351</v>
      </c>
      <c r="D1240" s="266" t="str">
        <f>IFERROR(VLOOKUP(A1231,REKAPAN!$A$1:$M$2737,9, FALSE))</f>
        <v/>
      </c>
      <c r="E1240" s="267"/>
      <c r="F1240" s="176" t="s">
        <v>383</v>
      </c>
      <c r="G1240" s="190" t="str">
        <f t="shared" ref="G1240:G1241" si="166">B1239</f>
        <v/>
      </c>
      <c r="H1240" s="50"/>
    </row>
    <row r="1241" ht="15.75" customHeight="1">
      <c r="A1241" s="270"/>
      <c r="C1241" s="185" t="s">
        <v>372</v>
      </c>
      <c r="D1241" s="271" t="str">
        <f>IFERROR(VLOOKUP(A1231,REKAPAN!$A$1:$M$2737,10, FALSE))</f>
        <v/>
      </c>
      <c r="E1241" s="267"/>
      <c r="F1241" s="176" t="s">
        <v>404</v>
      </c>
      <c r="G1241" s="193" t="str">
        <f t="shared" si="166"/>
        <v/>
      </c>
      <c r="H1241" s="50"/>
    </row>
    <row r="1242" ht="15.75" customHeight="1">
      <c r="A1242" s="270"/>
      <c r="C1242" s="185" t="s">
        <v>394</v>
      </c>
      <c r="D1242" s="272"/>
      <c r="E1242" s="267"/>
      <c r="F1242" s="176"/>
      <c r="H1242" s="50"/>
    </row>
    <row r="1243" ht="15.75" customHeight="1">
      <c r="A1243" s="270"/>
      <c r="C1243" s="265"/>
      <c r="D1243" s="50"/>
      <c r="E1243" s="267"/>
      <c r="F1243" s="191"/>
      <c r="H1243" s="50"/>
    </row>
    <row r="1244" ht="15.75" customHeight="1">
      <c r="A1244" s="176" t="s">
        <v>460</v>
      </c>
      <c r="B1244" s="195" t="s">
        <v>462</v>
      </c>
      <c r="C1244" s="265"/>
      <c r="D1244" s="266"/>
      <c r="E1244" s="267"/>
      <c r="F1244" s="196" t="s">
        <v>464</v>
      </c>
      <c r="G1244" s="197" t="s">
        <v>469</v>
      </c>
      <c r="H1244" s="198"/>
    </row>
    <row r="1245" ht="15.75" customHeight="1">
      <c r="A1245" s="255" t="str">
        <f>IFERROR(VLOOKUP(A1231,REKAPAN!$A$2:$R$2737,16, FALSE))</f>
        <v/>
      </c>
      <c r="B1245" s="273"/>
      <c r="C1245" s="268"/>
      <c r="D1245" s="269"/>
      <c r="E1245" s="274"/>
      <c r="F1245" s="204"/>
      <c r="G1245" s="78"/>
      <c r="H1245" s="79"/>
    </row>
    <row r="1246" ht="15.75" customHeight="1">
      <c r="A1246" s="239" t="s">
        <v>4177</v>
      </c>
      <c r="B1246" s="222"/>
      <c r="C1246" s="222"/>
      <c r="D1246" s="223"/>
      <c r="E1246" s="264"/>
      <c r="F1246" s="164" t="str">
        <f>A1246</f>
        <v>(30)21</v>
      </c>
      <c r="G1246" s="165" t="s">
        <v>238</v>
      </c>
      <c r="H1246" s="166"/>
    </row>
    <row r="1247" ht="15.75" customHeight="1">
      <c r="A1247" s="176" t="s">
        <v>239</v>
      </c>
      <c r="B1247" s="179" t="str">
        <f>IFERROR(VLOOKUP(A1246,REKAPAN!$A$1:$M$2737,2, FALSE))</f>
        <v/>
      </c>
      <c r="C1247" s="265"/>
      <c r="D1247" s="266"/>
      <c r="E1247" s="267"/>
      <c r="F1247" s="164" t="s">
        <v>266</v>
      </c>
      <c r="G1247" s="172" t="str">
        <f>B1253</f>
        <v/>
      </c>
      <c r="H1247" s="28"/>
    </row>
    <row r="1248" ht="15.75" customHeight="1">
      <c r="A1248" s="176" t="s">
        <v>269</v>
      </c>
      <c r="B1248" s="174" t="str">
        <f>IFERROR(VLOOKUP(A1246,REKAPAN!$A$1:$M$2737,3, FALSE))</f>
        <v/>
      </c>
      <c r="D1248" s="266"/>
      <c r="E1248" s="267"/>
      <c r="F1248" s="176" t="s">
        <v>270</v>
      </c>
      <c r="G1248" s="177" t="str">
        <f>B1247</f>
        <v/>
      </c>
      <c r="H1248" s="50"/>
    </row>
    <row r="1249" ht="15.75" customHeight="1">
      <c r="A1249" s="176"/>
      <c r="D1249" s="266"/>
      <c r="E1249" s="267"/>
      <c r="F1249" s="176" t="s">
        <v>283</v>
      </c>
      <c r="G1249" s="178" t="str">
        <f t="shared" ref="G1249:G1253" si="167">D1252</f>
        <v/>
      </c>
      <c r="H1249" s="50"/>
    </row>
    <row r="1250" ht="15.75" customHeight="1">
      <c r="A1250" s="176"/>
      <c r="D1250" s="266"/>
      <c r="E1250" s="267"/>
      <c r="F1250" s="176" t="s">
        <v>300</v>
      </c>
      <c r="G1250" s="178" t="str">
        <f t="shared" si="167"/>
        <v/>
      </c>
      <c r="H1250" s="50"/>
    </row>
    <row r="1251" ht="15.75" customHeight="1">
      <c r="A1251" s="244" t="s">
        <v>306</v>
      </c>
      <c r="B1251" s="200" t="str">
        <f>IFERROR(VLOOKUP(A1246,REKAPAN!$A$1:$M$2737,4, FALSE))</f>
        <v/>
      </c>
      <c r="C1251" s="268"/>
      <c r="D1251" s="269"/>
      <c r="E1251" s="267"/>
      <c r="F1251" s="176" t="s">
        <v>325</v>
      </c>
      <c r="G1251" s="177" t="str">
        <f t="shared" si="167"/>
        <v/>
      </c>
      <c r="H1251" s="50"/>
    </row>
    <row r="1252" ht="15.75" customHeight="1">
      <c r="A1252" s="176" t="s">
        <v>332</v>
      </c>
      <c r="B1252" s="247" t="s">
        <v>333</v>
      </c>
      <c r="C1252" s="185" t="s">
        <v>283</v>
      </c>
      <c r="D1252" s="186" t="str">
        <f>IFERROR(VLOOKUP(A1246,REKAPAN!$A$1:$M$2737,12, FALSE))</f>
        <v/>
      </c>
      <c r="E1252" s="267"/>
      <c r="F1252" s="176" t="s">
        <v>351</v>
      </c>
      <c r="G1252" s="177" t="str">
        <f t="shared" si="167"/>
        <v/>
      </c>
      <c r="H1252" s="50"/>
    </row>
    <row r="1253" ht="15.75" customHeight="1">
      <c r="A1253" s="176" t="s">
        <v>266</v>
      </c>
      <c r="B1253" s="179" t="str">
        <f>IFERROR(VLOOKUP(A1246,REKAPAN!$A$1:$O$2737,15, FALSE))</f>
        <v/>
      </c>
      <c r="C1253" s="185" t="s">
        <v>300</v>
      </c>
      <c r="D1253" s="186" t="str">
        <f>IFERROR(VLOOKUP(A1246,REKAPAN!$A$1:$M$2737,13, FALSE))</f>
        <v/>
      </c>
      <c r="E1253" s="267"/>
      <c r="F1253" s="176" t="s">
        <v>372</v>
      </c>
      <c r="G1253" s="177" t="str">
        <f t="shared" si="167"/>
        <v/>
      </c>
      <c r="H1253" s="50"/>
    </row>
    <row r="1254" ht="15.75" customHeight="1">
      <c r="A1254" s="176" t="s">
        <v>383</v>
      </c>
      <c r="B1254" s="179" t="str">
        <f>IFERROR(VLOOKUP(A1246,REKAPAN!$A$1:$M$2737,6, FALSE))</f>
        <v/>
      </c>
      <c r="C1254" s="185" t="s">
        <v>325</v>
      </c>
      <c r="D1254" s="266" t="str">
        <f>IFERROR(VLOOKUP(A1246,REKAPAN!$A$1:$M$2737,11, FALSE))</f>
        <v/>
      </c>
      <c r="E1254" s="267"/>
      <c r="F1254" s="176" t="s">
        <v>394</v>
      </c>
      <c r="G1254" s="188" t="str">
        <f>IFERROR(VLOOKUP(A1246,REKAPAN!$A$1:$O$2737,14, FALSE))</f>
        <v/>
      </c>
      <c r="H1254" s="50"/>
    </row>
    <row r="1255" ht="15.75" customHeight="1">
      <c r="A1255" s="176" t="s">
        <v>404</v>
      </c>
      <c r="B1255" s="174" t="str">
        <f>IFERROR(VLOOKUP(A1246,REKAPAN!$A$1:$M$2737,5, FALSE))</f>
        <v/>
      </c>
      <c r="C1255" s="185" t="s">
        <v>351</v>
      </c>
      <c r="D1255" s="266" t="str">
        <f>IFERROR(VLOOKUP(A1246,REKAPAN!$A$1:$M$2737,9, FALSE))</f>
        <v/>
      </c>
      <c r="E1255" s="267"/>
      <c r="F1255" s="176" t="s">
        <v>383</v>
      </c>
      <c r="G1255" s="190" t="str">
        <f t="shared" ref="G1255:G1256" si="168">B1254</f>
        <v/>
      </c>
      <c r="H1255" s="50"/>
    </row>
    <row r="1256" ht="15.75" customHeight="1">
      <c r="A1256" s="270"/>
      <c r="C1256" s="185" t="s">
        <v>372</v>
      </c>
      <c r="D1256" s="271" t="str">
        <f>IFERROR(VLOOKUP(A1246,REKAPAN!$A$1:$M$2737,10, FALSE))</f>
        <v/>
      </c>
      <c r="E1256" s="267"/>
      <c r="F1256" s="176" t="s">
        <v>404</v>
      </c>
      <c r="G1256" s="193" t="str">
        <f t="shared" si="168"/>
        <v/>
      </c>
      <c r="H1256" s="50"/>
    </row>
    <row r="1257" ht="15.75" customHeight="1">
      <c r="A1257" s="270"/>
      <c r="C1257" s="185" t="s">
        <v>394</v>
      </c>
      <c r="D1257" s="272"/>
      <c r="E1257" s="267"/>
      <c r="F1257" s="176"/>
      <c r="H1257" s="50"/>
    </row>
    <row r="1258" ht="15.75" customHeight="1">
      <c r="A1258" s="270"/>
      <c r="C1258" s="265"/>
      <c r="D1258" s="50"/>
      <c r="E1258" s="267"/>
      <c r="F1258" s="191"/>
      <c r="H1258" s="50"/>
    </row>
    <row r="1259" ht="15.75" customHeight="1">
      <c r="A1259" s="176" t="s">
        <v>460</v>
      </c>
      <c r="B1259" s="195" t="s">
        <v>462</v>
      </c>
      <c r="C1259" s="265"/>
      <c r="D1259" s="266"/>
      <c r="E1259" s="267"/>
      <c r="F1259" s="196" t="s">
        <v>464</v>
      </c>
      <c r="G1259" s="197" t="s">
        <v>469</v>
      </c>
      <c r="H1259" s="198"/>
    </row>
    <row r="1260" ht="15.75" customHeight="1">
      <c r="A1260" s="255" t="str">
        <f>IFERROR(VLOOKUP(A1246,REKAPAN!$A$2:$R$2737,16, FALSE))</f>
        <v/>
      </c>
      <c r="B1260" s="273"/>
      <c r="C1260" s="268"/>
      <c r="D1260" s="269"/>
      <c r="E1260" s="274"/>
      <c r="F1260" s="204"/>
      <c r="G1260" s="78"/>
      <c r="H1260" s="79"/>
    </row>
    <row r="1261" ht="15.75" customHeight="1">
      <c r="A1261" s="239" t="s">
        <v>4179</v>
      </c>
      <c r="B1261" s="222"/>
      <c r="C1261" s="222"/>
      <c r="D1261" s="223"/>
      <c r="E1261" s="264"/>
      <c r="F1261" s="164" t="str">
        <f>A1261</f>
        <v>(30)22</v>
      </c>
      <c r="G1261" s="165" t="s">
        <v>238</v>
      </c>
      <c r="H1261" s="166"/>
    </row>
    <row r="1262" ht="15.75" customHeight="1">
      <c r="A1262" s="176" t="s">
        <v>239</v>
      </c>
      <c r="B1262" s="179" t="str">
        <f>IFERROR(VLOOKUP(A1261,REKAPAN!$A$1:$M$2737,2, FALSE))</f>
        <v/>
      </c>
      <c r="C1262" s="265"/>
      <c r="D1262" s="266"/>
      <c r="E1262" s="267"/>
      <c r="F1262" s="164" t="s">
        <v>266</v>
      </c>
      <c r="G1262" s="172" t="str">
        <f>B1268</f>
        <v/>
      </c>
      <c r="H1262" s="28"/>
    </row>
    <row r="1263" ht="15.75" customHeight="1">
      <c r="A1263" s="176" t="s">
        <v>269</v>
      </c>
      <c r="B1263" s="174" t="str">
        <f>IFERROR(VLOOKUP(A1261,REKAPAN!$A$1:$M$2737,3, FALSE))</f>
        <v/>
      </c>
      <c r="D1263" s="266"/>
      <c r="E1263" s="267"/>
      <c r="F1263" s="176" t="s">
        <v>270</v>
      </c>
      <c r="G1263" s="177" t="str">
        <f>B1262</f>
        <v/>
      </c>
      <c r="H1263" s="50"/>
    </row>
    <row r="1264" ht="15.75" customHeight="1">
      <c r="A1264" s="176"/>
      <c r="D1264" s="266"/>
      <c r="E1264" s="267"/>
      <c r="F1264" s="176" t="s">
        <v>283</v>
      </c>
      <c r="G1264" s="178" t="str">
        <f t="shared" ref="G1264:G1268" si="169">D1267</f>
        <v/>
      </c>
      <c r="H1264" s="50"/>
    </row>
    <row r="1265" ht="15.75" customHeight="1">
      <c r="A1265" s="176"/>
      <c r="D1265" s="266"/>
      <c r="E1265" s="267"/>
      <c r="F1265" s="176" t="s">
        <v>300</v>
      </c>
      <c r="G1265" s="178" t="str">
        <f t="shared" si="169"/>
        <v/>
      </c>
      <c r="H1265" s="50"/>
    </row>
    <row r="1266" ht="15.75" customHeight="1">
      <c r="A1266" s="244" t="s">
        <v>306</v>
      </c>
      <c r="B1266" s="200" t="str">
        <f>IFERROR(VLOOKUP(A1261,REKAPAN!$A$1:$M$2737,4, FALSE))</f>
        <v/>
      </c>
      <c r="C1266" s="268"/>
      <c r="D1266" s="269"/>
      <c r="E1266" s="267"/>
      <c r="F1266" s="176" t="s">
        <v>325</v>
      </c>
      <c r="G1266" s="177" t="str">
        <f t="shared" si="169"/>
        <v/>
      </c>
      <c r="H1266" s="50"/>
    </row>
    <row r="1267" ht="15.75" customHeight="1">
      <c r="A1267" s="176" t="s">
        <v>332</v>
      </c>
      <c r="B1267" s="247" t="s">
        <v>333</v>
      </c>
      <c r="C1267" s="185" t="s">
        <v>283</v>
      </c>
      <c r="D1267" s="186" t="str">
        <f>IFERROR(VLOOKUP(A1261,REKAPAN!$A$1:$M$2737,12, FALSE))</f>
        <v/>
      </c>
      <c r="E1267" s="267"/>
      <c r="F1267" s="176" t="s">
        <v>351</v>
      </c>
      <c r="G1267" s="177" t="str">
        <f t="shared" si="169"/>
        <v/>
      </c>
      <c r="H1267" s="50"/>
    </row>
    <row r="1268" ht="15.75" customHeight="1">
      <c r="A1268" s="176" t="s">
        <v>266</v>
      </c>
      <c r="B1268" s="179" t="str">
        <f>IFERROR(VLOOKUP(A1261,REKAPAN!$A$1:$O$2737,15, FALSE))</f>
        <v/>
      </c>
      <c r="C1268" s="185" t="s">
        <v>300</v>
      </c>
      <c r="D1268" s="186" t="str">
        <f>IFERROR(VLOOKUP(A1261,REKAPAN!$A$1:$M$2737,13, FALSE))</f>
        <v/>
      </c>
      <c r="E1268" s="267"/>
      <c r="F1268" s="176" t="s">
        <v>372</v>
      </c>
      <c r="G1268" s="177" t="str">
        <f t="shared" si="169"/>
        <v/>
      </c>
      <c r="H1268" s="50"/>
    </row>
    <row r="1269" ht="15.75" customHeight="1">
      <c r="A1269" s="176" t="s">
        <v>383</v>
      </c>
      <c r="B1269" s="179" t="str">
        <f>IFERROR(VLOOKUP(A1261,REKAPAN!$A$1:$M$2737,6, FALSE))</f>
        <v/>
      </c>
      <c r="C1269" s="185" t="s">
        <v>325</v>
      </c>
      <c r="D1269" s="266" t="str">
        <f>IFERROR(VLOOKUP(A1261,REKAPAN!$A$1:$M$2737,11, FALSE))</f>
        <v/>
      </c>
      <c r="E1269" s="267"/>
      <c r="F1269" s="176" t="s">
        <v>394</v>
      </c>
      <c r="G1269" s="188" t="str">
        <f>IFERROR(VLOOKUP(A1261,REKAPAN!$A$1:$O$2737,14, FALSE))</f>
        <v/>
      </c>
      <c r="H1269" s="50"/>
    </row>
    <row r="1270" ht="15.75" customHeight="1">
      <c r="A1270" s="176" t="s">
        <v>404</v>
      </c>
      <c r="B1270" s="174" t="str">
        <f>IFERROR(VLOOKUP(A1261,REKAPAN!$A$1:$M$2737,5, FALSE))</f>
        <v/>
      </c>
      <c r="C1270" s="185" t="s">
        <v>351</v>
      </c>
      <c r="D1270" s="266" t="str">
        <f>IFERROR(VLOOKUP(A1261,REKAPAN!$A$1:$M$2737,9, FALSE))</f>
        <v/>
      </c>
      <c r="E1270" s="267"/>
      <c r="F1270" s="176" t="s">
        <v>383</v>
      </c>
      <c r="G1270" s="190" t="str">
        <f t="shared" ref="G1270:G1271" si="170">B1269</f>
        <v/>
      </c>
      <c r="H1270" s="50"/>
    </row>
    <row r="1271" ht="15.75" customHeight="1">
      <c r="A1271" s="270"/>
      <c r="C1271" s="185" t="s">
        <v>372</v>
      </c>
      <c r="D1271" s="271" t="str">
        <f>IFERROR(VLOOKUP(A1261,REKAPAN!$A$1:$M$2737,10, FALSE))</f>
        <v/>
      </c>
      <c r="E1271" s="267"/>
      <c r="F1271" s="176" t="s">
        <v>404</v>
      </c>
      <c r="G1271" s="193" t="str">
        <f t="shared" si="170"/>
        <v/>
      </c>
      <c r="H1271" s="50"/>
    </row>
    <row r="1272" ht="15.75" customHeight="1">
      <c r="A1272" s="270"/>
      <c r="C1272" s="185" t="s">
        <v>394</v>
      </c>
      <c r="D1272" s="272"/>
      <c r="E1272" s="267"/>
      <c r="F1272" s="176"/>
      <c r="H1272" s="50"/>
    </row>
    <row r="1273" ht="15.75" customHeight="1">
      <c r="A1273" s="270"/>
      <c r="C1273" s="265"/>
      <c r="D1273" s="50"/>
      <c r="E1273" s="267"/>
      <c r="F1273" s="191"/>
      <c r="H1273" s="50"/>
    </row>
    <row r="1274" ht="15.75" customHeight="1">
      <c r="A1274" s="176" t="s">
        <v>460</v>
      </c>
      <c r="B1274" s="195" t="s">
        <v>462</v>
      </c>
      <c r="C1274" s="265"/>
      <c r="D1274" s="266"/>
      <c r="E1274" s="267"/>
      <c r="F1274" s="196" t="s">
        <v>464</v>
      </c>
      <c r="G1274" s="197" t="s">
        <v>469</v>
      </c>
      <c r="H1274" s="198"/>
    </row>
    <row r="1275" ht="15.75" customHeight="1">
      <c r="A1275" s="255" t="str">
        <f>IFERROR(VLOOKUP(A1261,REKAPAN!$A$2:$R$2737,16, FALSE))</f>
        <v/>
      </c>
      <c r="B1275" s="273"/>
      <c r="C1275" s="268"/>
      <c r="D1275" s="269"/>
      <c r="E1275" s="274"/>
      <c r="F1275" s="204"/>
      <c r="G1275" s="78"/>
      <c r="H1275" s="79"/>
    </row>
    <row r="1276" ht="15.75" customHeight="1">
      <c r="A1276" s="239" t="s">
        <v>4180</v>
      </c>
      <c r="B1276" s="222"/>
      <c r="C1276" s="222"/>
      <c r="D1276" s="223"/>
      <c r="E1276" s="264"/>
      <c r="F1276" s="164" t="str">
        <f>A1276</f>
        <v>(30)23</v>
      </c>
      <c r="G1276" s="165" t="s">
        <v>238</v>
      </c>
      <c r="H1276" s="166"/>
    </row>
    <row r="1277" ht="15.75" customHeight="1">
      <c r="A1277" s="176" t="s">
        <v>239</v>
      </c>
      <c r="B1277" s="179" t="str">
        <f>IFERROR(VLOOKUP(A1276,REKAPAN!$A$1:$M$2737,2, FALSE))</f>
        <v/>
      </c>
      <c r="C1277" s="265"/>
      <c r="D1277" s="266"/>
      <c r="E1277" s="267"/>
      <c r="F1277" s="164" t="s">
        <v>266</v>
      </c>
      <c r="G1277" s="172" t="str">
        <f>B1283</f>
        <v/>
      </c>
      <c r="H1277" s="28"/>
    </row>
    <row r="1278" ht="15.75" customHeight="1">
      <c r="A1278" s="176" t="s">
        <v>269</v>
      </c>
      <c r="B1278" s="174" t="str">
        <f>IFERROR(VLOOKUP(A1276,REKAPAN!$A$1:$M$2737,3, FALSE))</f>
        <v/>
      </c>
      <c r="D1278" s="266"/>
      <c r="E1278" s="267"/>
      <c r="F1278" s="176" t="s">
        <v>270</v>
      </c>
      <c r="G1278" s="177" t="str">
        <f>B1277</f>
        <v/>
      </c>
      <c r="H1278" s="50"/>
    </row>
    <row r="1279" ht="15.75" customHeight="1">
      <c r="A1279" s="176"/>
      <c r="D1279" s="266"/>
      <c r="E1279" s="267"/>
      <c r="F1279" s="176" t="s">
        <v>283</v>
      </c>
      <c r="G1279" s="178" t="str">
        <f t="shared" ref="G1279:G1283" si="171">D1282</f>
        <v/>
      </c>
      <c r="H1279" s="50"/>
    </row>
    <row r="1280" ht="15.75" customHeight="1">
      <c r="A1280" s="176"/>
      <c r="D1280" s="266"/>
      <c r="E1280" s="267"/>
      <c r="F1280" s="176" t="s">
        <v>300</v>
      </c>
      <c r="G1280" s="178" t="str">
        <f t="shared" si="171"/>
        <v/>
      </c>
      <c r="H1280" s="50"/>
    </row>
    <row r="1281" ht="15.75" customHeight="1">
      <c r="A1281" s="244" t="s">
        <v>306</v>
      </c>
      <c r="B1281" s="200" t="str">
        <f>IFERROR(VLOOKUP(A1276,REKAPAN!$A$1:$M$2737,4, FALSE))</f>
        <v/>
      </c>
      <c r="C1281" s="268"/>
      <c r="D1281" s="269"/>
      <c r="E1281" s="267"/>
      <c r="F1281" s="176" t="s">
        <v>325</v>
      </c>
      <c r="G1281" s="177" t="str">
        <f t="shared" si="171"/>
        <v/>
      </c>
      <c r="H1281" s="50"/>
    </row>
    <row r="1282" ht="15.75" customHeight="1">
      <c r="A1282" s="176" t="s">
        <v>332</v>
      </c>
      <c r="B1282" s="247" t="s">
        <v>333</v>
      </c>
      <c r="C1282" s="185" t="s">
        <v>283</v>
      </c>
      <c r="D1282" s="186" t="str">
        <f>IFERROR(VLOOKUP(A1276,REKAPAN!$A$1:$M$2737,12, FALSE))</f>
        <v/>
      </c>
      <c r="E1282" s="267"/>
      <c r="F1282" s="176" t="s">
        <v>351</v>
      </c>
      <c r="G1282" s="177" t="str">
        <f t="shared" si="171"/>
        <v/>
      </c>
      <c r="H1282" s="50"/>
    </row>
    <row r="1283" ht="15.75" customHeight="1">
      <c r="A1283" s="176" t="s">
        <v>266</v>
      </c>
      <c r="B1283" s="179" t="str">
        <f>IFERROR(VLOOKUP(A1276,REKAPAN!$A$1:$O$2737,15, FALSE))</f>
        <v/>
      </c>
      <c r="C1283" s="185" t="s">
        <v>300</v>
      </c>
      <c r="D1283" s="186" t="str">
        <f>IFERROR(VLOOKUP(A1276,REKAPAN!$A$1:$M$2737,13, FALSE))</f>
        <v/>
      </c>
      <c r="E1283" s="267"/>
      <c r="F1283" s="176" t="s">
        <v>372</v>
      </c>
      <c r="G1283" s="177" t="str">
        <f t="shared" si="171"/>
        <v/>
      </c>
      <c r="H1283" s="50"/>
    </row>
    <row r="1284" ht="15.75" customHeight="1">
      <c r="A1284" s="176" t="s">
        <v>383</v>
      </c>
      <c r="B1284" s="179" t="str">
        <f>IFERROR(VLOOKUP(A1276,REKAPAN!$A$1:$M$2737,6, FALSE))</f>
        <v/>
      </c>
      <c r="C1284" s="185" t="s">
        <v>325</v>
      </c>
      <c r="D1284" s="266" t="str">
        <f>IFERROR(VLOOKUP(A1276,REKAPAN!$A$1:$M$2737,11, FALSE))</f>
        <v/>
      </c>
      <c r="E1284" s="267"/>
      <c r="F1284" s="176" t="s">
        <v>394</v>
      </c>
      <c r="G1284" s="188" t="str">
        <f>IFERROR(VLOOKUP(A1276,REKAPAN!$A$1:$O$2737,14, FALSE))</f>
        <v/>
      </c>
      <c r="H1284" s="50"/>
    </row>
    <row r="1285" ht="15.75" customHeight="1">
      <c r="A1285" s="176" t="s">
        <v>404</v>
      </c>
      <c r="B1285" s="174" t="str">
        <f>IFERROR(VLOOKUP(A1276,REKAPAN!$A$1:$M$2737,5, FALSE))</f>
        <v/>
      </c>
      <c r="C1285" s="185" t="s">
        <v>351</v>
      </c>
      <c r="D1285" s="266" t="str">
        <f>IFERROR(VLOOKUP(A1276,REKAPAN!$A$1:$M$2737,9, FALSE))</f>
        <v/>
      </c>
      <c r="E1285" s="267"/>
      <c r="F1285" s="176" t="s">
        <v>383</v>
      </c>
      <c r="G1285" s="190" t="str">
        <f t="shared" ref="G1285:G1286" si="172">B1284</f>
        <v/>
      </c>
      <c r="H1285" s="50"/>
    </row>
    <row r="1286" ht="15.75" customHeight="1">
      <c r="A1286" s="270"/>
      <c r="C1286" s="185" t="s">
        <v>372</v>
      </c>
      <c r="D1286" s="271" t="str">
        <f>IFERROR(VLOOKUP(A1276,REKAPAN!$A$1:$M$2737,10, FALSE))</f>
        <v/>
      </c>
      <c r="E1286" s="267"/>
      <c r="F1286" s="176" t="s">
        <v>404</v>
      </c>
      <c r="G1286" s="193" t="str">
        <f t="shared" si="172"/>
        <v/>
      </c>
      <c r="H1286" s="50"/>
    </row>
    <row r="1287" ht="15.75" customHeight="1">
      <c r="A1287" s="270"/>
      <c r="C1287" s="185" t="s">
        <v>394</v>
      </c>
      <c r="D1287" s="272"/>
      <c r="E1287" s="267"/>
      <c r="F1287" s="176"/>
      <c r="H1287" s="50"/>
    </row>
    <row r="1288" ht="15.75" customHeight="1">
      <c r="A1288" s="270"/>
      <c r="C1288" s="265"/>
      <c r="D1288" s="50"/>
      <c r="E1288" s="267"/>
      <c r="F1288" s="191"/>
      <c r="H1288" s="50"/>
    </row>
    <row r="1289" ht="15.75" customHeight="1">
      <c r="A1289" s="176" t="s">
        <v>460</v>
      </c>
      <c r="B1289" s="195" t="s">
        <v>462</v>
      </c>
      <c r="C1289" s="265"/>
      <c r="D1289" s="266"/>
      <c r="E1289" s="267"/>
      <c r="F1289" s="196" t="s">
        <v>464</v>
      </c>
      <c r="G1289" s="197" t="s">
        <v>469</v>
      </c>
      <c r="H1289" s="198"/>
    </row>
    <row r="1290" ht="15.75" customHeight="1">
      <c r="A1290" s="255" t="str">
        <f>IFERROR(VLOOKUP(A1276,REKAPAN!$A$2:$R$2737,16, FALSE))</f>
        <v/>
      </c>
      <c r="B1290" s="273"/>
      <c r="C1290" s="268"/>
      <c r="D1290" s="269"/>
      <c r="E1290" s="274"/>
      <c r="F1290" s="204"/>
      <c r="G1290" s="78"/>
      <c r="H1290" s="79"/>
    </row>
    <row r="1291" ht="15.75" customHeight="1">
      <c r="A1291" s="239" t="s">
        <v>4182</v>
      </c>
      <c r="B1291" s="222"/>
      <c r="C1291" s="222"/>
      <c r="D1291" s="223"/>
      <c r="E1291" s="264"/>
      <c r="F1291" s="164" t="str">
        <f>A1291</f>
        <v>(30)24</v>
      </c>
      <c r="G1291" s="165" t="s">
        <v>238</v>
      </c>
      <c r="H1291" s="166"/>
    </row>
    <row r="1292" ht="15.75" customHeight="1">
      <c r="A1292" s="176" t="s">
        <v>239</v>
      </c>
      <c r="B1292" s="179" t="str">
        <f>IFERROR(VLOOKUP(A1291,REKAPAN!$A$1:$M$2737,2, FALSE))</f>
        <v/>
      </c>
      <c r="C1292" s="265"/>
      <c r="D1292" s="266"/>
      <c r="E1292" s="267"/>
      <c r="F1292" s="164" t="s">
        <v>266</v>
      </c>
      <c r="G1292" s="172" t="str">
        <f>B1298</f>
        <v/>
      </c>
      <c r="H1292" s="28"/>
    </row>
    <row r="1293" ht="15.75" customHeight="1">
      <c r="A1293" s="176" t="s">
        <v>269</v>
      </c>
      <c r="B1293" s="174" t="str">
        <f>IFERROR(VLOOKUP(A1291,REKAPAN!$A$1:$M$2737,3, FALSE))</f>
        <v/>
      </c>
      <c r="D1293" s="266"/>
      <c r="E1293" s="267"/>
      <c r="F1293" s="176" t="s">
        <v>270</v>
      </c>
      <c r="G1293" s="177" t="str">
        <f>B1292</f>
        <v/>
      </c>
      <c r="H1293" s="50"/>
    </row>
    <row r="1294" ht="15.75" customHeight="1">
      <c r="A1294" s="176"/>
      <c r="D1294" s="266"/>
      <c r="E1294" s="267"/>
      <c r="F1294" s="176" t="s">
        <v>283</v>
      </c>
      <c r="G1294" s="178" t="str">
        <f t="shared" ref="G1294:G1298" si="173">D1297</f>
        <v/>
      </c>
      <c r="H1294" s="50"/>
    </row>
    <row r="1295" ht="15.75" customHeight="1">
      <c r="A1295" s="176"/>
      <c r="D1295" s="266"/>
      <c r="E1295" s="267"/>
      <c r="F1295" s="176" t="s">
        <v>300</v>
      </c>
      <c r="G1295" s="178" t="str">
        <f t="shared" si="173"/>
        <v/>
      </c>
      <c r="H1295" s="50"/>
    </row>
    <row r="1296" ht="15.75" customHeight="1">
      <c r="A1296" s="244" t="s">
        <v>306</v>
      </c>
      <c r="B1296" s="200" t="str">
        <f>IFERROR(VLOOKUP(A1291,REKAPAN!$A$1:$M$2737,4, FALSE))</f>
        <v/>
      </c>
      <c r="C1296" s="268"/>
      <c r="D1296" s="269"/>
      <c r="E1296" s="267"/>
      <c r="F1296" s="176" t="s">
        <v>325</v>
      </c>
      <c r="G1296" s="177" t="str">
        <f t="shared" si="173"/>
        <v/>
      </c>
      <c r="H1296" s="50"/>
    </row>
    <row r="1297" ht="15.75" customHeight="1">
      <c r="A1297" s="176" t="s">
        <v>332</v>
      </c>
      <c r="B1297" s="247" t="s">
        <v>333</v>
      </c>
      <c r="C1297" s="185" t="s">
        <v>283</v>
      </c>
      <c r="D1297" s="186" t="str">
        <f>IFERROR(VLOOKUP(A1291,REKAPAN!$A$1:$M$2737,12, FALSE))</f>
        <v/>
      </c>
      <c r="E1297" s="267"/>
      <c r="F1297" s="176" t="s">
        <v>351</v>
      </c>
      <c r="G1297" s="177" t="str">
        <f t="shared" si="173"/>
        <v/>
      </c>
      <c r="H1297" s="50"/>
    </row>
    <row r="1298" ht="15.75" customHeight="1">
      <c r="A1298" s="176" t="s">
        <v>266</v>
      </c>
      <c r="B1298" s="179" t="str">
        <f>IFERROR(VLOOKUP(A1291,REKAPAN!$A$1:$O$2737,15, FALSE))</f>
        <v/>
      </c>
      <c r="C1298" s="185" t="s">
        <v>300</v>
      </c>
      <c r="D1298" s="186" t="str">
        <f>IFERROR(VLOOKUP(A1291,REKAPAN!$A$1:$M$2737,13, FALSE))</f>
        <v/>
      </c>
      <c r="E1298" s="267"/>
      <c r="F1298" s="176" t="s">
        <v>372</v>
      </c>
      <c r="G1298" s="177" t="str">
        <f t="shared" si="173"/>
        <v/>
      </c>
      <c r="H1298" s="50"/>
    </row>
    <row r="1299" ht="15.75" customHeight="1">
      <c r="A1299" s="176" t="s">
        <v>383</v>
      </c>
      <c r="B1299" s="179" t="str">
        <f>IFERROR(VLOOKUP(A1291,REKAPAN!$A$1:$M$2737,6, FALSE))</f>
        <v/>
      </c>
      <c r="C1299" s="185" t="s">
        <v>325</v>
      </c>
      <c r="D1299" s="266" t="str">
        <f>IFERROR(VLOOKUP(A1291,REKAPAN!$A$1:$M$2737,11, FALSE))</f>
        <v/>
      </c>
      <c r="E1299" s="267"/>
      <c r="F1299" s="176" t="s">
        <v>394</v>
      </c>
      <c r="G1299" s="188" t="str">
        <f>IFERROR(VLOOKUP(A1291,REKAPAN!$A$1:$O$2737,14, FALSE))</f>
        <v/>
      </c>
      <c r="H1299" s="50"/>
    </row>
    <row r="1300" ht="15.75" customHeight="1">
      <c r="A1300" s="176" t="s">
        <v>404</v>
      </c>
      <c r="B1300" s="174" t="str">
        <f>IFERROR(VLOOKUP(A1291,REKAPAN!$A$1:$M$2737,5, FALSE))</f>
        <v/>
      </c>
      <c r="C1300" s="185" t="s">
        <v>351</v>
      </c>
      <c r="D1300" s="266" t="str">
        <f>IFERROR(VLOOKUP(A1291,REKAPAN!$A$1:$M$2737,9, FALSE))</f>
        <v/>
      </c>
      <c r="E1300" s="267"/>
      <c r="F1300" s="176" t="s">
        <v>383</v>
      </c>
      <c r="G1300" s="190" t="str">
        <f t="shared" ref="G1300:G1301" si="174">B1299</f>
        <v/>
      </c>
      <c r="H1300" s="50"/>
    </row>
    <row r="1301" ht="15.75" customHeight="1">
      <c r="A1301" s="270"/>
      <c r="C1301" s="185" t="s">
        <v>372</v>
      </c>
      <c r="D1301" s="271" t="str">
        <f>IFERROR(VLOOKUP(A1291,REKAPAN!$A$1:$M$2737,10, FALSE))</f>
        <v/>
      </c>
      <c r="E1301" s="267"/>
      <c r="F1301" s="176" t="s">
        <v>404</v>
      </c>
      <c r="G1301" s="193" t="str">
        <f t="shared" si="174"/>
        <v/>
      </c>
      <c r="H1301" s="50"/>
    </row>
    <row r="1302" ht="15.75" customHeight="1">
      <c r="A1302" s="270"/>
      <c r="C1302" s="185" t="s">
        <v>394</v>
      </c>
      <c r="D1302" s="272"/>
      <c r="E1302" s="267"/>
      <c r="F1302" s="176"/>
      <c r="H1302" s="50"/>
    </row>
    <row r="1303" ht="15.75" customHeight="1">
      <c r="A1303" s="270"/>
      <c r="C1303" s="265"/>
      <c r="D1303" s="50"/>
      <c r="E1303" s="267"/>
      <c r="F1303" s="191"/>
      <c r="H1303" s="50"/>
    </row>
    <row r="1304" ht="15.75" customHeight="1">
      <c r="A1304" s="176" t="s">
        <v>460</v>
      </c>
      <c r="B1304" s="195" t="s">
        <v>462</v>
      </c>
      <c r="C1304" s="265"/>
      <c r="D1304" s="266"/>
      <c r="E1304" s="267"/>
      <c r="F1304" s="196" t="s">
        <v>464</v>
      </c>
      <c r="G1304" s="197" t="s">
        <v>469</v>
      </c>
      <c r="H1304" s="198"/>
    </row>
    <row r="1305" ht="15.75" customHeight="1">
      <c r="A1305" s="255" t="str">
        <f>IFERROR(VLOOKUP(A1291,REKAPAN!$A$2:$R$2737,16, FALSE))</f>
        <v/>
      </c>
      <c r="B1305" s="273"/>
      <c r="C1305" s="268"/>
      <c r="D1305" s="269"/>
      <c r="E1305" s="274"/>
      <c r="F1305" s="204"/>
      <c r="G1305" s="78"/>
      <c r="H1305" s="79"/>
    </row>
    <row r="1306" ht="15.75" customHeight="1">
      <c r="A1306" s="239" t="s">
        <v>4183</v>
      </c>
      <c r="B1306" s="222"/>
      <c r="C1306" s="222"/>
      <c r="D1306" s="223"/>
      <c r="E1306" s="264"/>
      <c r="F1306" s="164" t="str">
        <f>A1306</f>
        <v>(30)25</v>
      </c>
      <c r="G1306" s="165" t="s">
        <v>238</v>
      </c>
      <c r="H1306" s="166"/>
    </row>
    <row r="1307" ht="15.75" customHeight="1">
      <c r="A1307" s="176" t="s">
        <v>239</v>
      </c>
      <c r="B1307" s="179" t="str">
        <f>IFERROR(VLOOKUP(A1306,REKAPAN!$A$1:$M$2737,2, FALSE))</f>
        <v/>
      </c>
      <c r="C1307" s="265"/>
      <c r="D1307" s="266"/>
      <c r="E1307" s="267"/>
      <c r="F1307" s="164" t="s">
        <v>266</v>
      </c>
      <c r="G1307" s="172" t="str">
        <f>B1313</f>
        <v/>
      </c>
      <c r="H1307" s="28"/>
    </row>
    <row r="1308" ht="15.75" customHeight="1">
      <c r="A1308" s="176" t="s">
        <v>269</v>
      </c>
      <c r="B1308" s="174" t="str">
        <f>IFERROR(VLOOKUP(A1306,REKAPAN!$A$1:$M$2737,3, FALSE))</f>
        <v/>
      </c>
      <c r="D1308" s="266"/>
      <c r="E1308" s="267"/>
      <c r="F1308" s="176" t="s">
        <v>270</v>
      </c>
      <c r="G1308" s="177" t="str">
        <f>B1307</f>
        <v/>
      </c>
      <c r="H1308" s="50"/>
    </row>
    <row r="1309" ht="15.75" customHeight="1">
      <c r="A1309" s="176"/>
      <c r="D1309" s="266"/>
      <c r="E1309" s="267"/>
      <c r="F1309" s="176" t="s">
        <v>283</v>
      </c>
      <c r="G1309" s="178" t="str">
        <f t="shared" ref="G1309:G1313" si="175">D1312</f>
        <v/>
      </c>
      <c r="H1309" s="50"/>
    </row>
    <row r="1310" ht="15.75" customHeight="1">
      <c r="A1310" s="176"/>
      <c r="D1310" s="266"/>
      <c r="E1310" s="267"/>
      <c r="F1310" s="176" t="s">
        <v>300</v>
      </c>
      <c r="G1310" s="178" t="str">
        <f t="shared" si="175"/>
        <v/>
      </c>
      <c r="H1310" s="50"/>
    </row>
    <row r="1311" ht="15.75" customHeight="1">
      <c r="A1311" s="244" t="s">
        <v>306</v>
      </c>
      <c r="B1311" s="200" t="str">
        <f>IFERROR(VLOOKUP(A1306,REKAPAN!$A$1:$M$2737,4, FALSE))</f>
        <v/>
      </c>
      <c r="C1311" s="268"/>
      <c r="D1311" s="269"/>
      <c r="E1311" s="267"/>
      <c r="F1311" s="176" t="s">
        <v>325</v>
      </c>
      <c r="G1311" s="177" t="str">
        <f t="shared" si="175"/>
        <v/>
      </c>
      <c r="H1311" s="50"/>
    </row>
    <row r="1312" ht="15.75" customHeight="1">
      <c r="A1312" s="176" t="s">
        <v>332</v>
      </c>
      <c r="B1312" s="247" t="s">
        <v>333</v>
      </c>
      <c r="C1312" s="185" t="s">
        <v>283</v>
      </c>
      <c r="D1312" s="186" t="str">
        <f>IFERROR(VLOOKUP(A1306,REKAPAN!$A$1:$M$2737,12, FALSE))</f>
        <v/>
      </c>
      <c r="E1312" s="267"/>
      <c r="F1312" s="176" t="s">
        <v>351</v>
      </c>
      <c r="G1312" s="177" t="str">
        <f t="shared" si="175"/>
        <v/>
      </c>
      <c r="H1312" s="50"/>
    </row>
    <row r="1313" ht="15.75" customHeight="1">
      <c r="A1313" s="176" t="s">
        <v>266</v>
      </c>
      <c r="B1313" s="179" t="str">
        <f>IFERROR(VLOOKUP(A1306,REKAPAN!$A$1:$O$2737,15, FALSE))</f>
        <v/>
      </c>
      <c r="C1313" s="185" t="s">
        <v>300</v>
      </c>
      <c r="D1313" s="186" t="str">
        <f>IFERROR(VLOOKUP(A1306,REKAPAN!$A$1:$M$2737,13, FALSE))</f>
        <v/>
      </c>
      <c r="E1313" s="267"/>
      <c r="F1313" s="176" t="s">
        <v>372</v>
      </c>
      <c r="G1313" s="177" t="str">
        <f t="shared" si="175"/>
        <v/>
      </c>
      <c r="H1313" s="50"/>
    </row>
    <row r="1314" ht="15.75" customHeight="1">
      <c r="A1314" s="176" t="s">
        <v>383</v>
      </c>
      <c r="B1314" s="179" t="str">
        <f>IFERROR(VLOOKUP(A1306,REKAPAN!$A$1:$M$2737,6, FALSE))</f>
        <v/>
      </c>
      <c r="C1314" s="185" t="s">
        <v>325</v>
      </c>
      <c r="D1314" s="266" t="str">
        <f>IFERROR(VLOOKUP(A1306,REKAPAN!$A$1:$M$2737,11, FALSE))</f>
        <v/>
      </c>
      <c r="E1314" s="267"/>
      <c r="F1314" s="176" t="s">
        <v>394</v>
      </c>
      <c r="G1314" s="188" t="str">
        <f>IFERROR(VLOOKUP(A1306,REKAPAN!$A$1:$O$2737,14, FALSE))</f>
        <v/>
      </c>
      <c r="H1314" s="50"/>
    </row>
    <row r="1315" ht="15.75" customHeight="1">
      <c r="A1315" s="176" t="s">
        <v>404</v>
      </c>
      <c r="B1315" s="174" t="str">
        <f>IFERROR(VLOOKUP(A1306,REKAPAN!$A$1:$M$2737,5, FALSE))</f>
        <v/>
      </c>
      <c r="C1315" s="185" t="s">
        <v>351</v>
      </c>
      <c r="D1315" s="266" t="str">
        <f>IFERROR(VLOOKUP(A1306,REKAPAN!$A$1:$M$2737,9, FALSE))</f>
        <v/>
      </c>
      <c r="E1315" s="267"/>
      <c r="F1315" s="176" t="s">
        <v>383</v>
      </c>
      <c r="G1315" s="190" t="str">
        <f t="shared" ref="G1315:G1316" si="176">B1314</f>
        <v/>
      </c>
      <c r="H1315" s="50"/>
    </row>
    <row r="1316" ht="15.75" customHeight="1">
      <c r="A1316" s="270"/>
      <c r="C1316" s="185" t="s">
        <v>372</v>
      </c>
      <c r="D1316" s="271" t="str">
        <f>IFERROR(VLOOKUP(A1306,REKAPAN!$A$1:$M$2737,10, FALSE))</f>
        <v/>
      </c>
      <c r="E1316" s="267"/>
      <c r="F1316" s="176" t="s">
        <v>404</v>
      </c>
      <c r="G1316" s="193" t="str">
        <f t="shared" si="176"/>
        <v/>
      </c>
      <c r="H1316" s="50"/>
    </row>
    <row r="1317" ht="15.75" customHeight="1">
      <c r="A1317" s="270"/>
      <c r="C1317" s="185" t="s">
        <v>394</v>
      </c>
      <c r="D1317" s="272"/>
      <c r="E1317" s="267"/>
      <c r="F1317" s="176"/>
      <c r="H1317" s="50"/>
    </row>
    <row r="1318" ht="15.75" customHeight="1">
      <c r="A1318" s="270"/>
      <c r="C1318" s="265"/>
      <c r="D1318" s="50"/>
      <c r="E1318" s="267"/>
      <c r="F1318" s="191"/>
      <c r="H1318" s="50"/>
    </row>
    <row r="1319" ht="15.75" customHeight="1">
      <c r="A1319" s="176" t="s">
        <v>460</v>
      </c>
      <c r="B1319" s="195" t="s">
        <v>462</v>
      </c>
      <c r="C1319" s="265"/>
      <c r="D1319" s="266"/>
      <c r="E1319" s="267"/>
      <c r="F1319" s="196" t="s">
        <v>464</v>
      </c>
      <c r="G1319" s="197" t="s">
        <v>469</v>
      </c>
      <c r="H1319" s="198"/>
    </row>
    <row r="1320" ht="15.75" customHeight="1">
      <c r="A1320" s="255" t="str">
        <f>IFERROR(VLOOKUP(A1306,REKAPAN!$A$2:$R$2737,16, FALSE))</f>
        <v/>
      </c>
      <c r="B1320" s="273"/>
      <c r="C1320" s="268"/>
      <c r="D1320" s="269"/>
      <c r="E1320" s="274"/>
      <c r="F1320" s="204"/>
      <c r="G1320" s="78"/>
      <c r="H1320" s="79"/>
    </row>
    <row r="1321" ht="15.75" customHeight="1">
      <c r="A1321" s="239" t="s">
        <v>4185</v>
      </c>
      <c r="B1321" s="222"/>
      <c r="C1321" s="222"/>
      <c r="D1321" s="223"/>
      <c r="E1321" s="264"/>
      <c r="F1321" s="164" t="str">
        <f>A1321</f>
        <v>(30)26</v>
      </c>
      <c r="G1321" s="165" t="s">
        <v>238</v>
      </c>
      <c r="H1321" s="166"/>
    </row>
    <row r="1322" ht="15.75" customHeight="1">
      <c r="A1322" s="176" t="s">
        <v>239</v>
      </c>
      <c r="B1322" s="179" t="str">
        <f>IFERROR(VLOOKUP(A1321,REKAPAN!$A$1:$M$2737,2, FALSE))</f>
        <v/>
      </c>
      <c r="C1322" s="265"/>
      <c r="D1322" s="266"/>
      <c r="E1322" s="267"/>
      <c r="F1322" s="164" t="s">
        <v>266</v>
      </c>
      <c r="G1322" s="172" t="str">
        <f>B1328</f>
        <v/>
      </c>
      <c r="H1322" s="28"/>
    </row>
    <row r="1323" ht="15.75" customHeight="1">
      <c r="A1323" s="176" t="s">
        <v>269</v>
      </c>
      <c r="B1323" s="174" t="str">
        <f>IFERROR(VLOOKUP(A1321,REKAPAN!$A$1:$M$2737,3, FALSE))</f>
        <v/>
      </c>
      <c r="D1323" s="266"/>
      <c r="E1323" s="267"/>
      <c r="F1323" s="176" t="s">
        <v>270</v>
      </c>
      <c r="G1323" s="177" t="str">
        <f>B1322</f>
        <v/>
      </c>
      <c r="H1323" s="50"/>
    </row>
    <row r="1324" ht="15.75" customHeight="1">
      <c r="A1324" s="176"/>
      <c r="D1324" s="266"/>
      <c r="E1324" s="267"/>
      <c r="F1324" s="176" t="s">
        <v>283</v>
      </c>
      <c r="G1324" s="178" t="str">
        <f t="shared" ref="G1324:G1328" si="177">D1327</f>
        <v/>
      </c>
      <c r="H1324" s="50"/>
    </row>
    <row r="1325" ht="15.75" customHeight="1">
      <c r="A1325" s="176"/>
      <c r="D1325" s="266"/>
      <c r="E1325" s="267"/>
      <c r="F1325" s="176" t="s">
        <v>300</v>
      </c>
      <c r="G1325" s="178" t="str">
        <f t="shared" si="177"/>
        <v/>
      </c>
      <c r="H1325" s="50"/>
    </row>
    <row r="1326" ht="15.75" customHeight="1">
      <c r="A1326" s="244" t="s">
        <v>306</v>
      </c>
      <c r="B1326" s="200" t="str">
        <f>IFERROR(VLOOKUP(A1321,REKAPAN!$A$1:$M$2737,4, FALSE))</f>
        <v/>
      </c>
      <c r="C1326" s="268"/>
      <c r="D1326" s="269"/>
      <c r="E1326" s="267"/>
      <c r="F1326" s="176" t="s">
        <v>325</v>
      </c>
      <c r="G1326" s="177" t="str">
        <f t="shared" si="177"/>
        <v/>
      </c>
      <c r="H1326" s="50"/>
    </row>
    <row r="1327" ht="15.75" customHeight="1">
      <c r="A1327" s="176" t="s">
        <v>332</v>
      </c>
      <c r="B1327" s="247" t="s">
        <v>333</v>
      </c>
      <c r="C1327" s="185" t="s">
        <v>283</v>
      </c>
      <c r="D1327" s="186" t="str">
        <f>IFERROR(VLOOKUP(A1321,REKAPAN!$A$1:$M$2737,12, FALSE))</f>
        <v/>
      </c>
      <c r="E1327" s="267"/>
      <c r="F1327" s="176" t="s">
        <v>351</v>
      </c>
      <c r="G1327" s="177" t="str">
        <f t="shared" si="177"/>
        <v/>
      </c>
      <c r="H1327" s="50"/>
    </row>
    <row r="1328" ht="15.75" customHeight="1">
      <c r="A1328" s="176" t="s">
        <v>266</v>
      </c>
      <c r="B1328" s="179" t="str">
        <f>IFERROR(VLOOKUP(A1321,REKAPAN!$A$1:$O$2737,15, FALSE))</f>
        <v/>
      </c>
      <c r="C1328" s="185" t="s">
        <v>300</v>
      </c>
      <c r="D1328" s="186" t="str">
        <f>IFERROR(VLOOKUP(A1321,REKAPAN!$A$1:$M$2737,13, FALSE))</f>
        <v/>
      </c>
      <c r="E1328" s="267"/>
      <c r="F1328" s="176" t="s">
        <v>372</v>
      </c>
      <c r="G1328" s="177" t="str">
        <f t="shared" si="177"/>
        <v/>
      </c>
      <c r="H1328" s="50"/>
    </row>
    <row r="1329" ht="15.75" customHeight="1">
      <c r="A1329" s="176" t="s">
        <v>383</v>
      </c>
      <c r="B1329" s="179" t="str">
        <f>IFERROR(VLOOKUP(A1321,REKAPAN!$A$1:$M$2737,6, FALSE))</f>
        <v/>
      </c>
      <c r="C1329" s="185" t="s">
        <v>325</v>
      </c>
      <c r="D1329" s="266" t="str">
        <f>IFERROR(VLOOKUP(A1321,REKAPAN!$A$1:$M$2737,11, FALSE))</f>
        <v/>
      </c>
      <c r="E1329" s="267"/>
      <c r="F1329" s="176" t="s">
        <v>394</v>
      </c>
      <c r="G1329" s="188" t="str">
        <f>IFERROR(VLOOKUP(A1321,REKAPAN!$A$1:$O$2737,14, FALSE))</f>
        <v/>
      </c>
      <c r="H1329" s="50"/>
    </row>
    <row r="1330" ht="15.75" customHeight="1">
      <c r="A1330" s="176" t="s">
        <v>404</v>
      </c>
      <c r="B1330" s="174" t="str">
        <f>IFERROR(VLOOKUP(A1321,REKAPAN!$A$1:$M$2737,5, FALSE))</f>
        <v/>
      </c>
      <c r="C1330" s="185" t="s">
        <v>351</v>
      </c>
      <c r="D1330" s="266" t="str">
        <f>IFERROR(VLOOKUP(A1321,REKAPAN!$A$1:$M$2737,9, FALSE))</f>
        <v/>
      </c>
      <c r="E1330" s="267"/>
      <c r="F1330" s="176" t="s">
        <v>383</v>
      </c>
      <c r="G1330" s="190" t="str">
        <f t="shared" ref="G1330:G1331" si="178">B1329</f>
        <v/>
      </c>
      <c r="H1330" s="50"/>
    </row>
    <row r="1331" ht="15.75" customHeight="1">
      <c r="A1331" s="270"/>
      <c r="C1331" s="185" t="s">
        <v>372</v>
      </c>
      <c r="D1331" s="271" t="str">
        <f>IFERROR(VLOOKUP(A1321,REKAPAN!$A$1:$M$2737,10, FALSE))</f>
        <v/>
      </c>
      <c r="E1331" s="267"/>
      <c r="F1331" s="176" t="s">
        <v>404</v>
      </c>
      <c r="G1331" s="193" t="str">
        <f t="shared" si="178"/>
        <v/>
      </c>
      <c r="H1331" s="50"/>
    </row>
    <row r="1332" ht="15.75" customHeight="1">
      <c r="A1332" s="270"/>
      <c r="C1332" s="185" t="s">
        <v>394</v>
      </c>
      <c r="D1332" s="272"/>
      <c r="E1332" s="267"/>
      <c r="F1332" s="176"/>
      <c r="H1332" s="50"/>
    </row>
    <row r="1333" ht="15.75" customHeight="1">
      <c r="A1333" s="270"/>
      <c r="C1333" s="265"/>
      <c r="D1333" s="50"/>
      <c r="E1333" s="267"/>
      <c r="F1333" s="191"/>
      <c r="H1333" s="50"/>
    </row>
    <row r="1334" ht="15.75" customHeight="1">
      <c r="A1334" s="176" t="s">
        <v>460</v>
      </c>
      <c r="B1334" s="195" t="s">
        <v>462</v>
      </c>
      <c r="C1334" s="265"/>
      <c r="D1334" s="266"/>
      <c r="E1334" s="267"/>
      <c r="F1334" s="196" t="s">
        <v>464</v>
      </c>
      <c r="G1334" s="197" t="s">
        <v>469</v>
      </c>
      <c r="H1334" s="198"/>
    </row>
    <row r="1335" ht="15.75" customHeight="1">
      <c r="A1335" s="255" t="str">
        <f>IFERROR(VLOOKUP(A1321,REKAPAN!$A$2:$R$2737,16, FALSE))</f>
        <v/>
      </c>
      <c r="B1335" s="273"/>
      <c r="C1335" s="268"/>
      <c r="D1335" s="269"/>
      <c r="E1335" s="274"/>
      <c r="F1335" s="204"/>
      <c r="G1335" s="78"/>
      <c r="H1335" s="79"/>
    </row>
    <row r="1336" ht="15.75" customHeight="1">
      <c r="A1336" s="239" t="s">
        <v>4187</v>
      </c>
      <c r="B1336" s="222"/>
      <c r="C1336" s="222"/>
      <c r="D1336" s="223"/>
      <c r="E1336" s="264"/>
      <c r="F1336" s="164" t="str">
        <f>A1336</f>
        <v>(30)27</v>
      </c>
      <c r="G1336" s="165" t="s">
        <v>238</v>
      </c>
      <c r="H1336" s="166"/>
    </row>
    <row r="1337" ht="15.75" customHeight="1">
      <c r="A1337" s="176" t="s">
        <v>239</v>
      </c>
      <c r="B1337" s="179" t="str">
        <f>IFERROR(VLOOKUP(A1336,REKAPAN!$A$1:$M$2737,2, FALSE))</f>
        <v/>
      </c>
      <c r="C1337" s="265"/>
      <c r="D1337" s="266"/>
      <c r="E1337" s="267"/>
      <c r="F1337" s="164" t="s">
        <v>266</v>
      </c>
      <c r="G1337" s="172" t="str">
        <f>B1343</f>
        <v/>
      </c>
      <c r="H1337" s="28"/>
    </row>
    <row r="1338" ht="15.75" customHeight="1">
      <c r="A1338" s="176" t="s">
        <v>269</v>
      </c>
      <c r="B1338" s="174" t="str">
        <f>IFERROR(VLOOKUP(A1336,REKAPAN!$A$1:$M$2737,3, FALSE))</f>
        <v/>
      </c>
      <c r="D1338" s="266"/>
      <c r="E1338" s="267"/>
      <c r="F1338" s="176" t="s">
        <v>270</v>
      </c>
      <c r="G1338" s="177" t="str">
        <f>B1337</f>
        <v/>
      </c>
      <c r="H1338" s="50"/>
    </row>
    <row r="1339" ht="15.75" customHeight="1">
      <c r="A1339" s="176"/>
      <c r="D1339" s="266"/>
      <c r="E1339" s="267"/>
      <c r="F1339" s="176" t="s">
        <v>283</v>
      </c>
      <c r="G1339" s="178" t="str">
        <f t="shared" ref="G1339:G1343" si="179">D1342</f>
        <v/>
      </c>
      <c r="H1339" s="50"/>
    </row>
    <row r="1340" ht="15.75" customHeight="1">
      <c r="A1340" s="176"/>
      <c r="D1340" s="266"/>
      <c r="E1340" s="267"/>
      <c r="F1340" s="176" t="s">
        <v>300</v>
      </c>
      <c r="G1340" s="178" t="str">
        <f t="shared" si="179"/>
        <v/>
      </c>
      <c r="H1340" s="50"/>
    </row>
    <row r="1341" ht="15.75" customHeight="1">
      <c r="A1341" s="244" t="s">
        <v>306</v>
      </c>
      <c r="B1341" s="200" t="str">
        <f>IFERROR(VLOOKUP(A1336,REKAPAN!$A$1:$M$2737,4, FALSE))</f>
        <v/>
      </c>
      <c r="C1341" s="268"/>
      <c r="D1341" s="269"/>
      <c r="E1341" s="267"/>
      <c r="F1341" s="176" t="s">
        <v>325</v>
      </c>
      <c r="G1341" s="177" t="str">
        <f t="shared" si="179"/>
        <v/>
      </c>
      <c r="H1341" s="50"/>
    </row>
    <row r="1342" ht="15.75" customHeight="1">
      <c r="A1342" s="176" t="s">
        <v>332</v>
      </c>
      <c r="B1342" s="247" t="s">
        <v>333</v>
      </c>
      <c r="C1342" s="185" t="s">
        <v>283</v>
      </c>
      <c r="D1342" s="186" t="str">
        <f>IFERROR(VLOOKUP(A1336,REKAPAN!$A$1:$M$2737,12, FALSE))</f>
        <v/>
      </c>
      <c r="E1342" s="267"/>
      <c r="F1342" s="176" t="s">
        <v>351</v>
      </c>
      <c r="G1342" s="177" t="str">
        <f t="shared" si="179"/>
        <v/>
      </c>
      <c r="H1342" s="50"/>
    </row>
    <row r="1343" ht="15.75" customHeight="1">
      <c r="A1343" s="176" t="s">
        <v>266</v>
      </c>
      <c r="B1343" s="179" t="str">
        <f>IFERROR(VLOOKUP(A1336,REKAPAN!$A$1:$O$2737,15, FALSE))</f>
        <v/>
      </c>
      <c r="C1343" s="185" t="s">
        <v>300</v>
      </c>
      <c r="D1343" s="186" t="str">
        <f>IFERROR(VLOOKUP(A1336,REKAPAN!$A$1:$M$2737,13, FALSE))</f>
        <v/>
      </c>
      <c r="E1343" s="267"/>
      <c r="F1343" s="176" t="s">
        <v>372</v>
      </c>
      <c r="G1343" s="177" t="str">
        <f t="shared" si="179"/>
        <v/>
      </c>
      <c r="H1343" s="50"/>
    </row>
    <row r="1344" ht="15.75" customHeight="1">
      <c r="A1344" s="176" t="s">
        <v>383</v>
      </c>
      <c r="B1344" s="179" t="str">
        <f>IFERROR(VLOOKUP(A1336,REKAPAN!$A$1:$M$2737,6, FALSE))</f>
        <v/>
      </c>
      <c r="C1344" s="185" t="s">
        <v>325</v>
      </c>
      <c r="D1344" s="266" t="str">
        <f>IFERROR(VLOOKUP(A1336,REKAPAN!$A$1:$M$2737,11, FALSE))</f>
        <v/>
      </c>
      <c r="E1344" s="267"/>
      <c r="F1344" s="176" t="s">
        <v>394</v>
      </c>
      <c r="G1344" s="188" t="str">
        <f>IFERROR(VLOOKUP(A1336,REKAPAN!$A$1:$O$2737,14, FALSE))</f>
        <v/>
      </c>
      <c r="H1344" s="50"/>
    </row>
    <row r="1345" ht="15.75" customHeight="1">
      <c r="A1345" s="176" t="s">
        <v>404</v>
      </c>
      <c r="B1345" s="174" t="str">
        <f>IFERROR(VLOOKUP(A1336,REKAPAN!$A$1:$M$2737,5, FALSE))</f>
        <v/>
      </c>
      <c r="C1345" s="185" t="s">
        <v>351</v>
      </c>
      <c r="D1345" s="266" t="str">
        <f>IFERROR(VLOOKUP(A1336,REKAPAN!$A$1:$M$2737,9, FALSE))</f>
        <v/>
      </c>
      <c r="E1345" s="267"/>
      <c r="F1345" s="176" t="s">
        <v>383</v>
      </c>
      <c r="G1345" s="190" t="str">
        <f t="shared" ref="G1345:G1346" si="180">B1344</f>
        <v/>
      </c>
      <c r="H1345" s="50"/>
    </row>
    <row r="1346" ht="15.75" customHeight="1">
      <c r="A1346" s="270"/>
      <c r="C1346" s="185" t="s">
        <v>372</v>
      </c>
      <c r="D1346" s="271" t="str">
        <f>IFERROR(VLOOKUP(A1336,REKAPAN!$A$1:$M$2737,10, FALSE))</f>
        <v/>
      </c>
      <c r="E1346" s="267"/>
      <c r="F1346" s="176" t="s">
        <v>404</v>
      </c>
      <c r="G1346" s="193" t="str">
        <f t="shared" si="180"/>
        <v/>
      </c>
      <c r="H1346" s="50"/>
    </row>
    <row r="1347" ht="15.75" customHeight="1">
      <c r="A1347" s="270"/>
      <c r="C1347" s="185" t="s">
        <v>394</v>
      </c>
      <c r="D1347" s="272"/>
      <c r="E1347" s="267"/>
      <c r="F1347" s="176"/>
      <c r="H1347" s="50"/>
    </row>
    <row r="1348" ht="15.75" customHeight="1">
      <c r="A1348" s="270"/>
      <c r="C1348" s="265"/>
      <c r="D1348" s="50"/>
      <c r="E1348" s="267"/>
      <c r="F1348" s="191"/>
      <c r="H1348" s="50"/>
    </row>
    <row r="1349" ht="15.75" customHeight="1">
      <c r="A1349" s="176" t="s">
        <v>460</v>
      </c>
      <c r="B1349" s="195" t="s">
        <v>462</v>
      </c>
      <c r="C1349" s="265"/>
      <c r="D1349" s="266"/>
      <c r="E1349" s="267"/>
      <c r="F1349" s="196" t="s">
        <v>464</v>
      </c>
      <c r="G1349" s="197" t="s">
        <v>469</v>
      </c>
      <c r="H1349" s="198"/>
    </row>
    <row r="1350" ht="15.75" customHeight="1">
      <c r="A1350" s="255" t="str">
        <f>IFERROR(VLOOKUP(A1336,REKAPAN!$A$2:$R$2737,16, FALSE))</f>
        <v/>
      </c>
      <c r="B1350" s="273"/>
      <c r="C1350" s="268"/>
      <c r="D1350" s="269"/>
      <c r="E1350" s="274"/>
      <c r="F1350" s="204"/>
      <c r="G1350" s="78"/>
      <c r="H1350" s="79"/>
    </row>
    <row r="1351" ht="15.75" customHeight="1">
      <c r="A1351" s="239" t="s">
        <v>4188</v>
      </c>
      <c r="B1351" s="222"/>
      <c r="C1351" s="222"/>
      <c r="D1351" s="223"/>
      <c r="E1351" s="264"/>
      <c r="F1351" s="164" t="str">
        <f>A1351</f>
        <v>(30)28</v>
      </c>
      <c r="G1351" s="165" t="s">
        <v>238</v>
      </c>
      <c r="H1351" s="166"/>
    </row>
    <row r="1352" ht="15.75" customHeight="1">
      <c r="A1352" s="176" t="s">
        <v>239</v>
      </c>
      <c r="B1352" s="179" t="str">
        <f>IFERROR(VLOOKUP(A1351,REKAPAN!$A$1:$M$2737,2, FALSE))</f>
        <v/>
      </c>
      <c r="C1352" s="265"/>
      <c r="D1352" s="266"/>
      <c r="E1352" s="267"/>
      <c r="F1352" s="164" t="s">
        <v>266</v>
      </c>
      <c r="G1352" s="172" t="str">
        <f>B1358</f>
        <v/>
      </c>
      <c r="H1352" s="28"/>
    </row>
    <row r="1353" ht="15.75" customHeight="1">
      <c r="A1353" s="176" t="s">
        <v>269</v>
      </c>
      <c r="B1353" s="174" t="str">
        <f>IFERROR(VLOOKUP(A1351,REKAPAN!$A$1:$M$2737,3, FALSE))</f>
        <v/>
      </c>
      <c r="D1353" s="266"/>
      <c r="E1353" s="267"/>
      <c r="F1353" s="176" t="s">
        <v>270</v>
      </c>
      <c r="G1353" s="177" t="str">
        <f>B1352</f>
        <v/>
      </c>
      <c r="H1353" s="50"/>
    </row>
    <row r="1354" ht="15.75" customHeight="1">
      <c r="A1354" s="176"/>
      <c r="D1354" s="266"/>
      <c r="E1354" s="267"/>
      <c r="F1354" s="176" t="s">
        <v>283</v>
      </c>
      <c r="G1354" s="178" t="str">
        <f t="shared" ref="G1354:G1358" si="181">D1357</f>
        <v/>
      </c>
      <c r="H1354" s="50"/>
    </row>
    <row r="1355" ht="15.75" customHeight="1">
      <c r="A1355" s="176"/>
      <c r="D1355" s="266"/>
      <c r="E1355" s="267"/>
      <c r="F1355" s="176" t="s">
        <v>300</v>
      </c>
      <c r="G1355" s="178" t="str">
        <f t="shared" si="181"/>
        <v/>
      </c>
      <c r="H1355" s="50"/>
    </row>
    <row r="1356" ht="15.75" customHeight="1">
      <c r="A1356" s="244" t="s">
        <v>306</v>
      </c>
      <c r="B1356" s="200" t="str">
        <f>IFERROR(VLOOKUP(A1351,REKAPAN!$A$1:$M$2737,4, FALSE))</f>
        <v/>
      </c>
      <c r="C1356" s="268"/>
      <c r="D1356" s="269"/>
      <c r="E1356" s="267"/>
      <c r="F1356" s="176" t="s">
        <v>325</v>
      </c>
      <c r="G1356" s="177" t="str">
        <f t="shared" si="181"/>
        <v/>
      </c>
      <c r="H1356" s="50"/>
    </row>
    <row r="1357" ht="15.75" customHeight="1">
      <c r="A1357" s="176" t="s">
        <v>332</v>
      </c>
      <c r="B1357" s="247" t="s">
        <v>333</v>
      </c>
      <c r="C1357" s="185" t="s">
        <v>283</v>
      </c>
      <c r="D1357" s="186" t="str">
        <f>IFERROR(VLOOKUP(A1351,REKAPAN!$A$1:$M$2737,12, FALSE))</f>
        <v/>
      </c>
      <c r="E1357" s="267"/>
      <c r="F1357" s="176" t="s">
        <v>351</v>
      </c>
      <c r="G1357" s="177" t="str">
        <f t="shared" si="181"/>
        <v/>
      </c>
      <c r="H1357" s="50"/>
    </row>
    <row r="1358" ht="15.75" customHeight="1">
      <c r="A1358" s="176" t="s">
        <v>266</v>
      </c>
      <c r="B1358" s="179" t="str">
        <f>IFERROR(VLOOKUP(A1351,REKAPAN!$A$1:$O$2737,15, FALSE))</f>
        <v/>
      </c>
      <c r="C1358" s="185" t="s">
        <v>300</v>
      </c>
      <c r="D1358" s="186" t="str">
        <f>IFERROR(VLOOKUP(A1351,REKAPAN!$A$1:$M$2737,13, FALSE))</f>
        <v/>
      </c>
      <c r="E1358" s="267"/>
      <c r="F1358" s="176" t="s">
        <v>372</v>
      </c>
      <c r="G1358" s="177" t="str">
        <f t="shared" si="181"/>
        <v/>
      </c>
      <c r="H1358" s="50"/>
    </row>
    <row r="1359" ht="15.75" customHeight="1">
      <c r="A1359" s="176" t="s">
        <v>383</v>
      </c>
      <c r="B1359" s="179" t="str">
        <f>IFERROR(VLOOKUP(A1351,REKAPAN!$A$1:$M$2737,6, FALSE))</f>
        <v/>
      </c>
      <c r="C1359" s="185" t="s">
        <v>325</v>
      </c>
      <c r="D1359" s="266" t="str">
        <f>IFERROR(VLOOKUP(A1351,REKAPAN!$A$1:$M$2737,11, FALSE))</f>
        <v/>
      </c>
      <c r="E1359" s="267"/>
      <c r="F1359" s="176" t="s">
        <v>394</v>
      </c>
      <c r="G1359" s="188" t="str">
        <f>IFERROR(VLOOKUP(A1351,REKAPAN!$A$1:$O$2737,14, FALSE))</f>
        <v/>
      </c>
      <c r="H1359" s="50"/>
    </row>
    <row r="1360" ht="15.75" customHeight="1">
      <c r="A1360" s="176" t="s">
        <v>404</v>
      </c>
      <c r="B1360" s="174" t="str">
        <f>IFERROR(VLOOKUP(A1351,REKAPAN!$A$1:$M$2737,5, FALSE))</f>
        <v/>
      </c>
      <c r="C1360" s="185" t="s">
        <v>351</v>
      </c>
      <c r="D1360" s="266" t="str">
        <f>IFERROR(VLOOKUP(A1351,REKAPAN!$A$1:$M$2737,9, FALSE))</f>
        <v/>
      </c>
      <c r="E1360" s="267"/>
      <c r="F1360" s="176" t="s">
        <v>383</v>
      </c>
      <c r="G1360" s="190" t="str">
        <f t="shared" ref="G1360:G1361" si="182">B1359</f>
        <v/>
      </c>
      <c r="H1360" s="50"/>
    </row>
    <row r="1361" ht="15.75" customHeight="1">
      <c r="A1361" s="270"/>
      <c r="C1361" s="185" t="s">
        <v>372</v>
      </c>
      <c r="D1361" s="271" t="str">
        <f>IFERROR(VLOOKUP(A1351,REKAPAN!$A$1:$M$2737,10, FALSE))</f>
        <v/>
      </c>
      <c r="E1361" s="267"/>
      <c r="F1361" s="176" t="s">
        <v>404</v>
      </c>
      <c r="G1361" s="193" t="str">
        <f t="shared" si="182"/>
        <v/>
      </c>
      <c r="H1361" s="50"/>
    </row>
    <row r="1362" ht="15.75" customHeight="1">
      <c r="A1362" s="270"/>
      <c r="C1362" s="185" t="s">
        <v>394</v>
      </c>
      <c r="D1362" s="272"/>
      <c r="E1362" s="267"/>
      <c r="F1362" s="176"/>
      <c r="H1362" s="50"/>
    </row>
    <row r="1363" ht="15.75" customHeight="1">
      <c r="A1363" s="270"/>
      <c r="C1363" s="265"/>
      <c r="D1363" s="50"/>
      <c r="E1363" s="267"/>
      <c r="F1363" s="191"/>
      <c r="H1363" s="50"/>
    </row>
    <row r="1364" ht="15.75" customHeight="1">
      <c r="A1364" s="176" t="s">
        <v>460</v>
      </c>
      <c r="B1364" s="195" t="s">
        <v>462</v>
      </c>
      <c r="C1364" s="265"/>
      <c r="D1364" s="266"/>
      <c r="E1364" s="267"/>
      <c r="F1364" s="196" t="s">
        <v>464</v>
      </c>
      <c r="G1364" s="197" t="s">
        <v>469</v>
      </c>
      <c r="H1364" s="198"/>
    </row>
    <row r="1365" ht="15.75" customHeight="1">
      <c r="A1365" s="255" t="str">
        <f>IFERROR(VLOOKUP(A1351,REKAPAN!$A$2:$R$2737,16, FALSE))</f>
        <v/>
      </c>
      <c r="B1365" s="273"/>
      <c r="C1365" s="268"/>
      <c r="D1365" s="269"/>
      <c r="E1365" s="274"/>
      <c r="F1365" s="204"/>
      <c r="G1365" s="78"/>
      <c r="H1365" s="79"/>
    </row>
    <row r="1366" ht="15.75" customHeight="1">
      <c r="A1366" s="239" t="s">
        <v>4190</v>
      </c>
      <c r="B1366" s="222"/>
      <c r="C1366" s="222"/>
      <c r="D1366" s="223"/>
      <c r="E1366" s="264"/>
      <c r="F1366" s="164" t="str">
        <f>A1366</f>
        <v>(30)29</v>
      </c>
      <c r="G1366" s="165" t="s">
        <v>238</v>
      </c>
      <c r="H1366" s="166"/>
    </row>
    <row r="1367" ht="15.75" customHeight="1">
      <c r="A1367" s="176" t="s">
        <v>239</v>
      </c>
      <c r="B1367" s="179" t="str">
        <f>IFERROR(VLOOKUP(A1366,REKAPAN!$A$1:$M$2737,2, FALSE))</f>
        <v/>
      </c>
      <c r="C1367" s="265"/>
      <c r="D1367" s="266"/>
      <c r="E1367" s="267"/>
      <c r="F1367" s="164" t="s">
        <v>266</v>
      </c>
      <c r="G1367" s="172" t="str">
        <f>B1373</f>
        <v/>
      </c>
      <c r="H1367" s="28"/>
    </row>
    <row r="1368" ht="15.75" customHeight="1">
      <c r="A1368" s="176" t="s">
        <v>269</v>
      </c>
      <c r="B1368" s="174" t="str">
        <f>IFERROR(VLOOKUP(A1366,REKAPAN!$A$1:$M$2737,3, FALSE))</f>
        <v/>
      </c>
      <c r="D1368" s="266"/>
      <c r="E1368" s="267"/>
      <c r="F1368" s="176" t="s">
        <v>270</v>
      </c>
      <c r="G1368" s="177" t="str">
        <f>B1367</f>
        <v/>
      </c>
      <c r="H1368" s="50"/>
    </row>
    <row r="1369" ht="15.75" customHeight="1">
      <c r="A1369" s="176"/>
      <c r="D1369" s="266"/>
      <c r="E1369" s="267"/>
      <c r="F1369" s="176" t="s">
        <v>283</v>
      </c>
      <c r="G1369" s="178" t="str">
        <f t="shared" ref="G1369:G1373" si="183">D1372</f>
        <v/>
      </c>
      <c r="H1369" s="50"/>
    </row>
    <row r="1370" ht="15.75" customHeight="1">
      <c r="A1370" s="176"/>
      <c r="D1370" s="266"/>
      <c r="E1370" s="267"/>
      <c r="F1370" s="176" t="s">
        <v>300</v>
      </c>
      <c r="G1370" s="178" t="str">
        <f t="shared" si="183"/>
        <v/>
      </c>
      <c r="H1370" s="50"/>
    </row>
    <row r="1371" ht="15.75" customHeight="1">
      <c r="A1371" s="244" t="s">
        <v>306</v>
      </c>
      <c r="B1371" s="200" t="str">
        <f>IFERROR(VLOOKUP(A1366,REKAPAN!$A$1:$M$2737,4, FALSE))</f>
        <v/>
      </c>
      <c r="C1371" s="268"/>
      <c r="D1371" s="269"/>
      <c r="E1371" s="267"/>
      <c r="F1371" s="176" t="s">
        <v>325</v>
      </c>
      <c r="G1371" s="177" t="str">
        <f t="shared" si="183"/>
        <v/>
      </c>
      <c r="H1371" s="50"/>
    </row>
    <row r="1372" ht="15.75" customHeight="1">
      <c r="A1372" s="176" t="s">
        <v>332</v>
      </c>
      <c r="B1372" s="247" t="s">
        <v>333</v>
      </c>
      <c r="C1372" s="185" t="s">
        <v>283</v>
      </c>
      <c r="D1372" s="186" t="str">
        <f>IFERROR(VLOOKUP(A1366,REKAPAN!$A$1:$M$2737,12, FALSE))</f>
        <v/>
      </c>
      <c r="E1372" s="267"/>
      <c r="F1372" s="176" t="s">
        <v>351</v>
      </c>
      <c r="G1372" s="177" t="str">
        <f t="shared" si="183"/>
        <v/>
      </c>
      <c r="H1372" s="50"/>
    </row>
    <row r="1373" ht="15.75" customHeight="1">
      <c r="A1373" s="176" t="s">
        <v>266</v>
      </c>
      <c r="B1373" s="179" t="str">
        <f>IFERROR(VLOOKUP(A1366,REKAPAN!$A$1:$O$2737,15, FALSE))</f>
        <v/>
      </c>
      <c r="C1373" s="185" t="s">
        <v>300</v>
      </c>
      <c r="D1373" s="186" t="str">
        <f>IFERROR(VLOOKUP(A1366,REKAPAN!$A$1:$M$2737,13, FALSE))</f>
        <v/>
      </c>
      <c r="E1373" s="267"/>
      <c r="F1373" s="176" t="s">
        <v>372</v>
      </c>
      <c r="G1373" s="177" t="str">
        <f t="shared" si="183"/>
        <v/>
      </c>
      <c r="H1373" s="50"/>
    </row>
    <row r="1374" ht="15.75" customHeight="1">
      <c r="A1374" s="176" t="s">
        <v>383</v>
      </c>
      <c r="B1374" s="179" t="str">
        <f>IFERROR(VLOOKUP(A1366,REKAPAN!$A$1:$M$2737,6, FALSE))</f>
        <v/>
      </c>
      <c r="C1374" s="185" t="s">
        <v>325</v>
      </c>
      <c r="D1374" s="266" t="str">
        <f>IFERROR(VLOOKUP(A1366,REKAPAN!$A$1:$M$2737,11, FALSE))</f>
        <v/>
      </c>
      <c r="E1374" s="267"/>
      <c r="F1374" s="176" t="s">
        <v>394</v>
      </c>
      <c r="G1374" s="188" t="str">
        <f>IFERROR(VLOOKUP(A1366,REKAPAN!$A$1:$O$2737,14, FALSE))</f>
        <v/>
      </c>
      <c r="H1374" s="50"/>
    </row>
    <row r="1375" ht="15.75" customHeight="1">
      <c r="A1375" s="176" t="s">
        <v>404</v>
      </c>
      <c r="B1375" s="174" t="str">
        <f>IFERROR(VLOOKUP(A1366,REKAPAN!$A$1:$M$2737,5, FALSE))</f>
        <v/>
      </c>
      <c r="C1375" s="185" t="s">
        <v>351</v>
      </c>
      <c r="D1375" s="266" t="str">
        <f>IFERROR(VLOOKUP(A1366,REKAPAN!$A$1:$M$2737,9, FALSE))</f>
        <v/>
      </c>
      <c r="E1375" s="267"/>
      <c r="F1375" s="176" t="s">
        <v>383</v>
      </c>
      <c r="G1375" s="190" t="str">
        <f t="shared" ref="G1375:G1376" si="184">B1374</f>
        <v/>
      </c>
      <c r="H1375" s="50"/>
    </row>
    <row r="1376" ht="15.75" customHeight="1">
      <c r="A1376" s="270"/>
      <c r="C1376" s="185" t="s">
        <v>372</v>
      </c>
      <c r="D1376" s="271" t="str">
        <f>IFERROR(VLOOKUP(A1366,REKAPAN!$A$1:$M$2737,10, FALSE))</f>
        <v/>
      </c>
      <c r="E1376" s="267"/>
      <c r="F1376" s="176" t="s">
        <v>404</v>
      </c>
      <c r="G1376" s="193" t="str">
        <f t="shared" si="184"/>
        <v/>
      </c>
      <c r="H1376" s="50"/>
    </row>
    <row r="1377" ht="15.75" customHeight="1">
      <c r="A1377" s="270"/>
      <c r="C1377" s="185" t="s">
        <v>394</v>
      </c>
      <c r="D1377" s="272"/>
      <c r="E1377" s="267"/>
      <c r="F1377" s="176"/>
      <c r="H1377" s="50"/>
    </row>
    <row r="1378" ht="15.75" customHeight="1">
      <c r="A1378" s="270"/>
      <c r="C1378" s="265"/>
      <c r="D1378" s="50"/>
      <c r="E1378" s="267"/>
      <c r="F1378" s="191"/>
      <c r="H1378" s="50"/>
    </row>
    <row r="1379" ht="15.75" customHeight="1">
      <c r="A1379" s="176" t="s">
        <v>460</v>
      </c>
      <c r="B1379" s="195" t="s">
        <v>462</v>
      </c>
      <c r="C1379" s="265"/>
      <c r="D1379" s="266"/>
      <c r="E1379" s="267"/>
      <c r="F1379" s="196" t="s">
        <v>464</v>
      </c>
      <c r="G1379" s="197" t="s">
        <v>469</v>
      </c>
      <c r="H1379" s="198"/>
    </row>
    <row r="1380" ht="15.75" customHeight="1">
      <c r="A1380" s="255" t="str">
        <f>IFERROR(VLOOKUP(A1366,REKAPAN!$A$2:$R$2737,16, FALSE))</f>
        <v/>
      </c>
      <c r="B1380" s="273"/>
      <c r="C1380" s="268"/>
      <c r="D1380" s="269"/>
      <c r="E1380" s="274"/>
      <c r="F1380" s="204"/>
      <c r="G1380" s="78"/>
      <c r="H1380" s="79"/>
    </row>
    <row r="1381" ht="15.75" customHeight="1">
      <c r="A1381" s="239" t="s">
        <v>4191</v>
      </c>
      <c r="B1381" s="222"/>
      <c r="C1381" s="222"/>
      <c r="D1381" s="223"/>
      <c r="E1381" s="264"/>
      <c r="F1381" s="164" t="str">
        <f>A1381</f>
        <v>(30)30</v>
      </c>
      <c r="G1381" s="165" t="s">
        <v>238</v>
      </c>
      <c r="H1381" s="166"/>
    </row>
    <row r="1382" ht="15.75" customHeight="1">
      <c r="A1382" s="176" t="s">
        <v>239</v>
      </c>
      <c r="B1382" s="179" t="str">
        <f>IFERROR(VLOOKUP(A1381,REKAPAN!$A$1:$M$2737,2, FALSE))</f>
        <v/>
      </c>
      <c r="C1382" s="265"/>
      <c r="D1382" s="266"/>
      <c r="E1382" s="267"/>
      <c r="F1382" s="164" t="s">
        <v>266</v>
      </c>
      <c r="G1382" s="172" t="str">
        <f>B1388</f>
        <v/>
      </c>
      <c r="H1382" s="28"/>
    </row>
    <row r="1383" ht="15.75" customHeight="1">
      <c r="A1383" s="176" t="s">
        <v>269</v>
      </c>
      <c r="B1383" s="174" t="str">
        <f>IFERROR(VLOOKUP(A1381,REKAPAN!$A$1:$M$2737,3, FALSE))</f>
        <v/>
      </c>
      <c r="D1383" s="266"/>
      <c r="E1383" s="267"/>
      <c r="F1383" s="176" t="s">
        <v>270</v>
      </c>
      <c r="G1383" s="177" t="str">
        <f>B1382</f>
        <v/>
      </c>
      <c r="H1383" s="50"/>
    </row>
    <row r="1384" ht="15.75" customHeight="1">
      <c r="A1384" s="176"/>
      <c r="D1384" s="266"/>
      <c r="E1384" s="267"/>
      <c r="F1384" s="176" t="s">
        <v>283</v>
      </c>
      <c r="G1384" s="178" t="str">
        <f t="shared" ref="G1384:G1388" si="185">D1387</f>
        <v/>
      </c>
      <c r="H1384" s="50"/>
    </row>
    <row r="1385" ht="15.75" customHeight="1">
      <c r="A1385" s="176"/>
      <c r="D1385" s="266"/>
      <c r="E1385" s="267"/>
      <c r="F1385" s="176" t="s">
        <v>300</v>
      </c>
      <c r="G1385" s="178" t="str">
        <f t="shared" si="185"/>
        <v/>
      </c>
      <c r="H1385" s="50"/>
    </row>
    <row r="1386" ht="15.75" customHeight="1">
      <c r="A1386" s="244" t="s">
        <v>306</v>
      </c>
      <c r="B1386" s="200" t="str">
        <f>IFERROR(VLOOKUP(A1381,REKAPAN!$A$1:$M$2737,4, FALSE))</f>
        <v/>
      </c>
      <c r="C1386" s="268"/>
      <c r="D1386" s="269"/>
      <c r="E1386" s="267"/>
      <c r="F1386" s="176" t="s">
        <v>325</v>
      </c>
      <c r="G1386" s="177" t="str">
        <f t="shared" si="185"/>
        <v/>
      </c>
      <c r="H1386" s="50"/>
    </row>
    <row r="1387" ht="15.75" customHeight="1">
      <c r="A1387" s="176" t="s">
        <v>332</v>
      </c>
      <c r="B1387" s="247" t="s">
        <v>333</v>
      </c>
      <c r="C1387" s="185" t="s">
        <v>283</v>
      </c>
      <c r="D1387" s="186" t="str">
        <f>IFERROR(VLOOKUP(A1381,REKAPAN!$A$1:$M$2737,12, FALSE))</f>
        <v/>
      </c>
      <c r="E1387" s="267"/>
      <c r="F1387" s="176" t="s">
        <v>351</v>
      </c>
      <c r="G1387" s="177" t="str">
        <f t="shared" si="185"/>
        <v/>
      </c>
      <c r="H1387" s="50"/>
    </row>
    <row r="1388" ht="15.75" customHeight="1">
      <c r="A1388" s="176" t="s">
        <v>266</v>
      </c>
      <c r="B1388" s="179" t="str">
        <f>IFERROR(VLOOKUP(A1381,REKAPAN!$A$1:$O$2737,15, FALSE))</f>
        <v/>
      </c>
      <c r="C1388" s="185" t="s">
        <v>300</v>
      </c>
      <c r="D1388" s="186" t="str">
        <f>IFERROR(VLOOKUP(A1381,REKAPAN!$A$1:$M$2737,13, FALSE))</f>
        <v/>
      </c>
      <c r="E1388" s="267"/>
      <c r="F1388" s="176" t="s">
        <v>372</v>
      </c>
      <c r="G1388" s="177" t="str">
        <f t="shared" si="185"/>
        <v/>
      </c>
      <c r="H1388" s="50"/>
    </row>
    <row r="1389" ht="15.75" customHeight="1">
      <c r="A1389" s="176" t="s">
        <v>383</v>
      </c>
      <c r="B1389" s="179" t="str">
        <f>IFERROR(VLOOKUP(A1381,REKAPAN!$A$1:$M$2737,6, FALSE))</f>
        <v/>
      </c>
      <c r="C1389" s="185" t="s">
        <v>325</v>
      </c>
      <c r="D1389" s="266" t="str">
        <f>IFERROR(VLOOKUP(A1381,REKAPAN!$A$1:$M$2737,11, FALSE))</f>
        <v/>
      </c>
      <c r="E1389" s="267"/>
      <c r="F1389" s="176" t="s">
        <v>394</v>
      </c>
      <c r="G1389" s="188" t="str">
        <f>IFERROR(VLOOKUP(A1381,REKAPAN!$A$1:$O$2737,14, FALSE))</f>
        <v/>
      </c>
      <c r="H1389" s="50"/>
    </row>
    <row r="1390" ht="15.75" customHeight="1">
      <c r="A1390" s="176" t="s">
        <v>404</v>
      </c>
      <c r="B1390" s="174" t="str">
        <f>IFERROR(VLOOKUP(A1381,REKAPAN!$A$1:$M$2737,5, FALSE))</f>
        <v/>
      </c>
      <c r="C1390" s="185" t="s">
        <v>351</v>
      </c>
      <c r="D1390" s="266" t="str">
        <f>IFERROR(VLOOKUP(A1381,REKAPAN!$A$1:$M$2737,9, FALSE))</f>
        <v/>
      </c>
      <c r="E1390" s="267"/>
      <c r="F1390" s="176" t="s">
        <v>383</v>
      </c>
      <c r="G1390" s="190" t="str">
        <f t="shared" ref="G1390:G1391" si="186">B1389</f>
        <v/>
      </c>
      <c r="H1390" s="50"/>
    </row>
    <row r="1391" ht="15.75" customHeight="1">
      <c r="A1391" s="270"/>
      <c r="C1391" s="185" t="s">
        <v>372</v>
      </c>
      <c r="D1391" s="271" t="str">
        <f>IFERROR(VLOOKUP(A1381,REKAPAN!$A$1:$M$2737,10, FALSE))</f>
        <v/>
      </c>
      <c r="E1391" s="267"/>
      <c r="F1391" s="176" t="s">
        <v>404</v>
      </c>
      <c r="G1391" s="193" t="str">
        <f t="shared" si="186"/>
        <v/>
      </c>
      <c r="H1391" s="50"/>
    </row>
    <row r="1392" ht="15.75" customHeight="1">
      <c r="A1392" s="270"/>
      <c r="C1392" s="185" t="s">
        <v>394</v>
      </c>
      <c r="D1392" s="272"/>
      <c r="E1392" s="267"/>
      <c r="F1392" s="176"/>
      <c r="H1392" s="50"/>
    </row>
    <row r="1393" ht="15.75" customHeight="1">
      <c r="A1393" s="270"/>
      <c r="C1393" s="265"/>
      <c r="D1393" s="50"/>
      <c r="E1393" s="267"/>
      <c r="F1393" s="191"/>
      <c r="H1393" s="50"/>
    </row>
    <row r="1394" ht="15.75" customHeight="1">
      <c r="A1394" s="176" t="s">
        <v>460</v>
      </c>
      <c r="B1394" s="195" t="s">
        <v>462</v>
      </c>
      <c r="C1394" s="265"/>
      <c r="D1394" s="266"/>
      <c r="E1394" s="267"/>
      <c r="F1394" s="196" t="s">
        <v>464</v>
      </c>
      <c r="G1394" s="197" t="s">
        <v>469</v>
      </c>
      <c r="H1394" s="198"/>
    </row>
    <row r="1395" ht="15.75" customHeight="1">
      <c r="A1395" s="255" t="str">
        <f>IFERROR(VLOOKUP(A1381,REKAPAN!$A$2:$R$2737,16, FALSE))</f>
        <v/>
      </c>
      <c r="B1395" s="273"/>
      <c r="C1395" s="268"/>
      <c r="D1395" s="269"/>
      <c r="E1395" s="274"/>
      <c r="F1395" s="204"/>
      <c r="G1395" s="78"/>
      <c r="H1395" s="79"/>
    </row>
    <row r="1396" ht="15.75" customHeight="1">
      <c r="A1396" s="239" t="s">
        <v>4193</v>
      </c>
      <c r="B1396" s="222"/>
      <c r="C1396" s="222"/>
      <c r="D1396" s="223"/>
      <c r="E1396" s="264"/>
      <c r="F1396" s="164" t="str">
        <f>A1396</f>
        <v>(30)31</v>
      </c>
      <c r="G1396" s="165" t="s">
        <v>238</v>
      </c>
      <c r="H1396" s="166"/>
    </row>
    <row r="1397" ht="15.75" customHeight="1">
      <c r="A1397" s="176" t="s">
        <v>239</v>
      </c>
      <c r="B1397" s="179" t="str">
        <f>IFERROR(VLOOKUP(A1396,REKAPAN!$A$1:$M$2737,2, FALSE))</f>
        <v/>
      </c>
      <c r="C1397" s="265"/>
      <c r="D1397" s="266"/>
      <c r="E1397" s="267"/>
      <c r="F1397" s="164" t="s">
        <v>266</v>
      </c>
      <c r="G1397" s="172" t="str">
        <f>B1403</f>
        <v/>
      </c>
      <c r="H1397" s="28"/>
    </row>
    <row r="1398" ht="15.75" customHeight="1">
      <c r="A1398" s="176" t="s">
        <v>269</v>
      </c>
      <c r="B1398" s="174" t="str">
        <f>IFERROR(VLOOKUP(A1396,REKAPAN!$A$1:$M$2737,3, FALSE))</f>
        <v/>
      </c>
      <c r="D1398" s="266"/>
      <c r="E1398" s="267"/>
      <c r="F1398" s="176" t="s">
        <v>270</v>
      </c>
      <c r="G1398" s="177" t="str">
        <f>B1397</f>
        <v/>
      </c>
      <c r="H1398" s="50"/>
    </row>
    <row r="1399" ht="15.75" customHeight="1">
      <c r="A1399" s="176"/>
      <c r="D1399" s="266"/>
      <c r="E1399" s="267"/>
      <c r="F1399" s="176" t="s">
        <v>283</v>
      </c>
      <c r="G1399" s="178" t="str">
        <f t="shared" ref="G1399:G1403" si="187">D1402</f>
        <v/>
      </c>
      <c r="H1399" s="50"/>
    </row>
    <row r="1400" ht="15.75" customHeight="1">
      <c r="A1400" s="176"/>
      <c r="D1400" s="266"/>
      <c r="E1400" s="267"/>
      <c r="F1400" s="176" t="s">
        <v>300</v>
      </c>
      <c r="G1400" s="178" t="str">
        <f t="shared" si="187"/>
        <v/>
      </c>
      <c r="H1400" s="50"/>
    </row>
    <row r="1401" ht="15.75" customHeight="1">
      <c r="A1401" s="244" t="s">
        <v>306</v>
      </c>
      <c r="B1401" s="200" t="str">
        <f>IFERROR(VLOOKUP(A1396,REKAPAN!$A$1:$M$2737,4, FALSE))</f>
        <v/>
      </c>
      <c r="C1401" s="268"/>
      <c r="D1401" s="269"/>
      <c r="E1401" s="267"/>
      <c r="F1401" s="176" t="s">
        <v>325</v>
      </c>
      <c r="G1401" s="177" t="str">
        <f t="shared" si="187"/>
        <v/>
      </c>
      <c r="H1401" s="50"/>
    </row>
    <row r="1402" ht="15.75" customHeight="1">
      <c r="A1402" s="176" t="s">
        <v>332</v>
      </c>
      <c r="B1402" s="247" t="s">
        <v>333</v>
      </c>
      <c r="C1402" s="185" t="s">
        <v>283</v>
      </c>
      <c r="D1402" s="186" t="str">
        <f>IFERROR(VLOOKUP(A1396,REKAPAN!$A$1:$M$2737,12, FALSE))</f>
        <v/>
      </c>
      <c r="E1402" s="267"/>
      <c r="F1402" s="176" t="s">
        <v>351</v>
      </c>
      <c r="G1402" s="177" t="str">
        <f t="shared" si="187"/>
        <v/>
      </c>
      <c r="H1402" s="50"/>
    </row>
    <row r="1403" ht="15.75" customHeight="1">
      <c r="A1403" s="176" t="s">
        <v>266</v>
      </c>
      <c r="B1403" s="179" t="str">
        <f>IFERROR(VLOOKUP(A1396,REKAPAN!$A$1:$O$2737,15, FALSE))</f>
        <v/>
      </c>
      <c r="C1403" s="185" t="s">
        <v>300</v>
      </c>
      <c r="D1403" s="186" t="str">
        <f>IFERROR(VLOOKUP(A1396,REKAPAN!$A$1:$M$2737,13, FALSE))</f>
        <v/>
      </c>
      <c r="E1403" s="267"/>
      <c r="F1403" s="176" t="s">
        <v>372</v>
      </c>
      <c r="G1403" s="177" t="str">
        <f t="shared" si="187"/>
        <v/>
      </c>
      <c r="H1403" s="50"/>
    </row>
    <row r="1404" ht="15.75" customHeight="1">
      <c r="A1404" s="176" t="s">
        <v>383</v>
      </c>
      <c r="B1404" s="179" t="str">
        <f>IFERROR(VLOOKUP(A1396,REKAPAN!$A$1:$M$2737,6, FALSE))</f>
        <v/>
      </c>
      <c r="C1404" s="185" t="s">
        <v>325</v>
      </c>
      <c r="D1404" s="266" t="str">
        <f>IFERROR(VLOOKUP(A1396,REKAPAN!$A$1:$M$2737,11, FALSE))</f>
        <v/>
      </c>
      <c r="E1404" s="267"/>
      <c r="F1404" s="176" t="s">
        <v>394</v>
      </c>
      <c r="G1404" s="188" t="str">
        <f>IFERROR(VLOOKUP(A1396,REKAPAN!$A$1:$O$2737,14, FALSE))</f>
        <v/>
      </c>
      <c r="H1404" s="50"/>
    </row>
    <row r="1405" ht="15.75" customHeight="1">
      <c r="A1405" s="176" t="s">
        <v>404</v>
      </c>
      <c r="B1405" s="174" t="str">
        <f>IFERROR(VLOOKUP(A1396,REKAPAN!$A$1:$M$2737,5, FALSE))</f>
        <v/>
      </c>
      <c r="C1405" s="185" t="s">
        <v>351</v>
      </c>
      <c r="D1405" s="266" t="str">
        <f>IFERROR(VLOOKUP(A1396,REKAPAN!$A$1:$M$2737,9, FALSE))</f>
        <v/>
      </c>
      <c r="E1405" s="267"/>
      <c r="F1405" s="176" t="s">
        <v>383</v>
      </c>
      <c r="G1405" s="190" t="str">
        <f t="shared" ref="G1405:G1406" si="188">B1404</f>
        <v/>
      </c>
      <c r="H1405" s="50"/>
    </row>
    <row r="1406" ht="15.75" customHeight="1">
      <c r="A1406" s="270"/>
      <c r="C1406" s="185" t="s">
        <v>372</v>
      </c>
      <c r="D1406" s="271" t="str">
        <f>IFERROR(VLOOKUP(A1396,REKAPAN!$A$1:$M$2737,10, FALSE))</f>
        <v/>
      </c>
      <c r="E1406" s="267"/>
      <c r="F1406" s="176" t="s">
        <v>404</v>
      </c>
      <c r="G1406" s="193" t="str">
        <f t="shared" si="188"/>
        <v/>
      </c>
      <c r="H1406" s="50"/>
    </row>
    <row r="1407" ht="15.75" customHeight="1">
      <c r="A1407" s="270"/>
      <c r="C1407" s="185" t="s">
        <v>394</v>
      </c>
      <c r="D1407" s="272"/>
      <c r="E1407" s="267"/>
      <c r="F1407" s="176"/>
      <c r="H1407" s="50"/>
    </row>
    <row r="1408" ht="15.75" customHeight="1">
      <c r="A1408" s="270"/>
      <c r="C1408" s="265"/>
      <c r="D1408" s="50"/>
      <c r="E1408" s="267"/>
      <c r="F1408" s="191"/>
      <c r="H1408" s="50"/>
    </row>
    <row r="1409" ht="15.75" customHeight="1">
      <c r="A1409" s="176" t="s">
        <v>460</v>
      </c>
      <c r="B1409" s="195" t="s">
        <v>462</v>
      </c>
      <c r="C1409" s="265"/>
      <c r="D1409" s="266"/>
      <c r="E1409" s="267"/>
      <c r="F1409" s="196" t="s">
        <v>464</v>
      </c>
      <c r="G1409" s="197" t="s">
        <v>469</v>
      </c>
      <c r="H1409" s="198"/>
    </row>
    <row r="1410" ht="15.75" customHeight="1">
      <c r="A1410" s="255" t="str">
        <f>IFERROR(VLOOKUP(A1396,REKAPAN!$A$2:$R$2737,16, FALSE))</f>
        <v/>
      </c>
      <c r="B1410" s="273"/>
      <c r="C1410" s="268"/>
      <c r="D1410" s="269"/>
      <c r="E1410" s="274"/>
      <c r="F1410" s="204"/>
      <c r="G1410" s="78"/>
      <c r="H1410" s="79"/>
    </row>
    <row r="1411" ht="15.75" customHeight="1">
      <c r="A1411" s="239" t="s">
        <v>4195</v>
      </c>
      <c r="B1411" s="222"/>
      <c r="C1411" s="222"/>
      <c r="D1411" s="223"/>
      <c r="E1411" s="264"/>
      <c r="F1411" s="164" t="str">
        <f>A1411</f>
        <v>(30)32</v>
      </c>
      <c r="G1411" s="165" t="s">
        <v>238</v>
      </c>
      <c r="H1411" s="166"/>
    </row>
    <row r="1412" ht="15.75" customHeight="1">
      <c r="A1412" s="176" t="s">
        <v>239</v>
      </c>
      <c r="B1412" s="179" t="str">
        <f>IFERROR(VLOOKUP(A1411,REKAPAN!$A$1:$M$2737,2, FALSE))</f>
        <v/>
      </c>
      <c r="C1412" s="265"/>
      <c r="D1412" s="266"/>
      <c r="E1412" s="267"/>
      <c r="F1412" s="164" t="s">
        <v>266</v>
      </c>
      <c r="G1412" s="172" t="str">
        <f>B1418</f>
        <v/>
      </c>
      <c r="H1412" s="28"/>
    </row>
    <row r="1413" ht="15.75" customHeight="1">
      <c r="A1413" s="176" t="s">
        <v>269</v>
      </c>
      <c r="B1413" s="174" t="str">
        <f>IFERROR(VLOOKUP(A1411,REKAPAN!$A$1:$M$2737,3, FALSE))</f>
        <v/>
      </c>
      <c r="D1413" s="266"/>
      <c r="E1413" s="267"/>
      <c r="F1413" s="176" t="s">
        <v>270</v>
      </c>
      <c r="G1413" s="177" t="str">
        <f>B1412</f>
        <v/>
      </c>
      <c r="H1413" s="50"/>
    </row>
    <row r="1414" ht="15.75" customHeight="1">
      <c r="A1414" s="176"/>
      <c r="D1414" s="266"/>
      <c r="E1414" s="267"/>
      <c r="F1414" s="176" t="s">
        <v>283</v>
      </c>
      <c r="G1414" s="178" t="str">
        <f t="shared" ref="G1414:G1418" si="189">D1417</f>
        <v/>
      </c>
      <c r="H1414" s="50"/>
    </row>
    <row r="1415" ht="15.75" customHeight="1">
      <c r="A1415" s="176"/>
      <c r="D1415" s="266"/>
      <c r="E1415" s="267"/>
      <c r="F1415" s="176" t="s">
        <v>300</v>
      </c>
      <c r="G1415" s="178" t="str">
        <f t="shared" si="189"/>
        <v/>
      </c>
      <c r="H1415" s="50"/>
    </row>
    <row r="1416" ht="15.75" customHeight="1">
      <c r="A1416" s="244" t="s">
        <v>306</v>
      </c>
      <c r="B1416" s="200" t="str">
        <f>IFERROR(VLOOKUP(A1411,REKAPAN!$A$1:$M$2737,4, FALSE))</f>
        <v/>
      </c>
      <c r="C1416" s="268"/>
      <c r="D1416" s="269"/>
      <c r="E1416" s="267"/>
      <c r="F1416" s="176" t="s">
        <v>325</v>
      </c>
      <c r="G1416" s="177" t="str">
        <f t="shared" si="189"/>
        <v/>
      </c>
      <c r="H1416" s="50"/>
    </row>
    <row r="1417" ht="15.75" customHeight="1">
      <c r="A1417" s="176" t="s">
        <v>332</v>
      </c>
      <c r="B1417" s="247" t="s">
        <v>333</v>
      </c>
      <c r="C1417" s="185" t="s">
        <v>283</v>
      </c>
      <c r="D1417" s="186" t="str">
        <f>IFERROR(VLOOKUP(A1411,REKAPAN!$A$1:$M$2737,12, FALSE))</f>
        <v/>
      </c>
      <c r="E1417" s="267"/>
      <c r="F1417" s="176" t="s">
        <v>351</v>
      </c>
      <c r="G1417" s="177" t="str">
        <f t="shared" si="189"/>
        <v/>
      </c>
      <c r="H1417" s="50"/>
    </row>
    <row r="1418" ht="15.75" customHeight="1">
      <c r="A1418" s="176" t="s">
        <v>266</v>
      </c>
      <c r="B1418" s="179" t="str">
        <f>IFERROR(VLOOKUP(A1411,REKAPAN!$A$1:$O$2737,15, FALSE))</f>
        <v/>
      </c>
      <c r="C1418" s="185" t="s">
        <v>300</v>
      </c>
      <c r="D1418" s="186" t="str">
        <f>IFERROR(VLOOKUP(A1411,REKAPAN!$A$1:$M$2737,13, FALSE))</f>
        <v/>
      </c>
      <c r="E1418" s="267"/>
      <c r="F1418" s="176" t="s">
        <v>372</v>
      </c>
      <c r="G1418" s="177" t="str">
        <f t="shared" si="189"/>
        <v/>
      </c>
      <c r="H1418" s="50"/>
    </row>
    <row r="1419" ht="15.75" customHeight="1">
      <c r="A1419" s="176" t="s">
        <v>383</v>
      </c>
      <c r="B1419" s="179" t="str">
        <f>IFERROR(VLOOKUP(A1411,REKAPAN!$A$1:$M$2737,6, FALSE))</f>
        <v/>
      </c>
      <c r="C1419" s="185" t="s">
        <v>325</v>
      </c>
      <c r="D1419" s="266" t="str">
        <f>IFERROR(VLOOKUP(A1411,REKAPAN!$A$1:$M$2737,11, FALSE))</f>
        <v/>
      </c>
      <c r="E1419" s="267"/>
      <c r="F1419" s="176" t="s">
        <v>394</v>
      </c>
      <c r="G1419" s="188" t="str">
        <f>IFERROR(VLOOKUP(A1411,REKAPAN!$A$1:$O$2737,14, FALSE))</f>
        <v/>
      </c>
      <c r="H1419" s="50"/>
    </row>
    <row r="1420" ht="15.75" customHeight="1">
      <c r="A1420" s="176" t="s">
        <v>404</v>
      </c>
      <c r="B1420" s="174" t="str">
        <f>IFERROR(VLOOKUP(A1411,REKAPAN!$A$1:$M$2737,5, FALSE))</f>
        <v/>
      </c>
      <c r="C1420" s="185" t="s">
        <v>351</v>
      </c>
      <c r="D1420" s="266" t="str">
        <f>IFERROR(VLOOKUP(A1411,REKAPAN!$A$1:$M$2737,9, FALSE))</f>
        <v/>
      </c>
      <c r="E1420" s="267"/>
      <c r="F1420" s="176" t="s">
        <v>383</v>
      </c>
      <c r="G1420" s="190" t="str">
        <f t="shared" ref="G1420:G1421" si="190">B1419</f>
        <v/>
      </c>
      <c r="H1420" s="50"/>
    </row>
    <row r="1421" ht="15.75" customHeight="1">
      <c r="A1421" s="270"/>
      <c r="C1421" s="185" t="s">
        <v>372</v>
      </c>
      <c r="D1421" s="271" t="str">
        <f>IFERROR(VLOOKUP(A1411,REKAPAN!$A$1:$M$2737,10, FALSE))</f>
        <v/>
      </c>
      <c r="E1421" s="267"/>
      <c r="F1421" s="176" t="s">
        <v>404</v>
      </c>
      <c r="G1421" s="193" t="str">
        <f t="shared" si="190"/>
        <v/>
      </c>
      <c r="H1421" s="50"/>
    </row>
    <row r="1422" ht="15.75" customHeight="1">
      <c r="A1422" s="270"/>
      <c r="C1422" s="185" t="s">
        <v>394</v>
      </c>
      <c r="D1422" s="272"/>
      <c r="E1422" s="267"/>
      <c r="F1422" s="176"/>
      <c r="H1422" s="50"/>
    </row>
    <row r="1423" ht="15.75" customHeight="1">
      <c r="A1423" s="270"/>
      <c r="C1423" s="265"/>
      <c r="D1423" s="50"/>
      <c r="E1423" s="267"/>
      <c r="F1423" s="191"/>
      <c r="H1423" s="50"/>
    </row>
    <row r="1424" ht="15.75" customHeight="1">
      <c r="A1424" s="176" t="s">
        <v>460</v>
      </c>
      <c r="B1424" s="195" t="s">
        <v>462</v>
      </c>
      <c r="C1424" s="265"/>
      <c r="D1424" s="266"/>
      <c r="E1424" s="267"/>
      <c r="F1424" s="196" t="s">
        <v>464</v>
      </c>
      <c r="G1424" s="197" t="s">
        <v>469</v>
      </c>
      <c r="H1424" s="198"/>
    </row>
    <row r="1425" ht="15.75" customHeight="1">
      <c r="A1425" s="255" t="str">
        <f>IFERROR(VLOOKUP(A1411,REKAPAN!$A$2:$R$2737,16, FALSE))</f>
        <v/>
      </c>
      <c r="B1425" s="273"/>
      <c r="C1425" s="268"/>
      <c r="D1425" s="269"/>
      <c r="E1425" s="274"/>
      <c r="F1425" s="204"/>
      <c r="G1425" s="78"/>
      <c r="H1425" s="79"/>
    </row>
    <row r="1426" ht="15.75" customHeight="1">
      <c r="A1426" s="239" t="s">
        <v>4196</v>
      </c>
      <c r="B1426" s="222"/>
      <c r="C1426" s="222"/>
      <c r="D1426" s="223"/>
      <c r="E1426" s="264"/>
      <c r="F1426" s="164" t="str">
        <f>A1426</f>
        <v>(30)33</v>
      </c>
      <c r="G1426" s="165" t="s">
        <v>238</v>
      </c>
      <c r="H1426" s="166"/>
    </row>
    <row r="1427" ht="15.75" customHeight="1">
      <c r="A1427" s="176" t="s">
        <v>239</v>
      </c>
      <c r="B1427" s="179" t="str">
        <f>IFERROR(VLOOKUP(A1426,REKAPAN!$A$1:$M$2737,2, FALSE))</f>
        <v/>
      </c>
      <c r="C1427" s="265"/>
      <c r="D1427" s="266"/>
      <c r="E1427" s="267"/>
      <c r="F1427" s="164" t="s">
        <v>266</v>
      </c>
      <c r="G1427" s="172" t="str">
        <f>B1433</f>
        <v/>
      </c>
      <c r="H1427" s="28"/>
    </row>
    <row r="1428" ht="15.75" customHeight="1">
      <c r="A1428" s="176" t="s">
        <v>269</v>
      </c>
      <c r="B1428" s="174" t="str">
        <f>IFERROR(VLOOKUP(A1426,REKAPAN!$A$1:$M$2737,3, FALSE))</f>
        <v/>
      </c>
      <c r="D1428" s="266"/>
      <c r="E1428" s="267"/>
      <c r="F1428" s="176" t="s">
        <v>270</v>
      </c>
      <c r="G1428" s="177" t="str">
        <f>B1427</f>
        <v/>
      </c>
      <c r="H1428" s="50"/>
    </row>
    <row r="1429" ht="15.75" customHeight="1">
      <c r="A1429" s="176"/>
      <c r="D1429" s="266"/>
      <c r="E1429" s="267"/>
      <c r="F1429" s="176" t="s">
        <v>283</v>
      </c>
      <c r="G1429" s="178" t="str">
        <f t="shared" ref="G1429:G1433" si="191">D1432</f>
        <v/>
      </c>
      <c r="H1429" s="50"/>
    </row>
    <row r="1430" ht="15.75" customHeight="1">
      <c r="A1430" s="176"/>
      <c r="D1430" s="266"/>
      <c r="E1430" s="267"/>
      <c r="F1430" s="176" t="s">
        <v>300</v>
      </c>
      <c r="G1430" s="178" t="str">
        <f t="shared" si="191"/>
        <v/>
      </c>
      <c r="H1430" s="50"/>
    </row>
    <row r="1431" ht="15.75" customHeight="1">
      <c r="A1431" s="244" t="s">
        <v>306</v>
      </c>
      <c r="B1431" s="200" t="str">
        <f>IFERROR(VLOOKUP(A1426,REKAPAN!$A$1:$M$2737,4, FALSE))</f>
        <v/>
      </c>
      <c r="C1431" s="268"/>
      <c r="D1431" s="269"/>
      <c r="E1431" s="267"/>
      <c r="F1431" s="176" t="s">
        <v>325</v>
      </c>
      <c r="G1431" s="177" t="str">
        <f t="shared" si="191"/>
        <v/>
      </c>
      <c r="H1431" s="50"/>
    </row>
    <row r="1432" ht="15.75" customHeight="1">
      <c r="A1432" s="176" t="s">
        <v>332</v>
      </c>
      <c r="B1432" s="247" t="s">
        <v>333</v>
      </c>
      <c r="C1432" s="185" t="s">
        <v>283</v>
      </c>
      <c r="D1432" s="186" t="str">
        <f>IFERROR(VLOOKUP(A1426,REKAPAN!$A$1:$M$2737,12, FALSE))</f>
        <v/>
      </c>
      <c r="E1432" s="267"/>
      <c r="F1432" s="176" t="s">
        <v>351</v>
      </c>
      <c r="G1432" s="177" t="str">
        <f t="shared" si="191"/>
        <v/>
      </c>
      <c r="H1432" s="50"/>
    </row>
    <row r="1433" ht="15.75" customHeight="1">
      <c r="A1433" s="176" t="s">
        <v>266</v>
      </c>
      <c r="B1433" s="179" t="str">
        <f>IFERROR(VLOOKUP(A1426,REKAPAN!$A$1:$O$2737,15, FALSE))</f>
        <v/>
      </c>
      <c r="C1433" s="185" t="s">
        <v>300</v>
      </c>
      <c r="D1433" s="186" t="str">
        <f>IFERROR(VLOOKUP(A1426,REKAPAN!$A$1:$M$2737,13, FALSE))</f>
        <v/>
      </c>
      <c r="E1433" s="267"/>
      <c r="F1433" s="176" t="s">
        <v>372</v>
      </c>
      <c r="G1433" s="177" t="str">
        <f t="shared" si="191"/>
        <v/>
      </c>
      <c r="H1433" s="50"/>
    </row>
    <row r="1434" ht="15.75" customHeight="1">
      <c r="A1434" s="176" t="s">
        <v>383</v>
      </c>
      <c r="B1434" s="179" t="str">
        <f>IFERROR(VLOOKUP(A1426,REKAPAN!$A$1:$M$2737,6, FALSE))</f>
        <v/>
      </c>
      <c r="C1434" s="185" t="s">
        <v>325</v>
      </c>
      <c r="D1434" s="266" t="str">
        <f>IFERROR(VLOOKUP(A1426,REKAPAN!$A$1:$M$2737,11, FALSE))</f>
        <v/>
      </c>
      <c r="E1434" s="267"/>
      <c r="F1434" s="176" t="s">
        <v>394</v>
      </c>
      <c r="G1434" s="188" t="str">
        <f>IFERROR(VLOOKUP(A1426,REKAPAN!$A$1:$O$2737,14, FALSE))</f>
        <v/>
      </c>
      <c r="H1434" s="50"/>
    </row>
    <row r="1435" ht="15.75" customHeight="1">
      <c r="A1435" s="176" t="s">
        <v>404</v>
      </c>
      <c r="B1435" s="174" t="str">
        <f>IFERROR(VLOOKUP(A1426,REKAPAN!$A$1:$M$2737,5, FALSE))</f>
        <v/>
      </c>
      <c r="C1435" s="185" t="s">
        <v>351</v>
      </c>
      <c r="D1435" s="266" t="str">
        <f>IFERROR(VLOOKUP(A1426,REKAPAN!$A$1:$M$2737,9, FALSE))</f>
        <v/>
      </c>
      <c r="E1435" s="267"/>
      <c r="F1435" s="176" t="s">
        <v>383</v>
      </c>
      <c r="G1435" s="190" t="str">
        <f t="shared" ref="G1435:G1436" si="192">B1434</f>
        <v/>
      </c>
      <c r="H1435" s="50"/>
    </row>
    <row r="1436" ht="15.75" customHeight="1">
      <c r="A1436" s="270"/>
      <c r="C1436" s="185" t="s">
        <v>372</v>
      </c>
      <c r="D1436" s="271" t="str">
        <f>IFERROR(VLOOKUP(A1426,REKAPAN!$A$1:$M$2737,10, FALSE))</f>
        <v/>
      </c>
      <c r="E1436" s="267"/>
      <c r="F1436" s="176" t="s">
        <v>404</v>
      </c>
      <c r="G1436" s="193" t="str">
        <f t="shared" si="192"/>
        <v/>
      </c>
      <c r="H1436" s="50"/>
    </row>
    <row r="1437" ht="15.75" customHeight="1">
      <c r="A1437" s="270"/>
      <c r="C1437" s="185" t="s">
        <v>394</v>
      </c>
      <c r="D1437" s="272"/>
      <c r="E1437" s="267"/>
      <c r="F1437" s="176"/>
      <c r="H1437" s="50"/>
    </row>
    <row r="1438" ht="15.75" customHeight="1">
      <c r="A1438" s="270"/>
      <c r="C1438" s="265"/>
      <c r="D1438" s="50"/>
      <c r="E1438" s="267"/>
      <c r="F1438" s="191"/>
      <c r="H1438" s="50"/>
    </row>
    <row r="1439" ht="15.75" customHeight="1">
      <c r="A1439" s="176" t="s">
        <v>460</v>
      </c>
      <c r="B1439" s="195" t="s">
        <v>462</v>
      </c>
      <c r="C1439" s="265"/>
      <c r="D1439" s="266"/>
      <c r="E1439" s="267"/>
      <c r="F1439" s="196" t="s">
        <v>464</v>
      </c>
      <c r="G1439" s="197" t="s">
        <v>469</v>
      </c>
      <c r="H1439" s="198"/>
    </row>
    <row r="1440" ht="15.75" customHeight="1">
      <c r="A1440" s="255" t="str">
        <f>IFERROR(VLOOKUP(A1426,REKAPAN!$A$2:$R$2737,16, FALSE))</f>
        <v/>
      </c>
      <c r="B1440" s="273"/>
      <c r="C1440" s="268"/>
      <c r="D1440" s="269"/>
      <c r="E1440" s="274"/>
      <c r="F1440" s="204"/>
      <c r="G1440" s="78"/>
      <c r="H1440" s="79"/>
    </row>
    <row r="1441" ht="15.75" customHeight="1">
      <c r="A1441" s="239" t="s">
        <v>4197</v>
      </c>
      <c r="B1441" s="222"/>
      <c r="C1441" s="222"/>
      <c r="D1441" s="223"/>
      <c r="E1441" s="264"/>
      <c r="F1441" s="164" t="str">
        <f>A1441</f>
        <v>(30)34</v>
      </c>
      <c r="G1441" s="165" t="s">
        <v>238</v>
      </c>
      <c r="H1441" s="166"/>
    </row>
    <row r="1442" ht="15.75" customHeight="1">
      <c r="A1442" s="176" t="s">
        <v>239</v>
      </c>
      <c r="B1442" s="179" t="str">
        <f>IFERROR(VLOOKUP(A1441,REKAPAN!$A$1:$M$2737,2, FALSE))</f>
        <v/>
      </c>
      <c r="C1442" s="265"/>
      <c r="D1442" s="266"/>
      <c r="E1442" s="267"/>
      <c r="F1442" s="164" t="s">
        <v>266</v>
      </c>
      <c r="G1442" s="172" t="str">
        <f>B1448</f>
        <v/>
      </c>
      <c r="H1442" s="28"/>
    </row>
    <row r="1443" ht="15.75" customHeight="1">
      <c r="A1443" s="176" t="s">
        <v>269</v>
      </c>
      <c r="B1443" s="174" t="str">
        <f>IFERROR(VLOOKUP(A1441,REKAPAN!$A$1:$M$2737,3, FALSE))</f>
        <v/>
      </c>
      <c r="D1443" s="266"/>
      <c r="E1443" s="267"/>
      <c r="F1443" s="176" t="s">
        <v>270</v>
      </c>
      <c r="G1443" s="177" t="str">
        <f>B1442</f>
        <v/>
      </c>
      <c r="H1443" s="50"/>
    </row>
    <row r="1444" ht="15.75" customHeight="1">
      <c r="A1444" s="176"/>
      <c r="D1444" s="266"/>
      <c r="E1444" s="267"/>
      <c r="F1444" s="176" t="s">
        <v>283</v>
      </c>
      <c r="G1444" s="178" t="str">
        <f t="shared" ref="G1444:G1448" si="193">D1447</f>
        <v/>
      </c>
      <c r="H1444" s="50"/>
    </row>
    <row r="1445" ht="15.75" customHeight="1">
      <c r="A1445" s="176"/>
      <c r="D1445" s="266"/>
      <c r="E1445" s="267"/>
      <c r="F1445" s="176" t="s">
        <v>300</v>
      </c>
      <c r="G1445" s="178" t="str">
        <f t="shared" si="193"/>
        <v/>
      </c>
      <c r="H1445" s="50"/>
    </row>
    <row r="1446" ht="15.75" customHeight="1">
      <c r="A1446" s="244" t="s">
        <v>306</v>
      </c>
      <c r="B1446" s="200" t="str">
        <f>IFERROR(VLOOKUP(A1441,REKAPAN!$A$1:$M$2737,4, FALSE))</f>
        <v/>
      </c>
      <c r="C1446" s="268"/>
      <c r="D1446" s="269"/>
      <c r="E1446" s="267"/>
      <c r="F1446" s="176" t="s">
        <v>325</v>
      </c>
      <c r="G1446" s="177" t="str">
        <f t="shared" si="193"/>
        <v/>
      </c>
      <c r="H1446" s="50"/>
    </row>
    <row r="1447" ht="15.75" customHeight="1">
      <c r="A1447" s="176" t="s">
        <v>332</v>
      </c>
      <c r="B1447" s="247" t="s">
        <v>333</v>
      </c>
      <c r="C1447" s="185" t="s">
        <v>283</v>
      </c>
      <c r="D1447" s="186" t="str">
        <f>IFERROR(VLOOKUP(A1441,REKAPAN!$A$1:$M$2737,12, FALSE))</f>
        <v/>
      </c>
      <c r="E1447" s="267"/>
      <c r="F1447" s="176" t="s">
        <v>351</v>
      </c>
      <c r="G1447" s="177" t="str">
        <f t="shared" si="193"/>
        <v/>
      </c>
      <c r="H1447" s="50"/>
    </row>
    <row r="1448" ht="15.75" customHeight="1">
      <c r="A1448" s="176" t="s">
        <v>266</v>
      </c>
      <c r="B1448" s="179" t="str">
        <f>IFERROR(VLOOKUP(A1441,REKAPAN!$A$1:$O$2737,15, FALSE))</f>
        <v/>
      </c>
      <c r="C1448" s="185" t="s">
        <v>300</v>
      </c>
      <c r="D1448" s="186" t="str">
        <f>IFERROR(VLOOKUP(A1441,REKAPAN!$A$1:$M$2737,13, FALSE))</f>
        <v/>
      </c>
      <c r="E1448" s="267"/>
      <c r="F1448" s="176" t="s">
        <v>372</v>
      </c>
      <c r="G1448" s="177" t="str">
        <f t="shared" si="193"/>
        <v/>
      </c>
      <c r="H1448" s="50"/>
    </row>
    <row r="1449" ht="15.75" customHeight="1">
      <c r="A1449" s="176" t="s">
        <v>383</v>
      </c>
      <c r="B1449" s="179" t="str">
        <f>IFERROR(VLOOKUP(A1441,REKAPAN!$A$1:$M$2737,6, FALSE))</f>
        <v/>
      </c>
      <c r="C1449" s="185" t="s">
        <v>325</v>
      </c>
      <c r="D1449" s="266" t="str">
        <f>IFERROR(VLOOKUP(A1441,REKAPAN!$A$1:$M$2737,11, FALSE))</f>
        <v/>
      </c>
      <c r="E1449" s="267"/>
      <c r="F1449" s="176" t="s">
        <v>394</v>
      </c>
      <c r="G1449" s="188" t="str">
        <f>IFERROR(VLOOKUP(A1441,REKAPAN!$A$1:$O$2737,14, FALSE))</f>
        <v/>
      </c>
      <c r="H1449" s="50"/>
    </row>
    <row r="1450" ht="15.75" customHeight="1">
      <c r="A1450" s="176" t="s">
        <v>404</v>
      </c>
      <c r="B1450" s="174" t="str">
        <f>IFERROR(VLOOKUP(A1441,REKAPAN!$A$1:$M$2737,5, FALSE))</f>
        <v/>
      </c>
      <c r="C1450" s="185" t="s">
        <v>351</v>
      </c>
      <c r="D1450" s="266" t="str">
        <f>IFERROR(VLOOKUP(A1441,REKAPAN!$A$1:$M$2737,9, FALSE))</f>
        <v/>
      </c>
      <c r="E1450" s="267"/>
      <c r="F1450" s="176" t="s">
        <v>383</v>
      </c>
      <c r="G1450" s="190" t="str">
        <f t="shared" ref="G1450:G1451" si="194">B1449</f>
        <v/>
      </c>
      <c r="H1450" s="50"/>
    </row>
    <row r="1451" ht="15.75" customHeight="1">
      <c r="A1451" s="270"/>
      <c r="C1451" s="185" t="s">
        <v>372</v>
      </c>
      <c r="D1451" s="271" t="str">
        <f>IFERROR(VLOOKUP(A1441,REKAPAN!$A$1:$M$2737,10, FALSE))</f>
        <v/>
      </c>
      <c r="E1451" s="267"/>
      <c r="F1451" s="176" t="s">
        <v>404</v>
      </c>
      <c r="G1451" s="193" t="str">
        <f t="shared" si="194"/>
        <v/>
      </c>
      <c r="H1451" s="50"/>
    </row>
    <row r="1452" ht="15.75" customHeight="1">
      <c r="A1452" s="270"/>
      <c r="C1452" s="185" t="s">
        <v>394</v>
      </c>
      <c r="D1452" s="272"/>
      <c r="E1452" s="267"/>
      <c r="F1452" s="176"/>
      <c r="H1452" s="50"/>
    </row>
    <row r="1453" ht="15.75" customHeight="1">
      <c r="A1453" s="270"/>
      <c r="C1453" s="265"/>
      <c r="D1453" s="50"/>
      <c r="E1453" s="267"/>
      <c r="F1453" s="191"/>
      <c r="H1453" s="50"/>
    </row>
    <row r="1454" ht="15.75" customHeight="1">
      <c r="A1454" s="176" t="s">
        <v>460</v>
      </c>
      <c r="B1454" s="195" t="s">
        <v>462</v>
      </c>
      <c r="C1454" s="265"/>
      <c r="D1454" s="266"/>
      <c r="E1454" s="267"/>
      <c r="F1454" s="196" t="s">
        <v>464</v>
      </c>
      <c r="G1454" s="197" t="s">
        <v>469</v>
      </c>
      <c r="H1454" s="198"/>
    </row>
    <row r="1455" ht="15.75" customHeight="1">
      <c r="A1455" s="255" t="str">
        <f>IFERROR(VLOOKUP(A1441,REKAPAN!$A$2:$R$2737,16, FALSE))</f>
        <v/>
      </c>
      <c r="B1455" s="273"/>
      <c r="C1455" s="268"/>
      <c r="D1455" s="269"/>
      <c r="E1455" s="274"/>
      <c r="F1455" s="204"/>
      <c r="G1455" s="78"/>
      <c r="H1455" s="79"/>
    </row>
    <row r="1456" ht="15.75" customHeight="1">
      <c r="A1456" s="239" t="s">
        <v>4198</v>
      </c>
      <c r="B1456" s="222"/>
      <c r="C1456" s="222"/>
      <c r="D1456" s="223"/>
      <c r="E1456" s="264"/>
      <c r="F1456" s="164" t="str">
        <f>A1456</f>
        <v>(30)35</v>
      </c>
      <c r="G1456" s="165" t="s">
        <v>238</v>
      </c>
      <c r="H1456" s="166"/>
    </row>
    <row r="1457" ht="15.75" customHeight="1">
      <c r="A1457" s="176" t="s">
        <v>239</v>
      </c>
      <c r="B1457" s="179" t="str">
        <f>IFERROR(VLOOKUP(A1456,REKAPAN!$A$1:$M$2737,2, FALSE))</f>
        <v/>
      </c>
      <c r="C1457" s="265"/>
      <c r="D1457" s="266"/>
      <c r="E1457" s="267"/>
      <c r="F1457" s="164" t="s">
        <v>266</v>
      </c>
      <c r="G1457" s="172" t="str">
        <f>B1463</f>
        <v/>
      </c>
      <c r="H1457" s="28"/>
    </row>
    <row r="1458" ht="15.75" customHeight="1">
      <c r="A1458" s="176" t="s">
        <v>269</v>
      </c>
      <c r="B1458" s="174" t="str">
        <f>IFERROR(VLOOKUP(A1456,REKAPAN!$A$1:$M$2737,3, FALSE))</f>
        <v/>
      </c>
      <c r="D1458" s="266"/>
      <c r="E1458" s="267"/>
      <c r="F1458" s="176" t="s">
        <v>270</v>
      </c>
      <c r="G1458" s="177" t="str">
        <f>B1457</f>
        <v/>
      </c>
      <c r="H1458" s="50"/>
    </row>
    <row r="1459" ht="15.75" customHeight="1">
      <c r="A1459" s="176"/>
      <c r="D1459" s="266"/>
      <c r="E1459" s="267"/>
      <c r="F1459" s="176" t="s">
        <v>283</v>
      </c>
      <c r="G1459" s="178" t="str">
        <f t="shared" ref="G1459:G1463" si="195">D1462</f>
        <v/>
      </c>
      <c r="H1459" s="50"/>
    </row>
    <row r="1460" ht="15.75" customHeight="1">
      <c r="A1460" s="176"/>
      <c r="D1460" s="266"/>
      <c r="E1460" s="267"/>
      <c r="F1460" s="176" t="s">
        <v>300</v>
      </c>
      <c r="G1460" s="178" t="str">
        <f t="shared" si="195"/>
        <v/>
      </c>
      <c r="H1460" s="50"/>
    </row>
    <row r="1461" ht="15.75" customHeight="1">
      <c r="A1461" s="244" t="s">
        <v>306</v>
      </c>
      <c r="B1461" s="200" t="str">
        <f>IFERROR(VLOOKUP(A1456,REKAPAN!$A$1:$M$2737,4, FALSE))</f>
        <v/>
      </c>
      <c r="C1461" s="268"/>
      <c r="D1461" s="269"/>
      <c r="E1461" s="267"/>
      <c r="F1461" s="176" t="s">
        <v>325</v>
      </c>
      <c r="G1461" s="177" t="str">
        <f t="shared" si="195"/>
        <v/>
      </c>
      <c r="H1461" s="50"/>
    </row>
    <row r="1462" ht="15.75" customHeight="1">
      <c r="A1462" s="176" t="s">
        <v>332</v>
      </c>
      <c r="B1462" s="247" t="s">
        <v>333</v>
      </c>
      <c r="C1462" s="185" t="s">
        <v>283</v>
      </c>
      <c r="D1462" s="186" t="str">
        <f>IFERROR(VLOOKUP(A1456,REKAPAN!$A$1:$M$2737,12, FALSE))</f>
        <v/>
      </c>
      <c r="E1462" s="267"/>
      <c r="F1462" s="176" t="s">
        <v>351</v>
      </c>
      <c r="G1462" s="177" t="str">
        <f t="shared" si="195"/>
        <v/>
      </c>
      <c r="H1462" s="50"/>
    </row>
    <row r="1463" ht="15.75" customHeight="1">
      <c r="A1463" s="176" t="s">
        <v>266</v>
      </c>
      <c r="B1463" s="179" t="str">
        <f>IFERROR(VLOOKUP(A1456,REKAPAN!$A$1:$O$2737,15, FALSE))</f>
        <v/>
      </c>
      <c r="C1463" s="185" t="s">
        <v>300</v>
      </c>
      <c r="D1463" s="186" t="str">
        <f>IFERROR(VLOOKUP(A1456,REKAPAN!$A$1:$M$2737,13, FALSE))</f>
        <v/>
      </c>
      <c r="E1463" s="267"/>
      <c r="F1463" s="176" t="s">
        <v>372</v>
      </c>
      <c r="G1463" s="177" t="str">
        <f t="shared" si="195"/>
        <v/>
      </c>
      <c r="H1463" s="50"/>
    </row>
    <row r="1464" ht="15.75" customHeight="1">
      <c r="A1464" s="176" t="s">
        <v>383</v>
      </c>
      <c r="B1464" s="179" t="str">
        <f>IFERROR(VLOOKUP(A1456,REKAPAN!$A$1:$M$2737,6, FALSE))</f>
        <v/>
      </c>
      <c r="C1464" s="185" t="s">
        <v>325</v>
      </c>
      <c r="D1464" s="266" t="str">
        <f>IFERROR(VLOOKUP(A1456,REKAPAN!$A$1:$M$2737,11, FALSE))</f>
        <v/>
      </c>
      <c r="E1464" s="267"/>
      <c r="F1464" s="176" t="s">
        <v>394</v>
      </c>
      <c r="G1464" s="188" t="str">
        <f>IFERROR(VLOOKUP(A1456,REKAPAN!$A$1:$O$2737,14, FALSE))</f>
        <v/>
      </c>
      <c r="H1464" s="50"/>
    </row>
    <row r="1465" ht="15.75" customHeight="1">
      <c r="A1465" s="176" t="s">
        <v>404</v>
      </c>
      <c r="B1465" s="174" t="str">
        <f>IFERROR(VLOOKUP(A1456,REKAPAN!$A$1:$M$2737,5, FALSE))</f>
        <v/>
      </c>
      <c r="C1465" s="185" t="s">
        <v>351</v>
      </c>
      <c r="D1465" s="266" t="str">
        <f>IFERROR(VLOOKUP(A1456,REKAPAN!$A$1:$M$2737,9, FALSE))</f>
        <v/>
      </c>
      <c r="E1465" s="267"/>
      <c r="F1465" s="176" t="s">
        <v>383</v>
      </c>
      <c r="G1465" s="190" t="str">
        <f t="shared" ref="G1465:G1466" si="196">B1464</f>
        <v/>
      </c>
      <c r="H1465" s="50"/>
    </row>
    <row r="1466" ht="15.75" customHeight="1">
      <c r="A1466" s="270"/>
      <c r="C1466" s="185" t="s">
        <v>372</v>
      </c>
      <c r="D1466" s="271" t="str">
        <f>IFERROR(VLOOKUP(A1456,REKAPAN!$A$1:$M$2737,10, FALSE))</f>
        <v/>
      </c>
      <c r="E1466" s="267"/>
      <c r="F1466" s="176" t="s">
        <v>404</v>
      </c>
      <c r="G1466" s="193" t="str">
        <f t="shared" si="196"/>
        <v/>
      </c>
      <c r="H1466" s="50"/>
    </row>
    <row r="1467" ht="15.75" customHeight="1">
      <c r="A1467" s="270"/>
      <c r="C1467" s="185" t="s">
        <v>394</v>
      </c>
      <c r="D1467" s="272"/>
      <c r="E1467" s="267"/>
      <c r="F1467" s="176"/>
      <c r="H1467" s="50"/>
    </row>
    <row r="1468" ht="15.75" customHeight="1">
      <c r="A1468" s="270"/>
      <c r="C1468" s="265"/>
      <c r="D1468" s="50"/>
      <c r="E1468" s="267"/>
      <c r="F1468" s="191"/>
      <c r="H1468" s="50"/>
    </row>
    <row r="1469" ht="15.75" customHeight="1">
      <c r="A1469" s="176" t="s">
        <v>460</v>
      </c>
      <c r="B1469" s="195" t="s">
        <v>462</v>
      </c>
      <c r="C1469" s="265"/>
      <c r="D1469" s="266"/>
      <c r="E1469" s="267"/>
      <c r="F1469" s="196" t="s">
        <v>464</v>
      </c>
      <c r="G1469" s="197" t="s">
        <v>469</v>
      </c>
      <c r="H1469" s="198"/>
    </row>
    <row r="1470" ht="15.75" customHeight="1">
      <c r="A1470" s="255" t="str">
        <f>IFERROR(VLOOKUP(A1456,REKAPAN!$A$2:$R$2737,16, FALSE))</f>
        <v/>
      </c>
      <c r="B1470" s="273"/>
      <c r="C1470" s="268"/>
      <c r="D1470" s="269"/>
      <c r="E1470" s="274"/>
      <c r="F1470" s="204"/>
      <c r="G1470" s="78"/>
      <c r="H1470" s="79"/>
    </row>
    <row r="1471" ht="15.75" customHeight="1">
      <c r="A1471" s="239" t="s">
        <v>4199</v>
      </c>
      <c r="B1471" s="222"/>
      <c r="C1471" s="222"/>
      <c r="D1471" s="223"/>
      <c r="E1471" s="264"/>
      <c r="F1471" s="164" t="str">
        <f>A1471</f>
        <v>(30)36</v>
      </c>
      <c r="G1471" s="165" t="s">
        <v>238</v>
      </c>
      <c r="H1471" s="166"/>
    </row>
    <row r="1472" ht="15.75" customHeight="1">
      <c r="A1472" s="176" t="s">
        <v>239</v>
      </c>
      <c r="B1472" s="179" t="str">
        <f>IFERROR(VLOOKUP(A1471,REKAPAN!$A$1:$M$2737,2, FALSE))</f>
        <v/>
      </c>
      <c r="C1472" s="265"/>
      <c r="D1472" s="266"/>
      <c r="E1472" s="267"/>
      <c r="F1472" s="164" t="s">
        <v>266</v>
      </c>
      <c r="G1472" s="172" t="str">
        <f>B1478</f>
        <v/>
      </c>
      <c r="H1472" s="28"/>
    </row>
    <row r="1473" ht="15.75" customHeight="1">
      <c r="A1473" s="176" t="s">
        <v>269</v>
      </c>
      <c r="B1473" s="174" t="str">
        <f>IFERROR(VLOOKUP(A1471,REKAPAN!$A$1:$M$2737,3, FALSE))</f>
        <v/>
      </c>
      <c r="D1473" s="266"/>
      <c r="E1473" s="267"/>
      <c r="F1473" s="176" t="s">
        <v>270</v>
      </c>
      <c r="G1473" s="177" t="str">
        <f>B1472</f>
        <v/>
      </c>
      <c r="H1473" s="50"/>
    </row>
    <row r="1474" ht="15.75" customHeight="1">
      <c r="A1474" s="176"/>
      <c r="D1474" s="266"/>
      <c r="E1474" s="267"/>
      <c r="F1474" s="176" t="s">
        <v>283</v>
      </c>
      <c r="G1474" s="178" t="str">
        <f t="shared" ref="G1474:G1478" si="197">D1477</f>
        <v/>
      </c>
      <c r="H1474" s="50"/>
    </row>
    <row r="1475" ht="15.75" customHeight="1">
      <c r="A1475" s="176"/>
      <c r="D1475" s="266"/>
      <c r="E1475" s="267"/>
      <c r="F1475" s="176" t="s">
        <v>300</v>
      </c>
      <c r="G1475" s="178" t="str">
        <f t="shared" si="197"/>
        <v/>
      </c>
      <c r="H1475" s="50"/>
    </row>
    <row r="1476" ht="15.75" customHeight="1">
      <c r="A1476" s="244" t="s">
        <v>306</v>
      </c>
      <c r="B1476" s="200" t="str">
        <f>IFERROR(VLOOKUP(A1471,REKAPAN!$A$1:$M$2737,4, FALSE))</f>
        <v/>
      </c>
      <c r="C1476" s="268"/>
      <c r="D1476" s="269"/>
      <c r="E1476" s="267"/>
      <c r="F1476" s="176" t="s">
        <v>325</v>
      </c>
      <c r="G1476" s="177" t="str">
        <f t="shared" si="197"/>
        <v/>
      </c>
      <c r="H1476" s="50"/>
    </row>
    <row r="1477" ht="15.75" customHeight="1">
      <c r="A1477" s="176" t="s">
        <v>332</v>
      </c>
      <c r="B1477" s="247" t="s">
        <v>333</v>
      </c>
      <c r="C1477" s="185" t="s">
        <v>283</v>
      </c>
      <c r="D1477" s="186" t="str">
        <f>IFERROR(VLOOKUP(A1471,REKAPAN!$A$1:$M$2737,12, FALSE))</f>
        <v/>
      </c>
      <c r="E1477" s="267"/>
      <c r="F1477" s="176" t="s">
        <v>351</v>
      </c>
      <c r="G1477" s="177" t="str">
        <f t="shared" si="197"/>
        <v/>
      </c>
      <c r="H1477" s="50"/>
    </row>
    <row r="1478" ht="15.75" customHeight="1">
      <c r="A1478" s="176" t="s">
        <v>266</v>
      </c>
      <c r="B1478" s="179" t="str">
        <f>IFERROR(VLOOKUP(A1471,REKAPAN!$A$1:$O$2737,15, FALSE))</f>
        <v/>
      </c>
      <c r="C1478" s="185" t="s">
        <v>300</v>
      </c>
      <c r="D1478" s="186" t="str">
        <f>IFERROR(VLOOKUP(A1471,REKAPAN!$A$1:$M$2737,13, FALSE))</f>
        <v/>
      </c>
      <c r="E1478" s="267"/>
      <c r="F1478" s="176" t="s">
        <v>372</v>
      </c>
      <c r="G1478" s="177" t="str">
        <f t="shared" si="197"/>
        <v/>
      </c>
      <c r="H1478" s="50"/>
    </row>
    <row r="1479" ht="15.75" customHeight="1">
      <c r="A1479" s="176" t="s">
        <v>383</v>
      </c>
      <c r="B1479" s="179" t="str">
        <f>IFERROR(VLOOKUP(A1471,REKAPAN!$A$1:$M$2737,6, FALSE))</f>
        <v/>
      </c>
      <c r="C1479" s="185" t="s">
        <v>325</v>
      </c>
      <c r="D1479" s="266" t="str">
        <f>IFERROR(VLOOKUP(A1471,REKAPAN!$A$1:$M$2737,11, FALSE))</f>
        <v/>
      </c>
      <c r="E1479" s="267"/>
      <c r="F1479" s="176" t="s">
        <v>394</v>
      </c>
      <c r="G1479" s="188" t="str">
        <f>IFERROR(VLOOKUP(A1471,REKAPAN!$A$1:$O$2737,14, FALSE))</f>
        <v/>
      </c>
      <c r="H1479" s="50"/>
    </row>
    <row r="1480" ht="15.75" customHeight="1">
      <c r="A1480" s="176" t="s">
        <v>404</v>
      </c>
      <c r="B1480" s="174" t="str">
        <f>IFERROR(VLOOKUP(A1471,REKAPAN!$A$1:$M$2737,5, FALSE))</f>
        <v/>
      </c>
      <c r="C1480" s="185" t="s">
        <v>351</v>
      </c>
      <c r="D1480" s="266" t="str">
        <f>IFERROR(VLOOKUP(A1471,REKAPAN!$A$1:$M$2737,9, FALSE))</f>
        <v/>
      </c>
      <c r="E1480" s="267"/>
      <c r="F1480" s="176" t="s">
        <v>383</v>
      </c>
      <c r="G1480" s="190" t="str">
        <f t="shared" ref="G1480:G1481" si="198">B1479</f>
        <v/>
      </c>
      <c r="H1480" s="50"/>
    </row>
    <row r="1481" ht="15.75" customHeight="1">
      <c r="A1481" s="270"/>
      <c r="C1481" s="185" t="s">
        <v>372</v>
      </c>
      <c r="D1481" s="271" t="str">
        <f>IFERROR(VLOOKUP(A1471,REKAPAN!$A$1:$M$2737,10, FALSE))</f>
        <v/>
      </c>
      <c r="E1481" s="267"/>
      <c r="F1481" s="176" t="s">
        <v>404</v>
      </c>
      <c r="G1481" s="193" t="str">
        <f t="shared" si="198"/>
        <v/>
      </c>
      <c r="H1481" s="50"/>
    </row>
    <row r="1482" ht="15.75" customHeight="1">
      <c r="A1482" s="270"/>
      <c r="C1482" s="185" t="s">
        <v>394</v>
      </c>
      <c r="D1482" s="272"/>
      <c r="E1482" s="267"/>
      <c r="F1482" s="176"/>
      <c r="H1482" s="50"/>
    </row>
    <row r="1483" ht="15.75" customHeight="1">
      <c r="A1483" s="270"/>
      <c r="C1483" s="265"/>
      <c r="D1483" s="50"/>
      <c r="E1483" s="267"/>
      <c r="F1483" s="191"/>
      <c r="H1483" s="50"/>
    </row>
    <row r="1484" ht="15.75" customHeight="1">
      <c r="A1484" s="176" t="s">
        <v>460</v>
      </c>
      <c r="B1484" s="195" t="s">
        <v>462</v>
      </c>
      <c r="C1484" s="265"/>
      <c r="D1484" s="266"/>
      <c r="E1484" s="267"/>
      <c r="F1484" s="196" t="s">
        <v>464</v>
      </c>
      <c r="G1484" s="197" t="s">
        <v>469</v>
      </c>
      <c r="H1484" s="198"/>
    </row>
    <row r="1485" ht="15.75" customHeight="1">
      <c r="A1485" s="255" t="str">
        <f>IFERROR(VLOOKUP(A1471,REKAPAN!$A$2:$R$2737,16, FALSE))</f>
        <v/>
      </c>
      <c r="B1485" s="273"/>
      <c r="C1485" s="268"/>
      <c r="D1485" s="269"/>
      <c r="E1485" s="274"/>
      <c r="F1485" s="204"/>
      <c r="G1485" s="78"/>
      <c r="H1485" s="79"/>
    </row>
    <row r="1486" ht="15.75" customHeight="1">
      <c r="A1486" s="239" t="s">
        <v>4200</v>
      </c>
      <c r="B1486" s="222"/>
      <c r="C1486" s="222"/>
      <c r="D1486" s="223"/>
      <c r="E1486" s="264"/>
      <c r="F1486" s="164" t="str">
        <f>A1486</f>
        <v>(30)37</v>
      </c>
      <c r="G1486" s="165" t="s">
        <v>238</v>
      </c>
      <c r="H1486" s="166"/>
    </row>
    <row r="1487" ht="15.75" customHeight="1">
      <c r="A1487" s="176" t="s">
        <v>239</v>
      </c>
      <c r="B1487" s="179" t="str">
        <f>IFERROR(VLOOKUP(A1486,REKAPAN!$A$1:$M$2737,2, FALSE))</f>
        <v/>
      </c>
      <c r="C1487" s="265"/>
      <c r="D1487" s="266"/>
      <c r="E1487" s="267"/>
      <c r="F1487" s="164" t="s">
        <v>266</v>
      </c>
      <c r="G1487" s="172" t="str">
        <f>B1493</f>
        <v/>
      </c>
      <c r="H1487" s="28"/>
    </row>
    <row r="1488" ht="15.75" customHeight="1">
      <c r="A1488" s="176" t="s">
        <v>269</v>
      </c>
      <c r="B1488" s="174" t="str">
        <f>IFERROR(VLOOKUP(A1486,REKAPAN!$A$1:$M$2737,3, FALSE))</f>
        <v/>
      </c>
      <c r="D1488" s="266"/>
      <c r="E1488" s="267"/>
      <c r="F1488" s="176" t="s">
        <v>270</v>
      </c>
      <c r="G1488" s="177" t="str">
        <f>B1487</f>
        <v/>
      </c>
      <c r="H1488" s="50"/>
    </row>
    <row r="1489" ht="15.75" customHeight="1">
      <c r="A1489" s="176"/>
      <c r="D1489" s="266"/>
      <c r="E1489" s="267"/>
      <c r="F1489" s="176" t="s">
        <v>283</v>
      </c>
      <c r="G1489" s="178" t="str">
        <f t="shared" ref="G1489:G1493" si="199">D1492</f>
        <v/>
      </c>
      <c r="H1489" s="50"/>
    </row>
    <row r="1490" ht="15.75" customHeight="1">
      <c r="A1490" s="176"/>
      <c r="D1490" s="266"/>
      <c r="E1490" s="267"/>
      <c r="F1490" s="176" t="s">
        <v>300</v>
      </c>
      <c r="G1490" s="178" t="str">
        <f t="shared" si="199"/>
        <v/>
      </c>
      <c r="H1490" s="50"/>
    </row>
    <row r="1491" ht="15.75" customHeight="1">
      <c r="A1491" s="244" t="s">
        <v>306</v>
      </c>
      <c r="B1491" s="200" t="str">
        <f>IFERROR(VLOOKUP(A1486,REKAPAN!$A$1:$M$2737,4, FALSE))</f>
        <v/>
      </c>
      <c r="C1491" s="268"/>
      <c r="D1491" s="269"/>
      <c r="E1491" s="267"/>
      <c r="F1491" s="176" t="s">
        <v>325</v>
      </c>
      <c r="G1491" s="177" t="str">
        <f t="shared" si="199"/>
        <v/>
      </c>
      <c r="H1491" s="50"/>
    </row>
    <row r="1492" ht="15.75" customHeight="1">
      <c r="A1492" s="176" t="s">
        <v>332</v>
      </c>
      <c r="B1492" s="247" t="s">
        <v>333</v>
      </c>
      <c r="C1492" s="185" t="s">
        <v>283</v>
      </c>
      <c r="D1492" s="186" t="str">
        <f>IFERROR(VLOOKUP(A1486,REKAPAN!$A$1:$M$2737,12, FALSE))</f>
        <v/>
      </c>
      <c r="E1492" s="267"/>
      <c r="F1492" s="176" t="s">
        <v>351</v>
      </c>
      <c r="G1492" s="177" t="str">
        <f t="shared" si="199"/>
        <v/>
      </c>
      <c r="H1492" s="50"/>
    </row>
    <row r="1493" ht="15.75" customHeight="1">
      <c r="A1493" s="176" t="s">
        <v>266</v>
      </c>
      <c r="B1493" s="179" t="str">
        <f>IFERROR(VLOOKUP(A1486,REKAPAN!$A$1:$O$2737,15, FALSE))</f>
        <v/>
      </c>
      <c r="C1493" s="185" t="s">
        <v>300</v>
      </c>
      <c r="D1493" s="186" t="str">
        <f>IFERROR(VLOOKUP(A1486,REKAPAN!$A$1:$M$2737,13, FALSE))</f>
        <v/>
      </c>
      <c r="E1493" s="267"/>
      <c r="F1493" s="176" t="s">
        <v>372</v>
      </c>
      <c r="G1493" s="177" t="str">
        <f t="shared" si="199"/>
        <v/>
      </c>
      <c r="H1493" s="50"/>
    </row>
    <row r="1494" ht="15.75" customHeight="1">
      <c r="A1494" s="176" t="s">
        <v>383</v>
      </c>
      <c r="B1494" s="179" t="str">
        <f>IFERROR(VLOOKUP(A1486,REKAPAN!$A$1:$M$2737,6, FALSE))</f>
        <v/>
      </c>
      <c r="C1494" s="185" t="s">
        <v>325</v>
      </c>
      <c r="D1494" s="266" t="str">
        <f>IFERROR(VLOOKUP(A1486,REKAPAN!$A$1:$M$2737,11, FALSE))</f>
        <v/>
      </c>
      <c r="E1494" s="267"/>
      <c r="F1494" s="176" t="s">
        <v>394</v>
      </c>
      <c r="G1494" s="188" t="str">
        <f>IFERROR(VLOOKUP(A1486,REKAPAN!$A$1:$O$2737,14, FALSE))</f>
        <v/>
      </c>
      <c r="H1494" s="50"/>
    </row>
    <row r="1495" ht="15.75" customHeight="1">
      <c r="A1495" s="176" t="s">
        <v>404</v>
      </c>
      <c r="B1495" s="174" t="str">
        <f>IFERROR(VLOOKUP(A1486,REKAPAN!$A$1:$M$2737,5, FALSE))</f>
        <v/>
      </c>
      <c r="C1495" s="185" t="s">
        <v>351</v>
      </c>
      <c r="D1495" s="266" t="str">
        <f>IFERROR(VLOOKUP(A1486,REKAPAN!$A$1:$M$2737,9, FALSE))</f>
        <v/>
      </c>
      <c r="E1495" s="267"/>
      <c r="F1495" s="176" t="s">
        <v>383</v>
      </c>
      <c r="G1495" s="190" t="str">
        <f t="shared" ref="G1495:G1496" si="200">B1494</f>
        <v/>
      </c>
      <c r="H1495" s="50"/>
    </row>
    <row r="1496" ht="15.75" customHeight="1">
      <c r="A1496" s="270"/>
      <c r="C1496" s="185" t="s">
        <v>372</v>
      </c>
      <c r="D1496" s="271" t="str">
        <f>IFERROR(VLOOKUP(A1486,REKAPAN!$A$1:$M$2737,10, FALSE))</f>
        <v/>
      </c>
      <c r="E1496" s="267"/>
      <c r="F1496" s="176" t="s">
        <v>404</v>
      </c>
      <c r="G1496" s="193" t="str">
        <f t="shared" si="200"/>
        <v/>
      </c>
      <c r="H1496" s="50"/>
    </row>
    <row r="1497" ht="15.75" customHeight="1">
      <c r="A1497" s="270"/>
      <c r="C1497" s="185" t="s">
        <v>394</v>
      </c>
      <c r="D1497" s="272"/>
      <c r="E1497" s="267"/>
      <c r="F1497" s="176"/>
      <c r="H1497" s="50"/>
    </row>
    <row r="1498" ht="15.75" customHeight="1">
      <c r="A1498" s="270"/>
      <c r="C1498" s="265"/>
      <c r="D1498" s="50"/>
      <c r="E1498" s="267"/>
      <c r="F1498" s="191"/>
      <c r="H1498" s="50"/>
    </row>
    <row r="1499" ht="15.75" customHeight="1">
      <c r="A1499" s="176" t="s">
        <v>460</v>
      </c>
      <c r="B1499" s="195" t="s">
        <v>462</v>
      </c>
      <c r="C1499" s="265"/>
      <c r="D1499" s="266"/>
      <c r="E1499" s="267"/>
      <c r="F1499" s="196" t="s">
        <v>464</v>
      </c>
      <c r="G1499" s="197" t="s">
        <v>469</v>
      </c>
      <c r="H1499" s="198"/>
    </row>
    <row r="1500" ht="15.75" customHeight="1">
      <c r="A1500" s="255" t="str">
        <f>IFERROR(VLOOKUP(A1486,REKAPAN!$A$2:$R$2737,16, FALSE))</f>
        <v/>
      </c>
      <c r="B1500" s="273"/>
      <c r="C1500" s="268"/>
      <c r="D1500" s="269"/>
      <c r="E1500" s="274"/>
      <c r="F1500" s="204"/>
      <c r="G1500" s="78"/>
      <c r="H1500" s="79"/>
    </row>
    <row r="1501" ht="15.75" customHeight="1">
      <c r="A1501" s="239" t="s">
        <v>4201</v>
      </c>
      <c r="B1501" s="222"/>
      <c r="C1501" s="222"/>
      <c r="D1501" s="223"/>
      <c r="E1501" s="264"/>
      <c r="F1501" s="164" t="str">
        <f>A1501</f>
        <v>(30)38</v>
      </c>
      <c r="G1501" s="165" t="s">
        <v>238</v>
      </c>
      <c r="H1501" s="166"/>
    </row>
    <row r="1502" ht="15.75" customHeight="1">
      <c r="A1502" s="176" t="s">
        <v>239</v>
      </c>
      <c r="B1502" s="179" t="str">
        <f>IFERROR(VLOOKUP(A1501,REKAPAN!$A$1:$M$2737,2, FALSE))</f>
        <v/>
      </c>
      <c r="C1502" s="265"/>
      <c r="D1502" s="266"/>
      <c r="E1502" s="267"/>
      <c r="F1502" s="164" t="s">
        <v>266</v>
      </c>
      <c r="G1502" s="172" t="str">
        <f>B1508</f>
        <v/>
      </c>
      <c r="H1502" s="28"/>
    </row>
    <row r="1503" ht="15.75" customHeight="1">
      <c r="A1503" s="176" t="s">
        <v>269</v>
      </c>
      <c r="B1503" s="174" t="str">
        <f>IFERROR(VLOOKUP(A1501,REKAPAN!$A$1:$M$2737,3, FALSE))</f>
        <v/>
      </c>
      <c r="D1503" s="266"/>
      <c r="E1503" s="267"/>
      <c r="F1503" s="176" t="s">
        <v>270</v>
      </c>
      <c r="G1503" s="177" t="str">
        <f>B1502</f>
        <v/>
      </c>
      <c r="H1503" s="50"/>
    </row>
    <row r="1504" ht="15.75" customHeight="1">
      <c r="A1504" s="176"/>
      <c r="D1504" s="266"/>
      <c r="E1504" s="267"/>
      <c r="F1504" s="176" t="s">
        <v>283</v>
      </c>
      <c r="G1504" s="178" t="str">
        <f t="shared" ref="G1504:G1508" si="201">D1507</f>
        <v/>
      </c>
      <c r="H1504" s="50"/>
    </row>
    <row r="1505" ht="15.75" customHeight="1">
      <c r="A1505" s="176"/>
      <c r="D1505" s="266"/>
      <c r="E1505" s="267"/>
      <c r="F1505" s="176" t="s">
        <v>300</v>
      </c>
      <c r="G1505" s="178" t="str">
        <f t="shared" si="201"/>
        <v/>
      </c>
      <c r="H1505" s="50"/>
    </row>
    <row r="1506" ht="15.75" customHeight="1">
      <c r="A1506" s="244" t="s">
        <v>306</v>
      </c>
      <c r="B1506" s="200" t="str">
        <f>IFERROR(VLOOKUP(A1501,REKAPAN!$A$1:$M$2737,4, FALSE))</f>
        <v/>
      </c>
      <c r="C1506" s="268"/>
      <c r="D1506" s="269"/>
      <c r="E1506" s="267"/>
      <c r="F1506" s="176" t="s">
        <v>325</v>
      </c>
      <c r="G1506" s="177" t="str">
        <f t="shared" si="201"/>
        <v/>
      </c>
      <c r="H1506" s="50"/>
    </row>
    <row r="1507" ht="15.75" customHeight="1">
      <c r="A1507" s="176" t="s">
        <v>332</v>
      </c>
      <c r="B1507" s="247" t="s">
        <v>333</v>
      </c>
      <c r="C1507" s="185" t="s">
        <v>283</v>
      </c>
      <c r="D1507" s="186" t="str">
        <f>IFERROR(VLOOKUP(A1501,REKAPAN!$A$1:$M$2737,12, FALSE))</f>
        <v/>
      </c>
      <c r="E1507" s="267"/>
      <c r="F1507" s="176" t="s">
        <v>351</v>
      </c>
      <c r="G1507" s="177" t="str">
        <f t="shared" si="201"/>
        <v/>
      </c>
      <c r="H1507" s="50"/>
    </row>
    <row r="1508" ht="15.75" customHeight="1">
      <c r="A1508" s="176" t="s">
        <v>266</v>
      </c>
      <c r="B1508" s="179" t="str">
        <f>IFERROR(VLOOKUP(A1501,REKAPAN!$A$1:$O$2737,15, FALSE))</f>
        <v/>
      </c>
      <c r="C1508" s="185" t="s">
        <v>300</v>
      </c>
      <c r="D1508" s="186" t="str">
        <f>IFERROR(VLOOKUP(A1501,REKAPAN!$A$1:$M$2737,13, FALSE))</f>
        <v/>
      </c>
      <c r="E1508" s="267"/>
      <c r="F1508" s="176" t="s">
        <v>372</v>
      </c>
      <c r="G1508" s="177" t="str">
        <f t="shared" si="201"/>
        <v/>
      </c>
      <c r="H1508" s="50"/>
    </row>
    <row r="1509" ht="15.75" customHeight="1">
      <c r="A1509" s="176" t="s">
        <v>383</v>
      </c>
      <c r="B1509" s="179" t="str">
        <f>IFERROR(VLOOKUP(A1501,REKAPAN!$A$1:$M$2737,6, FALSE))</f>
        <v/>
      </c>
      <c r="C1509" s="185" t="s">
        <v>325</v>
      </c>
      <c r="D1509" s="266" t="str">
        <f>IFERROR(VLOOKUP(A1501,REKAPAN!$A$1:$M$2737,11, FALSE))</f>
        <v/>
      </c>
      <c r="E1509" s="267"/>
      <c r="F1509" s="176" t="s">
        <v>394</v>
      </c>
      <c r="G1509" s="188" t="str">
        <f>IFERROR(VLOOKUP(A1501,REKAPAN!$A$1:$O$2737,14, FALSE))</f>
        <v/>
      </c>
      <c r="H1509" s="50"/>
    </row>
    <row r="1510" ht="15.75" customHeight="1">
      <c r="A1510" s="176" t="s">
        <v>404</v>
      </c>
      <c r="B1510" s="174" t="str">
        <f>IFERROR(VLOOKUP(A1501,REKAPAN!$A$1:$M$2737,5, FALSE))</f>
        <v/>
      </c>
      <c r="C1510" s="185" t="s">
        <v>351</v>
      </c>
      <c r="D1510" s="266" t="str">
        <f>IFERROR(VLOOKUP(A1501,REKAPAN!$A$1:$M$2737,9, FALSE))</f>
        <v/>
      </c>
      <c r="E1510" s="267"/>
      <c r="F1510" s="176" t="s">
        <v>383</v>
      </c>
      <c r="G1510" s="190" t="str">
        <f t="shared" ref="G1510:G1511" si="202">B1509</f>
        <v/>
      </c>
      <c r="H1510" s="50"/>
    </row>
    <row r="1511" ht="15.75" customHeight="1">
      <c r="A1511" s="270"/>
      <c r="C1511" s="185" t="s">
        <v>372</v>
      </c>
      <c r="D1511" s="271" t="str">
        <f>IFERROR(VLOOKUP(A1501,REKAPAN!$A$1:$M$2737,10, FALSE))</f>
        <v/>
      </c>
      <c r="E1511" s="267"/>
      <c r="F1511" s="176" t="s">
        <v>404</v>
      </c>
      <c r="G1511" s="193" t="str">
        <f t="shared" si="202"/>
        <v/>
      </c>
      <c r="H1511" s="50"/>
    </row>
    <row r="1512" ht="15.75" customHeight="1">
      <c r="A1512" s="270"/>
      <c r="C1512" s="185" t="s">
        <v>394</v>
      </c>
      <c r="D1512" s="272"/>
      <c r="E1512" s="267"/>
      <c r="F1512" s="176"/>
      <c r="H1512" s="50"/>
    </row>
    <row r="1513" ht="15.75" customHeight="1">
      <c r="A1513" s="270"/>
      <c r="C1513" s="265"/>
      <c r="D1513" s="50"/>
      <c r="E1513" s="267"/>
      <c r="F1513" s="191"/>
      <c r="H1513" s="50"/>
    </row>
    <row r="1514" ht="15.75" customHeight="1">
      <c r="A1514" s="176" t="s">
        <v>460</v>
      </c>
      <c r="B1514" s="195" t="s">
        <v>462</v>
      </c>
      <c r="C1514" s="265"/>
      <c r="D1514" s="266"/>
      <c r="E1514" s="267"/>
      <c r="F1514" s="196" t="s">
        <v>464</v>
      </c>
      <c r="G1514" s="197" t="s">
        <v>469</v>
      </c>
      <c r="H1514" s="198"/>
    </row>
    <row r="1515" ht="15.75" customHeight="1">
      <c r="A1515" s="255" t="str">
        <f>IFERROR(VLOOKUP(A1501,REKAPAN!$A$2:$R$2737,16, FALSE))</f>
        <v/>
      </c>
      <c r="B1515" s="273"/>
      <c r="C1515" s="268"/>
      <c r="D1515" s="269"/>
      <c r="E1515" s="274"/>
      <c r="F1515" s="204"/>
      <c r="G1515" s="78"/>
      <c r="H1515" s="79"/>
    </row>
    <row r="1516" ht="15.75" customHeight="1">
      <c r="A1516" s="239" t="s">
        <v>4202</v>
      </c>
      <c r="B1516" s="222"/>
      <c r="C1516" s="222"/>
      <c r="D1516" s="223"/>
      <c r="E1516" s="264"/>
      <c r="F1516" s="164" t="str">
        <f>A1516</f>
        <v>(30)39</v>
      </c>
      <c r="G1516" s="165" t="s">
        <v>238</v>
      </c>
      <c r="H1516" s="166"/>
    </row>
    <row r="1517" ht="15.75" customHeight="1">
      <c r="A1517" s="176" t="s">
        <v>239</v>
      </c>
      <c r="B1517" s="179" t="str">
        <f>IFERROR(VLOOKUP(A1516,REKAPAN!$A$1:$M$2737,2, FALSE))</f>
        <v/>
      </c>
      <c r="C1517" s="265"/>
      <c r="D1517" s="266"/>
      <c r="E1517" s="267"/>
      <c r="F1517" s="164" t="s">
        <v>266</v>
      </c>
      <c r="G1517" s="172" t="str">
        <f>B1523</f>
        <v/>
      </c>
      <c r="H1517" s="28"/>
    </row>
    <row r="1518" ht="15.75" customHeight="1">
      <c r="A1518" s="176" t="s">
        <v>269</v>
      </c>
      <c r="B1518" s="174" t="str">
        <f>IFERROR(VLOOKUP(A1516,REKAPAN!$A$1:$M$2737,3, FALSE))</f>
        <v/>
      </c>
      <c r="D1518" s="266"/>
      <c r="E1518" s="267"/>
      <c r="F1518" s="176" t="s">
        <v>270</v>
      </c>
      <c r="G1518" s="177" t="str">
        <f>B1517</f>
        <v/>
      </c>
      <c r="H1518" s="50"/>
    </row>
    <row r="1519" ht="15.75" customHeight="1">
      <c r="A1519" s="176"/>
      <c r="D1519" s="266"/>
      <c r="E1519" s="267"/>
      <c r="F1519" s="176" t="s">
        <v>283</v>
      </c>
      <c r="G1519" s="178" t="str">
        <f t="shared" ref="G1519:G1523" si="203">D1522</f>
        <v/>
      </c>
      <c r="H1519" s="50"/>
    </row>
    <row r="1520" ht="15.75" customHeight="1">
      <c r="A1520" s="176"/>
      <c r="D1520" s="266"/>
      <c r="E1520" s="267"/>
      <c r="F1520" s="176" t="s">
        <v>300</v>
      </c>
      <c r="G1520" s="178" t="str">
        <f t="shared" si="203"/>
        <v/>
      </c>
      <c r="H1520" s="50"/>
    </row>
    <row r="1521" ht="15.75" customHeight="1">
      <c r="A1521" s="244" t="s">
        <v>306</v>
      </c>
      <c r="B1521" s="200" t="str">
        <f>IFERROR(VLOOKUP(A1516,REKAPAN!$A$1:$M$2737,4, FALSE))</f>
        <v/>
      </c>
      <c r="C1521" s="268"/>
      <c r="D1521" s="269"/>
      <c r="E1521" s="267"/>
      <c r="F1521" s="176" t="s">
        <v>325</v>
      </c>
      <c r="G1521" s="177" t="str">
        <f t="shared" si="203"/>
        <v/>
      </c>
      <c r="H1521" s="50"/>
    </row>
    <row r="1522" ht="15.75" customHeight="1">
      <c r="A1522" s="176" t="s">
        <v>332</v>
      </c>
      <c r="B1522" s="247" t="s">
        <v>333</v>
      </c>
      <c r="C1522" s="185" t="s">
        <v>283</v>
      </c>
      <c r="D1522" s="186" t="str">
        <f>IFERROR(VLOOKUP(A1516,REKAPAN!$A$1:$M$2737,12, FALSE))</f>
        <v/>
      </c>
      <c r="E1522" s="267"/>
      <c r="F1522" s="176" t="s">
        <v>351</v>
      </c>
      <c r="G1522" s="177" t="str">
        <f t="shared" si="203"/>
        <v/>
      </c>
      <c r="H1522" s="50"/>
    </row>
    <row r="1523" ht="15.75" customHeight="1">
      <c r="A1523" s="176" t="s">
        <v>266</v>
      </c>
      <c r="B1523" s="179" t="str">
        <f>IFERROR(VLOOKUP(A1516,REKAPAN!$A$1:$O$2737,15, FALSE))</f>
        <v/>
      </c>
      <c r="C1523" s="185" t="s">
        <v>300</v>
      </c>
      <c r="D1523" s="186" t="str">
        <f>IFERROR(VLOOKUP(A1516,REKAPAN!$A$1:$M$2737,13, FALSE))</f>
        <v/>
      </c>
      <c r="E1523" s="267"/>
      <c r="F1523" s="176" t="s">
        <v>372</v>
      </c>
      <c r="G1523" s="177" t="str">
        <f t="shared" si="203"/>
        <v/>
      </c>
      <c r="H1523" s="50"/>
    </row>
    <row r="1524" ht="15.75" customHeight="1">
      <c r="A1524" s="176" t="s">
        <v>383</v>
      </c>
      <c r="B1524" s="179" t="str">
        <f>IFERROR(VLOOKUP(A1516,REKAPAN!$A$1:$M$2737,6, FALSE))</f>
        <v/>
      </c>
      <c r="C1524" s="185" t="s">
        <v>325</v>
      </c>
      <c r="D1524" s="266" t="str">
        <f>IFERROR(VLOOKUP(A1516,REKAPAN!$A$1:$M$2737,11, FALSE))</f>
        <v/>
      </c>
      <c r="E1524" s="267"/>
      <c r="F1524" s="176" t="s">
        <v>394</v>
      </c>
      <c r="G1524" s="188" t="str">
        <f>IFERROR(VLOOKUP(A1516,REKAPAN!$A$1:$O$2737,14, FALSE))</f>
        <v/>
      </c>
      <c r="H1524" s="50"/>
    </row>
    <row r="1525" ht="15.75" customHeight="1">
      <c r="A1525" s="176" t="s">
        <v>404</v>
      </c>
      <c r="B1525" s="174" t="str">
        <f>IFERROR(VLOOKUP(A1516,REKAPAN!$A$1:$M$2737,5, FALSE))</f>
        <v/>
      </c>
      <c r="C1525" s="185" t="s">
        <v>351</v>
      </c>
      <c r="D1525" s="266" t="str">
        <f>IFERROR(VLOOKUP(A1516,REKAPAN!$A$1:$M$2737,9, FALSE))</f>
        <v/>
      </c>
      <c r="E1525" s="267"/>
      <c r="F1525" s="176" t="s">
        <v>383</v>
      </c>
      <c r="G1525" s="190" t="str">
        <f t="shared" ref="G1525:G1526" si="204">B1524</f>
        <v/>
      </c>
      <c r="H1525" s="50"/>
    </row>
    <row r="1526" ht="15.75" customHeight="1">
      <c r="A1526" s="270"/>
      <c r="C1526" s="185" t="s">
        <v>372</v>
      </c>
      <c r="D1526" s="271" t="str">
        <f>IFERROR(VLOOKUP(A1516,REKAPAN!$A$1:$M$2737,10, FALSE))</f>
        <v/>
      </c>
      <c r="E1526" s="267"/>
      <c r="F1526" s="176" t="s">
        <v>404</v>
      </c>
      <c r="G1526" s="193" t="str">
        <f t="shared" si="204"/>
        <v/>
      </c>
      <c r="H1526" s="50"/>
    </row>
    <row r="1527" ht="15.75" customHeight="1">
      <c r="A1527" s="270"/>
      <c r="C1527" s="185" t="s">
        <v>394</v>
      </c>
      <c r="D1527" s="272"/>
      <c r="E1527" s="267"/>
      <c r="F1527" s="176"/>
      <c r="H1527" s="50"/>
    </row>
    <row r="1528" ht="15.75" customHeight="1">
      <c r="A1528" s="270"/>
      <c r="C1528" s="265"/>
      <c r="D1528" s="50"/>
      <c r="E1528" s="267"/>
      <c r="F1528" s="191"/>
      <c r="H1528" s="50"/>
    </row>
    <row r="1529" ht="15.75" customHeight="1">
      <c r="A1529" s="176" t="s">
        <v>460</v>
      </c>
      <c r="B1529" s="195" t="s">
        <v>462</v>
      </c>
      <c r="C1529" s="265"/>
      <c r="D1529" s="266"/>
      <c r="E1529" s="267"/>
      <c r="F1529" s="196" t="s">
        <v>464</v>
      </c>
      <c r="G1529" s="197" t="s">
        <v>469</v>
      </c>
      <c r="H1529" s="198"/>
    </row>
    <row r="1530" ht="15.75" customHeight="1">
      <c r="A1530" s="255" t="str">
        <f>IFERROR(VLOOKUP(A1516,REKAPAN!$A$2:$R$2737,16, FALSE))</f>
        <v/>
      </c>
      <c r="B1530" s="273"/>
      <c r="C1530" s="268"/>
      <c r="D1530" s="269"/>
      <c r="E1530" s="274"/>
      <c r="F1530" s="204"/>
      <c r="G1530" s="78"/>
      <c r="H1530" s="79"/>
    </row>
    <row r="1531" ht="15.75" customHeight="1">
      <c r="A1531" s="239" t="s">
        <v>4203</v>
      </c>
      <c r="B1531" s="222"/>
      <c r="C1531" s="222"/>
      <c r="D1531" s="223"/>
      <c r="E1531" s="264"/>
      <c r="F1531" s="164" t="str">
        <f>A1531</f>
        <v>(30)40</v>
      </c>
      <c r="G1531" s="165" t="s">
        <v>238</v>
      </c>
      <c r="H1531" s="166"/>
    </row>
    <row r="1532" ht="15.75" customHeight="1">
      <c r="A1532" s="176" t="s">
        <v>239</v>
      </c>
      <c r="B1532" s="179" t="str">
        <f>IFERROR(VLOOKUP(A1531,REKAPAN!$A$1:$M$2737,2, FALSE))</f>
        <v/>
      </c>
      <c r="C1532" s="265"/>
      <c r="D1532" s="266"/>
      <c r="E1532" s="267"/>
      <c r="F1532" s="164" t="s">
        <v>266</v>
      </c>
      <c r="G1532" s="172" t="str">
        <f>B1538</f>
        <v/>
      </c>
      <c r="H1532" s="28"/>
    </row>
    <row r="1533" ht="15.75" customHeight="1">
      <c r="A1533" s="176" t="s">
        <v>269</v>
      </c>
      <c r="B1533" s="174" t="str">
        <f>IFERROR(VLOOKUP(A1531,REKAPAN!$A$1:$M$2737,3, FALSE))</f>
        <v/>
      </c>
      <c r="D1533" s="266"/>
      <c r="E1533" s="267"/>
      <c r="F1533" s="176" t="s">
        <v>270</v>
      </c>
      <c r="G1533" s="177" t="str">
        <f>B1532</f>
        <v/>
      </c>
      <c r="H1533" s="50"/>
    </row>
    <row r="1534" ht="15.75" customHeight="1">
      <c r="A1534" s="176"/>
      <c r="D1534" s="266"/>
      <c r="E1534" s="267"/>
      <c r="F1534" s="176" t="s">
        <v>283</v>
      </c>
      <c r="G1534" s="178" t="str">
        <f t="shared" ref="G1534:G1538" si="205">D1537</f>
        <v/>
      </c>
      <c r="H1534" s="50"/>
    </row>
    <row r="1535" ht="15.75" customHeight="1">
      <c r="A1535" s="176"/>
      <c r="D1535" s="266"/>
      <c r="E1535" s="267"/>
      <c r="F1535" s="176" t="s">
        <v>300</v>
      </c>
      <c r="G1535" s="178" t="str">
        <f t="shared" si="205"/>
        <v/>
      </c>
      <c r="H1535" s="50"/>
    </row>
    <row r="1536" ht="15.75" customHeight="1">
      <c r="A1536" s="244" t="s">
        <v>306</v>
      </c>
      <c r="B1536" s="200" t="str">
        <f>IFERROR(VLOOKUP(A1531,REKAPAN!$A$1:$M$2737,4, FALSE))</f>
        <v/>
      </c>
      <c r="C1536" s="268"/>
      <c r="D1536" s="269"/>
      <c r="E1536" s="267"/>
      <c r="F1536" s="176" t="s">
        <v>325</v>
      </c>
      <c r="G1536" s="177" t="str">
        <f t="shared" si="205"/>
        <v/>
      </c>
      <c r="H1536" s="50"/>
    </row>
    <row r="1537" ht="15.75" customHeight="1">
      <c r="A1537" s="176" t="s">
        <v>332</v>
      </c>
      <c r="B1537" s="247" t="s">
        <v>333</v>
      </c>
      <c r="C1537" s="185" t="s">
        <v>283</v>
      </c>
      <c r="D1537" s="186" t="str">
        <f>IFERROR(VLOOKUP(A1531,REKAPAN!$A$1:$M$2737,12, FALSE))</f>
        <v/>
      </c>
      <c r="E1537" s="267"/>
      <c r="F1537" s="176" t="s">
        <v>351</v>
      </c>
      <c r="G1537" s="177" t="str">
        <f t="shared" si="205"/>
        <v/>
      </c>
      <c r="H1537" s="50"/>
    </row>
    <row r="1538" ht="15.75" customHeight="1">
      <c r="A1538" s="176" t="s">
        <v>266</v>
      </c>
      <c r="B1538" s="179" t="str">
        <f>IFERROR(VLOOKUP(A1531,REKAPAN!$A$1:$O$2737,15, FALSE))</f>
        <v/>
      </c>
      <c r="C1538" s="185" t="s">
        <v>300</v>
      </c>
      <c r="D1538" s="186" t="str">
        <f>IFERROR(VLOOKUP(A1531,REKAPAN!$A$1:$M$2737,13, FALSE))</f>
        <v/>
      </c>
      <c r="E1538" s="267"/>
      <c r="F1538" s="176" t="s">
        <v>372</v>
      </c>
      <c r="G1538" s="177" t="str">
        <f t="shared" si="205"/>
        <v/>
      </c>
      <c r="H1538" s="50"/>
    </row>
    <row r="1539" ht="15.75" customHeight="1">
      <c r="A1539" s="176" t="s">
        <v>383</v>
      </c>
      <c r="B1539" s="179" t="str">
        <f>IFERROR(VLOOKUP(A1531,REKAPAN!$A$1:$M$2737,6, FALSE))</f>
        <v/>
      </c>
      <c r="C1539" s="185" t="s">
        <v>325</v>
      </c>
      <c r="D1539" s="266" t="str">
        <f>IFERROR(VLOOKUP(A1531,REKAPAN!$A$1:$M$2737,11, FALSE))</f>
        <v/>
      </c>
      <c r="E1539" s="267"/>
      <c r="F1539" s="176" t="s">
        <v>394</v>
      </c>
      <c r="G1539" s="188" t="str">
        <f>IFERROR(VLOOKUP(A1531,REKAPAN!$A$1:$O$2737,14, FALSE))</f>
        <v/>
      </c>
      <c r="H1539" s="50"/>
    </row>
    <row r="1540" ht="15.75" customHeight="1">
      <c r="A1540" s="176" t="s">
        <v>404</v>
      </c>
      <c r="B1540" s="174" t="str">
        <f>IFERROR(VLOOKUP(A1531,REKAPAN!$A$1:$M$2737,5, FALSE))</f>
        <v/>
      </c>
      <c r="C1540" s="185" t="s">
        <v>351</v>
      </c>
      <c r="D1540" s="266" t="str">
        <f>IFERROR(VLOOKUP(A1531,REKAPAN!$A$1:$M$2737,9, FALSE))</f>
        <v/>
      </c>
      <c r="E1540" s="267"/>
      <c r="F1540" s="176" t="s">
        <v>383</v>
      </c>
      <c r="G1540" s="190" t="str">
        <f t="shared" ref="G1540:G1541" si="206">B1539</f>
        <v/>
      </c>
      <c r="H1540" s="50"/>
    </row>
    <row r="1541" ht="15.75" customHeight="1">
      <c r="A1541" s="270"/>
      <c r="C1541" s="185" t="s">
        <v>372</v>
      </c>
      <c r="D1541" s="271" t="str">
        <f>IFERROR(VLOOKUP(A1531,REKAPAN!$A$1:$M$2737,10, FALSE))</f>
        <v/>
      </c>
      <c r="E1541" s="267"/>
      <c r="F1541" s="176" t="s">
        <v>404</v>
      </c>
      <c r="G1541" s="193" t="str">
        <f t="shared" si="206"/>
        <v/>
      </c>
      <c r="H1541" s="50"/>
    </row>
    <row r="1542" ht="15.75" customHeight="1">
      <c r="A1542" s="270"/>
      <c r="C1542" s="185" t="s">
        <v>394</v>
      </c>
      <c r="D1542" s="272"/>
      <c r="E1542" s="267"/>
      <c r="F1542" s="176"/>
      <c r="H1542" s="50"/>
    </row>
    <row r="1543" ht="15.75" customHeight="1">
      <c r="A1543" s="270"/>
      <c r="C1543" s="265"/>
      <c r="D1543" s="50"/>
      <c r="E1543" s="267"/>
      <c r="F1543" s="191"/>
      <c r="H1543" s="50"/>
    </row>
    <row r="1544" ht="15.75" customHeight="1">
      <c r="A1544" s="176" t="s">
        <v>460</v>
      </c>
      <c r="B1544" s="195" t="s">
        <v>462</v>
      </c>
      <c r="C1544" s="265"/>
      <c r="D1544" s="266"/>
      <c r="E1544" s="267"/>
      <c r="F1544" s="196" t="s">
        <v>464</v>
      </c>
      <c r="G1544" s="197" t="s">
        <v>469</v>
      </c>
      <c r="H1544" s="198"/>
    </row>
    <row r="1545" ht="15.75" customHeight="1">
      <c r="A1545" s="255" t="str">
        <f>IFERROR(VLOOKUP(A1531,REKAPAN!$A$2:$R$2737,16, FALSE))</f>
        <v/>
      </c>
      <c r="B1545" s="273"/>
      <c r="C1545" s="268"/>
      <c r="D1545" s="269"/>
      <c r="E1545" s="274"/>
      <c r="F1545" s="204"/>
      <c r="G1545" s="78"/>
      <c r="H1545" s="79"/>
    </row>
    <row r="1546" ht="15.75" customHeight="1">
      <c r="A1546" s="239" t="s">
        <v>4204</v>
      </c>
      <c r="B1546" s="222"/>
      <c r="C1546" s="222"/>
      <c r="D1546" s="223"/>
      <c r="E1546" s="264"/>
      <c r="F1546" s="164" t="str">
        <f>A1546</f>
        <v>(30)41</v>
      </c>
      <c r="G1546" s="165" t="s">
        <v>238</v>
      </c>
      <c r="H1546" s="166"/>
    </row>
    <row r="1547" ht="15.75" customHeight="1">
      <c r="A1547" s="176" t="s">
        <v>239</v>
      </c>
      <c r="B1547" s="179" t="str">
        <f>IFERROR(VLOOKUP(A1546,REKAPAN!$A$1:$M$2737,2, FALSE))</f>
        <v/>
      </c>
      <c r="C1547" s="265"/>
      <c r="D1547" s="266"/>
      <c r="E1547" s="267"/>
      <c r="F1547" s="164" t="s">
        <v>266</v>
      </c>
      <c r="G1547" s="172" t="str">
        <f>B1553</f>
        <v/>
      </c>
      <c r="H1547" s="28"/>
    </row>
    <row r="1548" ht="15.75" customHeight="1">
      <c r="A1548" s="176" t="s">
        <v>269</v>
      </c>
      <c r="B1548" s="174" t="str">
        <f>IFERROR(VLOOKUP(A1546,REKAPAN!$A$1:$M$2737,3, FALSE))</f>
        <v/>
      </c>
      <c r="D1548" s="266"/>
      <c r="E1548" s="267"/>
      <c r="F1548" s="176" t="s">
        <v>270</v>
      </c>
      <c r="G1548" s="177" t="str">
        <f>B1547</f>
        <v/>
      </c>
      <c r="H1548" s="50"/>
    </row>
    <row r="1549" ht="15.75" customHeight="1">
      <c r="A1549" s="176"/>
      <c r="D1549" s="266"/>
      <c r="E1549" s="267"/>
      <c r="F1549" s="176" t="s">
        <v>283</v>
      </c>
      <c r="G1549" s="178" t="str">
        <f t="shared" ref="G1549:G1553" si="207">D1552</f>
        <v/>
      </c>
      <c r="H1549" s="50"/>
    </row>
    <row r="1550" ht="15.75" customHeight="1">
      <c r="A1550" s="176"/>
      <c r="D1550" s="266"/>
      <c r="E1550" s="267"/>
      <c r="F1550" s="176" t="s">
        <v>300</v>
      </c>
      <c r="G1550" s="178" t="str">
        <f t="shared" si="207"/>
        <v/>
      </c>
      <c r="H1550" s="50"/>
    </row>
    <row r="1551" ht="15.75" customHeight="1">
      <c r="A1551" s="244" t="s">
        <v>306</v>
      </c>
      <c r="B1551" s="200" t="str">
        <f>IFERROR(VLOOKUP(A1546,REKAPAN!$A$1:$M$2737,4, FALSE))</f>
        <v/>
      </c>
      <c r="C1551" s="268"/>
      <c r="D1551" s="269"/>
      <c r="E1551" s="267"/>
      <c r="F1551" s="176" t="s">
        <v>325</v>
      </c>
      <c r="G1551" s="177" t="str">
        <f t="shared" si="207"/>
        <v/>
      </c>
      <c r="H1551" s="50"/>
    </row>
    <row r="1552" ht="15.75" customHeight="1">
      <c r="A1552" s="176" t="s">
        <v>332</v>
      </c>
      <c r="B1552" s="247" t="s">
        <v>333</v>
      </c>
      <c r="C1552" s="185" t="s">
        <v>283</v>
      </c>
      <c r="D1552" s="186" t="str">
        <f>IFERROR(VLOOKUP(A1546,REKAPAN!$A$1:$M$2737,12, FALSE))</f>
        <v/>
      </c>
      <c r="E1552" s="267"/>
      <c r="F1552" s="176" t="s">
        <v>351</v>
      </c>
      <c r="G1552" s="177" t="str">
        <f t="shared" si="207"/>
        <v/>
      </c>
      <c r="H1552" s="50"/>
    </row>
    <row r="1553" ht="15.75" customHeight="1">
      <c r="A1553" s="176" t="s">
        <v>266</v>
      </c>
      <c r="B1553" s="179" t="str">
        <f>IFERROR(VLOOKUP(A1546,REKAPAN!$A$1:$O$2737,15, FALSE))</f>
        <v/>
      </c>
      <c r="C1553" s="185" t="s">
        <v>300</v>
      </c>
      <c r="D1553" s="186" t="str">
        <f>IFERROR(VLOOKUP(A1546,REKAPAN!$A$1:$M$2737,13, FALSE))</f>
        <v/>
      </c>
      <c r="E1553" s="267"/>
      <c r="F1553" s="176" t="s">
        <v>372</v>
      </c>
      <c r="G1553" s="177" t="str">
        <f t="shared" si="207"/>
        <v/>
      </c>
      <c r="H1553" s="50"/>
    </row>
    <row r="1554" ht="15.75" customHeight="1">
      <c r="A1554" s="176" t="s">
        <v>383</v>
      </c>
      <c r="B1554" s="179" t="str">
        <f>IFERROR(VLOOKUP(A1546,REKAPAN!$A$1:$M$2737,6, FALSE))</f>
        <v/>
      </c>
      <c r="C1554" s="185" t="s">
        <v>325</v>
      </c>
      <c r="D1554" s="266" t="str">
        <f>IFERROR(VLOOKUP(A1546,REKAPAN!$A$1:$M$2737,11, FALSE))</f>
        <v/>
      </c>
      <c r="E1554" s="267"/>
      <c r="F1554" s="176" t="s">
        <v>394</v>
      </c>
      <c r="G1554" s="188" t="str">
        <f>IFERROR(VLOOKUP(A1546,REKAPAN!$A$1:$O$2737,14, FALSE))</f>
        <v/>
      </c>
      <c r="H1554" s="50"/>
    </row>
    <row r="1555" ht="15.75" customHeight="1">
      <c r="A1555" s="176" t="s">
        <v>404</v>
      </c>
      <c r="B1555" s="174" t="str">
        <f>IFERROR(VLOOKUP(A1546,REKAPAN!$A$1:$M$2737,5, FALSE))</f>
        <v/>
      </c>
      <c r="C1555" s="185" t="s">
        <v>351</v>
      </c>
      <c r="D1555" s="266" t="str">
        <f>IFERROR(VLOOKUP(A1546,REKAPAN!$A$1:$M$2737,9, FALSE))</f>
        <v/>
      </c>
      <c r="E1555" s="267"/>
      <c r="F1555" s="176" t="s">
        <v>383</v>
      </c>
      <c r="G1555" s="190" t="str">
        <f t="shared" ref="G1555:G1556" si="208">B1554</f>
        <v/>
      </c>
      <c r="H1555" s="50"/>
    </row>
    <row r="1556" ht="15.75" customHeight="1">
      <c r="A1556" s="270"/>
      <c r="C1556" s="185" t="s">
        <v>372</v>
      </c>
      <c r="D1556" s="271" t="str">
        <f>IFERROR(VLOOKUP(A1546,REKAPAN!$A$1:$M$2737,10, FALSE))</f>
        <v/>
      </c>
      <c r="E1556" s="267"/>
      <c r="F1556" s="176" t="s">
        <v>404</v>
      </c>
      <c r="G1556" s="193" t="str">
        <f t="shared" si="208"/>
        <v/>
      </c>
      <c r="H1556" s="50"/>
    </row>
    <row r="1557" ht="15.75" customHeight="1">
      <c r="A1557" s="270"/>
      <c r="C1557" s="185" t="s">
        <v>394</v>
      </c>
      <c r="D1557" s="272"/>
      <c r="E1557" s="267"/>
      <c r="F1557" s="176"/>
      <c r="H1557" s="50"/>
    </row>
    <row r="1558" ht="15.75" customHeight="1">
      <c r="A1558" s="270"/>
      <c r="C1558" s="265"/>
      <c r="D1558" s="50"/>
      <c r="E1558" s="267"/>
      <c r="F1558" s="191"/>
      <c r="H1558" s="50"/>
    </row>
    <row r="1559" ht="15.75" customHeight="1">
      <c r="A1559" s="176" t="s">
        <v>460</v>
      </c>
      <c r="B1559" s="195" t="s">
        <v>462</v>
      </c>
      <c r="C1559" s="265"/>
      <c r="D1559" s="266"/>
      <c r="E1559" s="267"/>
      <c r="F1559" s="196" t="s">
        <v>464</v>
      </c>
      <c r="G1559" s="197" t="s">
        <v>469</v>
      </c>
      <c r="H1559" s="198"/>
    </row>
    <row r="1560" ht="15.75" customHeight="1">
      <c r="A1560" s="255" t="str">
        <f>IFERROR(VLOOKUP(A1546,REKAPAN!$A$2:$R$2737,16, FALSE))</f>
        <v/>
      </c>
      <c r="B1560" s="273"/>
      <c r="C1560" s="268"/>
      <c r="D1560" s="269"/>
      <c r="E1560" s="274"/>
      <c r="F1560" s="204"/>
      <c r="G1560" s="78"/>
      <c r="H1560" s="79"/>
    </row>
    <row r="1561" ht="15.75" customHeight="1">
      <c r="A1561" s="239" t="s">
        <v>4205</v>
      </c>
      <c r="B1561" s="222"/>
      <c r="C1561" s="222"/>
      <c r="D1561" s="223"/>
      <c r="E1561" s="264"/>
      <c r="F1561" s="164" t="str">
        <f>A1561</f>
        <v>(30)42</v>
      </c>
      <c r="G1561" s="165" t="s">
        <v>238</v>
      </c>
      <c r="H1561" s="166"/>
    </row>
    <row r="1562" ht="15.75" customHeight="1">
      <c r="A1562" s="176" t="s">
        <v>239</v>
      </c>
      <c r="B1562" s="179" t="str">
        <f>IFERROR(VLOOKUP(A1561,REKAPAN!$A$1:$M$2737,2, FALSE))</f>
        <v/>
      </c>
      <c r="C1562" s="265"/>
      <c r="D1562" s="266"/>
      <c r="E1562" s="267"/>
      <c r="F1562" s="164" t="s">
        <v>266</v>
      </c>
      <c r="G1562" s="172" t="str">
        <f>B1568</f>
        <v/>
      </c>
      <c r="H1562" s="28"/>
    </row>
    <row r="1563" ht="15.75" customHeight="1">
      <c r="A1563" s="176" t="s">
        <v>269</v>
      </c>
      <c r="B1563" s="174" t="str">
        <f>IFERROR(VLOOKUP(A1561,REKAPAN!$A$1:$M$2737,3, FALSE))</f>
        <v/>
      </c>
      <c r="D1563" s="266"/>
      <c r="E1563" s="267"/>
      <c r="F1563" s="176" t="s">
        <v>270</v>
      </c>
      <c r="G1563" s="177" t="str">
        <f>B1562</f>
        <v/>
      </c>
      <c r="H1563" s="50"/>
    </row>
    <row r="1564" ht="15.75" customHeight="1">
      <c r="A1564" s="176"/>
      <c r="D1564" s="266"/>
      <c r="E1564" s="267"/>
      <c r="F1564" s="176" t="s">
        <v>283</v>
      </c>
      <c r="G1564" s="178" t="str">
        <f t="shared" ref="G1564:G1568" si="209">D1567</f>
        <v/>
      </c>
      <c r="H1564" s="50"/>
    </row>
    <row r="1565" ht="15.75" customHeight="1">
      <c r="A1565" s="176"/>
      <c r="D1565" s="266"/>
      <c r="E1565" s="267"/>
      <c r="F1565" s="176" t="s">
        <v>300</v>
      </c>
      <c r="G1565" s="178" t="str">
        <f t="shared" si="209"/>
        <v/>
      </c>
      <c r="H1565" s="50"/>
    </row>
    <row r="1566" ht="15.75" customHeight="1">
      <c r="A1566" s="244" t="s">
        <v>306</v>
      </c>
      <c r="B1566" s="200" t="str">
        <f>IFERROR(VLOOKUP(A1561,REKAPAN!$A$1:$M$2737,4, FALSE))</f>
        <v/>
      </c>
      <c r="C1566" s="268"/>
      <c r="D1566" s="269"/>
      <c r="E1566" s="267"/>
      <c r="F1566" s="176" t="s">
        <v>325</v>
      </c>
      <c r="G1566" s="177" t="str">
        <f t="shared" si="209"/>
        <v/>
      </c>
      <c r="H1566" s="50"/>
    </row>
    <row r="1567" ht="15.75" customHeight="1">
      <c r="A1567" s="176" t="s">
        <v>332</v>
      </c>
      <c r="B1567" s="247" t="s">
        <v>333</v>
      </c>
      <c r="C1567" s="185" t="s">
        <v>283</v>
      </c>
      <c r="D1567" s="186" t="str">
        <f>IFERROR(VLOOKUP(A1561,REKAPAN!$A$1:$M$2737,12, FALSE))</f>
        <v/>
      </c>
      <c r="E1567" s="267"/>
      <c r="F1567" s="176" t="s">
        <v>351</v>
      </c>
      <c r="G1567" s="177" t="str">
        <f t="shared" si="209"/>
        <v/>
      </c>
      <c r="H1567" s="50"/>
    </row>
    <row r="1568" ht="15.75" customHeight="1">
      <c r="A1568" s="176" t="s">
        <v>266</v>
      </c>
      <c r="B1568" s="179" t="str">
        <f>IFERROR(VLOOKUP(A1561,REKAPAN!$A$1:$O$2737,15, FALSE))</f>
        <v/>
      </c>
      <c r="C1568" s="185" t="s">
        <v>300</v>
      </c>
      <c r="D1568" s="186" t="str">
        <f>IFERROR(VLOOKUP(A1561,REKAPAN!$A$1:$M$2737,13, FALSE))</f>
        <v/>
      </c>
      <c r="E1568" s="267"/>
      <c r="F1568" s="176" t="s">
        <v>372</v>
      </c>
      <c r="G1568" s="177" t="str">
        <f t="shared" si="209"/>
        <v/>
      </c>
      <c r="H1568" s="50"/>
    </row>
    <row r="1569" ht="15.75" customHeight="1">
      <c r="A1569" s="176" t="s">
        <v>383</v>
      </c>
      <c r="B1569" s="179" t="str">
        <f>IFERROR(VLOOKUP(A1561,REKAPAN!$A$1:$M$2737,6, FALSE))</f>
        <v/>
      </c>
      <c r="C1569" s="185" t="s">
        <v>325</v>
      </c>
      <c r="D1569" s="266" t="str">
        <f>IFERROR(VLOOKUP(A1561,REKAPAN!$A$1:$M$2737,11, FALSE))</f>
        <v/>
      </c>
      <c r="E1569" s="267"/>
      <c r="F1569" s="176" t="s">
        <v>394</v>
      </c>
      <c r="G1569" s="188" t="str">
        <f>IFERROR(VLOOKUP(A1561,REKAPAN!$A$1:$O$2737,14, FALSE))</f>
        <v/>
      </c>
      <c r="H1569" s="50"/>
    </row>
    <row r="1570" ht="15.75" customHeight="1">
      <c r="A1570" s="176" t="s">
        <v>404</v>
      </c>
      <c r="B1570" s="174" t="str">
        <f>IFERROR(VLOOKUP(A1561,REKAPAN!$A$1:$M$2737,5, FALSE))</f>
        <v/>
      </c>
      <c r="C1570" s="185" t="s">
        <v>351</v>
      </c>
      <c r="D1570" s="266" t="str">
        <f>IFERROR(VLOOKUP(A1561,REKAPAN!$A$1:$M$2737,9, FALSE))</f>
        <v/>
      </c>
      <c r="E1570" s="267"/>
      <c r="F1570" s="176" t="s">
        <v>383</v>
      </c>
      <c r="G1570" s="190" t="str">
        <f t="shared" ref="G1570:G1571" si="210">B1569</f>
        <v/>
      </c>
      <c r="H1570" s="50"/>
    </row>
    <row r="1571" ht="15.75" customHeight="1">
      <c r="A1571" s="270"/>
      <c r="C1571" s="185" t="s">
        <v>372</v>
      </c>
      <c r="D1571" s="271" t="str">
        <f>IFERROR(VLOOKUP(A1561,REKAPAN!$A$1:$M$2737,10, FALSE))</f>
        <v/>
      </c>
      <c r="E1571" s="267"/>
      <c r="F1571" s="176" t="s">
        <v>404</v>
      </c>
      <c r="G1571" s="193" t="str">
        <f t="shared" si="210"/>
        <v/>
      </c>
      <c r="H1571" s="50"/>
    </row>
    <row r="1572" ht="15.75" customHeight="1">
      <c r="A1572" s="270"/>
      <c r="C1572" s="185" t="s">
        <v>394</v>
      </c>
      <c r="D1572" s="272"/>
      <c r="E1572" s="267"/>
      <c r="F1572" s="176"/>
      <c r="H1572" s="50"/>
    </row>
    <row r="1573" ht="15.75" customHeight="1">
      <c r="A1573" s="270"/>
      <c r="C1573" s="265"/>
      <c r="D1573" s="50"/>
      <c r="E1573" s="267"/>
      <c r="F1573" s="191"/>
      <c r="H1573" s="50"/>
    </row>
    <row r="1574" ht="15.75" customHeight="1">
      <c r="A1574" s="176" t="s">
        <v>460</v>
      </c>
      <c r="B1574" s="195" t="s">
        <v>462</v>
      </c>
      <c r="C1574" s="265"/>
      <c r="D1574" s="266"/>
      <c r="E1574" s="267"/>
      <c r="F1574" s="196" t="s">
        <v>464</v>
      </c>
      <c r="G1574" s="197" t="s">
        <v>469</v>
      </c>
      <c r="H1574" s="198"/>
    </row>
    <row r="1575" ht="15.75" customHeight="1">
      <c r="A1575" s="255" t="str">
        <f>IFERROR(VLOOKUP(A1561,REKAPAN!$A$2:$R$2737,16, FALSE))</f>
        <v/>
      </c>
      <c r="B1575" s="273"/>
      <c r="C1575" s="268"/>
      <c r="D1575" s="269"/>
      <c r="E1575" s="274"/>
      <c r="F1575" s="204"/>
      <c r="G1575" s="78"/>
      <c r="H1575" s="79"/>
    </row>
    <row r="1576" ht="15.75" customHeight="1">
      <c r="A1576" s="239" t="s">
        <v>4206</v>
      </c>
      <c r="B1576" s="222"/>
      <c r="C1576" s="222"/>
      <c r="D1576" s="223"/>
      <c r="E1576" s="264"/>
      <c r="F1576" s="164" t="str">
        <f>A1576</f>
        <v>(30)43</v>
      </c>
      <c r="G1576" s="165" t="s">
        <v>238</v>
      </c>
      <c r="H1576" s="166"/>
    </row>
    <row r="1577" ht="15.75" customHeight="1">
      <c r="A1577" s="176" t="s">
        <v>239</v>
      </c>
      <c r="B1577" s="179" t="str">
        <f>IFERROR(VLOOKUP(A1576,REKAPAN!$A$1:$M$2737,2, FALSE))</f>
        <v/>
      </c>
      <c r="C1577" s="265"/>
      <c r="D1577" s="266"/>
      <c r="E1577" s="267"/>
      <c r="F1577" s="164" t="s">
        <v>266</v>
      </c>
      <c r="G1577" s="172" t="str">
        <f>B1583</f>
        <v/>
      </c>
      <c r="H1577" s="28"/>
    </row>
    <row r="1578" ht="15.75" customHeight="1">
      <c r="A1578" s="176" t="s">
        <v>269</v>
      </c>
      <c r="B1578" s="174" t="str">
        <f>IFERROR(VLOOKUP(A1576,REKAPAN!$A$1:$M$2737,3, FALSE))</f>
        <v/>
      </c>
      <c r="D1578" s="266"/>
      <c r="E1578" s="267"/>
      <c r="F1578" s="176" t="s">
        <v>270</v>
      </c>
      <c r="G1578" s="177" t="str">
        <f>B1577</f>
        <v/>
      </c>
      <c r="H1578" s="50"/>
    </row>
    <row r="1579" ht="15.75" customHeight="1">
      <c r="A1579" s="176"/>
      <c r="D1579" s="266"/>
      <c r="E1579" s="267"/>
      <c r="F1579" s="176" t="s">
        <v>283</v>
      </c>
      <c r="G1579" s="178" t="str">
        <f t="shared" ref="G1579:G1583" si="211">D1582</f>
        <v/>
      </c>
      <c r="H1579" s="50"/>
    </row>
    <row r="1580" ht="15.75" customHeight="1">
      <c r="A1580" s="176"/>
      <c r="D1580" s="266"/>
      <c r="E1580" s="267"/>
      <c r="F1580" s="176" t="s">
        <v>300</v>
      </c>
      <c r="G1580" s="178" t="str">
        <f t="shared" si="211"/>
        <v/>
      </c>
      <c r="H1580" s="50"/>
    </row>
    <row r="1581" ht="15.75" customHeight="1">
      <c r="A1581" s="244" t="s">
        <v>306</v>
      </c>
      <c r="B1581" s="200" t="str">
        <f>IFERROR(VLOOKUP(A1576,REKAPAN!$A$1:$M$2737,4, FALSE))</f>
        <v/>
      </c>
      <c r="C1581" s="268"/>
      <c r="D1581" s="269"/>
      <c r="E1581" s="267"/>
      <c r="F1581" s="176" t="s">
        <v>325</v>
      </c>
      <c r="G1581" s="177" t="str">
        <f t="shared" si="211"/>
        <v/>
      </c>
      <c r="H1581" s="50"/>
    </row>
    <row r="1582" ht="15.75" customHeight="1">
      <c r="A1582" s="176" t="s">
        <v>332</v>
      </c>
      <c r="B1582" s="247" t="s">
        <v>333</v>
      </c>
      <c r="C1582" s="185" t="s">
        <v>283</v>
      </c>
      <c r="D1582" s="186" t="str">
        <f>IFERROR(VLOOKUP(A1576,REKAPAN!$A$1:$M$2737,12, FALSE))</f>
        <v/>
      </c>
      <c r="E1582" s="267"/>
      <c r="F1582" s="176" t="s">
        <v>351</v>
      </c>
      <c r="G1582" s="177" t="str">
        <f t="shared" si="211"/>
        <v/>
      </c>
      <c r="H1582" s="50"/>
    </row>
    <row r="1583" ht="15.75" customHeight="1">
      <c r="A1583" s="176" t="s">
        <v>266</v>
      </c>
      <c r="B1583" s="179" t="str">
        <f>IFERROR(VLOOKUP(A1576,REKAPAN!$A$1:$O$2737,15, FALSE))</f>
        <v/>
      </c>
      <c r="C1583" s="185" t="s">
        <v>300</v>
      </c>
      <c r="D1583" s="186" t="str">
        <f>IFERROR(VLOOKUP(A1576,REKAPAN!$A$1:$M$2737,13, FALSE))</f>
        <v/>
      </c>
      <c r="E1583" s="267"/>
      <c r="F1583" s="176" t="s">
        <v>372</v>
      </c>
      <c r="G1583" s="177" t="str">
        <f t="shared" si="211"/>
        <v/>
      </c>
      <c r="H1583" s="50"/>
    </row>
    <row r="1584" ht="15.75" customHeight="1">
      <c r="A1584" s="176" t="s">
        <v>383</v>
      </c>
      <c r="B1584" s="179" t="str">
        <f>IFERROR(VLOOKUP(A1576,REKAPAN!$A$1:$M$2737,6, FALSE))</f>
        <v/>
      </c>
      <c r="C1584" s="185" t="s">
        <v>325</v>
      </c>
      <c r="D1584" s="266" t="str">
        <f>IFERROR(VLOOKUP(A1576,REKAPAN!$A$1:$M$2737,11, FALSE))</f>
        <v/>
      </c>
      <c r="E1584" s="267"/>
      <c r="F1584" s="176" t="s">
        <v>394</v>
      </c>
      <c r="G1584" s="188" t="str">
        <f>IFERROR(VLOOKUP(A1576,REKAPAN!$A$1:$O$2737,14, FALSE))</f>
        <v/>
      </c>
      <c r="H1584" s="50"/>
    </row>
    <row r="1585" ht="15.75" customHeight="1">
      <c r="A1585" s="176" t="s">
        <v>404</v>
      </c>
      <c r="B1585" s="174" t="str">
        <f>IFERROR(VLOOKUP(A1576,REKAPAN!$A$1:$M$2737,5, FALSE))</f>
        <v/>
      </c>
      <c r="C1585" s="185" t="s">
        <v>351</v>
      </c>
      <c r="D1585" s="266" t="str">
        <f>IFERROR(VLOOKUP(A1576,REKAPAN!$A$1:$M$2737,9, FALSE))</f>
        <v/>
      </c>
      <c r="E1585" s="267"/>
      <c r="F1585" s="176" t="s">
        <v>383</v>
      </c>
      <c r="G1585" s="190" t="str">
        <f t="shared" ref="G1585:G1586" si="212">B1584</f>
        <v/>
      </c>
      <c r="H1585" s="50"/>
    </row>
    <row r="1586" ht="15.75" customHeight="1">
      <c r="A1586" s="270"/>
      <c r="C1586" s="185" t="s">
        <v>372</v>
      </c>
      <c r="D1586" s="271" t="str">
        <f>IFERROR(VLOOKUP(A1576,REKAPAN!$A$1:$M$2737,10, FALSE))</f>
        <v/>
      </c>
      <c r="E1586" s="267"/>
      <c r="F1586" s="176" t="s">
        <v>404</v>
      </c>
      <c r="G1586" s="193" t="str">
        <f t="shared" si="212"/>
        <v/>
      </c>
      <c r="H1586" s="50"/>
    </row>
    <row r="1587" ht="15.75" customHeight="1">
      <c r="A1587" s="270"/>
      <c r="C1587" s="185" t="s">
        <v>394</v>
      </c>
      <c r="D1587" s="272"/>
      <c r="E1587" s="267"/>
      <c r="F1587" s="176"/>
      <c r="H1587" s="50"/>
    </row>
    <row r="1588" ht="15.75" customHeight="1">
      <c r="A1588" s="270"/>
      <c r="C1588" s="265"/>
      <c r="D1588" s="50"/>
      <c r="E1588" s="267"/>
      <c r="F1588" s="191"/>
      <c r="H1588" s="50"/>
    </row>
    <row r="1589" ht="15.75" customHeight="1">
      <c r="A1589" s="176" t="s">
        <v>460</v>
      </c>
      <c r="B1589" s="195" t="s">
        <v>462</v>
      </c>
      <c r="C1589" s="265"/>
      <c r="D1589" s="266"/>
      <c r="E1589" s="267"/>
      <c r="F1589" s="196" t="s">
        <v>464</v>
      </c>
      <c r="G1589" s="197" t="s">
        <v>469</v>
      </c>
      <c r="H1589" s="198"/>
    </row>
    <row r="1590" ht="15.75" customHeight="1">
      <c r="A1590" s="255" t="str">
        <f>IFERROR(VLOOKUP(A1576,REKAPAN!$A$2:$R$2737,16, FALSE))</f>
        <v/>
      </c>
      <c r="B1590" s="273"/>
      <c r="C1590" s="268"/>
      <c r="D1590" s="269"/>
      <c r="E1590" s="274"/>
      <c r="F1590" s="204"/>
      <c r="G1590" s="78"/>
      <c r="H1590" s="79"/>
    </row>
    <row r="1591" ht="15.75" customHeight="1">
      <c r="A1591" s="239" t="s">
        <v>4208</v>
      </c>
      <c r="B1591" s="222"/>
      <c r="C1591" s="222"/>
      <c r="D1591" s="223"/>
      <c r="E1591" s="264"/>
      <c r="F1591" s="164" t="str">
        <f>A1591</f>
        <v>(30)44</v>
      </c>
      <c r="G1591" s="165" t="s">
        <v>238</v>
      </c>
      <c r="H1591" s="166"/>
    </row>
    <row r="1592" ht="15.75" customHeight="1">
      <c r="A1592" s="176" t="s">
        <v>239</v>
      </c>
      <c r="B1592" s="179" t="str">
        <f>IFERROR(VLOOKUP(A1591,REKAPAN!$A$1:$M$2737,2, FALSE))</f>
        <v/>
      </c>
      <c r="C1592" s="265"/>
      <c r="D1592" s="266"/>
      <c r="E1592" s="267"/>
      <c r="F1592" s="164" t="s">
        <v>266</v>
      </c>
      <c r="G1592" s="172" t="str">
        <f>B1598</f>
        <v/>
      </c>
      <c r="H1592" s="28"/>
    </row>
    <row r="1593" ht="15.75" customHeight="1">
      <c r="A1593" s="176" t="s">
        <v>269</v>
      </c>
      <c r="B1593" s="174" t="str">
        <f>IFERROR(VLOOKUP(A1591,REKAPAN!$A$1:$M$2737,3, FALSE))</f>
        <v/>
      </c>
      <c r="D1593" s="266"/>
      <c r="E1593" s="267"/>
      <c r="F1593" s="176" t="s">
        <v>270</v>
      </c>
      <c r="G1593" s="177" t="str">
        <f>B1592</f>
        <v/>
      </c>
      <c r="H1593" s="50"/>
    </row>
    <row r="1594" ht="15.75" customHeight="1">
      <c r="A1594" s="176"/>
      <c r="D1594" s="266"/>
      <c r="E1594" s="267"/>
      <c r="F1594" s="176" t="s">
        <v>283</v>
      </c>
      <c r="G1594" s="178" t="str">
        <f t="shared" ref="G1594:G1598" si="213">D1597</f>
        <v/>
      </c>
      <c r="H1594" s="50"/>
    </row>
    <row r="1595" ht="15.75" customHeight="1">
      <c r="A1595" s="176"/>
      <c r="D1595" s="266"/>
      <c r="E1595" s="267"/>
      <c r="F1595" s="176" t="s">
        <v>300</v>
      </c>
      <c r="G1595" s="178" t="str">
        <f t="shared" si="213"/>
        <v/>
      </c>
      <c r="H1595" s="50"/>
    </row>
    <row r="1596" ht="15.75" customHeight="1">
      <c r="A1596" s="244" t="s">
        <v>306</v>
      </c>
      <c r="B1596" s="200" t="str">
        <f>IFERROR(VLOOKUP(A1591,REKAPAN!$A$1:$M$2737,4, FALSE))</f>
        <v/>
      </c>
      <c r="C1596" s="268"/>
      <c r="D1596" s="269"/>
      <c r="E1596" s="267"/>
      <c r="F1596" s="176" t="s">
        <v>325</v>
      </c>
      <c r="G1596" s="177" t="str">
        <f t="shared" si="213"/>
        <v/>
      </c>
      <c r="H1596" s="50"/>
    </row>
    <row r="1597" ht="15.75" customHeight="1">
      <c r="A1597" s="176" t="s">
        <v>332</v>
      </c>
      <c r="B1597" s="247" t="s">
        <v>333</v>
      </c>
      <c r="C1597" s="185" t="s">
        <v>283</v>
      </c>
      <c r="D1597" s="186" t="str">
        <f>IFERROR(VLOOKUP(A1591,REKAPAN!$A$1:$M$2737,12, FALSE))</f>
        <v/>
      </c>
      <c r="E1597" s="267"/>
      <c r="F1597" s="176" t="s">
        <v>351</v>
      </c>
      <c r="G1597" s="177" t="str">
        <f t="shared" si="213"/>
        <v/>
      </c>
      <c r="H1597" s="50"/>
    </row>
    <row r="1598" ht="15.75" customHeight="1">
      <c r="A1598" s="176" t="s">
        <v>266</v>
      </c>
      <c r="B1598" s="179" t="str">
        <f>IFERROR(VLOOKUP(A1591,REKAPAN!$A$1:$O$2737,15, FALSE))</f>
        <v/>
      </c>
      <c r="C1598" s="185" t="s">
        <v>300</v>
      </c>
      <c r="D1598" s="186" t="str">
        <f>IFERROR(VLOOKUP(A1591,REKAPAN!$A$1:$M$2737,13, FALSE))</f>
        <v/>
      </c>
      <c r="E1598" s="267"/>
      <c r="F1598" s="176" t="s">
        <v>372</v>
      </c>
      <c r="G1598" s="177" t="str">
        <f t="shared" si="213"/>
        <v/>
      </c>
      <c r="H1598" s="50"/>
    </row>
    <row r="1599" ht="15.75" customHeight="1">
      <c r="A1599" s="176" t="s">
        <v>383</v>
      </c>
      <c r="B1599" s="179" t="str">
        <f>IFERROR(VLOOKUP(A1591,REKAPAN!$A$1:$M$2737,6, FALSE))</f>
        <v/>
      </c>
      <c r="C1599" s="185" t="s">
        <v>325</v>
      </c>
      <c r="D1599" s="266" t="str">
        <f>IFERROR(VLOOKUP(A1591,REKAPAN!$A$1:$M$2737,11, FALSE))</f>
        <v/>
      </c>
      <c r="E1599" s="267"/>
      <c r="F1599" s="176" t="s">
        <v>394</v>
      </c>
      <c r="G1599" s="188" t="str">
        <f>IFERROR(VLOOKUP(A1591,REKAPAN!$A$1:$O$2737,14, FALSE))</f>
        <v/>
      </c>
      <c r="H1599" s="50"/>
    </row>
    <row r="1600" ht="15.75" customHeight="1">
      <c r="A1600" s="176" t="s">
        <v>404</v>
      </c>
      <c r="B1600" s="174" t="str">
        <f>IFERROR(VLOOKUP(A1591,REKAPAN!$A$1:$M$2737,5, FALSE))</f>
        <v/>
      </c>
      <c r="C1600" s="185" t="s">
        <v>351</v>
      </c>
      <c r="D1600" s="266" t="str">
        <f>IFERROR(VLOOKUP(A1591,REKAPAN!$A$1:$M$2737,9, FALSE))</f>
        <v/>
      </c>
      <c r="E1600" s="267"/>
      <c r="F1600" s="176" t="s">
        <v>383</v>
      </c>
      <c r="G1600" s="190" t="str">
        <f t="shared" ref="G1600:G1601" si="214">B1599</f>
        <v/>
      </c>
      <c r="H1600" s="50"/>
    </row>
    <row r="1601" ht="15.75" customHeight="1">
      <c r="A1601" s="270"/>
      <c r="C1601" s="185" t="s">
        <v>372</v>
      </c>
      <c r="D1601" s="271" t="str">
        <f>IFERROR(VLOOKUP(A1591,REKAPAN!$A$1:$M$2737,10, FALSE))</f>
        <v/>
      </c>
      <c r="E1601" s="267"/>
      <c r="F1601" s="176" t="s">
        <v>404</v>
      </c>
      <c r="G1601" s="193" t="str">
        <f t="shared" si="214"/>
        <v/>
      </c>
      <c r="H1601" s="50"/>
    </row>
    <row r="1602" ht="15.75" customHeight="1">
      <c r="A1602" s="270"/>
      <c r="C1602" s="185" t="s">
        <v>394</v>
      </c>
      <c r="D1602" s="272"/>
      <c r="E1602" s="267"/>
      <c r="F1602" s="176"/>
      <c r="H1602" s="50"/>
    </row>
    <row r="1603" ht="15.75" customHeight="1">
      <c r="A1603" s="270"/>
      <c r="C1603" s="265"/>
      <c r="D1603" s="50"/>
      <c r="E1603" s="267"/>
      <c r="F1603" s="191"/>
      <c r="H1603" s="50"/>
    </row>
    <row r="1604" ht="15.75" customHeight="1">
      <c r="A1604" s="176" t="s">
        <v>460</v>
      </c>
      <c r="B1604" s="195" t="s">
        <v>462</v>
      </c>
      <c r="C1604" s="265"/>
      <c r="D1604" s="266"/>
      <c r="E1604" s="267"/>
      <c r="F1604" s="196" t="s">
        <v>464</v>
      </c>
      <c r="G1604" s="197" t="s">
        <v>469</v>
      </c>
      <c r="H1604" s="198"/>
    </row>
    <row r="1605" ht="15.75" customHeight="1">
      <c r="A1605" s="255" t="str">
        <f>IFERROR(VLOOKUP(A1591,REKAPAN!$A$2:$R$2737,16, FALSE))</f>
        <v/>
      </c>
      <c r="B1605" s="273"/>
      <c r="C1605" s="268"/>
      <c r="D1605" s="269"/>
      <c r="E1605" s="274"/>
      <c r="F1605" s="204"/>
      <c r="G1605" s="78"/>
      <c r="H1605" s="79"/>
    </row>
    <row r="1606" ht="15.75" customHeight="1">
      <c r="A1606" s="239" t="s">
        <v>4209</v>
      </c>
      <c r="B1606" s="222"/>
      <c r="C1606" s="222"/>
      <c r="D1606" s="223"/>
      <c r="E1606" s="264"/>
      <c r="F1606" s="164" t="str">
        <f>A1606</f>
        <v>(30)45</v>
      </c>
      <c r="G1606" s="165" t="s">
        <v>238</v>
      </c>
      <c r="H1606" s="166"/>
    </row>
    <row r="1607" ht="15.75" customHeight="1">
      <c r="A1607" s="176" t="s">
        <v>239</v>
      </c>
      <c r="B1607" s="179" t="str">
        <f>IFERROR(VLOOKUP(A1606,REKAPAN!$A$1:$M$2737,2, FALSE))</f>
        <v/>
      </c>
      <c r="C1607" s="265"/>
      <c r="D1607" s="266"/>
      <c r="E1607" s="267"/>
      <c r="F1607" s="164" t="s">
        <v>266</v>
      </c>
      <c r="G1607" s="172" t="str">
        <f>B1613</f>
        <v/>
      </c>
      <c r="H1607" s="28"/>
    </row>
    <row r="1608" ht="15.75" customHeight="1">
      <c r="A1608" s="176" t="s">
        <v>269</v>
      </c>
      <c r="B1608" s="174" t="str">
        <f>IFERROR(VLOOKUP(A1606,REKAPAN!$A$1:$M$2737,3, FALSE))</f>
        <v/>
      </c>
      <c r="D1608" s="266"/>
      <c r="E1608" s="267"/>
      <c r="F1608" s="176" t="s">
        <v>270</v>
      </c>
      <c r="G1608" s="177" t="str">
        <f>B1607</f>
        <v/>
      </c>
      <c r="H1608" s="50"/>
    </row>
    <row r="1609" ht="15.75" customHeight="1">
      <c r="A1609" s="176"/>
      <c r="D1609" s="266"/>
      <c r="E1609" s="267"/>
      <c r="F1609" s="176" t="s">
        <v>283</v>
      </c>
      <c r="G1609" s="178" t="str">
        <f t="shared" ref="G1609:G1613" si="215">D1612</f>
        <v/>
      </c>
      <c r="H1609" s="50"/>
    </row>
    <row r="1610" ht="15.75" customHeight="1">
      <c r="A1610" s="176"/>
      <c r="D1610" s="266"/>
      <c r="E1610" s="267"/>
      <c r="F1610" s="176" t="s">
        <v>300</v>
      </c>
      <c r="G1610" s="178" t="str">
        <f t="shared" si="215"/>
        <v/>
      </c>
      <c r="H1610" s="50"/>
    </row>
    <row r="1611" ht="15.75" customHeight="1">
      <c r="A1611" s="244" t="s">
        <v>306</v>
      </c>
      <c r="B1611" s="200" t="str">
        <f>IFERROR(VLOOKUP(A1606,REKAPAN!$A$1:$M$2737,4, FALSE))</f>
        <v/>
      </c>
      <c r="C1611" s="268"/>
      <c r="D1611" s="269"/>
      <c r="E1611" s="267"/>
      <c r="F1611" s="176" t="s">
        <v>325</v>
      </c>
      <c r="G1611" s="177" t="str">
        <f t="shared" si="215"/>
        <v/>
      </c>
      <c r="H1611" s="50"/>
    </row>
    <row r="1612" ht="15.75" customHeight="1">
      <c r="A1612" s="176" t="s">
        <v>332</v>
      </c>
      <c r="B1612" s="247" t="s">
        <v>333</v>
      </c>
      <c r="C1612" s="185" t="s">
        <v>283</v>
      </c>
      <c r="D1612" s="186" t="str">
        <f>IFERROR(VLOOKUP(A1606,REKAPAN!$A$1:$M$2737,12, FALSE))</f>
        <v/>
      </c>
      <c r="E1612" s="267"/>
      <c r="F1612" s="176" t="s">
        <v>351</v>
      </c>
      <c r="G1612" s="177" t="str">
        <f t="shared" si="215"/>
        <v/>
      </c>
      <c r="H1612" s="50"/>
    </row>
    <row r="1613" ht="15.75" customHeight="1">
      <c r="A1613" s="176" t="s">
        <v>266</v>
      </c>
      <c r="B1613" s="179" t="str">
        <f>IFERROR(VLOOKUP(A1606,REKAPAN!$A$1:$O$2737,15, FALSE))</f>
        <v/>
      </c>
      <c r="C1613" s="185" t="s">
        <v>300</v>
      </c>
      <c r="D1613" s="186" t="str">
        <f>IFERROR(VLOOKUP(A1606,REKAPAN!$A$1:$M$2737,13, FALSE))</f>
        <v/>
      </c>
      <c r="E1613" s="267"/>
      <c r="F1613" s="176" t="s">
        <v>372</v>
      </c>
      <c r="G1613" s="177" t="str">
        <f t="shared" si="215"/>
        <v/>
      </c>
      <c r="H1613" s="50"/>
    </row>
    <row r="1614" ht="15.75" customHeight="1">
      <c r="A1614" s="176" t="s">
        <v>383</v>
      </c>
      <c r="B1614" s="179" t="str">
        <f>IFERROR(VLOOKUP(A1606,REKAPAN!$A$1:$M$2737,6, FALSE))</f>
        <v/>
      </c>
      <c r="C1614" s="185" t="s">
        <v>325</v>
      </c>
      <c r="D1614" s="266" t="str">
        <f>IFERROR(VLOOKUP(A1606,REKAPAN!$A$1:$M$2737,11, FALSE))</f>
        <v/>
      </c>
      <c r="E1614" s="267"/>
      <c r="F1614" s="176" t="s">
        <v>394</v>
      </c>
      <c r="G1614" s="188" t="str">
        <f>IFERROR(VLOOKUP(A1606,REKAPAN!$A$1:$O$2737,14, FALSE))</f>
        <v/>
      </c>
      <c r="H1614" s="50"/>
    </row>
    <row r="1615" ht="15.75" customHeight="1">
      <c r="A1615" s="176" t="s">
        <v>404</v>
      </c>
      <c r="B1615" s="174" t="str">
        <f>IFERROR(VLOOKUP(A1606,REKAPAN!$A$1:$M$2737,5, FALSE))</f>
        <v/>
      </c>
      <c r="C1615" s="185" t="s">
        <v>351</v>
      </c>
      <c r="D1615" s="266" t="str">
        <f>IFERROR(VLOOKUP(A1606,REKAPAN!$A$1:$M$2737,9, FALSE))</f>
        <v/>
      </c>
      <c r="E1615" s="267"/>
      <c r="F1615" s="176" t="s">
        <v>383</v>
      </c>
      <c r="G1615" s="190" t="str">
        <f t="shared" ref="G1615:G1616" si="216">B1614</f>
        <v/>
      </c>
      <c r="H1615" s="50"/>
    </row>
    <row r="1616" ht="15.75" customHeight="1">
      <c r="A1616" s="270"/>
      <c r="C1616" s="185" t="s">
        <v>372</v>
      </c>
      <c r="D1616" s="271" t="str">
        <f>IFERROR(VLOOKUP(A1606,REKAPAN!$A$1:$M$2737,10, FALSE))</f>
        <v/>
      </c>
      <c r="E1616" s="267"/>
      <c r="F1616" s="176" t="s">
        <v>404</v>
      </c>
      <c r="G1616" s="193" t="str">
        <f t="shared" si="216"/>
        <v/>
      </c>
      <c r="H1616" s="50"/>
    </row>
    <row r="1617" ht="15.75" customHeight="1">
      <c r="A1617" s="270"/>
      <c r="C1617" s="185" t="s">
        <v>394</v>
      </c>
      <c r="D1617" s="272"/>
      <c r="E1617" s="267"/>
      <c r="F1617" s="176"/>
      <c r="H1617" s="50"/>
    </row>
    <row r="1618" ht="15.75" customHeight="1">
      <c r="A1618" s="270"/>
      <c r="C1618" s="265"/>
      <c r="D1618" s="50"/>
      <c r="E1618" s="267"/>
      <c r="F1618" s="191"/>
      <c r="H1618" s="50"/>
    </row>
    <row r="1619" ht="15.75" customHeight="1">
      <c r="A1619" s="176" t="s">
        <v>460</v>
      </c>
      <c r="B1619" s="195" t="s">
        <v>462</v>
      </c>
      <c r="C1619" s="265"/>
      <c r="D1619" s="266"/>
      <c r="E1619" s="267"/>
      <c r="F1619" s="196" t="s">
        <v>464</v>
      </c>
      <c r="G1619" s="197" t="s">
        <v>469</v>
      </c>
      <c r="H1619" s="198"/>
    </row>
    <row r="1620" ht="15.75" customHeight="1">
      <c r="A1620" s="255" t="str">
        <f>IFERROR(VLOOKUP(A1606,REKAPAN!$A$2:$R$2737,16, FALSE))</f>
        <v/>
      </c>
      <c r="B1620" s="273"/>
      <c r="C1620" s="268"/>
      <c r="D1620" s="269"/>
      <c r="E1620" s="274"/>
      <c r="F1620" s="204"/>
      <c r="G1620" s="78"/>
      <c r="H1620" s="79"/>
    </row>
    <row r="1621" ht="15.75" customHeight="1">
      <c r="A1621" s="239" t="s">
        <v>4210</v>
      </c>
      <c r="B1621" s="222"/>
      <c r="C1621" s="222"/>
      <c r="D1621" s="223"/>
      <c r="E1621" s="264"/>
      <c r="F1621" s="164" t="str">
        <f>A1621</f>
        <v>(30)46</v>
      </c>
      <c r="G1621" s="165" t="s">
        <v>238</v>
      </c>
      <c r="H1621" s="166"/>
    </row>
    <row r="1622" ht="15.75" customHeight="1">
      <c r="A1622" s="176" t="s">
        <v>239</v>
      </c>
      <c r="B1622" s="179" t="str">
        <f>IFERROR(VLOOKUP(A1621,REKAPAN!$A$1:$M$2737,2, FALSE))</f>
        <v/>
      </c>
      <c r="C1622" s="265"/>
      <c r="D1622" s="266"/>
      <c r="E1622" s="267"/>
      <c r="F1622" s="164" t="s">
        <v>266</v>
      </c>
      <c r="G1622" s="172" t="str">
        <f>B1628</f>
        <v/>
      </c>
      <c r="H1622" s="28"/>
    </row>
    <row r="1623" ht="15.75" customHeight="1">
      <c r="A1623" s="176" t="s">
        <v>269</v>
      </c>
      <c r="B1623" s="174" t="str">
        <f>IFERROR(VLOOKUP(A1621,REKAPAN!$A$1:$M$2737,3, FALSE))</f>
        <v/>
      </c>
      <c r="D1623" s="266"/>
      <c r="E1623" s="267"/>
      <c r="F1623" s="176" t="s">
        <v>270</v>
      </c>
      <c r="G1623" s="177" t="str">
        <f>B1622</f>
        <v/>
      </c>
      <c r="H1623" s="50"/>
    </row>
    <row r="1624" ht="15.75" customHeight="1">
      <c r="A1624" s="176"/>
      <c r="D1624" s="266"/>
      <c r="E1624" s="267"/>
      <c r="F1624" s="176" t="s">
        <v>283</v>
      </c>
      <c r="G1624" s="178" t="str">
        <f t="shared" ref="G1624:G1628" si="217">D1627</f>
        <v/>
      </c>
      <c r="H1624" s="50"/>
    </row>
    <row r="1625" ht="15.75" customHeight="1">
      <c r="A1625" s="176"/>
      <c r="D1625" s="266"/>
      <c r="E1625" s="267"/>
      <c r="F1625" s="176" t="s">
        <v>300</v>
      </c>
      <c r="G1625" s="178" t="str">
        <f t="shared" si="217"/>
        <v/>
      </c>
      <c r="H1625" s="50"/>
    </row>
    <row r="1626" ht="15.75" customHeight="1">
      <c r="A1626" s="244" t="s">
        <v>306</v>
      </c>
      <c r="B1626" s="200" t="str">
        <f>IFERROR(VLOOKUP(A1621,REKAPAN!$A$1:$M$2737,4, FALSE))</f>
        <v/>
      </c>
      <c r="C1626" s="268"/>
      <c r="D1626" s="269"/>
      <c r="E1626" s="267"/>
      <c r="F1626" s="176" t="s">
        <v>325</v>
      </c>
      <c r="G1626" s="177" t="str">
        <f t="shared" si="217"/>
        <v/>
      </c>
      <c r="H1626" s="50"/>
    </row>
    <row r="1627" ht="15.75" customHeight="1">
      <c r="A1627" s="176" t="s">
        <v>332</v>
      </c>
      <c r="B1627" s="247" t="s">
        <v>333</v>
      </c>
      <c r="C1627" s="185" t="s">
        <v>283</v>
      </c>
      <c r="D1627" s="186" t="str">
        <f>IFERROR(VLOOKUP(A1621,REKAPAN!$A$1:$M$2737,12, FALSE))</f>
        <v/>
      </c>
      <c r="E1627" s="267"/>
      <c r="F1627" s="176" t="s">
        <v>351</v>
      </c>
      <c r="G1627" s="177" t="str">
        <f t="shared" si="217"/>
        <v/>
      </c>
      <c r="H1627" s="50"/>
    </row>
    <row r="1628" ht="15.75" customHeight="1">
      <c r="A1628" s="176" t="s">
        <v>266</v>
      </c>
      <c r="B1628" s="179" t="str">
        <f>IFERROR(VLOOKUP(A1621,REKAPAN!$A$1:$O$2737,15, FALSE))</f>
        <v/>
      </c>
      <c r="C1628" s="185" t="s">
        <v>300</v>
      </c>
      <c r="D1628" s="186" t="str">
        <f>IFERROR(VLOOKUP(A1621,REKAPAN!$A$1:$M$2737,13, FALSE))</f>
        <v/>
      </c>
      <c r="E1628" s="267"/>
      <c r="F1628" s="176" t="s">
        <v>372</v>
      </c>
      <c r="G1628" s="177" t="str">
        <f t="shared" si="217"/>
        <v/>
      </c>
      <c r="H1628" s="50"/>
    </row>
    <row r="1629" ht="15.75" customHeight="1">
      <c r="A1629" s="176" t="s">
        <v>383</v>
      </c>
      <c r="B1629" s="179" t="str">
        <f>IFERROR(VLOOKUP(A1621,REKAPAN!$A$1:$M$2737,6, FALSE))</f>
        <v/>
      </c>
      <c r="C1629" s="185" t="s">
        <v>325</v>
      </c>
      <c r="D1629" s="266" t="str">
        <f>IFERROR(VLOOKUP(A1621,REKAPAN!$A$1:$M$2737,11, FALSE))</f>
        <v/>
      </c>
      <c r="E1629" s="267"/>
      <c r="F1629" s="176" t="s">
        <v>394</v>
      </c>
      <c r="G1629" s="188" t="str">
        <f>IFERROR(VLOOKUP(A1621,REKAPAN!$A$1:$O$2737,14, FALSE))</f>
        <v/>
      </c>
      <c r="H1629" s="50"/>
    </row>
    <row r="1630" ht="15.75" customHeight="1">
      <c r="A1630" s="176" t="s">
        <v>404</v>
      </c>
      <c r="B1630" s="174" t="str">
        <f>IFERROR(VLOOKUP(A1621,REKAPAN!$A$1:$M$2737,5, FALSE))</f>
        <v/>
      </c>
      <c r="C1630" s="185" t="s">
        <v>351</v>
      </c>
      <c r="D1630" s="266" t="str">
        <f>IFERROR(VLOOKUP(A1621,REKAPAN!$A$1:$M$2737,9, FALSE))</f>
        <v/>
      </c>
      <c r="E1630" s="267"/>
      <c r="F1630" s="176" t="s">
        <v>383</v>
      </c>
      <c r="G1630" s="190" t="str">
        <f t="shared" ref="G1630:G1631" si="218">B1629</f>
        <v/>
      </c>
      <c r="H1630" s="50"/>
    </row>
    <row r="1631" ht="15.75" customHeight="1">
      <c r="A1631" s="270"/>
      <c r="C1631" s="185" t="s">
        <v>372</v>
      </c>
      <c r="D1631" s="271" t="str">
        <f>IFERROR(VLOOKUP(A1621,REKAPAN!$A$1:$M$2737,10, FALSE))</f>
        <v/>
      </c>
      <c r="E1631" s="267"/>
      <c r="F1631" s="176" t="s">
        <v>404</v>
      </c>
      <c r="G1631" s="193" t="str">
        <f t="shared" si="218"/>
        <v/>
      </c>
      <c r="H1631" s="50"/>
    </row>
    <row r="1632" ht="15.75" customHeight="1">
      <c r="A1632" s="270"/>
      <c r="C1632" s="185" t="s">
        <v>394</v>
      </c>
      <c r="D1632" s="272"/>
      <c r="E1632" s="267"/>
      <c r="F1632" s="176"/>
      <c r="H1632" s="50"/>
    </row>
    <row r="1633" ht="15.75" customHeight="1">
      <c r="A1633" s="270"/>
      <c r="C1633" s="265"/>
      <c r="D1633" s="50"/>
      <c r="E1633" s="267"/>
      <c r="F1633" s="191"/>
      <c r="H1633" s="50"/>
    </row>
    <row r="1634" ht="15.75" customHeight="1">
      <c r="A1634" s="176" t="s">
        <v>460</v>
      </c>
      <c r="B1634" s="195" t="s">
        <v>462</v>
      </c>
      <c r="C1634" s="265"/>
      <c r="D1634" s="266"/>
      <c r="E1634" s="267"/>
      <c r="F1634" s="196" t="s">
        <v>464</v>
      </c>
      <c r="G1634" s="197" t="s">
        <v>469</v>
      </c>
      <c r="H1634" s="198"/>
    </row>
    <row r="1635" ht="15.75" customHeight="1">
      <c r="A1635" s="255" t="str">
        <f>IFERROR(VLOOKUP(A1621,REKAPAN!$A$2:$R$2737,16, FALSE))</f>
        <v/>
      </c>
      <c r="B1635" s="273"/>
      <c r="C1635" s="268"/>
      <c r="D1635" s="269"/>
      <c r="E1635" s="274"/>
      <c r="F1635" s="204"/>
      <c r="G1635" s="78"/>
      <c r="H1635" s="79"/>
    </row>
    <row r="1636" ht="15.75" customHeight="1">
      <c r="A1636" s="239" t="s">
        <v>4211</v>
      </c>
      <c r="B1636" s="222"/>
      <c r="C1636" s="222"/>
      <c r="D1636" s="223"/>
      <c r="E1636" s="264"/>
      <c r="F1636" s="164" t="str">
        <f>A1636</f>
        <v>(30)47</v>
      </c>
      <c r="G1636" s="165" t="s">
        <v>238</v>
      </c>
      <c r="H1636" s="166"/>
    </row>
    <row r="1637" ht="15.75" customHeight="1">
      <c r="A1637" s="176" t="s">
        <v>239</v>
      </c>
      <c r="B1637" s="179" t="str">
        <f>IFERROR(VLOOKUP(A1636,REKAPAN!$A$1:$M$2737,2, FALSE))</f>
        <v/>
      </c>
      <c r="C1637" s="265"/>
      <c r="D1637" s="266"/>
      <c r="E1637" s="267"/>
      <c r="F1637" s="164" t="s">
        <v>266</v>
      </c>
      <c r="G1637" s="172" t="str">
        <f>B1643</f>
        <v/>
      </c>
      <c r="H1637" s="28"/>
    </row>
    <row r="1638" ht="15.75" customHeight="1">
      <c r="A1638" s="176" t="s">
        <v>269</v>
      </c>
      <c r="B1638" s="174" t="str">
        <f>IFERROR(VLOOKUP(A1636,REKAPAN!$A$1:$M$2737,3, FALSE))</f>
        <v/>
      </c>
      <c r="D1638" s="266"/>
      <c r="E1638" s="267"/>
      <c r="F1638" s="176" t="s">
        <v>270</v>
      </c>
      <c r="G1638" s="177" t="str">
        <f>B1637</f>
        <v/>
      </c>
      <c r="H1638" s="50"/>
    </row>
    <row r="1639" ht="15.75" customHeight="1">
      <c r="A1639" s="176"/>
      <c r="D1639" s="266"/>
      <c r="E1639" s="267"/>
      <c r="F1639" s="176" t="s">
        <v>283</v>
      </c>
      <c r="G1639" s="178" t="str">
        <f t="shared" ref="G1639:G1643" si="219">D1642</f>
        <v/>
      </c>
      <c r="H1639" s="50"/>
    </row>
    <row r="1640" ht="15.75" customHeight="1">
      <c r="A1640" s="176"/>
      <c r="D1640" s="266"/>
      <c r="E1640" s="267"/>
      <c r="F1640" s="176" t="s">
        <v>300</v>
      </c>
      <c r="G1640" s="178" t="str">
        <f t="shared" si="219"/>
        <v/>
      </c>
      <c r="H1640" s="50"/>
    </row>
    <row r="1641" ht="15.75" customHeight="1">
      <c r="A1641" s="244" t="s">
        <v>306</v>
      </c>
      <c r="B1641" s="200" t="str">
        <f>IFERROR(VLOOKUP(A1636,REKAPAN!$A$1:$M$2737,4, FALSE))</f>
        <v/>
      </c>
      <c r="C1641" s="268"/>
      <c r="D1641" s="269"/>
      <c r="E1641" s="267"/>
      <c r="F1641" s="176" t="s">
        <v>325</v>
      </c>
      <c r="G1641" s="177" t="str">
        <f t="shared" si="219"/>
        <v/>
      </c>
      <c r="H1641" s="50"/>
    </row>
    <row r="1642" ht="15.75" customHeight="1">
      <c r="A1642" s="176" t="s">
        <v>332</v>
      </c>
      <c r="B1642" s="247" t="s">
        <v>333</v>
      </c>
      <c r="C1642" s="185" t="s">
        <v>283</v>
      </c>
      <c r="D1642" s="186" t="str">
        <f>IFERROR(VLOOKUP(A1636,REKAPAN!$A$1:$M$2737,12, FALSE))</f>
        <v/>
      </c>
      <c r="E1642" s="267"/>
      <c r="F1642" s="176" t="s">
        <v>351</v>
      </c>
      <c r="G1642" s="177" t="str">
        <f t="shared" si="219"/>
        <v/>
      </c>
      <c r="H1642" s="50"/>
    </row>
    <row r="1643" ht="15.75" customHeight="1">
      <c r="A1643" s="176" t="s">
        <v>266</v>
      </c>
      <c r="B1643" s="179" t="str">
        <f>IFERROR(VLOOKUP(A1636,REKAPAN!$A$1:$O$2737,15, FALSE))</f>
        <v/>
      </c>
      <c r="C1643" s="185" t="s">
        <v>300</v>
      </c>
      <c r="D1643" s="186" t="str">
        <f>IFERROR(VLOOKUP(A1636,REKAPAN!$A$1:$M$2737,13, FALSE))</f>
        <v/>
      </c>
      <c r="E1643" s="267"/>
      <c r="F1643" s="176" t="s">
        <v>372</v>
      </c>
      <c r="G1643" s="177" t="str">
        <f t="shared" si="219"/>
        <v/>
      </c>
      <c r="H1643" s="50"/>
    </row>
    <row r="1644" ht="15.75" customHeight="1">
      <c r="A1644" s="176" t="s">
        <v>383</v>
      </c>
      <c r="B1644" s="179" t="str">
        <f>IFERROR(VLOOKUP(A1636,REKAPAN!$A$1:$M$2737,6, FALSE))</f>
        <v/>
      </c>
      <c r="C1644" s="185" t="s">
        <v>325</v>
      </c>
      <c r="D1644" s="266" t="str">
        <f>IFERROR(VLOOKUP(A1636,REKAPAN!$A$1:$M$2737,11, FALSE))</f>
        <v/>
      </c>
      <c r="E1644" s="267"/>
      <c r="F1644" s="176" t="s">
        <v>394</v>
      </c>
      <c r="G1644" s="188" t="str">
        <f>IFERROR(VLOOKUP(A1636,REKAPAN!$A$1:$O$2737,14, FALSE))</f>
        <v/>
      </c>
      <c r="H1644" s="50"/>
    </row>
    <row r="1645" ht="15.75" customHeight="1">
      <c r="A1645" s="176" t="s">
        <v>404</v>
      </c>
      <c r="B1645" s="174" t="str">
        <f>IFERROR(VLOOKUP(A1636,REKAPAN!$A$1:$M$2737,5, FALSE))</f>
        <v/>
      </c>
      <c r="C1645" s="185" t="s">
        <v>351</v>
      </c>
      <c r="D1645" s="266" t="str">
        <f>IFERROR(VLOOKUP(A1636,REKAPAN!$A$1:$M$2737,9, FALSE))</f>
        <v/>
      </c>
      <c r="E1645" s="267"/>
      <c r="F1645" s="176" t="s">
        <v>383</v>
      </c>
      <c r="G1645" s="190" t="str">
        <f t="shared" ref="G1645:G1646" si="220">B1644</f>
        <v/>
      </c>
      <c r="H1645" s="50"/>
    </row>
    <row r="1646" ht="15.75" customHeight="1">
      <c r="A1646" s="270"/>
      <c r="C1646" s="185" t="s">
        <v>372</v>
      </c>
      <c r="D1646" s="271" t="str">
        <f>IFERROR(VLOOKUP(A1636,REKAPAN!$A$1:$M$2737,10, FALSE))</f>
        <v/>
      </c>
      <c r="E1646" s="267"/>
      <c r="F1646" s="176" t="s">
        <v>404</v>
      </c>
      <c r="G1646" s="193" t="str">
        <f t="shared" si="220"/>
        <v/>
      </c>
      <c r="H1646" s="50"/>
    </row>
    <row r="1647" ht="15.75" customHeight="1">
      <c r="A1647" s="270"/>
      <c r="C1647" s="185" t="s">
        <v>394</v>
      </c>
      <c r="D1647" s="272"/>
      <c r="E1647" s="267"/>
      <c r="F1647" s="176"/>
      <c r="H1647" s="50"/>
    </row>
    <row r="1648" ht="15.75" customHeight="1">
      <c r="A1648" s="270"/>
      <c r="C1648" s="265"/>
      <c r="D1648" s="50"/>
      <c r="E1648" s="267"/>
      <c r="F1648" s="191"/>
      <c r="H1648" s="50"/>
    </row>
    <row r="1649" ht="15.75" customHeight="1">
      <c r="A1649" s="176" t="s">
        <v>460</v>
      </c>
      <c r="B1649" s="195" t="s">
        <v>462</v>
      </c>
      <c r="C1649" s="265"/>
      <c r="D1649" s="266"/>
      <c r="E1649" s="267"/>
      <c r="F1649" s="196" t="s">
        <v>464</v>
      </c>
      <c r="G1649" s="197" t="s">
        <v>469</v>
      </c>
      <c r="H1649" s="198"/>
    </row>
    <row r="1650" ht="15.75" customHeight="1">
      <c r="A1650" s="255" t="str">
        <f>IFERROR(VLOOKUP(A1636,REKAPAN!$A$2:$R$2737,16, FALSE))</f>
        <v/>
      </c>
      <c r="B1650" s="273"/>
      <c r="C1650" s="268"/>
      <c r="D1650" s="269"/>
      <c r="E1650" s="274"/>
      <c r="F1650" s="204"/>
      <c r="G1650" s="78"/>
      <c r="H1650" s="79"/>
    </row>
    <row r="1651" ht="15.75" customHeight="1">
      <c r="A1651" s="239" t="s">
        <v>4212</v>
      </c>
      <c r="B1651" s="222"/>
      <c r="C1651" s="222"/>
      <c r="D1651" s="223"/>
      <c r="E1651" s="264"/>
      <c r="F1651" s="164" t="str">
        <f>A1651</f>
        <v>(30)48</v>
      </c>
      <c r="G1651" s="165" t="s">
        <v>238</v>
      </c>
      <c r="H1651" s="166"/>
    </row>
    <row r="1652" ht="15.75" customHeight="1">
      <c r="A1652" s="176" t="s">
        <v>239</v>
      </c>
      <c r="B1652" s="179" t="str">
        <f>IFERROR(VLOOKUP(A1651,REKAPAN!$A$1:$M$2737,2, FALSE))</f>
        <v/>
      </c>
      <c r="C1652" s="265"/>
      <c r="D1652" s="266"/>
      <c r="E1652" s="267"/>
      <c r="F1652" s="164" t="s">
        <v>266</v>
      </c>
      <c r="G1652" s="172" t="str">
        <f>B1658</f>
        <v/>
      </c>
      <c r="H1652" s="28"/>
    </row>
    <row r="1653" ht="15.75" customHeight="1">
      <c r="A1653" s="185"/>
      <c r="B1653" s="179"/>
      <c r="D1653" s="275"/>
      <c r="E1653" s="241"/>
      <c r="F1653" s="185"/>
      <c r="G1653" s="177"/>
    </row>
    <row r="1654" ht="15.75" customHeight="1">
      <c r="A1654" s="185"/>
      <c r="D1654" s="275"/>
      <c r="E1654" s="241"/>
      <c r="F1654" s="185"/>
      <c r="G1654" s="177"/>
    </row>
    <row r="1655" ht="15.75" customHeight="1">
      <c r="A1655" s="185"/>
      <c r="D1655" s="275"/>
      <c r="E1655" s="241"/>
      <c r="F1655" s="185"/>
      <c r="G1655" s="177"/>
    </row>
    <row r="1656" ht="15.75" customHeight="1">
      <c r="A1656" s="185"/>
      <c r="B1656" s="179"/>
      <c r="C1656" s="241"/>
      <c r="D1656" s="275"/>
      <c r="E1656" s="241"/>
      <c r="F1656" s="185"/>
      <c r="G1656" s="177"/>
    </row>
    <row r="1657" ht="15.75" customHeight="1">
      <c r="A1657" s="185"/>
      <c r="B1657" s="179"/>
      <c r="C1657" s="241"/>
      <c r="D1657" s="275"/>
      <c r="E1657" s="241"/>
      <c r="F1657" s="185"/>
      <c r="G1657" s="177"/>
    </row>
    <row r="1658" ht="15.75" customHeight="1">
      <c r="A1658" s="185"/>
      <c r="B1658" s="179"/>
      <c r="C1658" s="241"/>
      <c r="D1658" s="275"/>
      <c r="E1658" s="241"/>
      <c r="F1658" s="185"/>
      <c r="G1658" s="177"/>
    </row>
    <row r="1659" ht="15.75" customHeight="1">
      <c r="A1659" s="185"/>
      <c r="B1659" s="179"/>
      <c r="C1659" s="241"/>
      <c r="D1659" s="275"/>
      <c r="E1659" s="241"/>
      <c r="F1659" s="185"/>
      <c r="G1659" s="177"/>
    </row>
    <row r="1660" ht="15.75" customHeight="1">
      <c r="A1660" s="185"/>
      <c r="B1660" s="179"/>
      <c r="C1660" s="241"/>
      <c r="D1660" s="275"/>
      <c r="E1660" s="241"/>
      <c r="F1660" s="185"/>
      <c r="G1660" s="177"/>
    </row>
    <row r="1661" ht="15.75" customHeight="1">
      <c r="A1661" s="185"/>
      <c r="C1661" s="241"/>
      <c r="D1661" s="275"/>
      <c r="E1661" s="241"/>
      <c r="F1661" s="185"/>
      <c r="G1661" s="177"/>
    </row>
    <row r="1662" ht="15.75" customHeight="1">
      <c r="A1662" s="185"/>
      <c r="C1662" s="241"/>
      <c r="D1662" s="275"/>
      <c r="E1662" s="241"/>
      <c r="F1662" s="185"/>
    </row>
    <row r="1663" ht="15.75" customHeight="1">
      <c r="A1663" s="185"/>
      <c r="C1663" s="241"/>
      <c r="E1663" s="241"/>
      <c r="F1663" s="185"/>
    </row>
    <row r="1664" ht="15.75" customHeight="1">
      <c r="A1664" s="185"/>
      <c r="B1664" s="179"/>
      <c r="C1664" s="241"/>
      <c r="D1664" s="275"/>
      <c r="E1664" s="241"/>
      <c r="F1664" s="185"/>
      <c r="G1664" s="177"/>
      <c r="H1664" s="177"/>
    </row>
    <row r="1665" ht="15.75" customHeight="1">
      <c r="A1665" s="185"/>
      <c r="B1665" s="179"/>
      <c r="C1665" s="241"/>
      <c r="D1665" s="275"/>
      <c r="E1665" s="241"/>
      <c r="F1665" s="185"/>
    </row>
    <row r="1666" ht="15.75" customHeight="1">
      <c r="A1666" s="185"/>
      <c r="B1666" s="179"/>
      <c r="C1666" s="241"/>
      <c r="D1666" s="275"/>
      <c r="E1666" s="241"/>
      <c r="F1666" s="185"/>
      <c r="G1666" s="177"/>
      <c r="H1666" s="177"/>
    </row>
    <row r="1667" ht="15.75" customHeight="1">
      <c r="A1667" s="185"/>
      <c r="B1667" s="179"/>
      <c r="C1667" s="241"/>
      <c r="D1667" s="275"/>
      <c r="E1667" s="241"/>
      <c r="F1667" s="185"/>
      <c r="G1667" s="177"/>
      <c r="H1667" s="177"/>
    </row>
    <row r="1668" ht="15.75" customHeight="1">
      <c r="A1668" s="185"/>
      <c r="B1668" s="179"/>
      <c r="C1668" s="241"/>
      <c r="D1668" s="275"/>
      <c r="E1668" s="241"/>
      <c r="F1668" s="185"/>
      <c r="G1668" s="177"/>
      <c r="H1668" s="177"/>
    </row>
    <row r="1669" ht="15.75" customHeight="1">
      <c r="A1669" s="185"/>
      <c r="B1669" s="179"/>
      <c r="C1669" s="241"/>
      <c r="D1669" s="275"/>
      <c r="E1669" s="241"/>
      <c r="F1669" s="185"/>
      <c r="G1669" s="177"/>
      <c r="H1669" s="177"/>
    </row>
    <row r="1670" ht="15.75" customHeight="1">
      <c r="A1670" s="185"/>
      <c r="B1670" s="179"/>
      <c r="C1670" s="241"/>
      <c r="D1670" s="275"/>
      <c r="E1670" s="241"/>
      <c r="F1670" s="185"/>
      <c r="G1670" s="177"/>
      <c r="H1670" s="177"/>
    </row>
    <row r="1671" ht="15.75" customHeight="1">
      <c r="A1671" s="185"/>
      <c r="B1671" s="179"/>
      <c r="C1671" s="241"/>
      <c r="D1671" s="275"/>
      <c r="E1671" s="241"/>
      <c r="F1671" s="185"/>
      <c r="G1671" s="177"/>
      <c r="H1671" s="177"/>
    </row>
    <row r="1672" ht="15.75" customHeight="1">
      <c r="A1672" s="185"/>
      <c r="B1672" s="179"/>
      <c r="C1672" s="241"/>
      <c r="D1672" s="275"/>
      <c r="E1672" s="241"/>
      <c r="F1672" s="185"/>
      <c r="G1672" s="177"/>
      <c r="H1672" s="177"/>
    </row>
    <row r="1673" ht="15.75" customHeight="1">
      <c r="A1673" s="185"/>
      <c r="B1673" s="179"/>
      <c r="C1673" s="241"/>
      <c r="D1673" s="275"/>
      <c r="E1673" s="241"/>
      <c r="F1673" s="185"/>
      <c r="G1673" s="177"/>
      <c r="H1673" s="177"/>
    </row>
    <row r="1674" ht="15.75" customHeight="1">
      <c r="A1674" s="185"/>
      <c r="B1674" s="179"/>
      <c r="C1674" s="241"/>
      <c r="D1674" s="275"/>
      <c r="E1674" s="241"/>
      <c r="F1674" s="185"/>
      <c r="G1674" s="177"/>
      <c r="H1674" s="177"/>
    </row>
    <row r="1675" ht="15.75" customHeight="1">
      <c r="A1675" s="185"/>
      <c r="B1675" s="179"/>
      <c r="C1675" s="241"/>
      <c r="D1675" s="275"/>
      <c r="E1675" s="241"/>
      <c r="F1675" s="185"/>
      <c r="G1675" s="177"/>
      <c r="H1675" s="177"/>
    </row>
    <row r="1676" ht="15.75" customHeight="1">
      <c r="A1676" s="185"/>
      <c r="B1676" s="179"/>
      <c r="C1676" s="241"/>
      <c r="D1676" s="275"/>
      <c r="E1676" s="241"/>
      <c r="F1676" s="185"/>
      <c r="G1676" s="177"/>
      <c r="H1676" s="177"/>
    </row>
    <row r="1677" ht="15.75" customHeight="1">
      <c r="A1677" s="185"/>
      <c r="B1677" s="179"/>
      <c r="C1677" s="241"/>
      <c r="D1677" s="275"/>
      <c r="E1677" s="241"/>
      <c r="F1677" s="185"/>
      <c r="G1677" s="177"/>
      <c r="H1677" s="177"/>
    </row>
    <row r="1678" ht="15.75" customHeight="1">
      <c r="A1678" s="185"/>
      <c r="B1678" s="179"/>
      <c r="C1678" s="241"/>
      <c r="D1678" s="275"/>
      <c r="E1678" s="241"/>
      <c r="F1678" s="185"/>
      <c r="G1678" s="177"/>
      <c r="H1678" s="177"/>
    </row>
    <row r="1679" ht="15.75" customHeight="1">
      <c r="A1679" s="185"/>
      <c r="B1679" s="179"/>
      <c r="C1679" s="241"/>
      <c r="D1679" s="275"/>
      <c r="E1679" s="241"/>
      <c r="F1679" s="185"/>
      <c r="G1679" s="177"/>
      <c r="H1679" s="177"/>
    </row>
    <row r="1680" ht="15.75" customHeight="1">
      <c r="A1680" s="185"/>
      <c r="B1680" s="179"/>
      <c r="C1680" s="241"/>
      <c r="D1680" s="275"/>
      <c r="E1680" s="241"/>
      <c r="F1680" s="185"/>
      <c r="G1680" s="177"/>
      <c r="H1680" s="177"/>
    </row>
    <row r="1681" ht="15.75" customHeight="1">
      <c r="A1681" s="185"/>
      <c r="B1681" s="179"/>
      <c r="C1681" s="241"/>
      <c r="D1681" s="275"/>
      <c r="E1681" s="241"/>
      <c r="F1681" s="185"/>
      <c r="G1681" s="177"/>
      <c r="H1681" s="177"/>
    </row>
    <row r="1682" ht="15.75" customHeight="1">
      <c r="A1682" s="185"/>
      <c r="B1682" s="179"/>
      <c r="C1682" s="241"/>
      <c r="D1682" s="275"/>
      <c r="E1682" s="241"/>
      <c r="F1682" s="185"/>
      <c r="G1682" s="177"/>
      <c r="H1682" s="177"/>
    </row>
    <row r="1683" ht="15.75" customHeight="1">
      <c r="A1683" s="185"/>
      <c r="B1683" s="179"/>
      <c r="C1683" s="241"/>
      <c r="D1683" s="275"/>
      <c r="E1683" s="241"/>
      <c r="F1683" s="185"/>
      <c r="G1683" s="177"/>
      <c r="H1683" s="177"/>
    </row>
    <row r="1684" ht="15.75" customHeight="1">
      <c r="A1684" s="185"/>
      <c r="B1684" s="179"/>
      <c r="C1684" s="241"/>
      <c r="D1684" s="275"/>
      <c r="E1684" s="241"/>
      <c r="F1684" s="185"/>
      <c r="G1684" s="177"/>
      <c r="H1684" s="177"/>
    </row>
    <row r="1685" ht="15.75" customHeight="1">
      <c r="A1685" s="185"/>
      <c r="B1685" s="179"/>
      <c r="C1685" s="241"/>
      <c r="D1685" s="275"/>
      <c r="E1685" s="241"/>
      <c r="F1685" s="185"/>
      <c r="G1685" s="177"/>
      <c r="H1685" s="177"/>
    </row>
    <row r="1686" ht="15.75" customHeight="1">
      <c r="A1686" s="185"/>
      <c r="B1686" s="179"/>
      <c r="C1686" s="241"/>
      <c r="D1686" s="275"/>
      <c r="E1686" s="241"/>
      <c r="F1686" s="185"/>
      <c r="G1686" s="177"/>
      <c r="H1686" s="177"/>
    </row>
    <row r="1687" ht="15.75" customHeight="1">
      <c r="A1687" s="185"/>
      <c r="B1687" s="179"/>
      <c r="C1687" s="241"/>
      <c r="D1687" s="275"/>
      <c r="E1687" s="241"/>
      <c r="F1687" s="185"/>
      <c r="G1687" s="177"/>
      <c r="H1687" s="177"/>
    </row>
    <row r="1688" ht="15.75" customHeight="1">
      <c r="A1688" s="185"/>
      <c r="B1688" s="179"/>
      <c r="C1688" s="241"/>
      <c r="D1688" s="275"/>
      <c r="E1688" s="241"/>
      <c r="F1688" s="185"/>
      <c r="G1688" s="177"/>
      <c r="H1688" s="177"/>
    </row>
    <row r="1689" ht="15.75" customHeight="1">
      <c r="A1689" s="185"/>
      <c r="B1689" s="179"/>
      <c r="C1689" s="241"/>
      <c r="D1689" s="275"/>
      <c r="E1689" s="241"/>
      <c r="F1689" s="185"/>
      <c r="G1689" s="177"/>
      <c r="H1689" s="177"/>
    </row>
    <row r="1690" ht="15.75" customHeight="1">
      <c r="A1690" s="185"/>
      <c r="B1690" s="179"/>
      <c r="C1690" s="241"/>
      <c r="D1690" s="275"/>
      <c r="E1690" s="241"/>
      <c r="F1690" s="185"/>
      <c r="G1690" s="177"/>
      <c r="H1690" s="177"/>
    </row>
    <row r="1691" ht="15.75" customHeight="1">
      <c r="A1691" s="185"/>
      <c r="B1691" s="179"/>
      <c r="C1691" s="241"/>
      <c r="D1691" s="275"/>
      <c r="E1691" s="241"/>
      <c r="F1691" s="185"/>
      <c r="G1691" s="177"/>
      <c r="H1691" s="177"/>
    </row>
    <row r="1692" ht="15.75" customHeight="1">
      <c r="A1692" s="185"/>
      <c r="B1692" s="179"/>
      <c r="C1692" s="241"/>
      <c r="D1692" s="275"/>
      <c r="E1692" s="241"/>
      <c r="F1692" s="185"/>
      <c r="G1692" s="177"/>
      <c r="H1692" s="177"/>
    </row>
    <row r="1693" ht="15.75" customHeight="1">
      <c r="A1693" s="185"/>
      <c r="B1693" s="179"/>
      <c r="C1693" s="241"/>
      <c r="D1693" s="275"/>
      <c r="E1693" s="241"/>
      <c r="F1693" s="185"/>
      <c r="G1693" s="177"/>
      <c r="H1693" s="177"/>
    </row>
    <row r="1694" ht="15.75" customHeight="1">
      <c r="A1694" s="185"/>
      <c r="B1694" s="179"/>
      <c r="C1694" s="241"/>
      <c r="D1694" s="275"/>
      <c r="E1694" s="241"/>
      <c r="F1694" s="185"/>
      <c r="G1694" s="177"/>
      <c r="H1694" s="177"/>
    </row>
    <row r="1695" ht="15.75" customHeight="1">
      <c r="A1695" s="185"/>
      <c r="B1695" s="179"/>
      <c r="C1695" s="241"/>
      <c r="D1695" s="275"/>
      <c r="E1695" s="241"/>
      <c r="F1695" s="185"/>
      <c r="G1695" s="177"/>
      <c r="H1695" s="177"/>
    </row>
    <row r="1696" ht="15.75" customHeight="1">
      <c r="A1696" s="185"/>
      <c r="B1696" s="179"/>
      <c r="C1696" s="241"/>
      <c r="D1696" s="275"/>
      <c r="E1696" s="241"/>
      <c r="F1696" s="185"/>
      <c r="G1696" s="177"/>
      <c r="H1696" s="177"/>
    </row>
    <row r="1697" ht="15.75" customHeight="1">
      <c r="A1697" s="185"/>
      <c r="B1697" s="179"/>
      <c r="C1697" s="241"/>
      <c r="D1697" s="275"/>
      <c r="E1697" s="241"/>
      <c r="F1697" s="185"/>
      <c r="G1697" s="177"/>
      <c r="H1697" s="177"/>
    </row>
    <row r="1698" ht="15.75" customHeight="1">
      <c r="A1698" s="185"/>
      <c r="B1698" s="179"/>
      <c r="C1698" s="241"/>
      <c r="D1698" s="275"/>
      <c r="E1698" s="241"/>
      <c r="F1698" s="185"/>
      <c r="G1698" s="177"/>
      <c r="H1698" s="177"/>
    </row>
    <row r="1699" ht="15.75" customHeight="1">
      <c r="A1699" s="185"/>
      <c r="B1699" s="179"/>
      <c r="C1699" s="241"/>
      <c r="D1699" s="275"/>
      <c r="E1699" s="241"/>
      <c r="F1699" s="185"/>
      <c r="G1699" s="177"/>
      <c r="H1699" s="177"/>
    </row>
    <row r="1700" ht="15.75" customHeight="1">
      <c r="A1700" s="185"/>
      <c r="B1700" s="179"/>
      <c r="C1700" s="241"/>
      <c r="D1700" s="275"/>
      <c r="E1700" s="241"/>
      <c r="F1700" s="185"/>
      <c r="G1700" s="177"/>
      <c r="H1700" s="177"/>
    </row>
    <row r="1701" ht="15.75" customHeight="1">
      <c r="A1701" s="185"/>
      <c r="B1701" s="179"/>
      <c r="C1701" s="241"/>
      <c r="D1701" s="275"/>
      <c r="E1701" s="241"/>
      <c r="F1701" s="185"/>
      <c r="G1701" s="177"/>
      <c r="H1701" s="177"/>
    </row>
    <row r="1702" ht="15.75" customHeight="1">
      <c r="A1702" s="185"/>
      <c r="B1702" s="179"/>
      <c r="C1702" s="241"/>
      <c r="D1702" s="275"/>
      <c r="E1702" s="241"/>
      <c r="F1702" s="185"/>
      <c r="G1702" s="177"/>
      <c r="H1702" s="177"/>
    </row>
    <row r="1703" ht="15.75" customHeight="1">
      <c r="A1703" s="185"/>
      <c r="B1703" s="179"/>
      <c r="C1703" s="241"/>
      <c r="D1703" s="275"/>
      <c r="E1703" s="241"/>
      <c r="F1703" s="185"/>
      <c r="G1703" s="177"/>
      <c r="H1703" s="177"/>
    </row>
    <row r="1704" ht="15.75" customHeight="1">
      <c r="A1704" s="185"/>
      <c r="B1704" s="179"/>
      <c r="C1704" s="241"/>
      <c r="D1704" s="275"/>
      <c r="E1704" s="241"/>
      <c r="F1704" s="185"/>
      <c r="G1704" s="177"/>
      <c r="H1704" s="177"/>
    </row>
    <row r="1705" ht="15.75" customHeight="1">
      <c r="A1705" s="185"/>
      <c r="B1705" s="179"/>
      <c r="C1705" s="241"/>
      <c r="D1705" s="275"/>
      <c r="E1705" s="241"/>
      <c r="F1705" s="185"/>
      <c r="G1705" s="177"/>
      <c r="H1705" s="177"/>
    </row>
    <row r="1706" ht="15.75" customHeight="1">
      <c r="A1706" s="185"/>
      <c r="B1706" s="179"/>
      <c r="C1706" s="241"/>
      <c r="D1706" s="275"/>
      <c r="E1706" s="241"/>
      <c r="F1706" s="185"/>
      <c r="G1706" s="177"/>
      <c r="H1706" s="177"/>
    </row>
    <row r="1707" ht="15.75" customHeight="1">
      <c r="A1707" s="185"/>
      <c r="B1707" s="179"/>
      <c r="C1707" s="241"/>
      <c r="D1707" s="275"/>
      <c r="E1707" s="241"/>
      <c r="F1707" s="185"/>
      <c r="G1707" s="177"/>
      <c r="H1707" s="177"/>
    </row>
    <row r="1708" ht="15.75" customHeight="1">
      <c r="A1708" s="185"/>
      <c r="B1708" s="179"/>
      <c r="C1708" s="241"/>
      <c r="D1708" s="275"/>
      <c r="E1708" s="241"/>
      <c r="F1708" s="185"/>
      <c r="G1708" s="177"/>
      <c r="H1708" s="177"/>
    </row>
    <row r="1709" ht="15.75" customHeight="1">
      <c r="A1709" s="185"/>
      <c r="B1709" s="179"/>
      <c r="C1709" s="241"/>
      <c r="D1709" s="275"/>
      <c r="E1709" s="241"/>
      <c r="F1709" s="185"/>
      <c r="G1709" s="177"/>
      <c r="H1709" s="177"/>
    </row>
    <row r="1710" ht="15.75" customHeight="1">
      <c r="A1710" s="185"/>
      <c r="B1710" s="179"/>
      <c r="C1710" s="241"/>
      <c r="D1710" s="275"/>
      <c r="E1710" s="241"/>
      <c r="F1710" s="185"/>
      <c r="G1710" s="177"/>
      <c r="H1710" s="177"/>
    </row>
    <row r="1711" ht="15.75" customHeight="1">
      <c r="A1711" s="185"/>
      <c r="B1711" s="179"/>
      <c r="C1711" s="241"/>
      <c r="D1711" s="275"/>
      <c r="E1711" s="241"/>
      <c r="F1711" s="185"/>
      <c r="G1711" s="177"/>
      <c r="H1711" s="177"/>
    </row>
    <row r="1712" ht="15.75" customHeight="1">
      <c r="A1712" s="185"/>
      <c r="B1712" s="179"/>
      <c r="C1712" s="241"/>
      <c r="D1712" s="275"/>
      <c r="E1712" s="241"/>
      <c r="F1712" s="185"/>
      <c r="G1712" s="177"/>
      <c r="H1712" s="177"/>
    </row>
    <row r="1713" ht="15.75" customHeight="1">
      <c r="A1713" s="185"/>
      <c r="B1713" s="179"/>
      <c r="C1713" s="241"/>
      <c r="D1713" s="275"/>
      <c r="E1713" s="241"/>
      <c r="F1713" s="185"/>
      <c r="G1713" s="177"/>
      <c r="H1713" s="177"/>
    </row>
    <row r="1714" ht="15.75" customHeight="1">
      <c r="A1714" s="185"/>
      <c r="B1714" s="179"/>
      <c r="C1714" s="241"/>
      <c r="D1714" s="275"/>
      <c r="E1714" s="241"/>
      <c r="F1714" s="185"/>
      <c r="G1714" s="177"/>
      <c r="H1714" s="177"/>
    </row>
    <row r="1715" ht="15.75" customHeight="1">
      <c r="A1715" s="185"/>
      <c r="B1715" s="179"/>
      <c r="C1715" s="241"/>
      <c r="D1715" s="275"/>
      <c r="E1715" s="241"/>
      <c r="F1715" s="185"/>
      <c r="G1715" s="177"/>
      <c r="H1715" s="177"/>
    </row>
    <row r="1716" ht="15.75" customHeight="1">
      <c r="A1716" s="185"/>
      <c r="B1716" s="179"/>
      <c r="C1716" s="241"/>
      <c r="D1716" s="275"/>
      <c r="E1716" s="241"/>
      <c r="F1716" s="185"/>
      <c r="G1716" s="177"/>
      <c r="H1716" s="177"/>
    </row>
    <row r="1717" ht="15.75" customHeight="1">
      <c r="A1717" s="185"/>
      <c r="B1717" s="179"/>
      <c r="C1717" s="241"/>
      <c r="D1717" s="275"/>
      <c r="E1717" s="241"/>
      <c r="F1717" s="185"/>
      <c r="G1717" s="177"/>
      <c r="H1717" s="177"/>
    </row>
    <row r="1718" ht="15.75" customHeight="1">
      <c r="A1718" s="185"/>
      <c r="B1718" s="179"/>
      <c r="C1718" s="241"/>
      <c r="D1718" s="275"/>
      <c r="E1718" s="241"/>
      <c r="F1718" s="185"/>
      <c r="G1718" s="177"/>
      <c r="H1718" s="177"/>
    </row>
    <row r="1719" ht="15.75" customHeight="1">
      <c r="A1719" s="185"/>
      <c r="B1719" s="179"/>
      <c r="C1719" s="241"/>
      <c r="D1719" s="275"/>
      <c r="E1719" s="241"/>
      <c r="F1719" s="185"/>
      <c r="G1719" s="177"/>
      <c r="H1719" s="177"/>
    </row>
    <row r="1720" ht="15.75" customHeight="1">
      <c r="A1720" s="185"/>
      <c r="B1720" s="179"/>
      <c r="C1720" s="241"/>
      <c r="D1720" s="275"/>
      <c r="E1720" s="241"/>
      <c r="F1720" s="185"/>
      <c r="G1720" s="177"/>
      <c r="H1720" s="177"/>
    </row>
    <row r="1721" ht="15.75" customHeight="1">
      <c r="A1721" s="185"/>
      <c r="B1721" s="179"/>
      <c r="C1721" s="241"/>
      <c r="D1721" s="275"/>
      <c r="E1721" s="241"/>
      <c r="F1721" s="185"/>
      <c r="G1721" s="177"/>
      <c r="H1721" s="177"/>
    </row>
    <row r="1722" ht="15.75" customHeight="1">
      <c r="A1722" s="185"/>
      <c r="B1722" s="179"/>
      <c r="C1722" s="241"/>
      <c r="D1722" s="275"/>
      <c r="E1722" s="241"/>
      <c r="F1722" s="185"/>
      <c r="G1722" s="177"/>
      <c r="H1722" s="177"/>
    </row>
    <row r="1723" ht="15.75" customHeight="1">
      <c r="A1723" s="185"/>
      <c r="B1723" s="179"/>
      <c r="C1723" s="241"/>
      <c r="D1723" s="275"/>
      <c r="E1723" s="241"/>
      <c r="F1723" s="185"/>
      <c r="G1723" s="177"/>
      <c r="H1723" s="177"/>
    </row>
    <row r="1724" ht="15.75" customHeight="1">
      <c r="A1724" s="185"/>
      <c r="B1724" s="179"/>
      <c r="C1724" s="241"/>
      <c r="D1724" s="275"/>
      <c r="E1724" s="241"/>
      <c r="F1724" s="185"/>
      <c r="G1724" s="177"/>
      <c r="H1724" s="177"/>
    </row>
    <row r="1725" ht="15.75" customHeight="1">
      <c r="A1725" s="185"/>
      <c r="B1725" s="179"/>
      <c r="C1725" s="241"/>
      <c r="D1725" s="275"/>
      <c r="E1725" s="241"/>
      <c r="F1725" s="185"/>
      <c r="G1725" s="177"/>
      <c r="H1725" s="177"/>
    </row>
    <row r="1726" ht="15.75" customHeight="1">
      <c r="A1726" s="185"/>
      <c r="B1726" s="179"/>
      <c r="C1726" s="241"/>
      <c r="D1726" s="275"/>
      <c r="E1726" s="241"/>
      <c r="F1726" s="185"/>
      <c r="G1726" s="177"/>
      <c r="H1726" s="177"/>
    </row>
    <row r="1727" ht="15.75" customHeight="1">
      <c r="A1727" s="185"/>
      <c r="B1727" s="179"/>
      <c r="C1727" s="241"/>
      <c r="D1727" s="275"/>
      <c r="E1727" s="241"/>
      <c r="F1727" s="185"/>
      <c r="G1727" s="177"/>
      <c r="H1727" s="177"/>
    </row>
    <row r="1728" ht="15.75" customHeight="1">
      <c r="A1728" s="185"/>
      <c r="B1728" s="179"/>
      <c r="C1728" s="241"/>
      <c r="D1728" s="275"/>
      <c r="E1728" s="241"/>
      <c r="F1728" s="185"/>
      <c r="G1728" s="177"/>
      <c r="H1728" s="177"/>
    </row>
    <row r="1729" ht="15.75" customHeight="1">
      <c r="A1729" s="185"/>
      <c r="B1729" s="179"/>
      <c r="C1729" s="241"/>
      <c r="D1729" s="275"/>
      <c r="E1729" s="241"/>
      <c r="F1729" s="185"/>
      <c r="G1729" s="177"/>
      <c r="H1729" s="177"/>
    </row>
    <row r="1730" ht="15.75" customHeight="1">
      <c r="A1730" s="185"/>
      <c r="B1730" s="179"/>
      <c r="C1730" s="241"/>
      <c r="D1730" s="275"/>
      <c r="E1730" s="241"/>
      <c r="F1730" s="185"/>
      <c r="G1730" s="177"/>
      <c r="H1730" s="177"/>
    </row>
    <row r="1731" ht="15.75" customHeight="1">
      <c r="A1731" s="185"/>
      <c r="B1731" s="179"/>
      <c r="C1731" s="241"/>
      <c r="D1731" s="275"/>
      <c r="E1731" s="241"/>
      <c r="F1731" s="185"/>
      <c r="G1731" s="177"/>
      <c r="H1731" s="177"/>
    </row>
    <row r="1732" ht="15.75" customHeight="1">
      <c r="A1732" s="185"/>
      <c r="B1732" s="179"/>
      <c r="C1732" s="241"/>
      <c r="D1732" s="275"/>
      <c r="E1732" s="241"/>
      <c r="F1732" s="185"/>
      <c r="G1732" s="177"/>
      <c r="H1732" s="177"/>
    </row>
    <row r="1733" ht="15.75" customHeight="1">
      <c r="A1733" s="185"/>
      <c r="B1733" s="179"/>
      <c r="C1733" s="241"/>
      <c r="D1733" s="275"/>
      <c r="E1733" s="241"/>
      <c r="F1733" s="185"/>
      <c r="G1733" s="177"/>
      <c r="H1733" s="177"/>
    </row>
    <row r="1734" ht="15.75" customHeight="1">
      <c r="A1734" s="185"/>
      <c r="B1734" s="179"/>
      <c r="C1734" s="241"/>
      <c r="D1734" s="275"/>
      <c r="E1734" s="241"/>
      <c r="F1734" s="185"/>
      <c r="G1734" s="177"/>
      <c r="H1734" s="177"/>
    </row>
    <row r="1735" ht="15.75" customHeight="1">
      <c r="A1735" s="185"/>
      <c r="B1735" s="179"/>
      <c r="C1735" s="241"/>
      <c r="D1735" s="275"/>
      <c r="E1735" s="241"/>
      <c r="F1735" s="185"/>
      <c r="G1735" s="177"/>
      <c r="H1735" s="177"/>
    </row>
    <row r="1736" ht="15.75" customHeight="1">
      <c r="A1736" s="185"/>
      <c r="B1736" s="179"/>
      <c r="C1736" s="241"/>
      <c r="D1736" s="275"/>
      <c r="E1736" s="241"/>
      <c r="F1736" s="185"/>
      <c r="G1736" s="177"/>
      <c r="H1736" s="177"/>
    </row>
    <row r="1737" ht="15.75" customHeight="1">
      <c r="A1737" s="185"/>
      <c r="B1737" s="179"/>
      <c r="C1737" s="241"/>
      <c r="D1737" s="275"/>
      <c r="E1737" s="241"/>
      <c r="F1737" s="185"/>
      <c r="G1737" s="177"/>
      <c r="H1737" s="177"/>
    </row>
    <row r="1738" ht="15.75" customHeight="1">
      <c r="A1738" s="185"/>
      <c r="B1738" s="179"/>
      <c r="C1738" s="241"/>
      <c r="D1738" s="275"/>
      <c r="E1738" s="241"/>
      <c r="F1738" s="185"/>
      <c r="G1738" s="177"/>
      <c r="H1738" s="177"/>
    </row>
    <row r="1739" ht="15.75" customHeight="1">
      <c r="A1739" s="185"/>
      <c r="B1739" s="179"/>
      <c r="C1739" s="241"/>
      <c r="D1739" s="275"/>
      <c r="E1739" s="241"/>
      <c r="F1739" s="185"/>
      <c r="G1739" s="177"/>
      <c r="H1739" s="177"/>
    </row>
    <row r="1740" ht="15.75" customHeight="1">
      <c r="A1740" s="185"/>
      <c r="B1740" s="179"/>
      <c r="C1740" s="241"/>
      <c r="D1740" s="275"/>
      <c r="E1740" s="241"/>
      <c r="F1740" s="185"/>
      <c r="G1740" s="177"/>
      <c r="H1740" s="177"/>
    </row>
    <row r="1741" ht="15.75" customHeight="1">
      <c r="A1741" s="185"/>
      <c r="B1741" s="179"/>
      <c r="C1741" s="241"/>
      <c r="D1741" s="275"/>
      <c r="E1741" s="241"/>
      <c r="F1741" s="185"/>
      <c r="G1741" s="177"/>
      <c r="H1741" s="177"/>
    </row>
    <row r="1742" ht="15.75" customHeight="1">
      <c r="A1742" s="185"/>
      <c r="B1742" s="179"/>
      <c r="C1742" s="241"/>
      <c r="D1742" s="275"/>
      <c r="E1742" s="241"/>
      <c r="F1742" s="185"/>
      <c r="G1742" s="177"/>
      <c r="H1742" s="177"/>
    </row>
    <row r="1743" ht="15.75" customHeight="1">
      <c r="A1743" s="185"/>
      <c r="B1743" s="179"/>
      <c r="C1743" s="241"/>
      <c r="D1743" s="275"/>
      <c r="E1743" s="241"/>
      <c r="F1743" s="185"/>
      <c r="G1743" s="177"/>
      <c r="H1743" s="177"/>
    </row>
    <row r="1744" ht="15.75" customHeight="1">
      <c r="A1744" s="185"/>
      <c r="B1744" s="179"/>
      <c r="C1744" s="241"/>
      <c r="D1744" s="275"/>
      <c r="E1744" s="241"/>
      <c r="F1744" s="185"/>
      <c r="G1744" s="177"/>
      <c r="H1744" s="177"/>
    </row>
    <row r="1745" ht="15.75" customHeight="1">
      <c r="A1745" s="185"/>
      <c r="B1745" s="179"/>
      <c r="C1745" s="241"/>
      <c r="D1745" s="275"/>
      <c r="E1745" s="241"/>
      <c r="F1745" s="185"/>
      <c r="G1745" s="177"/>
      <c r="H1745" s="177"/>
    </row>
    <row r="1746" ht="15.75" customHeight="1">
      <c r="A1746" s="185"/>
      <c r="B1746" s="179"/>
      <c r="C1746" s="241"/>
      <c r="D1746" s="275"/>
      <c r="E1746" s="241"/>
      <c r="F1746" s="185"/>
      <c r="G1746" s="177"/>
      <c r="H1746" s="177"/>
    </row>
    <row r="1747" ht="15.75" customHeight="1">
      <c r="A1747" s="185"/>
      <c r="B1747" s="179"/>
      <c r="C1747" s="241"/>
      <c r="D1747" s="275"/>
      <c r="E1747" s="241"/>
      <c r="F1747" s="185"/>
      <c r="G1747" s="177"/>
      <c r="H1747" s="177"/>
    </row>
    <row r="1748" ht="15.75" customHeight="1">
      <c r="A1748" s="185"/>
      <c r="B1748" s="179"/>
      <c r="C1748" s="241"/>
      <c r="D1748" s="275"/>
      <c r="E1748" s="241"/>
      <c r="F1748" s="185"/>
      <c r="G1748" s="177"/>
      <c r="H1748" s="177"/>
    </row>
    <row r="1749" ht="15.75" customHeight="1">
      <c r="A1749" s="185"/>
      <c r="B1749" s="179"/>
      <c r="C1749" s="241"/>
      <c r="D1749" s="275"/>
      <c r="E1749" s="241"/>
      <c r="F1749" s="185"/>
      <c r="G1749" s="177"/>
      <c r="H1749" s="177"/>
    </row>
    <row r="1750" ht="15.75" customHeight="1">
      <c r="A1750" s="185"/>
      <c r="B1750" s="179"/>
      <c r="C1750" s="241"/>
      <c r="D1750" s="275"/>
      <c r="E1750" s="241"/>
      <c r="F1750" s="185"/>
      <c r="G1750" s="177"/>
      <c r="H1750" s="177"/>
    </row>
    <row r="1751" ht="15.75" customHeight="1">
      <c r="A1751" s="185"/>
      <c r="B1751" s="179"/>
      <c r="C1751" s="241"/>
      <c r="D1751" s="275"/>
      <c r="E1751" s="241"/>
      <c r="F1751" s="185"/>
      <c r="G1751" s="177"/>
      <c r="H1751" s="177"/>
    </row>
    <row r="1752" ht="15.75" customHeight="1">
      <c r="A1752" s="185"/>
      <c r="B1752" s="179"/>
      <c r="C1752" s="241"/>
      <c r="D1752" s="275"/>
      <c r="E1752" s="241"/>
      <c r="F1752" s="185"/>
      <c r="G1752" s="177"/>
      <c r="H1752" s="177"/>
    </row>
    <row r="1753" ht="15.75" customHeight="1">
      <c r="A1753" s="185"/>
      <c r="B1753" s="179"/>
      <c r="C1753" s="241"/>
      <c r="D1753" s="275"/>
      <c r="E1753" s="241"/>
      <c r="F1753" s="185"/>
      <c r="G1753" s="177"/>
      <c r="H1753" s="177"/>
    </row>
    <row r="1754" ht="15.75" customHeight="1">
      <c r="A1754" s="185"/>
      <c r="B1754" s="179"/>
      <c r="C1754" s="241"/>
      <c r="D1754" s="275"/>
      <c r="E1754" s="241"/>
      <c r="F1754" s="185"/>
      <c r="G1754" s="177"/>
      <c r="H1754" s="177"/>
    </row>
    <row r="1755" ht="15.75" customHeight="1">
      <c r="A1755" s="185"/>
      <c r="B1755" s="179"/>
      <c r="C1755" s="241"/>
      <c r="D1755" s="275"/>
      <c r="E1755" s="241"/>
      <c r="F1755" s="185"/>
      <c r="G1755" s="177"/>
      <c r="H1755" s="177"/>
    </row>
    <row r="1756" ht="15.75" customHeight="1">
      <c r="A1756" s="185"/>
      <c r="B1756" s="179"/>
      <c r="C1756" s="241"/>
      <c r="D1756" s="275"/>
      <c r="E1756" s="241"/>
      <c r="F1756" s="185"/>
      <c r="G1756" s="177"/>
      <c r="H1756" s="177"/>
    </row>
    <row r="1757" ht="15.75" customHeight="1">
      <c r="A1757" s="185"/>
      <c r="B1757" s="179"/>
      <c r="C1757" s="241"/>
      <c r="D1757" s="275"/>
      <c r="E1757" s="241"/>
      <c r="F1757" s="185"/>
      <c r="G1757" s="177"/>
      <c r="H1757" s="177"/>
    </row>
    <row r="1758" ht="15.75" customHeight="1">
      <c r="A1758" s="185"/>
      <c r="B1758" s="179"/>
      <c r="C1758" s="241"/>
      <c r="D1758" s="275"/>
      <c r="E1758" s="241"/>
      <c r="F1758" s="185"/>
      <c r="G1758" s="177"/>
      <c r="H1758" s="177"/>
    </row>
    <row r="1759" ht="15.75" customHeight="1">
      <c r="A1759" s="185"/>
      <c r="B1759" s="179"/>
      <c r="C1759" s="241"/>
      <c r="D1759" s="275"/>
      <c r="E1759" s="241"/>
      <c r="F1759" s="185"/>
      <c r="G1759" s="177"/>
      <c r="H1759" s="177"/>
    </row>
    <row r="1760" ht="15.75" customHeight="1">
      <c r="A1760" s="185"/>
      <c r="B1760" s="179"/>
      <c r="C1760" s="241"/>
      <c r="D1760" s="275"/>
      <c r="E1760" s="241"/>
      <c r="F1760" s="185"/>
      <c r="G1760" s="177"/>
      <c r="H1760" s="177"/>
    </row>
    <row r="1761" ht="15.75" customHeight="1">
      <c r="A1761" s="185"/>
      <c r="B1761" s="179"/>
      <c r="C1761" s="241"/>
      <c r="D1761" s="275"/>
      <c r="E1761" s="241"/>
      <c r="F1761" s="185"/>
      <c r="G1761" s="177"/>
      <c r="H1761" s="177"/>
    </row>
    <row r="1762" ht="15.75" customHeight="1">
      <c r="A1762" s="185"/>
      <c r="B1762" s="179"/>
      <c r="C1762" s="241"/>
      <c r="D1762" s="275"/>
      <c r="E1762" s="241"/>
      <c r="F1762" s="185"/>
      <c r="G1762" s="177"/>
      <c r="H1762" s="177"/>
    </row>
    <row r="1763" ht="15.75" customHeight="1">
      <c r="A1763" s="185"/>
      <c r="B1763" s="179"/>
      <c r="C1763" s="241"/>
      <c r="D1763" s="275"/>
      <c r="E1763" s="241"/>
      <c r="F1763" s="185"/>
      <c r="G1763" s="177"/>
      <c r="H1763" s="177"/>
    </row>
    <row r="1764" ht="15.75" customHeight="1">
      <c r="A1764" s="185"/>
      <c r="B1764" s="179"/>
      <c r="C1764" s="241"/>
      <c r="D1764" s="275"/>
      <c r="E1764" s="241"/>
      <c r="F1764" s="185"/>
      <c r="G1764" s="177"/>
      <c r="H1764" s="177"/>
    </row>
    <row r="1765" ht="15.75" customHeight="1">
      <c r="A1765" s="185"/>
      <c r="B1765" s="179"/>
      <c r="C1765" s="241"/>
      <c r="D1765" s="275"/>
      <c r="E1765" s="241"/>
      <c r="F1765" s="185"/>
      <c r="G1765" s="177"/>
      <c r="H1765" s="177"/>
    </row>
    <row r="1766" ht="15.75" customHeight="1">
      <c r="A1766" s="185"/>
      <c r="B1766" s="179"/>
      <c r="C1766" s="241"/>
      <c r="D1766" s="275"/>
      <c r="E1766" s="241"/>
      <c r="F1766" s="185"/>
      <c r="G1766" s="177"/>
      <c r="H1766" s="177"/>
    </row>
    <row r="1767" ht="15.75" customHeight="1">
      <c r="A1767" s="185"/>
      <c r="B1767" s="179"/>
      <c r="C1767" s="241"/>
      <c r="D1767" s="275"/>
      <c r="E1767" s="241"/>
      <c r="F1767" s="185"/>
      <c r="G1767" s="177"/>
      <c r="H1767" s="177"/>
    </row>
    <row r="1768" ht="15.75" customHeight="1">
      <c r="A1768" s="185"/>
      <c r="B1768" s="179"/>
      <c r="C1768" s="241"/>
      <c r="D1768" s="275"/>
      <c r="E1768" s="241"/>
      <c r="F1768" s="185"/>
      <c r="G1768" s="177"/>
      <c r="H1768" s="177"/>
    </row>
    <row r="1769" ht="15.75" customHeight="1">
      <c r="A1769" s="185"/>
      <c r="B1769" s="179"/>
      <c r="C1769" s="241"/>
      <c r="D1769" s="275"/>
      <c r="E1769" s="241"/>
      <c r="F1769" s="185"/>
      <c r="G1769" s="177"/>
      <c r="H1769" s="177"/>
    </row>
    <row r="1770" ht="15.75" customHeight="1">
      <c r="A1770" s="185"/>
      <c r="B1770" s="179"/>
      <c r="C1770" s="241"/>
      <c r="D1770" s="275"/>
      <c r="E1770" s="241"/>
      <c r="F1770" s="185"/>
      <c r="G1770" s="177"/>
      <c r="H1770" s="177"/>
    </row>
    <row r="1771" ht="15.75" customHeight="1">
      <c r="A1771" s="185"/>
      <c r="B1771" s="179"/>
      <c r="C1771" s="241"/>
      <c r="D1771" s="275"/>
      <c r="E1771" s="241"/>
      <c r="F1771" s="185"/>
      <c r="G1771" s="177"/>
      <c r="H1771" s="177"/>
    </row>
    <row r="1772" ht="15.75" customHeight="1">
      <c r="A1772" s="185"/>
      <c r="B1772" s="179"/>
      <c r="C1772" s="241"/>
      <c r="D1772" s="275"/>
      <c r="E1772" s="241"/>
      <c r="F1772" s="185"/>
      <c r="G1772" s="177"/>
      <c r="H1772" s="177"/>
    </row>
    <row r="1773" ht="15.75" customHeight="1">
      <c r="A1773" s="185"/>
      <c r="B1773" s="179"/>
      <c r="C1773" s="241"/>
      <c r="D1773" s="275"/>
      <c r="E1773" s="241"/>
      <c r="F1773" s="185"/>
      <c r="G1773" s="177"/>
      <c r="H1773" s="177"/>
    </row>
    <row r="1774" ht="15.75" customHeight="1">
      <c r="A1774" s="185"/>
      <c r="B1774" s="179"/>
      <c r="C1774" s="241"/>
      <c r="D1774" s="275"/>
      <c r="E1774" s="241"/>
      <c r="F1774" s="185"/>
      <c r="G1774" s="177"/>
      <c r="H1774" s="177"/>
    </row>
    <row r="1775" ht="15.75" customHeight="1">
      <c r="A1775" s="185"/>
      <c r="B1775" s="179"/>
      <c r="C1775" s="241"/>
      <c r="D1775" s="275"/>
      <c r="E1775" s="241"/>
      <c r="F1775" s="185"/>
      <c r="G1775" s="177"/>
      <c r="H1775" s="177"/>
    </row>
    <row r="1776" ht="15.75" customHeight="1">
      <c r="A1776" s="185"/>
      <c r="B1776" s="179"/>
      <c r="C1776" s="241"/>
      <c r="D1776" s="275"/>
      <c r="E1776" s="241"/>
      <c r="F1776" s="185"/>
      <c r="G1776" s="177"/>
      <c r="H1776" s="177"/>
    </row>
    <row r="1777" ht="15.75" customHeight="1">
      <c r="A1777" s="185"/>
      <c r="B1777" s="179"/>
      <c r="C1777" s="241"/>
      <c r="D1777" s="275"/>
      <c r="E1777" s="241"/>
      <c r="F1777" s="185"/>
      <c r="G1777" s="177"/>
      <c r="H1777" s="177"/>
    </row>
    <row r="1778" ht="15.75" customHeight="1">
      <c r="A1778" s="185"/>
      <c r="B1778" s="179"/>
      <c r="C1778" s="241"/>
      <c r="D1778" s="275"/>
      <c r="E1778" s="241"/>
      <c r="F1778" s="185"/>
      <c r="G1778" s="177"/>
      <c r="H1778" s="177"/>
    </row>
    <row r="1779" ht="15.75" customHeight="1">
      <c r="A1779" s="185"/>
      <c r="B1779" s="179"/>
      <c r="C1779" s="241"/>
      <c r="D1779" s="275"/>
      <c r="E1779" s="241"/>
      <c r="F1779" s="185"/>
      <c r="G1779" s="177"/>
      <c r="H1779" s="177"/>
    </row>
    <row r="1780" ht="15.75" customHeight="1">
      <c r="A1780" s="185"/>
      <c r="B1780" s="179"/>
      <c r="C1780" s="241"/>
      <c r="D1780" s="275"/>
      <c r="E1780" s="241"/>
      <c r="F1780" s="185"/>
      <c r="G1780" s="177"/>
      <c r="H1780" s="177"/>
    </row>
    <row r="1781" ht="15.75" customHeight="1">
      <c r="A1781" s="185"/>
      <c r="B1781" s="179"/>
      <c r="C1781" s="241"/>
      <c r="D1781" s="275"/>
      <c r="E1781" s="241"/>
      <c r="F1781" s="185"/>
      <c r="G1781" s="177"/>
      <c r="H1781" s="177"/>
    </row>
    <row r="1782" ht="15.75" customHeight="1">
      <c r="A1782" s="185"/>
      <c r="B1782" s="179"/>
      <c r="C1782" s="241"/>
      <c r="D1782" s="275"/>
      <c r="E1782" s="241"/>
      <c r="F1782" s="185"/>
      <c r="G1782" s="177"/>
      <c r="H1782" s="177"/>
    </row>
    <row r="1783" ht="15.75" customHeight="1">
      <c r="A1783" s="185"/>
      <c r="B1783" s="179"/>
      <c r="C1783" s="241"/>
      <c r="D1783" s="275"/>
      <c r="E1783" s="241"/>
      <c r="F1783" s="185"/>
      <c r="G1783" s="177"/>
      <c r="H1783" s="177"/>
    </row>
    <row r="1784" ht="15.75" customHeight="1">
      <c r="A1784" s="185"/>
      <c r="B1784" s="179"/>
      <c r="C1784" s="241"/>
      <c r="D1784" s="275"/>
      <c r="E1784" s="241"/>
      <c r="F1784" s="185"/>
      <c r="G1784" s="177"/>
      <c r="H1784" s="177"/>
    </row>
    <row r="1785" ht="15.75" customHeight="1">
      <c r="A1785" s="185"/>
      <c r="B1785" s="179"/>
      <c r="C1785" s="241"/>
      <c r="D1785" s="275"/>
      <c r="E1785" s="241"/>
      <c r="F1785" s="185"/>
      <c r="G1785" s="177"/>
      <c r="H1785" s="177"/>
    </row>
    <row r="1786" ht="15.75" customHeight="1">
      <c r="A1786" s="185"/>
      <c r="B1786" s="179"/>
      <c r="C1786" s="241"/>
      <c r="D1786" s="275"/>
      <c r="E1786" s="241"/>
      <c r="F1786" s="185"/>
      <c r="G1786" s="177"/>
      <c r="H1786" s="177"/>
    </row>
    <row r="1787" ht="15.75" customHeight="1">
      <c r="A1787" s="185"/>
      <c r="B1787" s="179"/>
      <c r="C1787" s="241"/>
      <c r="D1787" s="275"/>
      <c r="E1787" s="241"/>
      <c r="F1787" s="185"/>
      <c r="G1787" s="177"/>
      <c r="H1787" s="177"/>
    </row>
    <row r="1788" ht="15.75" customHeight="1">
      <c r="A1788" s="185"/>
      <c r="B1788" s="179"/>
      <c r="C1788" s="241"/>
      <c r="D1788" s="275"/>
      <c r="E1788" s="241"/>
      <c r="F1788" s="185"/>
      <c r="G1788" s="177"/>
      <c r="H1788" s="177"/>
    </row>
    <row r="1789" ht="15.75" customHeight="1">
      <c r="A1789" s="185"/>
      <c r="B1789" s="179"/>
      <c r="C1789" s="241"/>
      <c r="D1789" s="275"/>
      <c r="E1789" s="241"/>
      <c r="F1789" s="185"/>
      <c r="G1789" s="177"/>
      <c r="H1789" s="177"/>
    </row>
    <row r="1790" ht="15.75" customHeight="1">
      <c r="A1790" s="185"/>
      <c r="B1790" s="179"/>
      <c r="C1790" s="241"/>
      <c r="D1790" s="275"/>
      <c r="E1790" s="241"/>
      <c r="F1790" s="185"/>
      <c r="G1790" s="177"/>
      <c r="H1790" s="177"/>
    </row>
    <row r="1791" ht="15.75" customHeight="1">
      <c r="A1791" s="185"/>
      <c r="B1791" s="179"/>
      <c r="C1791" s="241"/>
      <c r="D1791" s="275"/>
      <c r="E1791" s="241"/>
      <c r="F1791" s="185"/>
      <c r="G1791" s="177"/>
      <c r="H1791" s="177"/>
    </row>
    <row r="1792" ht="15.75" customHeight="1">
      <c r="A1792" s="185"/>
      <c r="B1792" s="179"/>
      <c r="C1792" s="241"/>
      <c r="D1792" s="275"/>
      <c r="E1792" s="241"/>
      <c r="F1792" s="185"/>
      <c r="G1792" s="177"/>
      <c r="H1792" s="177"/>
    </row>
    <row r="1793" ht="15.75" customHeight="1">
      <c r="A1793" s="185"/>
      <c r="B1793" s="179"/>
      <c r="C1793" s="241"/>
      <c r="D1793" s="275"/>
      <c r="E1793" s="241"/>
      <c r="F1793" s="185"/>
      <c r="G1793" s="177"/>
      <c r="H1793" s="177"/>
    </row>
    <row r="1794" ht="15.75" customHeight="1">
      <c r="A1794" s="185"/>
      <c r="B1794" s="179"/>
      <c r="C1794" s="241"/>
      <c r="D1794" s="275"/>
      <c r="E1794" s="241"/>
      <c r="F1794" s="185"/>
      <c r="G1794" s="177"/>
      <c r="H1794" s="177"/>
    </row>
    <row r="1795" ht="15.75" customHeight="1">
      <c r="A1795" s="185"/>
      <c r="B1795" s="179"/>
      <c r="C1795" s="241"/>
      <c r="D1795" s="275"/>
      <c r="E1795" s="241"/>
      <c r="F1795" s="185"/>
      <c r="G1795" s="177"/>
      <c r="H1795" s="177"/>
    </row>
    <row r="1796" ht="15.75" customHeight="1">
      <c r="A1796" s="185"/>
      <c r="B1796" s="179"/>
      <c r="C1796" s="241"/>
      <c r="D1796" s="275"/>
      <c r="E1796" s="241"/>
      <c r="F1796" s="185"/>
      <c r="G1796" s="177"/>
      <c r="H1796" s="177"/>
    </row>
    <row r="1797" ht="15.75" customHeight="1">
      <c r="A1797" s="185"/>
      <c r="B1797" s="179"/>
      <c r="C1797" s="241"/>
      <c r="D1797" s="275"/>
      <c r="E1797" s="241"/>
      <c r="F1797" s="185"/>
      <c r="G1797" s="177"/>
      <c r="H1797" s="177"/>
    </row>
    <row r="1798" ht="15.75" customHeight="1">
      <c r="A1798" s="185"/>
      <c r="B1798" s="179"/>
      <c r="C1798" s="241"/>
      <c r="D1798" s="275"/>
      <c r="E1798" s="241"/>
      <c r="F1798" s="185"/>
      <c r="G1798" s="177"/>
      <c r="H1798" s="177"/>
    </row>
    <row r="1799" ht="15.75" customHeight="1">
      <c r="A1799" s="185"/>
      <c r="B1799" s="179"/>
      <c r="C1799" s="241"/>
      <c r="D1799" s="275"/>
      <c r="E1799" s="241"/>
      <c r="F1799" s="185"/>
      <c r="G1799" s="177"/>
      <c r="H1799" s="177"/>
    </row>
    <row r="1800" ht="15.75" customHeight="1">
      <c r="A1800" s="185"/>
      <c r="B1800" s="179"/>
      <c r="C1800" s="241"/>
      <c r="D1800" s="275"/>
      <c r="E1800" s="241"/>
      <c r="F1800" s="185"/>
      <c r="G1800" s="177"/>
      <c r="H1800" s="177"/>
    </row>
    <row r="1801" ht="15.75" customHeight="1">
      <c r="A1801" s="185"/>
      <c r="B1801" s="179"/>
      <c r="C1801" s="241"/>
      <c r="D1801" s="275"/>
      <c r="E1801" s="241"/>
      <c r="F1801" s="185"/>
      <c r="G1801" s="177"/>
      <c r="H1801" s="177"/>
    </row>
    <row r="1802" ht="15.75" customHeight="1">
      <c r="A1802" s="185"/>
      <c r="B1802" s="179"/>
      <c r="C1802" s="241"/>
      <c r="D1802" s="275"/>
      <c r="E1802" s="241"/>
      <c r="F1802" s="185"/>
      <c r="G1802" s="177"/>
      <c r="H1802" s="177"/>
    </row>
    <row r="1803" ht="15.75" customHeight="1">
      <c r="A1803" s="185"/>
      <c r="B1803" s="179"/>
      <c r="C1803" s="241"/>
      <c r="D1803" s="275"/>
      <c r="E1803" s="241"/>
      <c r="F1803" s="185"/>
      <c r="G1803" s="177"/>
      <c r="H1803" s="177"/>
    </row>
    <row r="1804" ht="15.75" customHeight="1">
      <c r="A1804" s="185"/>
      <c r="B1804" s="179"/>
      <c r="C1804" s="241"/>
      <c r="D1804" s="275"/>
      <c r="E1804" s="241"/>
      <c r="F1804" s="185"/>
      <c r="G1804" s="177"/>
      <c r="H1804" s="177"/>
    </row>
    <row r="1805" ht="15.75" customHeight="1">
      <c r="A1805" s="185"/>
      <c r="B1805" s="179"/>
      <c r="C1805" s="241"/>
      <c r="D1805" s="275"/>
      <c r="E1805" s="241"/>
      <c r="F1805" s="185"/>
      <c r="G1805" s="177"/>
      <c r="H1805" s="177"/>
    </row>
    <row r="1806" ht="15.75" customHeight="1">
      <c r="A1806" s="185"/>
      <c r="B1806" s="179"/>
      <c r="C1806" s="241"/>
      <c r="D1806" s="275"/>
      <c r="E1806" s="241"/>
      <c r="F1806" s="185"/>
      <c r="G1806" s="177"/>
      <c r="H1806" s="177"/>
    </row>
    <row r="1807" ht="15.75" customHeight="1">
      <c r="A1807" s="185"/>
      <c r="B1807" s="179"/>
      <c r="C1807" s="241"/>
      <c r="D1807" s="275"/>
      <c r="E1807" s="241"/>
      <c r="F1807" s="185"/>
      <c r="G1807" s="177"/>
      <c r="H1807" s="177"/>
    </row>
    <row r="1808" ht="15.75" customHeight="1">
      <c r="A1808" s="185"/>
      <c r="B1808" s="179"/>
      <c r="C1808" s="241"/>
      <c r="D1808" s="275"/>
      <c r="E1808" s="241"/>
      <c r="F1808" s="185"/>
      <c r="G1808" s="177"/>
      <c r="H1808" s="177"/>
    </row>
    <row r="1809" ht="15.75" customHeight="1">
      <c r="A1809" s="185"/>
      <c r="B1809" s="179"/>
      <c r="C1809" s="241"/>
      <c r="D1809" s="275"/>
      <c r="E1809" s="241"/>
      <c r="F1809" s="185"/>
      <c r="G1809" s="177"/>
      <c r="H1809" s="177"/>
    </row>
    <row r="1810" ht="15.75" customHeight="1">
      <c r="A1810" s="185"/>
      <c r="B1810" s="179"/>
      <c r="C1810" s="241"/>
      <c r="D1810" s="275"/>
      <c r="E1810" s="241"/>
      <c r="F1810" s="185"/>
      <c r="G1810" s="177"/>
      <c r="H1810" s="177"/>
    </row>
    <row r="1811" ht="15.75" customHeight="1">
      <c r="A1811" s="185"/>
      <c r="B1811" s="179"/>
      <c r="C1811" s="241"/>
      <c r="D1811" s="275"/>
      <c r="E1811" s="241"/>
      <c r="F1811" s="185"/>
      <c r="G1811" s="177"/>
      <c r="H1811" s="177"/>
    </row>
    <row r="1812" ht="15.75" customHeight="1">
      <c r="A1812" s="185"/>
      <c r="B1812" s="179"/>
      <c r="C1812" s="241"/>
      <c r="D1812" s="275"/>
      <c r="E1812" s="241"/>
      <c r="F1812" s="185"/>
      <c r="G1812" s="177"/>
      <c r="H1812" s="177"/>
    </row>
    <row r="1813" ht="15.75" customHeight="1">
      <c r="A1813" s="185"/>
      <c r="B1813" s="179"/>
      <c r="C1813" s="241"/>
      <c r="D1813" s="275"/>
      <c r="E1813" s="241"/>
      <c r="F1813" s="185"/>
      <c r="G1813" s="177"/>
      <c r="H1813" s="177"/>
    </row>
    <row r="1814" ht="15.75" customHeight="1">
      <c r="A1814" s="185"/>
      <c r="B1814" s="179"/>
      <c r="C1814" s="241"/>
      <c r="D1814" s="275"/>
      <c r="E1814" s="241"/>
      <c r="F1814" s="185"/>
      <c r="G1814" s="177"/>
      <c r="H1814" s="177"/>
    </row>
    <row r="1815" ht="15.75" customHeight="1">
      <c r="A1815" s="185"/>
      <c r="B1815" s="179"/>
      <c r="C1815" s="241"/>
      <c r="D1815" s="275"/>
      <c r="E1815" s="241"/>
      <c r="F1815" s="185"/>
      <c r="G1815" s="177"/>
      <c r="H1815" s="177"/>
    </row>
    <row r="1816" ht="15.75" customHeight="1">
      <c r="A1816" s="185"/>
      <c r="B1816" s="179"/>
      <c r="C1816" s="241"/>
      <c r="D1816" s="275"/>
      <c r="E1816" s="241"/>
      <c r="F1816" s="185"/>
      <c r="G1816" s="177"/>
      <c r="H1816" s="177"/>
    </row>
    <row r="1817" ht="15.75" customHeight="1">
      <c r="A1817" s="185"/>
      <c r="B1817" s="179"/>
      <c r="C1817" s="241"/>
      <c r="D1817" s="275"/>
      <c r="E1817" s="241"/>
      <c r="F1817" s="185"/>
      <c r="G1817" s="177"/>
      <c r="H1817" s="177"/>
    </row>
    <row r="1818" ht="15.75" customHeight="1">
      <c r="A1818" s="185"/>
      <c r="B1818" s="179"/>
      <c r="C1818" s="241"/>
      <c r="D1818" s="275"/>
      <c r="E1818" s="241"/>
      <c r="F1818" s="185"/>
      <c r="G1818" s="177"/>
      <c r="H1818" s="177"/>
    </row>
    <row r="1819" ht="15.75" customHeight="1">
      <c r="A1819" s="185"/>
      <c r="B1819" s="179"/>
      <c r="C1819" s="241"/>
      <c r="D1819" s="275"/>
      <c r="E1819" s="241"/>
      <c r="F1819" s="185"/>
      <c r="G1819" s="177"/>
      <c r="H1819" s="177"/>
    </row>
    <row r="1820" ht="15.75" customHeight="1">
      <c r="A1820" s="185"/>
      <c r="B1820" s="179"/>
      <c r="C1820" s="241"/>
      <c r="D1820" s="275"/>
      <c r="E1820" s="241"/>
      <c r="F1820" s="185"/>
      <c r="G1820" s="177"/>
      <c r="H1820" s="177"/>
    </row>
    <row r="1821" ht="15.75" customHeight="1">
      <c r="A1821" s="185"/>
      <c r="B1821" s="179"/>
      <c r="C1821" s="241"/>
      <c r="D1821" s="275"/>
      <c r="E1821" s="241"/>
      <c r="F1821" s="185"/>
      <c r="G1821" s="177"/>
      <c r="H1821" s="177"/>
    </row>
    <row r="1822" ht="15.75" customHeight="1">
      <c r="A1822" s="185"/>
      <c r="B1822" s="179"/>
      <c r="C1822" s="241"/>
      <c r="D1822" s="275"/>
      <c r="E1822" s="241"/>
      <c r="F1822" s="185"/>
      <c r="G1822" s="177"/>
      <c r="H1822" s="177"/>
    </row>
    <row r="1823" ht="15.75" customHeight="1">
      <c r="A1823" s="185"/>
      <c r="B1823" s="179"/>
      <c r="C1823" s="241"/>
      <c r="D1823" s="275"/>
      <c r="E1823" s="241"/>
      <c r="F1823" s="185"/>
      <c r="G1823" s="177"/>
      <c r="H1823" s="177"/>
    </row>
    <row r="1824" ht="15.75" customHeight="1">
      <c r="A1824" s="185"/>
      <c r="B1824" s="179"/>
      <c r="C1824" s="241"/>
      <c r="D1824" s="275"/>
      <c r="E1824" s="241"/>
      <c r="F1824" s="185"/>
      <c r="G1824" s="177"/>
      <c r="H1824" s="177"/>
    </row>
    <row r="1825" ht="15.75" customHeight="1">
      <c r="A1825" s="185"/>
      <c r="B1825" s="179"/>
      <c r="C1825" s="241"/>
      <c r="D1825" s="275"/>
      <c r="E1825" s="241"/>
      <c r="F1825" s="185"/>
      <c r="G1825" s="177"/>
      <c r="H1825" s="177"/>
    </row>
    <row r="1826" ht="15.75" customHeight="1">
      <c r="A1826" s="185"/>
      <c r="B1826" s="179"/>
      <c r="C1826" s="241"/>
      <c r="D1826" s="275"/>
      <c r="E1826" s="241"/>
      <c r="F1826" s="185"/>
      <c r="G1826" s="177"/>
      <c r="H1826" s="177"/>
    </row>
    <row r="1827" ht="15.75" customHeight="1">
      <c r="A1827" s="185"/>
      <c r="B1827" s="179"/>
      <c r="C1827" s="241"/>
      <c r="D1827" s="275"/>
      <c r="E1827" s="241"/>
      <c r="F1827" s="185"/>
      <c r="G1827" s="177"/>
      <c r="H1827" s="177"/>
    </row>
    <row r="1828" ht="15.75" customHeight="1">
      <c r="A1828" s="185"/>
      <c r="B1828" s="179"/>
      <c r="C1828" s="241"/>
      <c r="D1828" s="275"/>
      <c r="E1828" s="241"/>
      <c r="F1828" s="185"/>
      <c r="G1828" s="177"/>
      <c r="H1828" s="177"/>
    </row>
    <row r="1829" ht="15.75" customHeight="1">
      <c r="A1829" s="185"/>
      <c r="B1829" s="179"/>
      <c r="C1829" s="241"/>
      <c r="D1829" s="275"/>
      <c r="E1829" s="241"/>
      <c r="F1829" s="185"/>
      <c r="G1829" s="177"/>
      <c r="H1829" s="177"/>
    </row>
    <row r="1830" ht="15.75" customHeight="1">
      <c r="A1830" s="185"/>
      <c r="B1830" s="179"/>
      <c r="C1830" s="241"/>
      <c r="D1830" s="275"/>
      <c r="E1830" s="241"/>
      <c r="F1830" s="185"/>
      <c r="G1830" s="177"/>
      <c r="H1830" s="177"/>
    </row>
    <row r="1831" ht="15.75" customHeight="1">
      <c r="A1831" s="185"/>
      <c r="B1831" s="179"/>
      <c r="C1831" s="241"/>
      <c r="D1831" s="275"/>
      <c r="E1831" s="241"/>
      <c r="F1831" s="185"/>
      <c r="G1831" s="177"/>
      <c r="H1831" s="177"/>
    </row>
    <row r="1832" ht="15.75" customHeight="1">
      <c r="A1832" s="185"/>
      <c r="B1832" s="179"/>
      <c r="C1832" s="241"/>
      <c r="D1832" s="275"/>
      <c r="E1832" s="241"/>
      <c r="F1832" s="185"/>
      <c r="G1832" s="177"/>
      <c r="H1832" s="177"/>
    </row>
    <row r="1833" ht="15.75" customHeight="1">
      <c r="A1833" s="185"/>
      <c r="B1833" s="179"/>
      <c r="C1833" s="241"/>
      <c r="D1833" s="275"/>
      <c r="E1833" s="241"/>
      <c r="F1833" s="185"/>
      <c r="G1833" s="177"/>
      <c r="H1833" s="177"/>
    </row>
    <row r="1834" ht="15.75" customHeight="1">
      <c r="A1834" s="185"/>
      <c r="B1834" s="179"/>
      <c r="C1834" s="241"/>
      <c r="D1834" s="275"/>
      <c r="E1834" s="241"/>
      <c r="F1834" s="185"/>
      <c r="G1834" s="177"/>
      <c r="H1834" s="177"/>
    </row>
    <row r="1835" ht="15.75" customHeight="1">
      <c r="A1835" s="185"/>
      <c r="B1835" s="179"/>
      <c r="C1835" s="241"/>
      <c r="D1835" s="275"/>
      <c r="E1835" s="241"/>
      <c r="F1835" s="185"/>
      <c r="G1835" s="177"/>
      <c r="H1835" s="177"/>
    </row>
    <row r="1836" ht="15.75" customHeight="1">
      <c r="A1836" s="185"/>
      <c r="B1836" s="179"/>
      <c r="C1836" s="241"/>
      <c r="D1836" s="275"/>
      <c r="E1836" s="241"/>
      <c r="F1836" s="185"/>
      <c r="G1836" s="177"/>
      <c r="H1836" s="177"/>
    </row>
    <row r="1837" ht="15.75" customHeight="1">
      <c r="A1837" s="185"/>
      <c r="B1837" s="179"/>
      <c r="C1837" s="241"/>
      <c r="D1837" s="275"/>
      <c r="E1837" s="241"/>
      <c r="F1837" s="185"/>
      <c r="G1837" s="177"/>
      <c r="H1837" s="177"/>
    </row>
    <row r="1838" ht="15.75" customHeight="1">
      <c r="A1838" s="185"/>
      <c r="B1838" s="179"/>
      <c r="C1838" s="241"/>
      <c r="D1838" s="275"/>
      <c r="E1838" s="241"/>
      <c r="F1838" s="185"/>
      <c r="G1838" s="177"/>
      <c r="H1838" s="177"/>
    </row>
    <row r="1839" ht="15.75" customHeight="1">
      <c r="A1839" s="185"/>
      <c r="B1839" s="179"/>
      <c r="C1839" s="241"/>
      <c r="D1839" s="275"/>
      <c r="E1839" s="241"/>
      <c r="F1839" s="185"/>
      <c r="G1839" s="177"/>
      <c r="H1839" s="177"/>
    </row>
    <row r="1840" ht="15.75" customHeight="1">
      <c r="A1840" s="185"/>
      <c r="B1840" s="179"/>
      <c r="C1840" s="241"/>
      <c r="D1840" s="275"/>
      <c r="E1840" s="241"/>
      <c r="F1840" s="185"/>
      <c r="G1840" s="177"/>
      <c r="H1840" s="177"/>
    </row>
    <row r="1841" ht="15.75" customHeight="1">
      <c r="A1841" s="185"/>
      <c r="B1841" s="179"/>
      <c r="C1841" s="241"/>
      <c r="D1841" s="275"/>
      <c r="E1841" s="241"/>
      <c r="F1841" s="185"/>
      <c r="G1841" s="177"/>
      <c r="H1841" s="177"/>
    </row>
    <row r="1842" ht="15.75" customHeight="1">
      <c r="A1842" s="185"/>
      <c r="B1842" s="179"/>
      <c r="C1842" s="241"/>
      <c r="D1842" s="275"/>
      <c r="E1842" s="241"/>
      <c r="F1842" s="185"/>
      <c r="G1842" s="177"/>
      <c r="H1842" s="177"/>
    </row>
    <row r="1843" ht="15.75" customHeight="1">
      <c r="A1843" s="185"/>
      <c r="B1843" s="179"/>
      <c r="C1843" s="241"/>
      <c r="D1843" s="275"/>
      <c r="E1843" s="241"/>
      <c r="F1843" s="185"/>
      <c r="G1843" s="177"/>
      <c r="H1843" s="177"/>
    </row>
    <row r="1844" ht="15.75" customHeight="1">
      <c r="A1844" s="185"/>
      <c r="B1844" s="179"/>
      <c r="C1844" s="241"/>
      <c r="D1844" s="275"/>
      <c r="E1844" s="241"/>
      <c r="F1844" s="185"/>
      <c r="G1844" s="177"/>
      <c r="H1844" s="177"/>
    </row>
    <row r="1845" ht="15.75" customHeight="1">
      <c r="A1845" s="185"/>
      <c r="B1845" s="179"/>
      <c r="C1845" s="241"/>
      <c r="D1845" s="275"/>
      <c r="E1845" s="241"/>
      <c r="F1845" s="185"/>
      <c r="G1845" s="177"/>
      <c r="H1845" s="177"/>
    </row>
    <row r="1846" ht="15.75" customHeight="1">
      <c r="A1846" s="185"/>
      <c r="B1846" s="179"/>
      <c r="C1846" s="241"/>
      <c r="D1846" s="275"/>
      <c r="E1846" s="241"/>
      <c r="F1846" s="185"/>
      <c r="G1846" s="177"/>
      <c r="H1846" s="177"/>
    </row>
    <row r="1847" ht="15.75" customHeight="1">
      <c r="A1847" s="185"/>
      <c r="B1847" s="179"/>
      <c r="C1847" s="241"/>
      <c r="D1847" s="275"/>
      <c r="E1847" s="241"/>
      <c r="F1847" s="185"/>
      <c r="G1847" s="177"/>
      <c r="H1847" s="177"/>
    </row>
    <row r="1848" ht="15.75" customHeight="1">
      <c r="A1848" s="185"/>
      <c r="B1848" s="179"/>
      <c r="C1848" s="241"/>
      <c r="D1848" s="275"/>
      <c r="E1848" s="241"/>
      <c r="F1848" s="185"/>
      <c r="G1848" s="177"/>
      <c r="H1848" s="177"/>
    </row>
    <row r="1849" ht="15.75" customHeight="1">
      <c r="A1849" s="185"/>
      <c r="B1849" s="179"/>
      <c r="C1849" s="241"/>
      <c r="D1849" s="275"/>
      <c r="E1849" s="241"/>
      <c r="F1849" s="185"/>
      <c r="G1849" s="177"/>
      <c r="H1849" s="177"/>
    </row>
    <row r="1850" ht="15.75" customHeight="1">
      <c r="A1850" s="185"/>
      <c r="B1850" s="179"/>
      <c r="C1850" s="241"/>
      <c r="D1850" s="275"/>
      <c r="E1850" s="241"/>
      <c r="F1850" s="185"/>
      <c r="G1850" s="177"/>
      <c r="H1850" s="177"/>
    </row>
    <row r="1851" ht="15.75" customHeight="1">
      <c r="A1851" s="185"/>
      <c r="B1851" s="179"/>
      <c r="C1851" s="241"/>
      <c r="D1851" s="275"/>
      <c r="E1851" s="241"/>
      <c r="F1851" s="185"/>
      <c r="G1851" s="177"/>
      <c r="H1851" s="177"/>
    </row>
    <row r="1852" ht="15.75" customHeight="1">
      <c r="A1852" s="185"/>
      <c r="B1852" s="179"/>
      <c r="C1852" s="241"/>
      <c r="D1852" s="275"/>
      <c r="E1852" s="241"/>
      <c r="F1852" s="185"/>
      <c r="G1852" s="177"/>
      <c r="H1852" s="177"/>
    </row>
  </sheetData>
  <mergeCells count="1665"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3"/>
    <mergeCell ref="F45:H45"/>
    <mergeCell ref="G47:H47"/>
    <mergeCell ref="F60:H60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78:H78"/>
    <mergeCell ref="G86:H88"/>
    <mergeCell ref="F90:H90"/>
    <mergeCell ref="G92:H92"/>
    <mergeCell ref="G79:H79"/>
    <mergeCell ref="G80:H80"/>
    <mergeCell ref="G81:H81"/>
    <mergeCell ref="G82:H82"/>
    <mergeCell ref="G83:H83"/>
    <mergeCell ref="G84:H84"/>
    <mergeCell ref="G85:H85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9:H9"/>
    <mergeCell ref="B10:B13"/>
    <mergeCell ref="G10:H10"/>
    <mergeCell ref="G11:H13"/>
    <mergeCell ref="D12:D13"/>
    <mergeCell ref="F15:H15"/>
    <mergeCell ref="A16:D16"/>
    <mergeCell ref="G17:H17"/>
    <mergeCell ref="B18:C20"/>
    <mergeCell ref="G18:H18"/>
    <mergeCell ref="G19:H19"/>
    <mergeCell ref="G20:H20"/>
    <mergeCell ref="G21:H21"/>
    <mergeCell ref="G22:H22"/>
    <mergeCell ref="G23:H23"/>
    <mergeCell ref="G24:H24"/>
    <mergeCell ref="B25:B28"/>
    <mergeCell ref="G25:H25"/>
    <mergeCell ref="D27:D28"/>
    <mergeCell ref="A31:D31"/>
    <mergeCell ref="B33:C35"/>
    <mergeCell ref="B40:B43"/>
    <mergeCell ref="D42:D43"/>
    <mergeCell ref="A46:D46"/>
    <mergeCell ref="B48:C50"/>
    <mergeCell ref="B55:B58"/>
    <mergeCell ref="D57:D58"/>
    <mergeCell ref="A61:D61"/>
    <mergeCell ref="B63:C65"/>
    <mergeCell ref="B70:B73"/>
    <mergeCell ref="D72:D73"/>
    <mergeCell ref="A76:D76"/>
    <mergeCell ref="B78:C80"/>
    <mergeCell ref="B85:B88"/>
    <mergeCell ref="D87:D88"/>
    <mergeCell ref="A91:D91"/>
    <mergeCell ref="B93:C95"/>
    <mergeCell ref="G93:H93"/>
    <mergeCell ref="G94:H94"/>
    <mergeCell ref="G95:H95"/>
    <mergeCell ref="G130:H130"/>
    <mergeCell ref="G131:H133"/>
    <mergeCell ref="F135:H135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8"/>
    <mergeCell ref="F150:H150"/>
    <mergeCell ref="G159:H159"/>
    <mergeCell ref="G160:H160"/>
    <mergeCell ref="G161:H163"/>
    <mergeCell ref="F165:H165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G370:H37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8"/>
    <mergeCell ref="F360:H360"/>
    <mergeCell ref="G362:H362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B408:C410"/>
    <mergeCell ref="D417:D418"/>
    <mergeCell ref="A421:D421"/>
    <mergeCell ref="B423:C425"/>
    <mergeCell ref="A436:D436"/>
    <mergeCell ref="B438:C440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88:C290"/>
    <mergeCell ref="A301:D301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333:C335"/>
    <mergeCell ref="B355:B358"/>
    <mergeCell ref="B370:B373"/>
    <mergeCell ref="B385:B388"/>
    <mergeCell ref="B400:B403"/>
    <mergeCell ref="B415:B418"/>
    <mergeCell ref="B430:B433"/>
    <mergeCell ref="B445:B448"/>
    <mergeCell ref="B340:B343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A106:D106"/>
    <mergeCell ref="B108:C110"/>
    <mergeCell ref="B115:B118"/>
    <mergeCell ref="D117:D118"/>
    <mergeCell ref="A121:D121"/>
    <mergeCell ref="B123:C125"/>
    <mergeCell ref="B130:B133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145:B148"/>
    <mergeCell ref="D147:D148"/>
    <mergeCell ref="A151:D151"/>
    <mergeCell ref="B153:C155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8"/>
    <mergeCell ref="F120:H120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52:H152"/>
    <mergeCell ref="G153:H153"/>
    <mergeCell ref="G154:H154"/>
    <mergeCell ref="G155:H155"/>
    <mergeCell ref="G156:H156"/>
    <mergeCell ref="G157:H157"/>
    <mergeCell ref="G158:H158"/>
    <mergeCell ref="B160:B163"/>
    <mergeCell ref="D162:D163"/>
    <mergeCell ref="B175:B178"/>
    <mergeCell ref="D177:D178"/>
    <mergeCell ref="F180:H180"/>
    <mergeCell ref="G182:H182"/>
    <mergeCell ref="G183:H183"/>
    <mergeCell ref="G184:H184"/>
    <mergeCell ref="G185:H185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8"/>
    <mergeCell ref="F240:H240"/>
    <mergeCell ref="G260:H260"/>
    <mergeCell ref="G261:H261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188:H188"/>
    <mergeCell ref="G189:H189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42:H242"/>
    <mergeCell ref="G243:H243"/>
    <mergeCell ref="G244:H244"/>
    <mergeCell ref="G245:H245"/>
    <mergeCell ref="G246:H246"/>
    <mergeCell ref="G247:H247"/>
    <mergeCell ref="G248:H248"/>
    <mergeCell ref="B265:B268"/>
    <mergeCell ref="D267:D268"/>
    <mergeCell ref="B280:B283"/>
    <mergeCell ref="D282:D283"/>
    <mergeCell ref="B295:B298"/>
    <mergeCell ref="D297:D298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3"/>
    <mergeCell ref="F285:H285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G413:H413"/>
    <mergeCell ref="G443:H443"/>
    <mergeCell ref="G444:H444"/>
    <mergeCell ref="G445:H445"/>
    <mergeCell ref="G446:H448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G533:H533"/>
    <mergeCell ref="G534:H534"/>
    <mergeCell ref="B535:B538"/>
    <mergeCell ref="G535:H535"/>
    <mergeCell ref="G536:H538"/>
    <mergeCell ref="F540:H540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559:H559"/>
    <mergeCell ref="G560:H560"/>
    <mergeCell ref="G561:H561"/>
    <mergeCell ref="G562:H562"/>
    <mergeCell ref="G563:H563"/>
    <mergeCell ref="D537:D538"/>
    <mergeCell ref="A541:D541"/>
    <mergeCell ref="B543:C545"/>
    <mergeCell ref="B550:B553"/>
    <mergeCell ref="D552:D553"/>
    <mergeCell ref="A556:D556"/>
    <mergeCell ref="B558:C560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A601:D601"/>
    <mergeCell ref="B603:C605"/>
    <mergeCell ref="G604:H604"/>
    <mergeCell ref="G605:H605"/>
    <mergeCell ref="G606:H606"/>
    <mergeCell ref="G607:H607"/>
    <mergeCell ref="G608:H608"/>
    <mergeCell ref="G609:H609"/>
    <mergeCell ref="B610:B613"/>
    <mergeCell ref="G610:H610"/>
    <mergeCell ref="G611:H613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458:H458"/>
    <mergeCell ref="G459:H459"/>
    <mergeCell ref="B460:B463"/>
    <mergeCell ref="G460:H460"/>
    <mergeCell ref="D462:D463"/>
    <mergeCell ref="A466:D466"/>
    <mergeCell ref="B468:C470"/>
    <mergeCell ref="G469:H469"/>
    <mergeCell ref="G470:H470"/>
    <mergeCell ref="G471:H471"/>
    <mergeCell ref="G472:H472"/>
    <mergeCell ref="G473:H473"/>
    <mergeCell ref="G474:H474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F510:H510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G519:H519"/>
    <mergeCell ref="B520:B523"/>
    <mergeCell ref="D522:D523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G467:H467"/>
    <mergeCell ref="G461:H463"/>
    <mergeCell ref="G468:H468"/>
    <mergeCell ref="G497:H497"/>
    <mergeCell ref="G498:H498"/>
    <mergeCell ref="G499:H499"/>
    <mergeCell ref="G500:H500"/>
    <mergeCell ref="G501:H501"/>
    <mergeCell ref="G502:H502"/>
    <mergeCell ref="G503:H503"/>
    <mergeCell ref="G520:H520"/>
    <mergeCell ref="G521:H523"/>
    <mergeCell ref="F525:H525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3"/>
    <mergeCell ref="B580:B583"/>
    <mergeCell ref="B595:B598"/>
    <mergeCell ref="B565:B568"/>
    <mergeCell ref="D567:D568"/>
    <mergeCell ref="A571:D571"/>
    <mergeCell ref="B573:C575"/>
    <mergeCell ref="D582:D583"/>
    <mergeCell ref="A586:D586"/>
    <mergeCell ref="B588:C590"/>
    <mergeCell ref="D597:D598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F810:H810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8:H828"/>
    <mergeCell ref="G829:H829"/>
    <mergeCell ref="G830:H830"/>
    <mergeCell ref="G831:H831"/>
    <mergeCell ref="G832:H832"/>
    <mergeCell ref="G833:H833"/>
    <mergeCell ref="G834:H834"/>
    <mergeCell ref="G1326:H1326"/>
    <mergeCell ref="G1327:H1327"/>
    <mergeCell ref="G1328:H1328"/>
    <mergeCell ref="G1329:H1329"/>
    <mergeCell ref="G1315:H1315"/>
    <mergeCell ref="G1316:H1318"/>
    <mergeCell ref="F1320:H1320"/>
    <mergeCell ref="G1322:H1322"/>
    <mergeCell ref="G1323:H1323"/>
    <mergeCell ref="G1324:H1324"/>
    <mergeCell ref="G1325:H1325"/>
    <mergeCell ref="G1270:H1270"/>
    <mergeCell ref="G1271:H1273"/>
    <mergeCell ref="F1275:H1275"/>
    <mergeCell ref="G1277:H1277"/>
    <mergeCell ref="G1278:H1278"/>
    <mergeCell ref="G1279:H1279"/>
    <mergeCell ref="G1280:H1280"/>
    <mergeCell ref="G1281:H1281"/>
    <mergeCell ref="G1282:H1282"/>
    <mergeCell ref="G1283:H1283"/>
    <mergeCell ref="G1284:H1284"/>
    <mergeCell ref="B1285:B1288"/>
    <mergeCell ref="G1285:H1285"/>
    <mergeCell ref="D1287:D1288"/>
    <mergeCell ref="G1286:H1288"/>
    <mergeCell ref="F1290:H1290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3"/>
    <mergeCell ref="F1305:H1305"/>
    <mergeCell ref="G1307:H1307"/>
    <mergeCell ref="D1317:D1318"/>
    <mergeCell ref="A1321:D1321"/>
    <mergeCell ref="B1323:C1325"/>
    <mergeCell ref="B1330:B1333"/>
    <mergeCell ref="D1332:D1333"/>
    <mergeCell ref="A1336:D1336"/>
    <mergeCell ref="B1338:C1340"/>
    <mergeCell ref="A1291:D1291"/>
    <mergeCell ref="B1293:C1295"/>
    <mergeCell ref="B1300:B1303"/>
    <mergeCell ref="D1302:D1303"/>
    <mergeCell ref="A1306:D1306"/>
    <mergeCell ref="B1308:C1310"/>
    <mergeCell ref="B1315:B1318"/>
    <mergeCell ref="G1308:H1308"/>
    <mergeCell ref="G1309:H1309"/>
    <mergeCell ref="G1310:H1310"/>
    <mergeCell ref="G1311:H1311"/>
    <mergeCell ref="G1312:H1312"/>
    <mergeCell ref="G1313:H1313"/>
    <mergeCell ref="G1314:H1314"/>
    <mergeCell ref="G1386:H1386"/>
    <mergeCell ref="G1387:H1387"/>
    <mergeCell ref="G1388:H1388"/>
    <mergeCell ref="G1389:H1389"/>
    <mergeCell ref="G1375:H1375"/>
    <mergeCell ref="G1376:H1378"/>
    <mergeCell ref="F1380:H1380"/>
    <mergeCell ref="G1382:H1382"/>
    <mergeCell ref="G1383:H1383"/>
    <mergeCell ref="G1384:H1384"/>
    <mergeCell ref="G1385:H1385"/>
    <mergeCell ref="G1330:H1330"/>
    <mergeCell ref="G1331:H1333"/>
    <mergeCell ref="F1335:H1335"/>
    <mergeCell ref="G1337:H1337"/>
    <mergeCell ref="G1338:H1338"/>
    <mergeCell ref="G1339:H1339"/>
    <mergeCell ref="G1340:H1340"/>
    <mergeCell ref="G1341:H1341"/>
    <mergeCell ref="G1342:H1342"/>
    <mergeCell ref="G1343:H1343"/>
    <mergeCell ref="G1344:H1344"/>
    <mergeCell ref="B1345:B1348"/>
    <mergeCell ref="G1345:H1345"/>
    <mergeCell ref="D1347:D1348"/>
    <mergeCell ref="G1346:H1348"/>
    <mergeCell ref="F1350:H1350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0:H1360"/>
    <mergeCell ref="G1361:H1363"/>
    <mergeCell ref="F1365:H1365"/>
    <mergeCell ref="G1367:H1367"/>
    <mergeCell ref="D1377:D1378"/>
    <mergeCell ref="A1381:D1381"/>
    <mergeCell ref="B1383:C1385"/>
    <mergeCell ref="B1390:B1393"/>
    <mergeCell ref="D1392:D1393"/>
    <mergeCell ref="A1396:D1396"/>
    <mergeCell ref="B1398:C1400"/>
    <mergeCell ref="A1351:D1351"/>
    <mergeCell ref="B1353:C1355"/>
    <mergeCell ref="B1360:B1363"/>
    <mergeCell ref="D1362:D1363"/>
    <mergeCell ref="A1366:D1366"/>
    <mergeCell ref="B1368:C1370"/>
    <mergeCell ref="B1375:B1378"/>
    <mergeCell ref="G1368:H1368"/>
    <mergeCell ref="G1369:H1369"/>
    <mergeCell ref="G1370:H1370"/>
    <mergeCell ref="G1371:H1371"/>
    <mergeCell ref="G1372:H1372"/>
    <mergeCell ref="G1373:H1373"/>
    <mergeCell ref="G1374:H1374"/>
    <mergeCell ref="G1446:H1446"/>
    <mergeCell ref="G1447:H1447"/>
    <mergeCell ref="G1448:H1448"/>
    <mergeCell ref="G1449:H1449"/>
    <mergeCell ref="G1435:H1435"/>
    <mergeCell ref="G1436:H1438"/>
    <mergeCell ref="F1440:H1440"/>
    <mergeCell ref="G1442:H1442"/>
    <mergeCell ref="G1443:H1443"/>
    <mergeCell ref="G1444:H1444"/>
    <mergeCell ref="G1445:H1445"/>
    <mergeCell ref="G1390:H1390"/>
    <mergeCell ref="G1391:H1393"/>
    <mergeCell ref="F1395:H1395"/>
    <mergeCell ref="G1397:H1397"/>
    <mergeCell ref="G1398:H1398"/>
    <mergeCell ref="G1399:H1399"/>
    <mergeCell ref="G1400:H1400"/>
    <mergeCell ref="G1401:H1401"/>
    <mergeCell ref="G1402:H1402"/>
    <mergeCell ref="G1403:H1403"/>
    <mergeCell ref="G1404:H1404"/>
    <mergeCell ref="B1405:B1408"/>
    <mergeCell ref="G1405:H1405"/>
    <mergeCell ref="D1407:D1408"/>
    <mergeCell ref="G1406:H1408"/>
    <mergeCell ref="F1410:H1410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0:H1420"/>
    <mergeCell ref="G1421:H1423"/>
    <mergeCell ref="F1425:H1425"/>
    <mergeCell ref="G1427:H1427"/>
    <mergeCell ref="D1437:D1438"/>
    <mergeCell ref="A1441:D1441"/>
    <mergeCell ref="B1443:C1445"/>
    <mergeCell ref="B1450:B1453"/>
    <mergeCell ref="D1452:D1453"/>
    <mergeCell ref="A1456:D1456"/>
    <mergeCell ref="B1458:C1460"/>
    <mergeCell ref="A1411:D1411"/>
    <mergeCell ref="B1413:C1415"/>
    <mergeCell ref="B1420:B1423"/>
    <mergeCell ref="D1422:D1423"/>
    <mergeCell ref="A1426:D1426"/>
    <mergeCell ref="B1428:C1430"/>
    <mergeCell ref="B1435:B1438"/>
    <mergeCell ref="G1428:H1428"/>
    <mergeCell ref="G1429:H1429"/>
    <mergeCell ref="G1430:H1430"/>
    <mergeCell ref="G1431:H1431"/>
    <mergeCell ref="G1432:H1432"/>
    <mergeCell ref="G1433:H1433"/>
    <mergeCell ref="G1434:H1434"/>
    <mergeCell ref="G1506:H1506"/>
    <mergeCell ref="G1507:H1507"/>
    <mergeCell ref="G1508:H1508"/>
    <mergeCell ref="G1509:H1509"/>
    <mergeCell ref="G1495:H1495"/>
    <mergeCell ref="G1496:H1498"/>
    <mergeCell ref="F1500:H1500"/>
    <mergeCell ref="G1502:H1502"/>
    <mergeCell ref="G1503:H1503"/>
    <mergeCell ref="G1504:H1504"/>
    <mergeCell ref="G1505:H1505"/>
    <mergeCell ref="G1450:H1450"/>
    <mergeCell ref="G1451:H1453"/>
    <mergeCell ref="F1455:H1455"/>
    <mergeCell ref="G1457:H1457"/>
    <mergeCell ref="G1458:H1458"/>
    <mergeCell ref="G1459:H1459"/>
    <mergeCell ref="G1460:H1460"/>
    <mergeCell ref="G1461:H1461"/>
    <mergeCell ref="G1462:H1462"/>
    <mergeCell ref="G1463:H1463"/>
    <mergeCell ref="G1464:H1464"/>
    <mergeCell ref="B1465:B1468"/>
    <mergeCell ref="G1465:H1465"/>
    <mergeCell ref="D1467:D1468"/>
    <mergeCell ref="G1466:H1468"/>
    <mergeCell ref="F1470:H1470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3"/>
    <mergeCell ref="F1485:H1485"/>
    <mergeCell ref="G1487:H1487"/>
    <mergeCell ref="D1497:D1498"/>
    <mergeCell ref="A1501:D1501"/>
    <mergeCell ref="B1503:C1505"/>
    <mergeCell ref="B1510:B1513"/>
    <mergeCell ref="D1512:D1513"/>
    <mergeCell ref="A1516:D1516"/>
    <mergeCell ref="B1518:C1520"/>
    <mergeCell ref="A1471:D1471"/>
    <mergeCell ref="B1473:C1475"/>
    <mergeCell ref="B1480:B1483"/>
    <mergeCell ref="D1482:D1483"/>
    <mergeCell ref="A1486:D1486"/>
    <mergeCell ref="B1488:C1490"/>
    <mergeCell ref="B1495:B1498"/>
    <mergeCell ref="G1488:H1488"/>
    <mergeCell ref="G1489:H1489"/>
    <mergeCell ref="G1490:H1490"/>
    <mergeCell ref="G1491:H1491"/>
    <mergeCell ref="G1492:H1492"/>
    <mergeCell ref="G1493:H1493"/>
    <mergeCell ref="G1494:H1494"/>
    <mergeCell ref="G1566:H1566"/>
    <mergeCell ref="G1567:H1567"/>
    <mergeCell ref="G1568:H1568"/>
    <mergeCell ref="G1569:H1569"/>
    <mergeCell ref="G1555:H1555"/>
    <mergeCell ref="G1556:H1558"/>
    <mergeCell ref="F1560:H1560"/>
    <mergeCell ref="G1562:H1562"/>
    <mergeCell ref="G1563:H1563"/>
    <mergeCell ref="G1564:H1564"/>
    <mergeCell ref="G1565:H1565"/>
    <mergeCell ref="G1510:H1510"/>
    <mergeCell ref="G1511:H1513"/>
    <mergeCell ref="F1515:H1515"/>
    <mergeCell ref="G1517:H1517"/>
    <mergeCell ref="G1518:H1518"/>
    <mergeCell ref="G1519:H1519"/>
    <mergeCell ref="G1520:H1520"/>
    <mergeCell ref="G1521:H1521"/>
    <mergeCell ref="G1522:H1522"/>
    <mergeCell ref="G1523:H1523"/>
    <mergeCell ref="G1524:H1524"/>
    <mergeCell ref="B1525:B1528"/>
    <mergeCell ref="G1525:H1525"/>
    <mergeCell ref="D1527:D1528"/>
    <mergeCell ref="G1526:H1528"/>
    <mergeCell ref="F1530:H1530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0:H1540"/>
    <mergeCell ref="G1541:H1543"/>
    <mergeCell ref="F1545:H1545"/>
    <mergeCell ref="G1547:H1547"/>
    <mergeCell ref="D1557:D1558"/>
    <mergeCell ref="A1561:D1561"/>
    <mergeCell ref="B1563:C1565"/>
    <mergeCell ref="B1570:B1573"/>
    <mergeCell ref="D1572:D1573"/>
    <mergeCell ref="A1576:D1576"/>
    <mergeCell ref="B1578:C1580"/>
    <mergeCell ref="A1531:D1531"/>
    <mergeCell ref="B1533:C1535"/>
    <mergeCell ref="B1540:B1543"/>
    <mergeCell ref="D1542:D1543"/>
    <mergeCell ref="A1546:D1546"/>
    <mergeCell ref="B1548:C1550"/>
    <mergeCell ref="B1555:B1558"/>
    <mergeCell ref="G1548:H1548"/>
    <mergeCell ref="G1549:H1549"/>
    <mergeCell ref="G1550:H1550"/>
    <mergeCell ref="G1551:H1551"/>
    <mergeCell ref="G1552:H1552"/>
    <mergeCell ref="G1553:H1553"/>
    <mergeCell ref="G1554:H1554"/>
    <mergeCell ref="G1626:H1626"/>
    <mergeCell ref="G1627:H1627"/>
    <mergeCell ref="G1628:H1628"/>
    <mergeCell ref="G1629:H1629"/>
    <mergeCell ref="G1615:H1615"/>
    <mergeCell ref="G1616:H1618"/>
    <mergeCell ref="F1620:H1620"/>
    <mergeCell ref="G1622:H1622"/>
    <mergeCell ref="G1623:H1623"/>
    <mergeCell ref="G1624:H1624"/>
    <mergeCell ref="G1625:H1625"/>
    <mergeCell ref="G1570:H1570"/>
    <mergeCell ref="G1571:H1573"/>
    <mergeCell ref="F1575:H1575"/>
    <mergeCell ref="G1577:H1577"/>
    <mergeCell ref="G1578:H1578"/>
    <mergeCell ref="G1579:H1579"/>
    <mergeCell ref="G1580:H1580"/>
    <mergeCell ref="G1581:H1581"/>
    <mergeCell ref="G1582:H1582"/>
    <mergeCell ref="G1583:H1583"/>
    <mergeCell ref="G1584:H1584"/>
    <mergeCell ref="B1585:B1588"/>
    <mergeCell ref="G1585:H1585"/>
    <mergeCell ref="D1587:D1588"/>
    <mergeCell ref="G1586:H1588"/>
    <mergeCell ref="F1590:H1590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00:H1600"/>
    <mergeCell ref="G1601:H1603"/>
    <mergeCell ref="F1605:H1605"/>
    <mergeCell ref="G1607:H1607"/>
    <mergeCell ref="D1617:D1618"/>
    <mergeCell ref="A1621:D1621"/>
    <mergeCell ref="B1623:C1625"/>
    <mergeCell ref="B1630:B1633"/>
    <mergeCell ref="D1632:D1633"/>
    <mergeCell ref="A1636:D1636"/>
    <mergeCell ref="B1638:C1640"/>
    <mergeCell ref="A1591:D1591"/>
    <mergeCell ref="B1593:C1595"/>
    <mergeCell ref="B1600:B1603"/>
    <mergeCell ref="D1602:D1603"/>
    <mergeCell ref="A1606:D1606"/>
    <mergeCell ref="B1608:C1610"/>
    <mergeCell ref="B1615:B1618"/>
    <mergeCell ref="G1608:H1608"/>
    <mergeCell ref="G1609:H1609"/>
    <mergeCell ref="G1610:H1610"/>
    <mergeCell ref="G1611:H1611"/>
    <mergeCell ref="G1612:H1612"/>
    <mergeCell ref="G1613:H1613"/>
    <mergeCell ref="G1614:H1614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A721:D721"/>
    <mergeCell ref="B723:C725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86:H786"/>
    <mergeCell ref="G787:H787"/>
    <mergeCell ref="G788:H788"/>
    <mergeCell ref="G789:H789"/>
    <mergeCell ref="G790:H790"/>
    <mergeCell ref="G791:H793"/>
    <mergeCell ref="D792:D793"/>
    <mergeCell ref="G1630:H1630"/>
    <mergeCell ref="G1631:H1633"/>
    <mergeCell ref="F1635:H1635"/>
    <mergeCell ref="G1637:H1637"/>
    <mergeCell ref="G1638:H1638"/>
    <mergeCell ref="G1639:H1639"/>
    <mergeCell ref="G1640:H1640"/>
    <mergeCell ref="A1651:D1651"/>
    <mergeCell ref="B1653:C1655"/>
    <mergeCell ref="B1660:B1663"/>
    <mergeCell ref="D1662:D1663"/>
    <mergeCell ref="G1641:H1641"/>
    <mergeCell ref="G1642:H1642"/>
    <mergeCell ref="G1643:H1643"/>
    <mergeCell ref="G1644:H1644"/>
    <mergeCell ref="B1645:B1648"/>
    <mergeCell ref="G1645:H1645"/>
    <mergeCell ref="D1647:D1648"/>
    <mergeCell ref="G1657:H1657"/>
    <mergeCell ref="G1658:H1658"/>
    <mergeCell ref="G1659:H1659"/>
    <mergeCell ref="G1660:H1660"/>
    <mergeCell ref="G1661:H1663"/>
    <mergeCell ref="F1665:H1665"/>
    <mergeCell ref="G1646:H1648"/>
    <mergeCell ref="F1650:H1650"/>
    <mergeCell ref="G1652:H1652"/>
    <mergeCell ref="G1653:H1653"/>
    <mergeCell ref="G1654:H1654"/>
    <mergeCell ref="G1655:H1655"/>
    <mergeCell ref="G1656:H1656"/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B865:B868"/>
    <mergeCell ref="G865:H865"/>
    <mergeCell ref="D867:D868"/>
    <mergeCell ref="G866:H868"/>
    <mergeCell ref="F870:H870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87:H887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G966:H966"/>
    <mergeCell ref="G967:H967"/>
    <mergeCell ref="G968:H968"/>
    <mergeCell ref="G969:H969"/>
    <mergeCell ref="G955:H955"/>
    <mergeCell ref="G956:H958"/>
    <mergeCell ref="F960:H960"/>
    <mergeCell ref="G962:H962"/>
    <mergeCell ref="G963:H963"/>
    <mergeCell ref="G964:H964"/>
    <mergeCell ref="G965:H965"/>
    <mergeCell ref="G910:H910"/>
    <mergeCell ref="G911:H913"/>
    <mergeCell ref="F915:H915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B925:B928"/>
    <mergeCell ref="G925:H925"/>
    <mergeCell ref="D927:D928"/>
    <mergeCell ref="G926:H928"/>
    <mergeCell ref="F930:H930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3"/>
    <mergeCell ref="F945:H945"/>
    <mergeCell ref="G947:H947"/>
    <mergeCell ref="D957:D958"/>
    <mergeCell ref="A961:D961"/>
    <mergeCell ref="B963:C965"/>
    <mergeCell ref="B970:B973"/>
    <mergeCell ref="D972:D973"/>
    <mergeCell ref="A976:D976"/>
    <mergeCell ref="B978:C980"/>
    <mergeCell ref="A931:D931"/>
    <mergeCell ref="B933:C935"/>
    <mergeCell ref="B940:B943"/>
    <mergeCell ref="D942:D943"/>
    <mergeCell ref="A946:D946"/>
    <mergeCell ref="B948:C950"/>
    <mergeCell ref="B955:B958"/>
    <mergeCell ref="G948:H948"/>
    <mergeCell ref="G949:H949"/>
    <mergeCell ref="G950:H950"/>
    <mergeCell ref="G951:H951"/>
    <mergeCell ref="G952:H952"/>
    <mergeCell ref="G953:H953"/>
    <mergeCell ref="G954:H954"/>
    <mergeCell ref="G1026:H1026"/>
    <mergeCell ref="G1027:H1027"/>
    <mergeCell ref="G1028:H1028"/>
    <mergeCell ref="G1029:H1029"/>
    <mergeCell ref="G1015:H1015"/>
    <mergeCell ref="G1016:H1018"/>
    <mergeCell ref="F1020:H1020"/>
    <mergeCell ref="G1022:H1022"/>
    <mergeCell ref="G1023:H1023"/>
    <mergeCell ref="G1024:H1024"/>
    <mergeCell ref="G1025:H1025"/>
    <mergeCell ref="G970:H970"/>
    <mergeCell ref="G971:H973"/>
    <mergeCell ref="F975:H975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B985:B988"/>
    <mergeCell ref="G985:H985"/>
    <mergeCell ref="D987:D988"/>
    <mergeCell ref="G986:H988"/>
    <mergeCell ref="F990:H990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3"/>
    <mergeCell ref="F1005:H1005"/>
    <mergeCell ref="G1007:H1007"/>
    <mergeCell ref="D1017:D1018"/>
    <mergeCell ref="A1021:D1021"/>
    <mergeCell ref="B1023:C1025"/>
    <mergeCell ref="B1030:B1033"/>
    <mergeCell ref="D1032:D1033"/>
    <mergeCell ref="A1036:D1036"/>
    <mergeCell ref="B1038:C1040"/>
    <mergeCell ref="A991:D991"/>
    <mergeCell ref="B993:C995"/>
    <mergeCell ref="B1000:B1003"/>
    <mergeCell ref="D1002:D1003"/>
    <mergeCell ref="A1006:D1006"/>
    <mergeCell ref="B1008:C1010"/>
    <mergeCell ref="B1015:B1018"/>
    <mergeCell ref="G1008:H1008"/>
    <mergeCell ref="G1009:H1009"/>
    <mergeCell ref="G1010:H1010"/>
    <mergeCell ref="G1011:H1011"/>
    <mergeCell ref="G1012:H1012"/>
    <mergeCell ref="G1013:H1013"/>
    <mergeCell ref="G1014:H1014"/>
    <mergeCell ref="G1086:H1086"/>
    <mergeCell ref="G1087:H1087"/>
    <mergeCell ref="G1088:H1088"/>
    <mergeCell ref="G1089:H1089"/>
    <mergeCell ref="G1075:H1075"/>
    <mergeCell ref="G1076:H1078"/>
    <mergeCell ref="F1080:H1080"/>
    <mergeCell ref="G1082:H1082"/>
    <mergeCell ref="G1083:H1083"/>
    <mergeCell ref="G1084:H1084"/>
    <mergeCell ref="G1085:H1085"/>
    <mergeCell ref="G1030:H1030"/>
    <mergeCell ref="G1031:H1033"/>
    <mergeCell ref="F1035:H1035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B1045:B1048"/>
    <mergeCell ref="G1045:H1045"/>
    <mergeCell ref="D1047:D1048"/>
    <mergeCell ref="G1046:H1048"/>
    <mergeCell ref="F1050:H1050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3"/>
    <mergeCell ref="F1065:H1065"/>
    <mergeCell ref="G1067:H1067"/>
    <mergeCell ref="D1077:D1078"/>
    <mergeCell ref="A1081:D1081"/>
    <mergeCell ref="B1083:C1085"/>
    <mergeCell ref="B1090:B1093"/>
    <mergeCell ref="D1092:D1093"/>
    <mergeCell ref="A1096:D1096"/>
    <mergeCell ref="B1098:C1100"/>
    <mergeCell ref="A1051:D1051"/>
    <mergeCell ref="B1053:C1055"/>
    <mergeCell ref="B1060:B1063"/>
    <mergeCell ref="D1062:D1063"/>
    <mergeCell ref="A1066:D1066"/>
    <mergeCell ref="B1068:C1070"/>
    <mergeCell ref="B1075:B1078"/>
    <mergeCell ref="G1068:H1068"/>
    <mergeCell ref="G1069:H1069"/>
    <mergeCell ref="G1070:H1070"/>
    <mergeCell ref="G1071:H1071"/>
    <mergeCell ref="G1072:H1072"/>
    <mergeCell ref="G1073:H1073"/>
    <mergeCell ref="G1074:H1074"/>
    <mergeCell ref="G1146:H1146"/>
    <mergeCell ref="G1147:H1147"/>
    <mergeCell ref="G1148:H1148"/>
    <mergeCell ref="G1149:H1149"/>
    <mergeCell ref="G1135:H1135"/>
    <mergeCell ref="G1136:H1138"/>
    <mergeCell ref="F1140:H1140"/>
    <mergeCell ref="G1142:H1142"/>
    <mergeCell ref="G1143:H1143"/>
    <mergeCell ref="G1144:H1144"/>
    <mergeCell ref="G1145:H1145"/>
    <mergeCell ref="G1090:H1090"/>
    <mergeCell ref="G1091:H1093"/>
    <mergeCell ref="F1095:H1095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B1105:B1108"/>
    <mergeCell ref="G1105:H1105"/>
    <mergeCell ref="D1107:D1108"/>
    <mergeCell ref="G1106:H1108"/>
    <mergeCell ref="F1110:H1110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0:H1120"/>
    <mergeCell ref="G1121:H1123"/>
    <mergeCell ref="F1125:H1125"/>
    <mergeCell ref="G1127:H1127"/>
    <mergeCell ref="D1137:D1138"/>
    <mergeCell ref="A1141:D1141"/>
    <mergeCell ref="B1143:C1145"/>
    <mergeCell ref="B1150:B1153"/>
    <mergeCell ref="D1152:D1153"/>
    <mergeCell ref="A1156:D1156"/>
    <mergeCell ref="B1158:C1160"/>
    <mergeCell ref="A1111:D1111"/>
    <mergeCell ref="B1113:C1115"/>
    <mergeCell ref="B1120:B1123"/>
    <mergeCell ref="D1122:D1123"/>
    <mergeCell ref="A1126:D1126"/>
    <mergeCell ref="B1128:C1130"/>
    <mergeCell ref="B1135:B1138"/>
    <mergeCell ref="G1128:H1128"/>
    <mergeCell ref="G1129:H1129"/>
    <mergeCell ref="G1130:H1130"/>
    <mergeCell ref="G1131:H1131"/>
    <mergeCell ref="G1132:H1132"/>
    <mergeCell ref="G1133:H1133"/>
    <mergeCell ref="G1134:H1134"/>
    <mergeCell ref="G1206:H1206"/>
    <mergeCell ref="G1207:H1207"/>
    <mergeCell ref="G1208:H1208"/>
    <mergeCell ref="G1209:H1209"/>
    <mergeCell ref="G1195:H1195"/>
    <mergeCell ref="G1196:H1198"/>
    <mergeCell ref="F1200:H1200"/>
    <mergeCell ref="G1202:H1202"/>
    <mergeCell ref="G1203:H1203"/>
    <mergeCell ref="G1204:H1204"/>
    <mergeCell ref="G1205:H1205"/>
    <mergeCell ref="G1150:H1150"/>
    <mergeCell ref="G1151:H1153"/>
    <mergeCell ref="F1155:H1155"/>
    <mergeCell ref="G1157:H1157"/>
    <mergeCell ref="G1158:H1158"/>
    <mergeCell ref="G1159:H1159"/>
    <mergeCell ref="G1160:H1160"/>
    <mergeCell ref="G1161:H1161"/>
    <mergeCell ref="G1162:H1162"/>
    <mergeCell ref="G1163:H1163"/>
    <mergeCell ref="G1164:H1164"/>
    <mergeCell ref="B1165:B1168"/>
    <mergeCell ref="G1165:H1165"/>
    <mergeCell ref="D1167:D1168"/>
    <mergeCell ref="G1166:H1168"/>
    <mergeCell ref="F1170:H1170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3"/>
    <mergeCell ref="F1185:H1185"/>
    <mergeCell ref="G1187:H1187"/>
    <mergeCell ref="D1197:D1198"/>
    <mergeCell ref="A1201:D1201"/>
    <mergeCell ref="B1203:C1205"/>
    <mergeCell ref="B1210:B1213"/>
    <mergeCell ref="D1212:D1213"/>
    <mergeCell ref="A1216:D1216"/>
    <mergeCell ref="B1218:C1220"/>
    <mergeCell ref="A1171:D1171"/>
    <mergeCell ref="B1173:C1175"/>
    <mergeCell ref="B1180:B1183"/>
    <mergeCell ref="D1182:D1183"/>
    <mergeCell ref="A1186:D1186"/>
    <mergeCell ref="B1188:C1190"/>
    <mergeCell ref="B1195:B1198"/>
    <mergeCell ref="G1188:H1188"/>
    <mergeCell ref="G1189:H1189"/>
    <mergeCell ref="G1190:H1190"/>
    <mergeCell ref="G1191:H1191"/>
    <mergeCell ref="G1192:H1192"/>
    <mergeCell ref="G1193:H1193"/>
    <mergeCell ref="G1194:H1194"/>
    <mergeCell ref="G1266:H1266"/>
    <mergeCell ref="G1267:H1267"/>
    <mergeCell ref="G1268:H1268"/>
    <mergeCell ref="G1269:H1269"/>
    <mergeCell ref="G1255:H1255"/>
    <mergeCell ref="G1256:H1258"/>
    <mergeCell ref="F1260:H1260"/>
    <mergeCell ref="G1262:H1262"/>
    <mergeCell ref="G1263:H1263"/>
    <mergeCell ref="G1264:H1264"/>
    <mergeCell ref="G1265:H1265"/>
    <mergeCell ref="G1210:H1210"/>
    <mergeCell ref="G1211:H1213"/>
    <mergeCell ref="F1215:H1215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B1225:B1228"/>
    <mergeCell ref="G1225:H1225"/>
    <mergeCell ref="D1227:D1228"/>
    <mergeCell ref="G1226:H1228"/>
    <mergeCell ref="F1230:H1230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3"/>
    <mergeCell ref="F1245:H1245"/>
    <mergeCell ref="G1247:H1247"/>
    <mergeCell ref="D1257:D1258"/>
    <mergeCell ref="A1261:D1261"/>
    <mergeCell ref="B1263:C1265"/>
    <mergeCell ref="B1270:B1273"/>
    <mergeCell ref="D1272:D1273"/>
    <mergeCell ref="A1276:D1276"/>
    <mergeCell ref="B1278:C1280"/>
    <mergeCell ref="A1231:D1231"/>
    <mergeCell ref="B1233:C1235"/>
    <mergeCell ref="B1240:B1243"/>
    <mergeCell ref="D1242:D1243"/>
    <mergeCell ref="A1246:D1246"/>
    <mergeCell ref="B1248:C1250"/>
    <mergeCell ref="B1255:B1258"/>
    <mergeCell ref="G1248:H1248"/>
    <mergeCell ref="G1249:H1249"/>
    <mergeCell ref="G1250:H1250"/>
    <mergeCell ref="G1251:H1251"/>
    <mergeCell ref="G1252:H1252"/>
    <mergeCell ref="G1253:H1253"/>
    <mergeCell ref="G1254:H1254"/>
  </mergeCells>
  <printOptions gridLines="1" horizontalCentered="1"/>
  <pageMargins bottom="0.75" footer="0.0" header="0.0" left="0.16614173228346457" right="0.17598425196850392" top="0.14094488188976378"/>
  <pageSetup fitToHeight="0" paperSize="5" cellComments="atEnd" orientation="portrait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0"/>
  <cols>
    <col customWidth="1" min="1" max="1" width="16.14"/>
    <col customWidth="1" min="2" max="2" width="39.57"/>
    <col customWidth="1" min="3" max="3" width="24.0"/>
    <col customWidth="1" min="4" max="4" width="13.43"/>
    <col customWidth="1" min="5" max="5" width="3.29"/>
    <col customWidth="1" min="6" max="6" width="16.71"/>
    <col customWidth="1" min="8" max="8" width="25.86"/>
  </cols>
  <sheetData>
    <row r="1" ht="15.75" customHeight="1">
      <c r="A1" s="221" t="s">
        <v>4077</v>
      </c>
      <c r="B1" s="222"/>
      <c r="C1" s="222"/>
      <c r="D1" s="223"/>
      <c r="E1" s="224"/>
      <c r="F1" s="30" t="str">
        <f>A1</f>
        <v>(31)1</v>
      </c>
      <c r="G1" s="31" t="s">
        <v>238</v>
      </c>
      <c r="H1" s="32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47" t="s">
        <v>239</v>
      </c>
      <c r="B2" s="52" t="str">
        <f>IFERROR(VLOOKUP(A1,REKAPAN!$A$1:$M$2737,2, FALSE))</f>
        <v/>
      </c>
      <c r="C2" s="225"/>
      <c r="D2" s="226"/>
      <c r="E2" s="227"/>
      <c r="F2" s="30" t="s">
        <v>266</v>
      </c>
      <c r="G2" s="43" t="str">
        <f>B8</f>
        <v/>
      </c>
      <c r="H2" s="28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7" t="s">
        <v>269</v>
      </c>
      <c r="B3" s="45" t="str">
        <f>IFERROR(VLOOKUP(A1,REKAPAN!$A$1:$M$2737,3, FALSE))</f>
        <v/>
      </c>
      <c r="D3" s="226"/>
      <c r="E3" s="227"/>
      <c r="F3" s="47" t="s">
        <v>270</v>
      </c>
      <c r="G3" s="49" t="str">
        <f>B2</f>
        <v/>
      </c>
      <c r="H3" s="50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20.25" customHeight="1">
      <c r="A4" s="47"/>
      <c r="D4" s="226"/>
      <c r="E4" s="227"/>
      <c r="F4" s="47" t="s">
        <v>283</v>
      </c>
      <c r="G4" s="51" t="str">
        <f t="shared" ref="G4:G8" si="1">D7</f>
        <v/>
      </c>
      <c r="H4" s="50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7"/>
      <c r="D5" s="226"/>
      <c r="E5" s="227"/>
      <c r="F5" s="47" t="s">
        <v>300</v>
      </c>
      <c r="G5" s="51" t="str">
        <f t="shared" si="1"/>
        <v/>
      </c>
      <c r="H5" s="50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228" t="s">
        <v>306</v>
      </c>
      <c r="B6" s="73" t="str">
        <f>IFERROR(VLOOKUP(A1,REKAPAN!$A$1:$M$2737,4, FALSE))</f>
        <v/>
      </c>
      <c r="C6" s="229"/>
      <c r="D6" s="230"/>
      <c r="E6" s="227"/>
      <c r="F6" s="47" t="s">
        <v>325</v>
      </c>
      <c r="G6" s="49" t="str">
        <f t="shared" si="1"/>
        <v/>
      </c>
      <c r="H6" s="50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47" t="s">
        <v>332</v>
      </c>
      <c r="B7" s="231" t="s">
        <v>333</v>
      </c>
      <c r="C7" s="58" t="s">
        <v>283</v>
      </c>
      <c r="D7" s="59" t="str">
        <f>IFERROR(VLOOKUP(A1,REKAPAN!$A$1:$M$2737,12, FALSE))</f>
        <v/>
      </c>
      <c r="E7" s="227"/>
      <c r="F7" s="47" t="s">
        <v>351</v>
      </c>
      <c r="G7" s="49" t="str">
        <f t="shared" si="1"/>
        <v/>
      </c>
      <c r="H7" s="50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7" t="s">
        <v>266</v>
      </c>
      <c r="B8" s="52" t="str">
        <f>IFERROR(VLOOKUP(A1,REKAPAN!$A$1:$O$2737,15, FALSE))</f>
        <v/>
      </c>
      <c r="C8" s="58" t="s">
        <v>300</v>
      </c>
      <c r="D8" s="59" t="str">
        <f>IFERROR(VLOOKUP(A1,REKAPAN!$A$1:$M$2737,13, FALSE))</f>
        <v/>
      </c>
      <c r="E8" s="227"/>
      <c r="F8" s="47" t="s">
        <v>372</v>
      </c>
      <c r="G8" s="49" t="str">
        <f t="shared" si="1"/>
        <v/>
      </c>
      <c r="H8" s="50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7" t="s">
        <v>383</v>
      </c>
      <c r="B9" s="52" t="str">
        <f>IFERROR(VLOOKUP(A1,REKAPAN!$A$1:$M$2737,6, FALSE))</f>
        <v/>
      </c>
      <c r="C9" s="58" t="s">
        <v>325</v>
      </c>
      <c r="D9" s="226" t="str">
        <f>IFERROR(VLOOKUP(A1,REKAPAN!$A$1:$M$2737,11, FALSE))</f>
        <v/>
      </c>
      <c r="E9" s="227"/>
      <c r="F9" s="47" t="s">
        <v>394</v>
      </c>
      <c r="G9" s="61" t="str">
        <f>IFERROR(VLOOKUP(A1,REKAPAN!$A$1:$O$2737,14, FALSE))</f>
        <v/>
      </c>
      <c r="H9" s="50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7" t="s">
        <v>404</v>
      </c>
      <c r="B10" s="62" t="str">
        <f>IFERROR(VLOOKUP(A1,REKAPAN!$A$1:$M$2737,5, FALSE))</f>
        <v/>
      </c>
      <c r="C10" s="58" t="s">
        <v>351</v>
      </c>
      <c r="D10" s="226" t="str">
        <f>IFERROR(VLOOKUP(A1,REKAPAN!$A$1:$M$2737,9, FALSE))</f>
        <v/>
      </c>
      <c r="E10" s="227"/>
      <c r="F10" s="47" t="s">
        <v>383</v>
      </c>
      <c r="G10" s="63" t="str">
        <f t="shared" ref="G10:G11" si="2">B9</f>
        <v/>
      </c>
      <c r="H10" s="50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232"/>
      <c r="C11" s="58" t="s">
        <v>372</v>
      </c>
      <c r="D11" s="65" t="str">
        <f>IFERROR(VLOOKUP(A1,REKAPAN!$A$1:$M$2737,10, FALSE))</f>
        <v/>
      </c>
      <c r="E11" s="227"/>
      <c r="F11" s="47" t="s">
        <v>404</v>
      </c>
      <c r="G11" s="66" t="str">
        <f t="shared" si="2"/>
        <v/>
      </c>
      <c r="H11" s="50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4.25" customHeight="1">
      <c r="A12" s="232"/>
      <c r="C12" s="58" t="s">
        <v>394</v>
      </c>
      <c r="D12" s="233"/>
      <c r="E12" s="227"/>
      <c r="F12" s="47"/>
      <c r="H12" s="5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30.0" customHeight="1">
      <c r="A13" s="232"/>
      <c r="C13" s="225"/>
      <c r="D13" s="50"/>
      <c r="E13" s="227"/>
      <c r="F13" s="64"/>
      <c r="H13" s="50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7" t="s">
        <v>460</v>
      </c>
      <c r="B14" s="234" t="s">
        <v>462</v>
      </c>
      <c r="C14" s="225"/>
      <c r="D14" s="226"/>
      <c r="E14" s="227"/>
      <c r="F14" s="69" t="s">
        <v>464</v>
      </c>
      <c r="G14" s="70" t="s">
        <v>469</v>
      </c>
      <c r="H14" s="71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235" t="str">
        <f>IFERROR(VLOOKUP(A1,REKAPAN!$A$2:$R$2737,16, FALSE))</f>
        <v/>
      </c>
      <c r="B15" s="236"/>
      <c r="C15" s="229"/>
      <c r="D15" s="230"/>
      <c r="E15" s="237"/>
      <c r="F15" s="77"/>
      <c r="G15" s="78"/>
      <c r="H15" s="79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221" t="s">
        <v>4079</v>
      </c>
      <c r="B16" s="222"/>
      <c r="C16" s="222"/>
      <c r="D16" s="223"/>
      <c r="E16" s="224"/>
      <c r="F16" s="30" t="str">
        <f>A16</f>
        <v>(31)2</v>
      </c>
      <c r="G16" s="31" t="s">
        <v>238</v>
      </c>
      <c r="H16" s="32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47" t="s">
        <v>239</v>
      </c>
      <c r="B17" s="52" t="str">
        <f>IFERROR(VLOOKUP(A16,REKAPAN!$A$1:$M$2737,2, FALSE))</f>
        <v/>
      </c>
      <c r="C17" s="225"/>
      <c r="D17" s="226"/>
      <c r="E17" s="227"/>
      <c r="F17" s="30" t="s">
        <v>266</v>
      </c>
      <c r="G17" s="43" t="str">
        <f>B23</f>
        <v/>
      </c>
      <c r="H17" s="28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7" t="s">
        <v>269</v>
      </c>
      <c r="B18" s="45" t="str">
        <f>IFERROR(VLOOKUP(A16,REKAPAN!$A$1:$M$2737,3, FALSE))</f>
        <v/>
      </c>
      <c r="D18" s="226"/>
      <c r="E18" s="227"/>
      <c r="F18" s="47" t="s">
        <v>270</v>
      </c>
      <c r="G18" s="49" t="str">
        <f>B17</f>
        <v/>
      </c>
      <c r="H18" s="50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3.5" customHeight="1">
      <c r="A19" s="47"/>
      <c r="D19" s="226"/>
      <c r="E19" s="227"/>
      <c r="F19" s="47" t="s">
        <v>283</v>
      </c>
      <c r="G19" s="51" t="str">
        <f t="shared" ref="G19:G23" si="3">D22</f>
        <v/>
      </c>
      <c r="H19" s="50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41.25" customHeight="1">
      <c r="A20" s="47"/>
      <c r="D20" s="226"/>
      <c r="E20" s="227"/>
      <c r="F20" s="47" t="s">
        <v>300</v>
      </c>
      <c r="G20" s="51" t="str">
        <f t="shared" si="3"/>
        <v/>
      </c>
      <c r="H20" s="50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228" t="s">
        <v>306</v>
      </c>
      <c r="B21" s="73" t="str">
        <f>IFERROR(VLOOKUP(A16,REKAPAN!$A$1:$M$2737,4, FALSE))</f>
        <v/>
      </c>
      <c r="C21" s="229"/>
      <c r="D21" s="230"/>
      <c r="E21" s="227"/>
      <c r="F21" s="47" t="s">
        <v>325</v>
      </c>
      <c r="G21" s="49" t="str">
        <f t="shared" si="3"/>
        <v/>
      </c>
      <c r="H21" s="50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47" t="s">
        <v>332</v>
      </c>
      <c r="B22" s="231" t="s">
        <v>333</v>
      </c>
      <c r="C22" s="58" t="s">
        <v>283</v>
      </c>
      <c r="D22" s="59" t="str">
        <f>IFERROR(VLOOKUP(A16,REKAPAN!$A$1:$M$2737,12, FALSE))</f>
        <v/>
      </c>
      <c r="E22" s="227"/>
      <c r="F22" s="47" t="s">
        <v>351</v>
      </c>
      <c r="G22" s="49" t="str">
        <f t="shared" si="3"/>
        <v/>
      </c>
      <c r="H22" s="50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7" t="s">
        <v>266</v>
      </c>
      <c r="B23" s="52" t="str">
        <f>IFERROR(VLOOKUP(A16,REKAPAN!$A$1:$O$2737,15, FALSE))</f>
        <v/>
      </c>
      <c r="C23" s="58" t="s">
        <v>300</v>
      </c>
      <c r="D23" s="59" t="str">
        <f>IFERROR(VLOOKUP(A16,REKAPAN!$A$1:$M$2737,13, FALSE))</f>
        <v/>
      </c>
      <c r="E23" s="227"/>
      <c r="F23" s="47" t="s">
        <v>372</v>
      </c>
      <c r="G23" s="49" t="str">
        <f t="shared" si="3"/>
        <v/>
      </c>
      <c r="H23" s="50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7" t="s">
        <v>383</v>
      </c>
      <c r="B24" s="52" t="str">
        <f>IFERROR(VLOOKUP(A16,REKAPAN!$A$1:$M$2737,6, FALSE))</f>
        <v/>
      </c>
      <c r="C24" s="58" t="s">
        <v>325</v>
      </c>
      <c r="D24" s="226" t="str">
        <f>IFERROR(VLOOKUP(A16,REKAPAN!$A$1:$M$2737,11, FALSE))</f>
        <v/>
      </c>
      <c r="E24" s="227"/>
      <c r="F24" s="47" t="s">
        <v>394</v>
      </c>
      <c r="G24" s="61" t="str">
        <f>IFERROR(VLOOKUP(A16,REKAPAN!$A$1:$O$2737,14, FALSE))</f>
        <v/>
      </c>
      <c r="H24" s="50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7" t="s">
        <v>404</v>
      </c>
      <c r="B25" s="62" t="str">
        <f>IFERROR(VLOOKUP(A16,REKAPAN!$A$1:$M$2737,5, FALSE))</f>
        <v/>
      </c>
      <c r="C25" s="58" t="s">
        <v>351</v>
      </c>
      <c r="D25" s="226" t="str">
        <f>IFERROR(VLOOKUP(A16,REKAPAN!$A$1:$M$2737,9, FALSE))</f>
        <v/>
      </c>
      <c r="E25" s="227"/>
      <c r="F25" s="47" t="s">
        <v>383</v>
      </c>
      <c r="G25" s="63" t="str">
        <f t="shared" ref="G25:G26" si="4">B24</f>
        <v/>
      </c>
      <c r="H25" s="50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232"/>
      <c r="C26" s="58" t="s">
        <v>372</v>
      </c>
      <c r="D26" s="65" t="str">
        <f>IFERROR(VLOOKUP(A16,REKAPAN!$A$1:$M$2737,10, FALSE))</f>
        <v/>
      </c>
      <c r="E26" s="227"/>
      <c r="F26" s="47" t="s">
        <v>404</v>
      </c>
      <c r="G26" s="66" t="str">
        <f t="shared" si="4"/>
        <v/>
      </c>
      <c r="H26" s="50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232"/>
      <c r="C27" s="58" t="s">
        <v>394</v>
      </c>
      <c r="D27" s="233"/>
      <c r="E27" s="227"/>
      <c r="F27" s="47"/>
      <c r="H27" s="50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232"/>
      <c r="C28" s="225"/>
      <c r="D28" s="50"/>
      <c r="E28" s="227"/>
      <c r="F28" s="64"/>
      <c r="H28" s="50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7" t="s">
        <v>460</v>
      </c>
      <c r="B29" s="234" t="s">
        <v>462</v>
      </c>
      <c r="C29" s="225"/>
      <c r="D29" s="226"/>
      <c r="E29" s="227"/>
      <c r="F29" s="69" t="s">
        <v>464</v>
      </c>
      <c r="G29" s="70" t="s">
        <v>469</v>
      </c>
      <c r="H29" s="71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235" t="str">
        <f>IFERROR(VLOOKUP(A16,REKAPAN!$A$2:$R$2737,16, FALSE))</f>
        <v/>
      </c>
      <c r="B30" s="236"/>
      <c r="C30" s="229"/>
      <c r="D30" s="230"/>
      <c r="E30" s="237"/>
      <c r="F30" s="77"/>
      <c r="G30" s="78"/>
      <c r="H30" s="79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221" t="s">
        <v>4081</v>
      </c>
      <c r="B31" s="222"/>
      <c r="C31" s="222"/>
      <c r="D31" s="223"/>
      <c r="E31" s="224"/>
      <c r="F31" s="30" t="str">
        <f>A31</f>
        <v>(31)3</v>
      </c>
      <c r="G31" s="31" t="s">
        <v>238</v>
      </c>
      <c r="H31" s="32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47" t="s">
        <v>239</v>
      </c>
      <c r="B32" s="52" t="str">
        <f>IFERROR(VLOOKUP(A31,REKAPAN!$A$1:$M$2737,2, FALSE))</f>
        <v/>
      </c>
      <c r="C32" s="225"/>
      <c r="D32" s="226"/>
      <c r="E32" s="227"/>
      <c r="F32" s="30" t="s">
        <v>266</v>
      </c>
      <c r="G32" s="43" t="str">
        <f>B38</f>
        <v/>
      </c>
      <c r="H32" s="28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7" t="s">
        <v>269</v>
      </c>
      <c r="B33" s="45" t="str">
        <f>IFERROR(VLOOKUP(A31,REKAPAN!$A$1:$M$2737,3, FALSE))</f>
        <v/>
      </c>
      <c r="D33" s="226"/>
      <c r="E33" s="227"/>
      <c r="F33" s="47" t="s">
        <v>270</v>
      </c>
      <c r="G33" s="49" t="str">
        <f>B32</f>
        <v/>
      </c>
      <c r="H33" s="50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8.75" customHeight="1">
      <c r="A34" s="47"/>
      <c r="D34" s="226"/>
      <c r="E34" s="227"/>
      <c r="F34" s="47" t="s">
        <v>283</v>
      </c>
      <c r="G34" s="51" t="str">
        <f t="shared" ref="G34:G38" si="5">D37</f>
        <v/>
      </c>
      <c r="H34" s="50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9.5" customHeight="1">
      <c r="A35" s="47"/>
      <c r="D35" s="226"/>
      <c r="E35" s="227"/>
      <c r="F35" s="47" t="s">
        <v>300</v>
      </c>
      <c r="G35" s="51" t="str">
        <f t="shared" si="5"/>
        <v/>
      </c>
      <c r="H35" s="50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228" t="s">
        <v>306</v>
      </c>
      <c r="B36" s="73" t="str">
        <f>IFERROR(VLOOKUP(A31,REKAPAN!$A$1:$M$2737,4, FALSE))</f>
        <v/>
      </c>
      <c r="C36" s="229"/>
      <c r="D36" s="230"/>
      <c r="E36" s="227"/>
      <c r="F36" s="47" t="s">
        <v>325</v>
      </c>
      <c r="G36" s="49" t="str">
        <f t="shared" si="5"/>
        <v/>
      </c>
      <c r="H36" s="50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47" t="s">
        <v>332</v>
      </c>
      <c r="B37" s="231" t="s">
        <v>333</v>
      </c>
      <c r="C37" s="58" t="s">
        <v>283</v>
      </c>
      <c r="D37" s="59" t="str">
        <f>IFERROR(VLOOKUP(A31,REKAPAN!$A$1:$M$2737,12, FALSE))</f>
        <v/>
      </c>
      <c r="E37" s="227"/>
      <c r="F37" s="47" t="s">
        <v>351</v>
      </c>
      <c r="G37" s="49" t="str">
        <f t="shared" si="5"/>
        <v/>
      </c>
      <c r="H37" s="50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7" t="s">
        <v>266</v>
      </c>
      <c r="B38" s="52" t="str">
        <f>IFERROR(VLOOKUP(A31,REKAPAN!$A$1:$O$2737,15, FALSE))</f>
        <v/>
      </c>
      <c r="C38" s="58" t="s">
        <v>300</v>
      </c>
      <c r="D38" s="59" t="str">
        <f>IFERROR(VLOOKUP(A31,REKAPAN!$A$1:$M$2737,13, FALSE))</f>
        <v/>
      </c>
      <c r="E38" s="227"/>
      <c r="F38" s="47" t="s">
        <v>372</v>
      </c>
      <c r="G38" s="49" t="str">
        <f t="shared" si="5"/>
        <v/>
      </c>
      <c r="H38" s="50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7" t="s">
        <v>383</v>
      </c>
      <c r="B39" s="52" t="str">
        <f>IFERROR(VLOOKUP(A31,REKAPAN!$A$1:$M$2737,6, FALSE))</f>
        <v/>
      </c>
      <c r="C39" s="58" t="s">
        <v>325</v>
      </c>
      <c r="D39" s="226" t="str">
        <f>IFERROR(VLOOKUP(A31,REKAPAN!$A$1:$M$2737,11, FALSE))</f>
        <v/>
      </c>
      <c r="E39" s="227"/>
      <c r="F39" s="47" t="s">
        <v>394</v>
      </c>
      <c r="G39" s="61" t="str">
        <f>IFERROR(VLOOKUP(A31,REKAPAN!$A$1:$O$2737,14, FALSE))</f>
        <v/>
      </c>
      <c r="H39" s="50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7" t="s">
        <v>404</v>
      </c>
      <c r="B40" s="62" t="str">
        <f>IFERROR(VLOOKUP(A31,REKAPAN!$A$1:$M$2737,5, FALSE))</f>
        <v/>
      </c>
      <c r="C40" s="58" t="s">
        <v>351</v>
      </c>
      <c r="D40" s="226" t="str">
        <f>IFERROR(VLOOKUP(A31,REKAPAN!$A$1:$M$2737,9, FALSE))</f>
        <v/>
      </c>
      <c r="E40" s="227"/>
      <c r="F40" s="47" t="s">
        <v>383</v>
      </c>
      <c r="G40" s="63" t="str">
        <f t="shared" ref="G40:G41" si="6">B39</f>
        <v/>
      </c>
      <c r="H40" s="50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232"/>
      <c r="C41" s="58" t="s">
        <v>372</v>
      </c>
      <c r="D41" s="65" t="str">
        <f>IFERROR(VLOOKUP(A31,REKAPAN!$A$1:$M$2737,10, FALSE))</f>
        <v/>
      </c>
      <c r="E41" s="227"/>
      <c r="F41" s="47" t="s">
        <v>404</v>
      </c>
      <c r="G41" s="66" t="str">
        <f t="shared" si="6"/>
        <v/>
      </c>
      <c r="H41" s="50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232"/>
      <c r="C42" s="58" t="s">
        <v>394</v>
      </c>
      <c r="D42" s="233"/>
      <c r="E42" s="227"/>
      <c r="F42" s="47"/>
      <c r="H42" s="50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232"/>
      <c r="C43" s="225"/>
      <c r="D43" s="50"/>
      <c r="E43" s="227"/>
      <c r="F43" s="64"/>
      <c r="H43" s="50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7" t="s">
        <v>460</v>
      </c>
      <c r="B44" s="234" t="s">
        <v>462</v>
      </c>
      <c r="C44" s="225"/>
      <c r="D44" s="226"/>
      <c r="E44" s="227"/>
      <c r="F44" s="69" t="s">
        <v>464</v>
      </c>
      <c r="G44" s="70" t="s">
        <v>469</v>
      </c>
      <c r="H44" s="71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235" t="str">
        <f>IFERROR(VLOOKUP(A31,REKAPAN!$A$2:$R$2737,16, FALSE))</f>
        <v/>
      </c>
      <c r="B45" s="236"/>
      <c r="C45" s="229"/>
      <c r="D45" s="230"/>
      <c r="E45" s="237"/>
      <c r="F45" s="77"/>
      <c r="G45" s="78"/>
      <c r="H45" s="79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221" t="s">
        <v>4083</v>
      </c>
      <c r="B46" s="222"/>
      <c r="C46" s="222"/>
      <c r="D46" s="223"/>
      <c r="E46" s="224"/>
      <c r="F46" s="30" t="str">
        <f>A46</f>
        <v>(31)4</v>
      </c>
      <c r="G46" s="31" t="s">
        <v>238</v>
      </c>
      <c r="H46" s="32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47" t="s">
        <v>239</v>
      </c>
      <c r="B47" s="52" t="str">
        <f>IFERROR(VLOOKUP(A46,REKAPAN!$A$1:$M$2737,2, FALSE))</f>
        <v/>
      </c>
      <c r="C47" s="225"/>
      <c r="D47" s="226"/>
      <c r="E47" s="227"/>
      <c r="F47" s="30" t="s">
        <v>266</v>
      </c>
      <c r="G47" s="43" t="str">
        <f>B53</f>
        <v/>
      </c>
      <c r="H47" s="28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7" t="s">
        <v>269</v>
      </c>
      <c r="B48" s="45" t="str">
        <f>IFERROR(VLOOKUP(A46,REKAPAN!$A$1:$M$2737,3, FALSE))</f>
        <v/>
      </c>
      <c r="D48" s="226"/>
      <c r="E48" s="227"/>
      <c r="F48" s="47" t="s">
        <v>270</v>
      </c>
      <c r="G48" s="49" t="str">
        <f>B47</f>
        <v/>
      </c>
      <c r="H48" s="50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24.75" customHeight="1">
      <c r="A49" s="47"/>
      <c r="D49" s="226"/>
      <c r="E49" s="227"/>
      <c r="F49" s="47" t="s">
        <v>283</v>
      </c>
      <c r="G49" s="51" t="str">
        <f t="shared" ref="G49:G53" si="7">D52</f>
        <v/>
      </c>
      <c r="H49" s="50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6.0" customHeight="1">
      <c r="A50" s="47"/>
      <c r="D50" s="226"/>
      <c r="E50" s="227"/>
      <c r="F50" s="47" t="s">
        <v>300</v>
      </c>
      <c r="G50" s="51" t="str">
        <f t="shared" si="7"/>
        <v/>
      </c>
      <c r="H50" s="5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228" t="s">
        <v>306</v>
      </c>
      <c r="B51" s="73" t="str">
        <f>IFERROR(VLOOKUP(A46,REKAPAN!$A$1:$M$2737,4, FALSE))</f>
        <v/>
      </c>
      <c r="C51" s="229"/>
      <c r="D51" s="230"/>
      <c r="E51" s="227"/>
      <c r="F51" s="47" t="s">
        <v>325</v>
      </c>
      <c r="G51" s="49" t="str">
        <f t="shared" si="7"/>
        <v/>
      </c>
      <c r="H51" s="50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47" t="s">
        <v>332</v>
      </c>
      <c r="B52" s="231" t="s">
        <v>333</v>
      </c>
      <c r="C52" s="58" t="s">
        <v>283</v>
      </c>
      <c r="D52" s="59" t="str">
        <f>IFERROR(VLOOKUP(A46,REKAPAN!$A$1:$M$2737,12, FALSE))</f>
        <v/>
      </c>
      <c r="E52" s="227"/>
      <c r="F52" s="47" t="s">
        <v>351</v>
      </c>
      <c r="G52" s="49" t="str">
        <f t="shared" si="7"/>
        <v/>
      </c>
      <c r="H52" s="50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7" t="s">
        <v>266</v>
      </c>
      <c r="B53" s="52" t="str">
        <f>IFERROR(VLOOKUP(A46,REKAPAN!$A$1:$O$2737,15, FALSE))</f>
        <v/>
      </c>
      <c r="C53" s="58" t="s">
        <v>300</v>
      </c>
      <c r="D53" s="59" t="str">
        <f>IFERROR(VLOOKUP(A46,REKAPAN!$A$1:$M$2737,13, FALSE))</f>
        <v/>
      </c>
      <c r="E53" s="227"/>
      <c r="F53" s="47" t="s">
        <v>372</v>
      </c>
      <c r="G53" s="49" t="str">
        <f t="shared" si="7"/>
        <v/>
      </c>
      <c r="H53" s="50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7" t="s">
        <v>383</v>
      </c>
      <c r="B54" s="52" t="str">
        <f>IFERROR(VLOOKUP(A46,REKAPAN!$A$1:$M$2737,6, FALSE))</f>
        <v/>
      </c>
      <c r="C54" s="58" t="s">
        <v>325</v>
      </c>
      <c r="D54" s="226" t="str">
        <f>IFERROR(VLOOKUP(A46,REKAPAN!$A$1:$M$2737,11, FALSE))</f>
        <v/>
      </c>
      <c r="E54" s="227"/>
      <c r="F54" s="47" t="s">
        <v>394</v>
      </c>
      <c r="G54" s="61" t="str">
        <f>IFERROR(VLOOKUP(A46,REKAPAN!$A$1:$O$2737,14, FALSE))</f>
        <v/>
      </c>
      <c r="H54" s="50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7" t="s">
        <v>404</v>
      </c>
      <c r="B55" s="62" t="str">
        <f>IFERROR(VLOOKUP(A46,REKAPAN!$A$1:$M$2737,5, FALSE))</f>
        <v/>
      </c>
      <c r="C55" s="58" t="s">
        <v>351</v>
      </c>
      <c r="D55" s="226" t="str">
        <f>IFERROR(VLOOKUP(A46,REKAPAN!$A$1:$M$2737,9, FALSE))</f>
        <v/>
      </c>
      <c r="E55" s="227"/>
      <c r="F55" s="47" t="s">
        <v>383</v>
      </c>
      <c r="G55" s="63" t="str">
        <f t="shared" ref="G55:G56" si="8">B54</f>
        <v/>
      </c>
      <c r="H55" s="50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232"/>
      <c r="C56" s="58" t="s">
        <v>372</v>
      </c>
      <c r="D56" s="65" t="str">
        <f>IFERROR(VLOOKUP(A46,REKAPAN!$A$1:$M$2737,10, FALSE))</f>
        <v/>
      </c>
      <c r="E56" s="227"/>
      <c r="F56" s="47" t="s">
        <v>404</v>
      </c>
      <c r="G56" s="66" t="str">
        <f t="shared" si="8"/>
        <v/>
      </c>
      <c r="H56" s="50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232"/>
      <c r="C57" s="58" t="s">
        <v>394</v>
      </c>
      <c r="D57" s="233"/>
      <c r="E57" s="227"/>
      <c r="F57" s="47"/>
      <c r="H57" s="5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39.75" customHeight="1">
      <c r="A58" s="232"/>
      <c r="C58" s="225"/>
      <c r="D58" s="50"/>
      <c r="E58" s="227"/>
      <c r="F58" s="64"/>
      <c r="H58" s="50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7" t="s">
        <v>460</v>
      </c>
      <c r="B59" s="234" t="s">
        <v>462</v>
      </c>
      <c r="C59" s="225"/>
      <c r="D59" s="226"/>
      <c r="E59" s="227"/>
      <c r="F59" s="69" t="s">
        <v>464</v>
      </c>
      <c r="G59" s="70" t="s">
        <v>469</v>
      </c>
      <c r="H59" s="71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235" t="str">
        <f>IFERROR(VLOOKUP(A46,REKAPAN!$A$2:$R$2737,16, FALSE))</f>
        <v/>
      </c>
      <c r="B60" s="236"/>
      <c r="C60" s="229"/>
      <c r="D60" s="230"/>
      <c r="E60" s="237"/>
      <c r="F60" s="77"/>
      <c r="G60" s="78"/>
      <c r="H60" s="79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221" t="s">
        <v>4087</v>
      </c>
      <c r="B61" s="222"/>
      <c r="C61" s="222"/>
      <c r="D61" s="223"/>
      <c r="E61" s="224"/>
      <c r="F61" s="30" t="str">
        <f>A61</f>
        <v>(31)5</v>
      </c>
      <c r="G61" s="31" t="s">
        <v>238</v>
      </c>
      <c r="H61" s="32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47" t="s">
        <v>239</v>
      </c>
      <c r="B62" s="52" t="str">
        <f>IFERROR(VLOOKUP(A61,REKAPAN!$A$1:$M$2737,2, FALSE))</f>
        <v/>
      </c>
      <c r="C62" s="225"/>
      <c r="D62" s="226"/>
      <c r="E62" s="227"/>
      <c r="F62" s="30" t="s">
        <v>266</v>
      </c>
      <c r="G62" s="43" t="str">
        <f>B68</f>
        <v/>
      </c>
      <c r="H62" s="28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7" t="s">
        <v>269</v>
      </c>
      <c r="B63" s="45" t="str">
        <f>IFERROR(VLOOKUP(A61,REKAPAN!$A$1:$M$2737,3, FALSE))</f>
        <v/>
      </c>
      <c r="D63" s="226"/>
      <c r="E63" s="227"/>
      <c r="F63" s="47" t="s">
        <v>270</v>
      </c>
      <c r="G63" s="49" t="str">
        <f>B62</f>
        <v/>
      </c>
      <c r="H63" s="50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7"/>
      <c r="D64" s="226"/>
      <c r="E64" s="227"/>
      <c r="F64" s="47" t="s">
        <v>283</v>
      </c>
      <c r="G64" s="51" t="str">
        <f t="shared" ref="G64:G68" si="9">D67</f>
        <v/>
      </c>
      <c r="H64" s="50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20.25" customHeight="1">
      <c r="A65" s="47"/>
      <c r="D65" s="226"/>
      <c r="E65" s="227"/>
      <c r="F65" s="47" t="s">
        <v>300</v>
      </c>
      <c r="G65" s="51" t="str">
        <f t="shared" si="9"/>
        <v/>
      </c>
      <c r="H65" s="50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228" t="s">
        <v>306</v>
      </c>
      <c r="B66" s="73" t="str">
        <f>IFERROR(VLOOKUP(A61,REKAPAN!$A$1:$M$2737,4, FALSE))</f>
        <v/>
      </c>
      <c r="C66" s="229"/>
      <c r="D66" s="230"/>
      <c r="E66" s="227"/>
      <c r="F66" s="47" t="s">
        <v>325</v>
      </c>
      <c r="G66" s="49" t="str">
        <f t="shared" si="9"/>
        <v/>
      </c>
      <c r="H66" s="50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47" t="s">
        <v>332</v>
      </c>
      <c r="B67" s="231" t="s">
        <v>333</v>
      </c>
      <c r="C67" s="58" t="s">
        <v>283</v>
      </c>
      <c r="D67" s="59" t="str">
        <f>IFERROR(VLOOKUP(A61,REKAPAN!$A$1:$M$2737,12, FALSE))</f>
        <v/>
      </c>
      <c r="E67" s="227"/>
      <c r="F67" s="47" t="s">
        <v>351</v>
      </c>
      <c r="G67" s="49" t="str">
        <f t="shared" si="9"/>
        <v/>
      </c>
      <c r="H67" s="50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7" t="s">
        <v>266</v>
      </c>
      <c r="B68" s="52" t="str">
        <f>IFERROR(VLOOKUP(A61,REKAPAN!$A$1:$O$2737,15, FALSE))</f>
        <v/>
      </c>
      <c r="C68" s="58" t="s">
        <v>300</v>
      </c>
      <c r="D68" s="59" t="str">
        <f>IFERROR(VLOOKUP(A61,REKAPAN!$A$1:$M$2737,13, FALSE))</f>
        <v/>
      </c>
      <c r="E68" s="227"/>
      <c r="F68" s="47" t="s">
        <v>372</v>
      </c>
      <c r="G68" s="49" t="str">
        <f t="shared" si="9"/>
        <v/>
      </c>
      <c r="H68" s="50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7" t="s">
        <v>383</v>
      </c>
      <c r="B69" s="52" t="str">
        <f>IFERROR(VLOOKUP(A61,REKAPAN!$A$1:$M$2737,6, FALSE))</f>
        <v/>
      </c>
      <c r="C69" s="58" t="s">
        <v>325</v>
      </c>
      <c r="D69" s="226" t="str">
        <f>IFERROR(VLOOKUP(A61,REKAPAN!$A$1:$M$2737,11, FALSE))</f>
        <v/>
      </c>
      <c r="E69" s="227"/>
      <c r="F69" s="47" t="s">
        <v>394</v>
      </c>
      <c r="G69" s="61" t="str">
        <f>IFERROR(VLOOKUP(A61,REKAPAN!$A$1:$O$2737,14, FALSE))</f>
        <v/>
      </c>
      <c r="H69" s="50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7" t="s">
        <v>404</v>
      </c>
      <c r="B70" s="62" t="str">
        <f>IFERROR(VLOOKUP(A61,REKAPAN!$A$1:$M$2737,5, FALSE))</f>
        <v/>
      </c>
      <c r="C70" s="58" t="s">
        <v>351</v>
      </c>
      <c r="D70" s="226" t="str">
        <f>IFERROR(VLOOKUP(A61,REKAPAN!$A$1:$M$2737,9, FALSE))</f>
        <v/>
      </c>
      <c r="E70" s="227"/>
      <c r="F70" s="47" t="s">
        <v>383</v>
      </c>
      <c r="G70" s="63" t="str">
        <f t="shared" ref="G70:G71" si="10">B69</f>
        <v/>
      </c>
      <c r="H70" s="50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232"/>
      <c r="C71" s="58" t="s">
        <v>372</v>
      </c>
      <c r="D71" s="65" t="str">
        <f>IFERROR(VLOOKUP(A61,REKAPAN!$A$1:$M$2737,10, FALSE))</f>
        <v/>
      </c>
      <c r="E71" s="227"/>
      <c r="F71" s="47" t="s">
        <v>404</v>
      </c>
      <c r="G71" s="66" t="str">
        <f t="shared" si="10"/>
        <v/>
      </c>
      <c r="H71" s="50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232"/>
      <c r="C72" s="58" t="s">
        <v>394</v>
      </c>
      <c r="D72" s="233"/>
      <c r="E72" s="227"/>
      <c r="F72" s="47"/>
      <c r="H72" s="50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27.0" customHeight="1">
      <c r="A73" s="232"/>
      <c r="C73" s="225"/>
      <c r="D73" s="50"/>
      <c r="E73" s="227"/>
      <c r="F73" s="64"/>
      <c r="H73" s="50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7" t="s">
        <v>460</v>
      </c>
      <c r="B74" s="234" t="s">
        <v>462</v>
      </c>
      <c r="C74" s="225"/>
      <c r="D74" s="226"/>
      <c r="E74" s="227"/>
      <c r="F74" s="69" t="s">
        <v>464</v>
      </c>
      <c r="G74" s="70" t="s">
        <v>469</v>
      </c>
      <c r="H74" s="71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235" t="str">
        <f>IFERROR(VLOOKUP(A61,REKAPAN!$A$2:$R$2737,16, FALSE))</f>
        <v/>
      </c>
      <c r="B75" s="236"/>
      <c r="C75" s="229"/>
      <c r="D75" s="230"/>
      <c r="E75" s="237"/>
      <c r="F75" s="77"/>
      <c r="G75" s="78"/>
      <c r="H75" s="79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221" t="s">
        <v>4089</v>
      </c>
      <c r="B76" s="222"/>
      <c r="C76" s="222"/>
      <c r="D76" s="223"/>
      <c r="E76" s="224"/>
      <c r="F76" s="30" t="str">
        <f>A76</f>
        <v>(31)6</v>
      </c>
      <c r="G76" s="31" t="s">
        <v>238</v>
      </c>
      <c r="H76" s="32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 ht="15.75" customHeight="1">
      <c r="A77" s="47" t="s">
        <v>239</v>
      </c>
      <c r="B77" s="52" t="str">
        <f>IFERROR(VLOOKUP(A76,REKAPAN!$A$1:$M$2737,2, FALSE))</f>
        <v/>
      </c>
      <c r="C77" s="225"/>
      <c r="D77" s="226"/>
      <c r="E77" s="227"/>
      <c r="F77" s="30" t="s">
        <v>266</v>
      </c>
      <c r="G77" s="43" t="str">
        <f>B83</f>
        <v/>
      </c>
      <c r="H77" s="28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7" t="s">
        <v>269</v>
      </c>
      <c r="B78" s="45" t="str">
        <f>IFERROR(VLOOKUP(A76,REKAPAN!$A$1:$M$2737,3, FALSE))</f>
        <v/>
      </c>
      <c r="D78" s="226"/>
      <c r="E78" s="227"/>
      <c r="F78" s="47" t="s">
        <v>270</v>
      </c>
      <c r="G78" s="49" t="str">
        <f>B77</f>
        <v/>
      </c>
      <c r="H78" s="50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3.5" customHeight="1">
      <c r="A79" s="47"/>
      <c r="D79" s="226"/>
      <c r="E79" s="227"/>
      <c r="F79" s="47" t="s">
        <v>283</v>
      </c>
      <c r="G79" s="51" t="str">
        <f t="shared" ref="G79:G83" si="11">D82</f>
        <v/>
      </c>
      <c r="H79" s="50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27.75" customHeight="1">
      <c r="A80" s="47"/>
      <c r="D80" s="226"/>
      <c r="E80" s="227"/>
      <c r="F80" s="47" t="s">
        <v>300</v>
      </c>
      <c r="G80" s="51" t="str">
        <f t="shared" si="11"/>
        <v/>
      </c>
      <c r="H80" s="50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228" t="s">
        <v>306</v>
      </c>
      <c r="B81" s="73" t="str">
        <f>IFERROR(VLOOKUP(A76,REKAPAN!$A$1:$M$2737,4, FALSE))</f>
        <v/>
      </c>
      <c r="C81" s="229"/>
      <c r="D81" s="230"/>
      <c r="E81" s="227"/>
      <c r="F81" s="47" t="s">
        <v>325</v>
      </c>
      <c r="G81" s="49" t="str">
        <f t="shared" si="11"/>
        <v/>
      </c>
      <c r="H81" s="50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47" t="s">
        <v>332</v>
      </c>
      <c r="B82" s="231" t="s">
        <v>333</v>
      </c>
      <c r="C82" s="58" t="s">
        <v>283</v>
      </c>
      <c r="D82" s="59" t="str">
        <f>IFERROR(VLOOKUP(A76,REKAPAN!$A$1:$M$2737,12, FALSE))</f>
        <v/>
      </c>
      <c r="E82" s="227"/>
      <c r="F82" s="47" t="s">
        <v>351</v>
      </c>
      <c r="G82" s="49" t="str">
        <f t="shared" si="11"/>
        <v/>
      </c>
      <c r="H82" s="50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7" t="s">
        <v>266</v>
      </c>
      <c r="B83" s="52" t="str">
        <f>IFERROR(VLOOKUP(A76,REKAPAN!$A$1:$O$2737,15, FALSE))</f>
        <v/>
      </c>
      <c r="C83" s="58" t="s">
        <v>300</v>
      </c>
      <c r="D83" s="59" t="str">
        <f>IFERROR(VLOOKUP(A76,REKAPAN!$A$1:$M$2737,13, FALSE))</f>
        <v/>
      </c>
      <c r="E83" s="227"/>
      <c r="F83" s="47" t="s">
        <v>372</v>
      </c>
      <c r="G83" s="49" t="str">
        <f t="shared" si="11"/>
        <v/>
      </c>
      <c r="H83" s="50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7" t="s">
        <v>383</v>
      </c>
      <c r="B84" s="52" t="str">
        <f>IFERROR(VLOOKUP(A76,REKAPAN!$A$1:$M$2737,6, FALSE))</f>
        <v/>
      </c>
      <c r="C84" s="58" t="s">
        <v>325</v>
      </c>
      <c r="D84" s="226" t="str">
        <f>IFERROR(VLOOKUP(A76,REKAPAN!$A$1:$M$2737,11, FALSE))</f>
        <v/>
      </c>
      <c r="E84" s="227"/>
      <c r="F84" s="47" t="s">
        <v>394</v>
      </c>
      <c r="G84" s="61" t="str">
        <f>IFERROR(VLOOKUP(A76,REKAPAN!$A$1:$O$2737,14, FALSE))</f>
        <v/>
      </c>
      <c r="H84" s="50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7" t="s">
        <v>404</v>
      </c>
      <c r="B85" s="62" t="str">
        <f>IFERROR(VLOOKUP(A76,REKAPAN!$A$1:$M$2737,5, FALSE))</f>
        <v/>
      </c>
      <c r="C85" s="58" t="s">
        <v>351</v>
      </c>
      <c r="D85" s="226" t="str">
        <f>IFERROR(VLOOKUP(A76,REKAPAN!$A$1:$M$2737,9, FALSE))</f>
        <v/>
      </c>
      <c r="E85" s="227"/>
      <c r="F85" s="47" t="s">
        <v>383</v>
      </c>
      <c r="G85" s="63" t="str">
        <f t="shared" ref="G85:G86" si="12">B84</f>
        <v/>
      </c>
      <c r="H85" s="50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9.5" customHeight="1">
      <c r="A86" s="232"/>
      <c r="C86" s="58" t="s">
        <v>372</v>
      </c>
      <c r="D86" s="65" t="str">
        <f>IFERROR(VLOOKUP(A76,REKAPAN!$A$1:$M$2737,10, FALSE))</f>
        <v/>
      </c>
      <c r="E86" s="227"/>
      <c r="F86" s="47" t="s">
        <v>404</v>
      </c>
      <c r="G86" s="66" t="str">
        <f t="shared" si="12"/>
        <v/>
      </c>
      <c r="H86" s="50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24.75" customHeight="1">
      <c r="A87" s="232"/>
      <c r="C87" s="58" t="s">
        <v>394</v>
      </c>
      <c r="D87" s="233"/>
      <c r="E87" s="227"/>
      <c r="F87" s="47"/>
      <c r="H87" s="50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2.0" customHeight="1">
      <c r="A88" s="232"/>
      <c r="C88" s="225"/>
      <c r="D88" s="50"/>
      <c r="E88" s="227"/>
      <c r="F88" s="64"/>
      <c r="H88" s="50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7" t="s">
        <v>460</v>
      </c>
      <c r="B89" s="234" t="s">
        <v>462</v>
      </c>
      <c r="C89" s="225"/>
      <c r="D89" s="226"/>
      <c r="E89" s="227"/>
      <c r="F89" s="69" t="s">
        <v>464</v>
      </c>
      <c r="G89" s="70" t="s">
        <v>469</v>
      </c>
      <c r="H89" s="71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235" t="str">
        <f>IFERROR(VLOOKUP(A76,REKAPAN!$A$2:$R$2737,16, FALSE))</f>
        <v/>
      </c>
      <c r="B90" s="236"/>
      <c r="C90" s="229"/>
      <c r="D90" s="230"/>
      <c r="E90" s="237"/>
      <c r="F90" s="77"/>
      <c r="G90" s="78"/>
      <c r="H90" s="79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221" t="s">
        <v>4091</v>
      </c>
      <c r="B91" s="222"/>
      <c r="C91" s="222"/>
      <c r="D91" s="223"/>
      <c r="E91" s="224"/>
      <c r="F91" s="30" t="str">
        <f>A91</f>
        <v>(31)7</v>
      </c>
      <c r="G91" s="31" t="s">
        <v>238</v>
      </c>
      <c r="H91" s="32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47" t="s">
        <v>239</v>
      </c>
      <c r="B92" s="52" t="str">
        <f>IFERROR(VLOOKUP(A91,REKAPAN!$A$1:$M$2737,2, FALSE))</f>
        <v/>
      </c>
      <c r="C92" s="225"/>
      <c r="D92" s="226"/>
      <c r="E92" s="227"/>
      <c r="F92" s="30" t="s">
        <v>266</v>
      </c>
      <c r="G92" s="43" t="str">
        <f>B98</f>
        <v/>
      </c>
      <c r="H92" s="28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7" t="s">
        <v>269</v>
      </c>
      <c r="B93" s="45" t="str">
        <f>IFERROR(VLOOKUP(A91,REKAPAN!$A$1:$M$2737,3, FALSE))</f>
        <v/>
      </c>
      <c r="D93" s="226"/>
      <c r="E93" s="227"/>
      <c r="F93" s="47" t="s">
        <v>270</v>
      </c>
      <c r="G93" s="49" t="str">
        <f>B92</f>
        <v/>
      </c>
      <c r="H93" s="50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24.75" customHeight="1">
      <c r="A94" s="47"/>
      <c r="D94" s="226"/>
      <c r="E94" s="227"/>
      <c r="F94" s="47" t="s">
        <v>283</v>
      </c>
      <c r="G94" s="51" t="str">
        <f t="shared" ref="G94:G98" si="13">D97</f>
        <v/>
      </c>
      <c r="H94" s="50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24.75" customHeight="1">
      <c r="A95" s="47"/>
      <c r="D95" s="226"/>
      <c r="E95" s="227"/>
      <c r="F95" s="47" t="s">
        <v>300</v>
      </c>
      <c r="G95" s="51" t="str">
        <f t="shared" si="13"/>
        <v/>
      </c>
      <c r="H95" s="50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228" t="s">
        <v>306</v>
      </c>
      <c r="B96" s="73" t="str">
        <f>IFERROR(VLOOKUP(A91,REKAPAN!$A$1:$M$2737,4, FALSE))</f>
        <v/>
      </c>
      <c r="C96" s="229"/>
      <c r="D96" s="230"/>
      <c r="E96" s="227"/>
      <c r="F96" s="47" t="s">
        <v>325</v>
      </c>
      <c r="G96" s="49" t="str">
        <f t="shared" si="13"/>
        <v/>
      </c>
      <c r="H96" s="50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47" t="s">
        <v>332</v>
      </c>
      <c r="B97" s="231" t="s">
        <v>333</v>
      </c>
      <c r="C97" s="58" t="s">
        <v>283</v>
      </c>
      <c r="D97" s="59" t="str">
        <f>IFERROR(VLOOKUP(A91,REKAPAN!$A$1:$M$2737,12, FALSE))</f>
        <v/>
      </c>
      <c r="E97" s="227"/>
      <c r="F97" s="47" t="s">
        <v>351</v>
      </c>
      <c r="G97" s="49" t="str">
        <f t="shared" si="13"/>
        <v/>
      </c>
      <c r="H97" s="50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7" t="s">
        <v>266</v>
      </c>
      <c r="B98" s="52" t="str">
        <f>IFERROR(VLOOKUP(A91,REKAPAN!$A$1:$O$2737,15, FALSE))</f>
        <v/>
      </c>
      <c r="C98" s="58" t="s">
        <v>300</v>
      </c>
      <c r="D98" s="59" t="str">
        <f>IFERROR(VLOOKUP(A91,REKAPAN!$A$1:$M$2737,13, FALSE))</f>
        <v/>
      </c>
      <c r="E98" s="227"/>
      <c r="F98" s="47" t="s">
        <v>372</v>
      </c>
      <c r="G98" s="49" t="str">
        <f t="shared" si="13"/>
        <v/>
      </c>
      <c r="H98" s="50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7" t="s">
        <v>383</v>
      </c>
      <c r="B99" s="52" t="str">
        <f>IFERROR(VLOOKUP(A91,REKAPAN!$A$1:$M$2737,6, FALSE))</f>
        <v/>
      </c>
      <c r="C99" s="58" t="s">
        <v>325</v>
      </c>
      <c r="D99" s="226" t="str">
        <f>IFERROR(VLOOKUP(A91,REKAPAN!$A$1:$M$2737,11, FALSE))</f>
        <v/>
      </c>
      <c r="E99" s="227"/>
      <c r="F99" s="47" t="s">
        <v>394</v>
      </c>
      <c r="G99" s="61" t="str">
        <f>IFERROR(VLOOKUP(A91,REKAPAN!$A$1:$O$2737,14, FALSE))</f>
        <v/>
      </c>
      <c r="H99" s="50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7" t="s">
        <v>404</v>
      </c>
      <c r="B100" s="62" t="str">
        <f>IFERROR(VLOOKUP(A91,REKAPAN!$A$1:$M$2737,5, FALSE))</f>
        <v/>
      </c>
      <c r="C100" s="58" t="s">
        <v>351</v>
      </c>
      <c r="D100" s="226" t="str">
        <f>IFERROR(VLOOKUP(A91,REKAPAN!$A$1:$M$2737,9, FALSE))</f>
        <v/>
      </c>
      <c r="E100" s="227"/>
      <c r="F100" s="47" t="s">
        <v>383</v>
      </c>
      <c r="G100" s="63" t="str">
        <f t="shared" ref="G100:G101" si="14">B99</f>
        <v/>
      </c>
      <c r="H100" s="50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232"/>
      <c r="C101" s="58" t="s">
        <v>372</v>
      </c>
      <c r="D101" s="65" t="str">
        <f>IFERROR(VLOOKUP(A91,REKAPAN!$A$1:$M$2737,10, FALSE))</f>
        <v/>
      </c>
      <c r="E101" s="227"/>
      <c r="F101" s="47" t="s">
        <v>404</v>
      </c>
      <c r="G101" s="66" t="str">
        <f t="shared" si="14"/>
        <v/>
      </c>
      <c r="H101" s="50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232"/>
      <c r="C102" s="58" t="s">
        <v>394</v>
      </c>
      <c r="D102" s="233"/>
      <c r="E102" s="227"/>
      <c r="F102" s="47"/>
      <c r="H102" s="50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31.5" customHeight="1">
      <c r="A103" s="232"/>
      <c r="C103" s="225"/>
      <c r="D103" s="50"/>
      <c r="E103" s="227"/>
      <c r="F103" s="64"/>
      <c r="H103" s="50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7" t="s">
        <v>460</v>
      </c>
      <c r="B104" s="234" t="s">
        <v>462</v>
      </c>
      <c r="C104" s="225"/>
      <c r="D104" s="226"/>
      <c r="E104" s="227"/>
      <c r="F104" s="69" t="s">
        <v>464</v>
      </c>
      <c r="G104" s="70" t="s">
        <v>469</v>
      </c>
      <c r="H104" s="71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235" t="str">
        <f>IFERROR(VLOOKUP(A91,REKAPAN!$A$2:$R$2737,16, FALSE))</f>
        <v/>
      </c>
      <c r="B105" s="236"/>
      <c r="C105" s="229"/>
      <c r="D105" s="230"/>
      <c r="E105" s="237"/>
      <c r="F105" s="77"/>
      <c r="G105" s="78"/>
      <c r="H105" s="79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221" t="s">
        <v>4093</v>
      </c>
      <c r="B106" s="222"/>
      <c r="C106" s="222"/>
      <c r="D106" s="223"/>
      <c r="E106" s="224"/>
      <c r="F106" s="30" t="str">
        <f>A106</f>
        <v>(31)8</v>
      </c>
      <c r="G106" s="31" t="s">
        <v>238</v>
      </c>
      <c r="H106" s="32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47" t="s">
        <v>239</v>
      </c>
      <c r="B107" s="52" t="str">
        <f>IFERROR(VLOOKUP(A106,REKAPAN!$A$1:$M$2737,2, FALSE))</f>
        <v/>
      </c>
      <c r="C107" s="225"/>
      <c r="D107" s="226"/>
      <c r="E107" s="227"/>
      <c r="F107" s="30" t="s">
        <v>266</v>
      </c>
      <c r="G107" s="43" t="str">
        <f>B113</f>
        <v/>
      </c>
      <c r="H107" s="28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7" t="s">
        <v>269</v>
      </c>
      <c r="B108" s="45" t="str">
        <f>IFERROR(VLOOKUP(A106,REKAPAN!$A$1:$M$2737,3, FALSE))</f>
        <v/>
      </c>
      <c r="D108" s="226"/>
      <c r="E108" s="227"/>
      <c r="F108" s="47" t="s">
        <v>270</v>
      </c>
      <c r="G108" s="49" t="str">
        <f>B107</f>
        <v/>
      </c>
      <c r="H108" s="50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27.75" customHeight="1">
      <c r="A109" s="47"/>
      <c r="D109" s="226"/>
      <c r="E109" s="227"/>
      <c r="F109" s="47" t="s">
        <v>283</v>
      </c>
      <c r="G109" s="51" t="str">
        <f t="shared" ref="G109:G113" si="15">D112</f>
        <v/>
      </c>
      <c r="H109" s="50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7"/>
      <c r="D110" s="226"/>
      <c r="E110" s="227"/>
      <c r="F110" s="47" t="s">
        <v>300</v>
      </c>
      <c r="G110" s="51" t="str">
        <f t="shared" si="15"/>
        <v/>
      </c>
      <c r="H110" s="50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228" t="s">
        <v>306</v>
      </c>
      <c r="B111" s="73" t="str">
        <f>IFERROR(VLOOKUP(A106,REKAPAN!$A$1:$M$2737,4, FALSE))</f>
        <v/>
      </c>
      <c r="C111" s="229"/>
      <c r="D111" s="230"/>
      <c r="E111" s="227"/>
      <c r="F111" s="47" t="s">
        <v>325</v>
      </c>
      <c r="G111" s="49" t="str">
        <f t="shared" si="15"/>
        <v/>
      </c>
      <c r="H111" s="50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47" t="s">
        <v>332</v>
      </c>
      <c r="B112" s="231" t="s">
        <v>333</v>
      </c>
      <c r="C112" s="58" t="s">
        <v>283</v>
      </c>
      <c r="D112" s="59" t="str">
        <f>IFERROR(VLOOKUP(A106,REKAPAN!$A$1:$M$2737,12, FALSE))</f>
        <v/>
      </c>
      <c r="E112" s="227"/>
      <c r="F112" s="47" t="s">
        <v>351</v>
      </c>
      <c r="G112" s="49" t="str">
        <f t="shared" si="15"/>
        <v/>
      </c>
      <c r="H112" s="50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7" t="s">
        <v>266</v>
      </c>
      <c r="B113" s="52" t="str">
        <f>IFERROR(VLOOKUP(A106,REKAPAN!$A$1:$O$2737,15, FALSE))</f>
        <v/>
      </c>
      <c r="C113" s="58" t="s">
        <v>300</v>
      </c>
      <c r="D113" s="59" t="str">
        <f>IFERROR(VLOOKUP(A106,REKAPAN!$A$1:$M$2737,13, FALSE))</f>
        <v/>
      </c>
      <c r="E113" s="227"/>
      <c r="F113" s="47" t="s">
        <v>372</v>
      </c>
      <c r="G113" s="49" t="str">
        <f t="shared" si="15"/>
        <v/>
      </c>
      <c r="H113" s="50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7" t="s">
        <v>383</v>
      </c>
      <c r="B114" s="52" t="str">
        <f>IFERROR(VLOOKUP(A106,REKAPAN!$A$1:$M$2737,6, FALSE))</f>
        <v/>
      </c>
      <c r="C114" s="58" t="s">
        <v>325</v>
      </c>
      <c r="D114" s="226" t="str">
        <f>IFERROR(VLOOKUP(A106,REKAPAN!$A$1:$M$2737,11, FALSE))</f>
        <v/>
      </c>
      <c r="E114" s="227"/>
      <c r="F114" s="47" t="s">
        <v>394</v>
      </c>
      <c r="G114" s="61" t="str">
        <f>IFERROR(VLOOKUP(A106,REKAPAN!$A$1:$O$2737,14, FALSE))</f>
        <v/>
      </c>
      <c r="H114" s="50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7" t="s">
        <v>404</v>
      </c>
      <c r="B115" s="62" t="str">
        <f>IFERROR(VLOOKUP(A106,REKAPAN!$A$1:$M$2737,5, FALSE))</f>
        <v/>
      </c>
      <c r="C115" s="58" t="s">
        <v>351</v>
      </c>
      <c r="D115" s="226" t="str">
        <f>IFERROR(VLOOKUP(A106,REKAPAN!$A$1:$M$2737,9, FALSE))</f>
        <v/>
      </c>
      <c r="E115" s="227"/>
      <c r="F115" s="47" t="s">
        <v>383</v>
      </c>
      <c r="G115" s="63" t="str">
        <f t="shared" ref="G115:G116" si="16">B114</f>
        <v/>
      </c>
      <c r="H115" s="50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232"/>
      <c r="C116" s="58" t="s">
        <v>372</v>
      </c>
      <c r="D116" s="65" t="str">
        <f>IFERROR(VLOOKUP(A106,REKAPAN!$A$1:$M$2737,10, FALSE))</f>
        <v/>
      </c>
      <c r="E116" s="227"/>
      <c r="F116" s="47" t="s">
        <v>404</v>
      </c>
      <c r="G116" s="66" t="str">
        <f t="shared" si="16"/>
        <v/>
      </c>
      <c r="H116" s="50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232"/>
      <c r="C117" s="58" t="s">
        <v>394</v>
      </c>
      <c r="D117" s="233"/>
      <c r="E117" s="227"/>
      <c r="F117" s="47"/>
      <c r="H117" s="50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29.25" customHeight="1">
      <c r="A118" s="232"/>
      <c r="C118" s="225"/>
      <c r="D118" s="50"/>
      <c r="E118" s="227"/>
      <c r="F118" s="64"/>
      <c r="H118" s="50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7" t="s">
        <v>460</v>
      </c>
      <c r="B119" s="234" t="s">
        <v>462</v>
      </c>
      <c r="C119" s="225"/>
      <c r="D119" s="226"/>
      <c r="E119" s="227"/>
      <c r="F119" s="69" t="s">
        <v>464</v>
      </c>
      <c r="G119" s="70" t="s">
        <v>469</v>
      </c>
      <c r="H119" s="71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235" t="str">
        <f>IFERROR(VLOOKUP(A106,REKAPAN!$A$2:$R$2737,16, FALSE))</f>
        <v/>
      </c>
      <c r="B120" s="236"/>
      <c r="C120" s="229"/>
      <c r="D120" s="230"/>
      <c r="E120" s="237"/>
      <c r="F120" s="77"/>
      <c r="G120" s="78"/>
      <c r="H120" s="79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239" t="s">
        <v>4095</v>
      </c>
      <c r="B121" s="222"/>
      <c r="C121" s="222"/>
      <c r="D121" s="223"/>
      <c r="E121" s="240"/>
      <c r="F121" s="164" t="str">
        <f>A121</f>
        <v>(31)9</v>
      </c>
      <c r="G121" s="165" t="s">
        <v>238</v>
      </c>
      <c r="H121" s="166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176" t="s">
        <v>239</v>
      </c>
      <c r="B122" s="179" t="str">
        <f>IFERROR(VLOOKUP(A121,REKAPAN!$A$1:$M$2737,2, FALSE))</f>
        <v/>
      </c>
      <c r="C122" s="241"/>
      <c r="D122" s="242"/>
      <c r="E122" s="243"/>
      <c r="F122" s="164" t="s">
        <v>266</v>
      </c>
      <c r="G122" s="172" t="str">
        <f>B128</f>
        <v/>
      </c>
      <c r="H122" s="28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176" t="s">
        <v>269</v>
      </c>
      <c r="B123" s="174" t="str">
        <f>IFERROR(VLOOKUP(A121,REKAPAN!$A$1:$M$2737,3, FALSE))</f>
        <v/>
      </c>
      <c r="D123" s="242"/>
      <c r="E123" s="243"/>
      <c r="F123" s="176" t="s">
        <v>270</v>
      </c>
      <c r="G123" s="177" t="str">
        <f>B122</f>
        <v/>
      </c>
      <c r="H123" s="50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24.75" customHeight="1">
      <c r="A124" s="176"/>
      <c r="D124" s="242"/>
      <c r="E124" s="243"/>
      <c r="F124" s="176" t="s">
        <v>283</v>
      </c>
      <c r="G124" s="178" t="str">
        <f t="shared" ref="G124:G128" si="17">D127</f>
        <v/>
      </c>
      <c r="H124" s="50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28.5" customHeight="1">
      <c r="A125" s="176"/>
      <c r="D125" s="242"/>
      <c r="E125" s="243"/>
      <c r="F125" s="176" t="s">
        <v>300</v>
      </c>
      <c r="G125" s="178" t="str">
        <f t="shared" si="17"/>
        <v/>
      </c>
      <c r="H125" s="50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244" t="s">
        <v>306</v>
      </c>
      <c r="B126" s="200" t="str">
        <f>IFERROR(VLOOKUP(A121,REKAPAN!$A$1:$M$2737,4, FALSE))</f>
        <v/>
      </c>
      <c r="C126" s="245"/>
      <c r="D126" s="246"/>
      <c r="E126" s="243"/>
      <c r="F126" s="176" t="s">
        <v>325</v>
      </c>
      <c r="G126" s="177" t="str">
        <f t="shared" si="17"/>
        <v/>
      </c>
      <c r="H126" s="50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176" t="s">
        <v>332</v>
      </c>
      <c r="B127" s="247" t="s">
        <v>333</v>
      </c>
      <c r="C127" s="185" t="s">
        <v>283</v>
      </c>
      <c r="D127" s="186" t="str">
        <f>IFERROR(VLOOKUP(A121,REKAPAN!$A$1:$M$2737,12, FALSE))</f>
        <v/>
      </c>
      <c r="E127" s="243"/>
      <c r="F127" s="176" t="s">
        <v>351</v>
      </c>
      <c r="G127" s="177" t="str">
        <f t="shared" si="17"/>
        <v/>
      </c>
      <c r="H127" s="50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176" t="s">
        <v>266</v>
      </c>
      <c r="B128" s="179" t="str">
        <f>IFERROR(VLOOKUP(A121,REKAPAN!$A$1:$O$2737,15, FALSE))</f>
        <v/>
      </c>
      <c r="C128" s="185" t="s">
        <v>300</v>
      </c>
      <c r="D128" s="186" t="str">
        <f>IFERROR(VLOOKUP(A121,REKAPAN!$A$1:$M$2737,13, FALSE))</f>
        <v/>
      </c>
      <c r="E128" s="243"/>
      <c r="F128" s="176" t="s">
        <v>372</v>
      </c>
      <c r="G128" s="177" t="str">
        <f t="shared" si="17"/>
        <v/>
      </c>
      <c r="H128" s="50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176" t="s">
        <v>383</v>
      </c>
      <c r="B129" s="179" t="str">
        <f>IFERROR(VLOOKUP(A121,REKAPAN!$A$1:$M$2737,6, FALSE))</f>
        <v/>
      </c>
      <c r="C129" s="185" t="s">
        <v>325</v>
      </c>
      <c r="D129" s="242" t="str">
        <f>IFERROR(VLOOKUP(A121,REKAPAN!$A$1:$M$2737,11, FALSE))</f>
        <v/>
      </c>
      <c r="E129" s="243"/>
      <c r="F129" s="176" t="s">
        <v>394</v>
      </c>
      <c r="G129" s="188" t="str">
        <f>IFERROR(VLOOKUP(A121,REKAPAN!$A$1:$O$2737,14, FALSE))</f>
        <v/>
      </c>
      <c r="H129" s="50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176" t="s">
        <v>404</v>
      </c>
      <c r="B130" s="189" t="str">
        <f>IFERROR(VLOOKUP(A121,REKAPAN!$A$1:$M$2737,5, FALSE))</f>
        <v/>
      </c>
      <c r="C130" s="185" t="s">
        <v>351</v>
      </c>
      <c r="D130" s="242" t="str">
        <f>IFERROR(VLOOKUP(A121,REKAPAN!$A$1:$M$2737,9, FALSE))</f>
        <v/>
      </c>
      <c r="E130" s="243"/>
      <c r="F130" s="176" t="s">
        <v>383</v>
      </c>
      <c r="G130" s="190" t="str">
        <f t="shared" ref="G130:G131" si="18">B129</f>
        <v/>
      </c>
      <c r="H130" s="50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249"/>
      <c r="C131" s="185" t="s">
        <v>372</v>
      </c>
      <c r="D131" s="192" t="str">
        <f>IFERROR(VLOOKUP(A121,REKAPAN!$A$1:$M$2737,10, FALSE))</f>
        <v/>
      </c>
      <c r="E131" s="243"/>
      <c r="F131" s="176" t="s">
        <v>404</v>
      </c>
      <c r="G131" s="193" t="str">
        <f t="shared" si="18"/>
        <v/>
      </c>
      <c r="H131" s="50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249"/>
      <c r="C132" s="185" t="s">
        <v>394</v>
      </c>
      <c r="D132" s="253"/>
      <c r="E132" s="243"/>
      <c r="F132" s="176"/>
      <c r="H132" s="50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249"/>
      <c r="C133" s="241"/>
      <c r="D133" s="50"/>
      <c r="E133" s="243"/>
      <c r="F133" s="191"/>
      <c r="H133" s="50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176" t="s">
        <v>460</v>
      </c>
      <c r="B134" s="195" t="s">
        <v>462</v>
      </c>
      <c r="C134" s="241"/>
      <c r="D134" s="242"/>
      <c r="E134" s="243"/>
      <c r="F134" s="196" t="s">
        <v>464</v>
      </c>
      <c r="G134" s="197" t="s">
        <v>469</v>
      </c>
      <c r="H134" s="198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255" t="str">
        <f>IFERROR(VLOOKUP(A121,REKAPAN!$A$2:$R$2737,16, FALSE))</f>
        <v/>
      </c>
      <c r="B135" s="257"/>
      <c r="C135" s="245"/>
      <c r="D135" s="246"/>
      <c r="E135" s="258"/>
      <c r="F135" s="204"/>
      <c r="G135" s="78"/>
      <c r="H135" s="79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239" t="s">
        <v>4098</v>
      </c>
      <c r="B136" s="222"/>
      <c r="C136" s="222"/>
      <c r="D136" s="223"/>
      <c r="E136" s="240"/>
      <c r="F136" s="164" t="str">
        <f>A136</f>
        <v>(31)10</v>
      </c>
      <c r="G136" s="165" t="s">
        <v>238</v>
      </c>
      <c r="H136" s="166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176" t="s">
        <v>239</v>
      </c>
      <c r="B137" s="179" t="str">
        <f>IFERROR(VLOOKUP(A136,REKAPAN!$A$1:$M$2737,2, FALSE))</f>
        <v/>
      </c>
      <c r="C137" s="241"/>
      <c r="D137" s="242"/>
      <c r="E137" s="243"/>
      <c r="F137" s="164" t="s">
        <v>266</v>
      </c>
      <c r="G137" s="172" t="str">
        <f>B143</f>
        <v/>
      </c>
      <c r="H137" s="28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176" t="s">
        <v>269</v>
      </c>
      <c r="B138" s="174" t="str">
        <f>IFERROR(VLOOKUP(A136,REKAPAN!$A$1:$M$2737,3, FALSE))</f>
        <v/>
      </c>
      <c r="D138" s="242"/>
      <c r="E138" s="243"/>
      <c r="F138" s="176" t="s">
        <v>270</v>
      </c>
      <c r="G138" s="177" t="str">
        <f>B137</f>
        <v/>
      </c>
      <c r="H138" s="50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20.25" customHeight="1">
      <c r="A139" s="176"/>
      <c r="D139" s="242"/>
      <c r="E139" s="243"/>
      <c r="F139" s="176" t="s">
        <v>283</v>
      </c>
      <c r="G139" s="178" t="str">
        <f t="shared" ref="G139:G143" si="19">D142</f>
        <v/>
      </c>
      <c r="H139" s="50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30.75" customHeight="1">
      <c r="A140" s="176"/>
      <c r="D140" s="242"/>
      <c r="E140" s="243"/>
      <c r="F140" s="176" t="s">
        <v>300</v>
      </c>
      <c r="G140" s="178" t="str">
        <f t="shared" si="19"/>
        <v/>
      </c>
      <c r="H140" s="50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244" t="s">
        <v>306</v>
      </c>
      <c r="B141" s="200" t="str">
        <f>IFERROR(VLOOKUP(A136,REKAPAN!$A$1:$M$2737,4, FALSE))</f>
        <v/>
      </c>
      <c r="C141" s="245"/>
      <c r="D141" s="246"/>
      <c r="E141" s="243"/>
      <c r="F141" s="176" t="s">
        <v>325</v>
      </c>
      <c r="G141" s="177" t="str">
        <f t="shared" si="19"/>
        <v/>
      </c>
      <c r="H141" s="50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176" t="s">
        <v>332</v>
      </c>
      <c r="B142" s="247" t="s">
        <v>333</v>
      </c>
      <c r="C142" s="185" t="s">
        <v>283</v>
      </c>
      <c r="D142" s="186" t="str">
        <f>IFERROR(VLOOKUP(A136,REKAPAN!$A$1:$M$2737,12, FALSE))</f>
        <v/>
      </c>
      <c r="E142" s="243"/>
      <c r="F142" s="176" t="s">
        <v>351</v>
      </c>
      <c r="G142" s="177" t="str">
        <f t="shared" si="19"/>
        <v/>
      </c>
      <c r="H142" s="50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176" t="s">
        <v>266</v>
      </c>
      <c r="B143" s="179" t="str">
        <f>IFERROR(VLOOKUP(A136,REKAPAN!$A$1:$O$2737,15, FALSE))</f>
        <v/>
      </c>
      <c r="C143" s="185" t="s">
        <v>300</v>
      </c>
      <c r="D143" s="186" t="str">
        <f>IFERROR(VLOOKUP(A136,REKAPAN!$A$1:$M$2737,13, FALSE))</f>
        <v/>
      </c>
      <c r="E143" s="243"/>
      <c r="F143" s="176" t="s">
        <v>372</v>
      </c>
      <c r="G143" s="177" t="str">
        <f t="shared" si="19"/>
        <v/>
      </c>
      <c r="H143" s="50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176" t="s">
        <v>383</v>
      </c>
      <c r="B144" s="179" t="str">
        <f>IFERROR(VLOOKUP(A136,REKAPAN!$A$1:$M$2737,6, FALSE))</f>
        <v/>
      </c>
      <c r="C144" s="185" t="s">
        <v>325</v>
      </c>
      <c r="D144" s="242" t="str">
        <f>IFERROR(VLOOKUP(A136,REKAPAN!$A$1:$M$2737,11, FALSE))</f>
        <v/>
      </c>
      <c r="E144" s="243"/>
      <c r="F144" s="176" t="s">
        <v>394</v>
      </c>
      <c r="G144" s="188" t="str">
        <f>IFERROR(VLOOKUP(A136,REKAPAN!$A$1:$O$2737,14, FALSE))</f>
        <v/>
      </c>
      <c r="H144" s="50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176" t="s">
        <v>404</v>
      </c>
      <c r="B145" s="189" t="str">
        <f>IFERROR(VLOOKUP(A136,REKAPAN!$A$1:$M$2737,5, FALSE))</f>
        <v/>
      </c>
      <c r="C145" s="185" t="s">
        <v>351</v>
      </c>
      <c r="D145" s="242" t="str">
        <f>IFERROR(VLOOKUP(A136,REKAPAN!$A$1:$M$2737,9, FALSE))</f>
        <v/>
      </c>
      <c r="E145" s="243"/>
      <c r="F145" s="176" t="s">
        <v>383</v>
      </c>
      <c r="G145" s="190" t="str">
        <f t="shared" ref="G145:G146" si="20">B144</f>
        <v/>
      </c>
      <c r="H145" s="50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249"/>
      <c r="C146" s="185" t="s">
        <v>372</v>
      </c>
      <c r="D146" s="192" t="str">
        <f>IFERROR(VLOOKUP(A136,REKAPAN!$A$1:$M$2737,10, FALSE))</f>
        <v/>
      </c>
      <c r="E146" s="243"/>
      <c r="F146" s="176" t="s">
        <v>404</v>
      </c>
      <c r="G146" s="193" t="str">
        <f t="shared" si="20"/>
        <v/>
      </c>
      <c r="H146" s="50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249"/>
      <c r="C147" s="185" t="s">
        <v>394</v>
      </c>
      <c r="D147" s="253"/>
      <c r="E147" s="243"/>
      <c r="F147" s="176"/>
      <c r="H147" s="50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27.0" customHeight="1">
      <c r="A148" s="249"/>
      <c r="C148" s="241"/>
      <c r="D148" s="50"/>
      <c r="E148" s="243"/>
      <c r="F148" s="191"/>
      <c r="H148" s="50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176" t="s">
        <v>460</v>
      </c>
      <c r="B149" s="195" t="s">
        <v>462</v>
      </c>
      <c r="C149" s="241"/>
      <c r="D149" s="242"/>
      <c r="E149" s="243"/>
      <c r="F149" s="196" t="s">
        <v>464</v>
      </c>
      <c r="G149" s="197" t="s">
        <v>469</v>
      </c>
      <c r="H149" s="198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255" t="str">
        <f>IFERROR(VLOOKUP(A136,REKAPAN!$A$2:$R$2737,16, FALSE))</f>
        <v/>
      </c>
      <c r="B150" s="257"/>
      <c r="C150" s="245"/>
      <c r="D150" s="246"/>
      <c r="E150" s="258"/>
      <c r="F150" s="204"/>
      <c r="G150" s="78"/>
      <c r="H150" s="79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239" t="s">
        <v>4100</v>
      </c>
      <c r="B151" s="222"/>
      <c r="C151" s="222"/>
      <c r="D151" s="223"/>
      <c r="E151" s="240"/>
      <c r="F151" s="164" t="str">
        <f>A151</f>
        <v>(31)11</v>
      </c>
      <c r="G151" s="165" t="s">
        <v>238</v>
      </c>
      <c r="H151" s="166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176" t="s">
        <v>239</v>
      </c>
      <c r="B152" s="179" t="str">
        <f>IFERROR(VLOOKUP(A151,REKAPAN!$A$1:$M$2737,2, FALSE))</f>
        <v/>
      </c>
      <c r="C152" s="241"/>
      <c r="D152" s="242"/>
      <c r="E152" s="243"/>
      <c r="F152" s="164" t="s">
        <v>266</v>
      </c>
      <c r="G152" s="172" t="str">
        <f>B158</f>
        <v/>
      </c>
      <c r="H152" s="28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176" t="s">
        <v>269</v>
      </c>
      <c r="B153" s="174" t="str">
        <f>IFERROR(VLOOKUP(A151,REKAPAN!$A$1:$M$2737,3, FALSE))</f>
        <v/>
      </c>
      <c r="D153" s="242"/>
      <c r="E153" s="243"/>
      <c r="F153" s="176" t="s">
        <v>270</v>
      </c>
      <c r="G153" s="177" t="str">
        <f>B152</f>
        <v/>
      </c>
      <c r="H153" s="50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176"/>
      <c r="D154" s="242"/>
      <c r="E154" s="243"/>
      <c r="F154" s="176" t="s">
        <v>283</v>
      </c>
      <c r="G154" s="178" t="str">
        <f t="shared" ref="G154:G158" si="21">D157</f>
        <v/>
      </c>
      <c r="H154" s="50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33.0" customHeight="1">
      <c r="A155" s="176"/>
      <c r="D155" s="242"/>
      <c r="E155" s="243"/>
      <c r="F155" s="176" t="s">
        <v>300</v>
      </c>
      <c r="G155" s="178" t="str">
        <f t="shared" si="21"/>
        <v/>
      </c>
      <c r="H155" s="50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244" t="s">
        <v>306</v>
      </c>
      <c r="B156" s="200" t="str">
        <f>IFERROR(VLOOKUP(A151,REKAPAN!$A$1:$M$2737,4, FALSE))</f>
        <v/>
      </c>
      <c r="C156" s="245"/>
      <c r="D156" s="246"/>
      <c r="E156" s="243"/>
      <c r="F156" s="176" t="s">
        <v>325</v>
      </c>
      <c r="G156" s="177" t="str">
        <f t="shared" si="21"/>
        <v/>
      </c>
      <c r="H156" s="50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176" t="s">
        <v>332</v>
      </c>
      <c r="B157" s="247" t="s">
        <v>333</v>
      </c>
      <c r="C157" s="185" t="s">
        <v>283</v>
      </c>
      <c r="D157" s="186" t="str">
        <f>IFERROR(VLOOKUP(A151,REKAPAN!$A$1:$M$2737,12, FALSE))</f>
        <v/>
      </c>
      <c r="E157" s="243"/>
      <c r="F157" s="176" t="s">
        <v>351</v>
      </c>
      <c r="G157" s="177" t="str">
        <f t="shared" si="21"/>
        <v/>
      </c>
      <c r="H157" s="50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176" t="s">
        <v>266</v>
      </c>
      <c r="B158" s="179" t="str">
        <f>IFERROR(VLOOKUP(A151,REKAPAN!$A$1:$O$2737,15, FALSE))</f>
        <v/>
      </c>
      <c r="C158" s="185" t="s">
        <v>300</v>
      </c>
      <c r="D158" s="186" t="str">
        <f>IFERROR(VLOOKUP(A151,REKAPAN!$A$1:$M$2737,13, FALSE))</f>
        <v/>
      </c>
      <c r="E158" s="243"/>
      <c r="F158" s="176" t="s">
        <v>372</v>
      </c>
      <c r="G158" s="177" t="str">
        <f t="shared" si="21"/>
        <v/>
      </c>
      <c r="H158" s="50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176" t="s">
        <v>383</v>
      </c>
      <c r="B159" s="179" t="str">
        <f>IFERROR(VLOOKUP(A151,REKAPAN!$A$1:$M$2737,6, FALSE))</f>
        <v/>
      </c>
      <c r="C159" s="185" t="s">
        <v>325</v>
      </c>
      <c r="D159" s="242" t="str">
        <f>IFERROR(VLOOKUP(A151,REKAPAN!$A$1:$M$2737,11, FALSE))</f>
        <v/>
      </c>
      <c r="E159" s="243"/>
      <c r="F159" s="176" t="s">
        <v>394</v>
      </c>
      <c r="G159" s="188" t="str">
        <f>IFERROR(VLOOKUP(A151,REKAPAN!$A$1:$O$2737,14, FALSE))</f>
        <v/>
      </c>
      <c r="H159" s="50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176" t="s">
        <v>404</v>
      </c>
      <c r="B160" s="189" t="str">
        <f>IFERROR(VLOOKUP(A151,REKAPAN!$A$1:$M$2737,5, FALSE))</f>
        <v/>
      </c>
      <c r="C160" s="185" t="s">
        <v>351</v>
      </c>
      <c r="D160" s="242" t="str">
        <f>IFERROR(VLOOKUP(A151,REKAPAN!$A$1:$M$2737,9, FALSE))</f>
        <v/>
      </c>
      <c r="E160" s="243"/>
      <c r="F160" s="176" t="s">
        <v>383</v>
      </c>
      <c r="G160" s="190" t="str">
        <f t="shared" ref="G160:G161" si="22">B159</f>
        <v/>
      </c>
      <c r="H160" s="50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249"/>
      <c r="C161" s="185" t="s">
        <v>372</v>
      </c>
      <c r="D161" s="192" t="str">
        <f>IFERROR(VLOOKUP(A151,REKAPAN!$A$1:$M$2737,10, FALSE))</f>
        <v/>
      </c>
      <c r="E161" s="243"/>
      <c r="F161" s="176" t="s">
        <v>404</v>
      </c>
      <c r="G161" s="193" t="str">
        <f t="shared" si="22"/>
        <v/>
      </c>
      <c r="H161" s="50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249"/>
      <c r="C162" s="185" t="s">
        <v>394</v>
      </c>
      <c r="D162" s="253"/>
      <c r="E162" s="243"/>
      <c r="F162" s="176"/>
      <c r="H162" s="50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33.75" customHeight="1">
      <c r="A163" s="249"/>
      <c r="C163" s="241"/>
      <c r="D163" s="50"/>
      <c r="E163" s="243"/>
      <c r="F163" s="191"/>
      <c r="H163" s="50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176" t="s">
        <v>460</v>
      </c>
      <c r="B164" s="195" t="s">
        <v>462</v>
      </c>
      <c r="C164" s="241"/>
      <c r="D164" s="242"/>
      <c r="E164" s="243"/>
      <c r="F164" s="196" t="s">
        <v>464</v>
      </c>
      <c r="G164" s="197" t="s">
        <v>469</v>
      </c>
      <c r="H164" s="198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255" t="str">
        <f>IFERROR(VLOOKUP(A151,REKAPAN!$A$2:$R$2737,16, FALSE))</f>
        <v/>
      </c>
      <c r="B165" s="257"/>
      <c r="C165" s="245"/>
      <c r="D165" s="246"/>
      <c r="E165" s="258"/>
      <c r="F165" s="204"/>
      <c r="G165" s="78"/>
      <c r="H165" s="79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239" t="s">
        <v>4101</v>
      </c>
      <c r="B166" s="222"/>
      <c r="C166" s="222"/>
      <c r="D166" s="223"/>
      <c r="E166" s="240"/>
      <c r="F166" s="164" t="str">
        <f>A166</f>
        <v>(31)12</v>
      </c>
      <c r="G166" s="165" t="s">
        <v>238</v>
      </c>
      <c r="H166" s="166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176" t="s">
        <v>239</v>
      </c>
      <c r="B167" s="179" t="str">
        <f>IFERROR(VLOOKUP(A166,REKAPAN!$A$1:$M$2737,2, FALSE))</f>
        <v/>
      </c>
      <c r="C167" s="241"/>
      <c r="D167" s="242"/>
      <c r="E167" s="243"/>
      <c r="F167" s="164" t="s">
        <v>266</v>
      </c>
      <c r="G167" s="172" t="str">
        <f>B173</f>
        <v/>
      </c>
      <c r="H167" s="28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176" t="s">
        <v>269</v>
      </c>
      <c r="B168" s="174" t="str">
        <f>IFERROR(VLOOKUP(A166,REKAPAN!$A$1:$M$2737,3, FALSE))</f>
        <v/>
      </c>
      <c r="D168" s="242"/>
      <c r="E168" s="243"/>
      <c r="F168" s="176" t="s">
        <v>270</v>
      </c>
      <c r="G168" s="177" t="str">
        <f>B167</f>
        <v/>
      </c>
      <c r="H168" s="50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176"/>
      <c r="D169" s="242"/>
      <c r="E169" s="243"/>
      <c r="F169" s="176" t="s">
        <v>283</v>
      </c>
      <c r="G169" s="178" t="str">
        <f t="shared" ref="G169:G173" si="23">D172</f>
        <v/>
      </c>
      <c r="H169" s="50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33.0" customHeight="1">
      <c r="A170" s="176"/>
      <c r="D170" s="242"/>
      <c r="E170" s="243"/>
      <c r="F170" s="176" t="s">
        <v>300</v>
      </c>
      <c r="G170" s="178" t="str">
        <f t="shared" si="23"/>
        <v/>
      </c>
      <c r="H170" s="50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244" t="s">
        <v>306</v>
      </c>
      <c r="B171" s="200" t="str">
        <f>IFERROR(VLOOKUP(A166,REKAPAN!$A$1:$M$2737,4, FALSE))</f>
        <v/>
      </c>
      <c r="C171" s="245"/>
      <c r="D171" s="246"/>
      <c r="E171" s="243"/>
      <c r="F171" s="176" t="s">
        <v>325</v>
      </c>
      <c r="G171" s="177" t="str">
        <f t="shared" si="23"/>
        <v/>
      </c>
      <c r="H171" s="50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176" t="s">
        <v>332</v>
      </c>
      <c r="B172" s="247" t="s">
        <v>333</v>
      </c>
      <c r="C172" s="185" t="s">
        <v>283</v>
      </c>
      <c r="D172" s="186" t="str">
        <f>IFERROR(VLOOKUP(A166,REKAPAN!$A$1:$M$2737,12, FALSE))</f>
        <v/>
      </c>
      <c r="E172" s="243"/>
      <c r="F172" s="176" t="s">
        <v>351</v>
      </c>
      <c r="G172" s="177" t="str">
        <f t="shared" si="23"/>
        <v/>
      </c>
      <c r="H172" s="50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176" t="s">
        <v>266</v>
      </c>
      <c r="B173" s="179" t="str">
        <f>IFERROR(VLOOKUP(A166,REKAPAN!$A$1:$O$2737,15, FALSE))</f>
        <v/>
      </c>
      <c r="C173" s="185" t="s">
        <v>300</v>
      </c>
      <c r="D173" s="186" t="str">
        <f>IFERROR(VLOOKUP(A166,REKAPAN!$A$1:$M$2737,13, FALSE))</f>
        <v/>
      </c>
      <c r="E173" s="243"/>
      <c r="F173" s="176" t="s">
        <v>372</v>
      </c>
      <c r="G173" s="177" t="str">
        <f t="shared" si="23"/>
        <v/>
      </c>
      <c r="H173" s="50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176" t="s">
        <v>383</v>
      </c>
      <c r="B174" s="179" t="str">
        <f>IFERROR(VLOOKUP(A166,REKAPAN!$A$1:$M$2737,6, FALSE))</f>
        <v/>
      </c>
      <c r="C174" s="185" t="s">
        <v>325</v>
      </c>
      <c r="D174" s="242" t="str">
        <f>IFERROR(VLOOKUP(A166,REKAPAN!$A$1:$M$2737,11, FALSE))</f>
        <v/>
      </c>
      <c r="E174" s="243"/>
      <c r="F174" s="176" t="s">
        <v>394</v>
      </c>
      <c r="G174" s="188" t="str">
        <f>IFERROR(VLOOKUP(A166,REKAPAN!$A$1:$O$2737,14, FALSE))</f>
        <v/>
      </c>
      <c r="H174" s="50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176" t="s">
        <v>404</v>
      </c>
      <c r="B175" s="189" t="str">
        <f>IFERROR(VLOOKUP(A166,REKAPAN!$A$1:$M$2737,5, FALSE))</f>
        <v/>
      </c>
      <c r="C175" s="185" t="s">
        <v>351</v>
      </c>
      <c r="D175" s="242" t="str">
        <f>IFERROR(VLOOKUP(A166,REKAPAN!$A$1:$M$2737,9, FALSE))</f>
        <v/>
      </c>
      <c r="E175" s="243"/>
      <c r="F175" s="176" t="s">
        <v>383</v>
      </c>
      <c r="G175" s="190" t="str">
        <f t="shared" ref="G175:G176" si="24">B174</f>
        <v/>
      </c>
      <c r="H175" s="50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249"/>
      <c r="C176" s="185" t="s">
        <v>372</v>
      </c>
      <c r="D176" s="192" t="str">
        <f>IFERROR(VLOOKUP(A166,REKAPAN!$A$1:$M$2737,10, FALSE))</f>
        <v/>
      </c>
      <c r="E176" s="243"/>
      <c r="F176" s="176" t="s">
        <v>404</v>
      </c>
      <c r="G176" s="193" t="str">
        <f t="shared" si="24"/>
        <v/>
      </c>
      <c r="H176" s="50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249"/>
      <c r="C177" s="185" t="s">
        <v>394</v>
      </c>
      <c r="D177" s="253"/>
      <c r="E177" s="243"/>
      <c r="F177" s="176"/>
      <c r="H177" s="50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5.75" customHeight="1">
      <c r="A178" s="249"/>
      <c r="C178" s="241"/>
      <c r="D178" s="50"/>
      <c r="E178" s="243"/>
      <c r="F178" s="191"/>
      <c r="H178" s="50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176" t="s">
        <v>460</v>
      </c>
      <c r="B179" s="195" t="s">
        <v>462</v>
      </c>
      <c r="C179" s="241"/>
      <c r="D179" s="242"/>
      <c r="E179" s="243"/>
      <c r="F179" s="196" t="s">
        <v>464</v>
      </c>
      <c r="G179" s="197" t="s">
        <v>469</v>
      </c>
      <c r="H179" s="198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255" t="str">
        <f>IFERROR(VLOOKUP(A166,REKAPAN!$A$2:$R$2737,16, FALSE))</f>
        <v/>
      </c>
      <c r="B180" s="257"/>
      <c r="C180" s="245"/>
      <c r="D180" s="246"/>
      <c r="E180" s="258"/>
      <c r="F180" s="204"/>
      <c r="G180" s="78"/>
      <c r="H180" s="79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239" t="s">
        <v>4103</v>
      </c>
      <c r="B181" s="222"/>
      <c r="C181" s="222"/>
      <c r="D181" s="223"/>
      <c r="E181" s="240"/>
      <c r="F181" s="164" t="str">
        <f>A181</f>
        <v>(31)13</v>
      </c>
      <c r="G181" s="165" t="s">
        <v>238</v>
      </c>
      <c r="H181" s="166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176" t="s">
        <v>239</v>
      </c>
      <c r="B182" s="179" t="str">
        <f>IFERROR(VLOOKUP(A181,REKAPAN!$A$1:$M$2737,2, FALSE))</f>
        <v/>
      </c>
      <c r="C182" s="241"/>
      <c r="D182" s="242"/>
      <c r="E182" s="243"/>
      <c r="F182" s="164" t="s">
        <v>266</v>
      </c>
      <c r="G182" s="172" t="str">
        <f>B188</f>
        <v/>
      </c>
      <c r="H182" s="28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176" t="s">
        <v>269</v>
      </c>
      <c r="B183" s="174" t="str">
        <f>IFERROR(VLOOKUP(A181,REKAPAN!$A$1:$M$2737,3, FALSE))</f>
        <v/>
      </c>
      <c r="D183" s="242"/>
      <c r="E183" s="243"/>
      <c r="F183" s="176" t="s">
        <v>270</v>
      </c>
      <c r="G183" s="177" t="str">
        <f>B182</f>
        <v/>
      </c>
      <c r="H183" s="50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176"/>
      <c r="D184" s="242"/>
      <c r="E184" s="243"/>
      <c r="F184" s="176" t="s">
        <v>283</v>
      </c>
      <c r="G184" s="178" t="str">
        <f t="shared" ref="G184:G188" si="25">D187</f>
        <v/>
      </c>
      <c r="H184" s="50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26.25" customHeight="1">
      <c r="A185" s="176"/>
      <c r="D185" s="242"/>
      <c r="E185" s="243"/>
      <c r="F185" s="176" t="s">
        <v>300</v>
      </c>
      <c r="G185" s="178" t="str">
        <f t="shared" si="25"/>
        <v/>
      </c>
      <c r="H185" s="50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244" t="s">
        <v>306</v>
      </c>
      <c r="B186" s="200" t="str">
        <f>IFERROR(VLOOKUP(A181,REKAPAN!$A$1:$M$2737,4, FALSE))</f>
        <v/>
      </c>
      <c r="C186" s="245"/>
      <c r="D186" s="246"/>
      <c r="E186" s="243"/>
      <c r="F186" s="176" t="s">
        <v>325</v>
      </c>
      <c r="G186" s="177" t="str">
        <f t="shared" si="25"/>
        <v/>
      </c>
      <c r="H186" s="50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176" t="s">
        <v>332</v>
      </c>
      <c r="B187" s="247" t="s">
        <v>333</v>
      </c>
      <c r="C187" s="185" t="s">
        <v>283</v>
      </c>
      <c r="D187" s="186" t="str">
        <f>IFERROR(VLOOKUP(A181,REKAPAN!$A$1:$M$2737,12, FALSE))</f>
        <v/>
      </c>
      <c r="E187" s="243"/>
      <c r="F187" s="176" t="s">
        <v>351</v>
      </c>
      <c r="G187" s="177" t="str">
        <f t="shared" si="25"/>
        <v/>
      </c>
      <c r="H187" s="50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176" t="s">
        <v>266</v>
      </c>
      <c r="B188" s="179" t="str">
        <f>IFERROR(VLOOKUP(A181,REKAPAN!$A$1:$O$2737,15, FALSE))</f>
        <v/>
      </c>
      <c r="C188" s="185" t="s">
        <v>300</v>
      </c>
      <c r="D188" s="186" t="str">
        <f>IFERROR(VLOOKUP(A181,REKAPAN!$A$1:$M$2737,13, FALSE))</f>
        <v/>
      </c>
      <c r="E188" s="243"/>
      <c r="F188" s="176" t="s">
        <v>372</v>
      </c>
      <c r="G188" s="177" t="str">
        <f t="shared" si="25"/>
        <v/>
      </c>
      <c r="H188" s="50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176" t="s">
        <v>383</v>
      </c>
      <c r="B189" s="179" t="str">
        <f>IFERROR(VLOOKUP(A181,REKAPAN!$A$1:$M$2737,6, FALSE))</f>
        <v/>
      </c>
      <c r="C189" s="185" t="s">
        <v>325</v>
      </c>
      <c r="D189" s="242" t="str">
        <f>IFERROR(VLOOKUP(A181,REKAPAN!$A$1:$M$2737,11, FALSE))</f>
        <v/>
      </c>
      <c r="E189" s="243"/>
      <c r="F189" s="176" t="s">
        <v>394</v>
      </c>
      <c r="G189" s="188" t="str">
        <f>IFERROR(VLOOKUP(A181,REKAPAN!$A$1:$O$2737,14, FALSE))</f>
        <v/>
      </c>
      <c r="H189" s="50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176" t="s">
        <v>404</v>
      </c>
      <c r="B190" s="189" t="str">
        <f>IFERROR(VLOOKUP(A181,REKAPAN!$A$1:$M$2737,5, FALSE))</f>
        <v/>
      </c>
      <c r="C190" s="185" t="s">
        <v>351</v>
      </c>
      <c r="D190" s="242" t="str">
        <f>IFERROR(VLOOKUP(A181,REKAPAN!$A$1:$M$2737,9, FALSE))</f>
        <v/>
      </c>
      <c r="E190" s="243"/>
      <c r="F190" s="176" t="s">
        <v>383</v>
      </c>
      <c r="G190" s="190" t="str">
        <f t="shared" ref="G190:G191" si="26">B189</f>
        <v/>
      </c>
      <c r="H190" s="50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249"/>
      <c r="C191" s="185" t="s">
        <v>372</v>
      </c>
      <c r="D191" s="192" t="str">
        <f>IFERROR(VLOOKUP(A181,REKAPAN!$A$1:$M$2737,10, FALSE))</f>
        <v/>
      </c>
      <c r="E191" s="243"/>
      <c r="F191" s="176" t="s">
        <v>404</v>
      </c>
      <c r="G191" s="193" t="str">
        <f t="shared" si="26"/>
        <v/>
      </c>
      <c r="H191" s="50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21.75" customHeight="1">
      <c r="A192" s="249"/>
      <c r="C192" s="185" t="s">
        <v>394</v>
      </c>
      <c r="D192" s="253"/>
      <c r="E192" s="243"/>
      <c r="F192" s="176"/>
      <c r="H192" s="50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0" customHeight="1">
      <c r="A193" s="249"/>
      <c r="C193" s="241"/>
      <c r="D193" s="50"/>
      <c r="E193" s="243"/>
      <c r="F193" s="191"/>
      <c r="H193" s="50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176" t="s">
        <v>460</v>
      </c>
      <c r="B194" s="195" t="s">
        <v>462</v>
      </c>
      <c r="C194" s="241"/>
      <c r="D194" s="242"/>
      <c r="E194" s="243"/>
      <c r="F194" s="196" t="s">
        <v>464</v>
      </c>
      <c r="G194" s="197" t="s">
        <v>469</v>
      </c>
      <c r="H194" s="198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255" t="str">
        <f>IFERROR(VLOOKUP(A181,REKAPAN!$A$2:$R$2737,16, FALSE))</f>
        <v/>
      </c>
      <c r="B195" s="257"/>
      <c r="C195" s="245"/>
      <c r="D195" s="246"/>
      <c r="E195" s="258"/>
      <c r="F195" s="204"/>
      <c r="G195" s="78"/>
      <c r="H195" s="79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239" t="s">
        <v>4105</v>
      </c>
      <c r="B196" s="222"/>
      <c r="C196" s="222"/>
      <c r="D196" s="223"/>
      <c r="E196" s="240"/>
      <c r="F196" s="164" t="str">
        <f>A196</f>
        <v>(31)14</v>
      </c>
      <c r="G196" s="165" t="s">
        <v>238</v>
      </c>
      <c r="H196" s="166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176" t="s">
        <v>239</v>
      </c>
      <c r="B197" s="179" t="str">
        <f>IFERROR(VLOOKUP(A196,REKAPAN!$A$1:$M$2737,2, FALSE))</f>
        <v/>
      </c>
      <c r="C197" s="241"/>
      <c r="D197" s="242"/>
      <c r="E197" s="243"/>
      <c r="F197" s="164" t="s">
        <v>266</v>
      </c>
      <c r="G197" s="172" t="str">
        <f>B203</f>
        <v/>
      </c>
      <c r="H197" s="28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176" t="s">
        <v>269</v>
      </c>
      <c r="B198" s="174" t="str">
        <f>IFERROR(VLOOKUP(A196,REKAPAN!$A$1:$M$2737,3, FALSE))</f>
        <v/>
      </c>
      <c r="D198" s="242"/>
      <c r="E198" s="243"/>
      <c r="F198" s="176" t="s">
        <v>270</v>
      </c>
      <c r="G198" s="177" t="str">
        <f>B197</f>
        <v/>
      </c>
      <c r="H198" s="50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176"/>
      <c r="D199" s="242"/>
      <c r="E199" s="243"/>
      <c r="F199" s="176" t="s">
        <v>283</v>
      </c>
      <c r="G199" s="178" t="str">
        <f t="shared" ref="G199:G203" si="27">D202</f>
        <v/>
      </c>
      <c r="H199" s="50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33.75" customHeight="1">
      <c r="A200" s="176"/>
      <c r="D200" s="242"/>
      <c r="E200" s="243"/>
      <c r="F200" s="176" t="s">
        <v>300</v>
      </c>
      <c r="G200" s="178" t="str">
        <f t="shared" si="27"/>
        <v/>
      </c>
      <c r="H200" s="50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244" t="s">
        <v>306</v>
      </c>
      <c r="B201" s="200" t="str">
        <f>IFERROR(VLOOKUP(A196,REKAPAN!$A$1:$M$2737,4, FALSE))</f>
        <v/>
      </c>
      <c r="C201" s="245"/>
      <c r="D201" s="246"/>
      <c r="E201" s="243"/>
      <c r="F201" s="176" t="s">
        <v>325</v>
      </c>
      <c r="G201" s="177" t="str">
        <f t="shared" si="27"/>
        <v/>
      </c>
      <c r="H201" s="50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176" t="s">
        <v>332</v>
      </c>
      <c r="B202" s="247" t="s">
        <v>333</v>
      </c>
      <c r="C202" s="185" t="s">
        <v>283</v>
      </c>
      <c r="D202" s="186" t="str">
        <f>IFERROR(VLOOKUP(A196,REKAPAN!$A$1:$M$2737,12, FALSE))</f>
        <v/>
      </c>
      <c r="E202" s="243"/>
      <c r="F202" s="176" t="s">
        <v>351</v>
      </c>
      <c r="G202" s="177" t="str">
        <f t="shared" si="27"/>
        <v/>
      </c>
      <c r="H202" s="50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176" t="s">
        <v>266</v>
      </c>
      <c r="B203" s="179" t="str">
        <f>IFERROR(VLOOKUP(A196,REKAPAN!$A$1:$O$2737,15, FALSE))</f>
        <v/>
      </c>
      <c r="C203" s="185" t="s">
        <v>300</v>
      </c>
      <c r="D203" s="186" t="str">
        <f>IFERROR(VLOOKUP(A196,REKAPAN!$A$1:$M$2737,13, FALSE))</f>
        <v/>
      </c>
      <c r="E203" s="243"/>
      <c r="F203" s="176" t="s">
        <v>372</v>
      </c>
      <c r="G203" s="177" t="str">
        <f t="shared" si="27"/>
        <v/>
      </c>
      <c r="H203" s="50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176" t="s">
        <v>383</v>
      </c>
      <c r="B204" s="179" t="str">
        <f>IFERROR(VLOOKUP(A196,REKAPAN!$A$1:$M$2737,6, FALSE))</f>
        <v/>
      </c>
      <c r="C204" s="185" t="s">
        <v>325</v>
      </c>
      <c r="D204" s="242" t="str">
        <f>IFERROR(VLOOKUP(A196,REKAPAN!$A$1:$M$2737,11, FALSE))</f>
        <v/>
      </c>
      <c r="E204" s="243"/>
      <c r="F204" s="176" t="s">
        <v>394</v>
      </c>
      <c r="G204" s="188" t="str">
        <f>IFERROR(VLOOKUP(A196,REKAPAN!$A$1:$O$2737,14, FALSE))</f>
        <v/>
      </c>
      <c r="H204" s="50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176" t="s">
        <v>404</v>
      </c>
      <c r="B205" s="189" t="str">
        <f>IFERROR(VLOOKUP(A196,REKAPAN!$A$1:$M$2737,5, FALSE))</f>
        <v/>
      </c>
      <c r="C205" s="185" t="s">
        <v>351</v>
      </c>
      <c r="D205" s="242" t="str">
        <f>IFERROR(VLOOKUP(A196,REKAPAN!$A$1:$M$2737,9, FALSE))</f>
        <v/>
      </c>
      <c r="E205" s="243"/>
      <c r="F205" s="176" t="s">
        <v>383</v>
      </c>
      <c r="G205" s="190" t="str">
        <f t="shared" ref="G205:G206" si="28">B204</f>
        <v/>
      </c>
      <c r="H205" s="50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249"/>
      <c r="C206" s="185" t="s">
        <v>372</v>
      </c>
      <c r="D206" s="192" t="str">
        <f>IFERROR(VLOOKUP(A196,REKAPAN!$A$1:$M$2737,10, FALSE))</f>
        <v/>
      </c>
      <c r="E206" s="243"/>
      <c r="F206" s="176" t="s">
        <v>404</v>
      </c>
      <c r="G206" s="193" t="str">
        <f t="shared" si="28"/>
        <v/>
      </c>
      <c r="H206" s="50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249"/>
      <c r="C207" s="185" t="s">
        <v>394</v>
      </c>
      <c r="D207" s="253"/>
      <c r="E207" s="243"/>
      <c r="F207" s="176"/>
      <c r="H207" s="50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249"/>
      <c r="C208" s="241"/>
      <c r="D208" s="50"/>
      <c r="E208" s="243"/>
      <c r="F208" s="191"/>
      <c r="H208" s="50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176" t="s">
        <v>460</v>
      </c>
      <c r="B209" s="195" t="s">
        <v>462</v>
      </c>
      <c r="C209" s="241"/>
      <c r="D209" s="242"/>
      <c r="E209" s="243"/>
      <c r="F209" s="196" t="s">
        <v>464</v>
      </c>
      <c r="G209" s="197" t="s">
        <v>469</v>
      </c>
      <c r="H209" s="198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255" t="str">
        <f>IFERROR(VLOOKUP(A196,REKAPAN!$A$2:$R$2737,16, FALSE))</f>
        <v/>
      </c>
      <c r="B210" s="257"/>
      <c r="C210" s="245"/>
      <c r="D210" s="246"/>
      <c r="E210" s="258"/>
      <c r="F210" s="204"/>
      <c r="G210" s="78"/>
      <c r="H210" s="79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239" t="s">
        <v>4108</v>
      </c>
      <c r="B211" s="222"/>
      <c r="C211" s="222"/>
      <c r="D211" s="223"/>
      <c r="E211" s="240"/>
      <c r="F211" s="164" t="str">
        <f>A211</f>
        <v>(31)15</v>
      </c>
      <c r="G211" s="165" t="s">
        <v>238</v>
      </c>
      <c r="H211" s="166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176" t="s">
        <v>239</v>
      </c>
      <c r="B212" s="179" t="str">
        <f>IFERROR(VLOOKUP(A211,REKAPAN!$A$1:$M$2737,2, FALSE))</f>
        <v/>
      </c>
      <c r="C212" s="241"/>
      <c r="D212" s="242"/>
      <c r="E212" s="243"/>
      <c r="F212" s="164" t="s">
        <v>266</v>
      </c>
      <c r="G212" s="172" t="str">
        <f>B218</f>
        <v/>
      </c>
      <c r="H212" s="28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176" t="s">
        <v>269</v>
      </c>
      <c r="B213" s="174" t="str">
        <f>IFERROR(VLOOKUP(A211,REKAPAN!$A$1:$M$2737,3, FALSE))</f>
        <v/>
      </c>
      <c r="D213" s="242"/>
      <c r="E213" s="243"/>
      <c r="F213" s="176" t="s">
        <v>270</v>
      </c>
      <c r="G213" s="177" t="str">
        <f>B212</f>
        <v/>
      </c>
      <c r="H213" s="50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176"/>
      <c r="D214" s="242"/>
      <c r="E214" s="243"/>
      <c r="F214" s="176" t="s">
        <v>283</v>
      </c>
      <c r="G214" s="178" t="str">
        <f t="shared" ref="G214:G218" si="29">D217</f>
        <v/>
      </c>
      <c r="H214" s="50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25.5" customHeight="1">
      <c r="A215" s="176"/>
      <c r="D215" s="242"/>
      <c r="E215" s="243"/>
      <c r="F215" s="176" t="s">
        <v>300</v>
      </c>
      <c r="G215" s="178" t="str">
        <f t="shared" si="29"/>
        <v/>
      </c>
      <c r="H215" s="50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244" t="s">
        <v>306</v>
      </c>
      <c r="B216" s="200" t="str">
        <f>IFERROR(VLOOKUP(A211,REKAPAN!$A$1:$M$2737,4, FALSE))</f>
        <v/>
      </c>
      <c r="C216" s="245"/>
      <c r="D216" s="246"/>
      <c r="E216" s="243"/>
      <c r="F216" s="176" t="s">
        <v>325</v>
      </c>
      <c r="G216" s="177" t="str">
        <f t="shared" si="29"/>
        <v/>
      </c>
      <c r="H216" s="50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176" t="s">
        <v>332</v>
      </c>
      <c r="B217" s="247" t="s">
        <v>333</v>
      </c>
      <c r="C217" s="185" t="s">
        <v>283</v>
      </c>
      <c r="D217" s="186" t="str">
        <f>IFERROR(VLOOKUP(A211,REKAPAN!$A$1:$M$2737,12, FALSE))</f>
        <v/>
      </c>
      <c r="E217" s="243"/>
      <c r="F217" s="176" t="s">
        <v>351</v>
      </c>
      <c r="G217" s="177" t="str">
        <f t="shared" si="29"/>
        <v/>
      </c>
      <c r="H217" s="50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176" t="s">
        <v>266</v>
      </c>
      <c r="B218" s="179" t="str">
        <f>IFERROR(VLOOKUP(A211,REKAPAN!$A$1:$O$2737,15, FALSE))</f>
        <v/>
      </c>
      <c r="C218" s="185" t="s">
        <v>300</v>
      </c>
      <c r="D218" s="186" t="str">
        <f>IFERROR(VLOOKUP(A211,REKAPAN!$A$1:$M$2737,13, FALSE))</f>
        <v/>
      </c>
      <c r="E218" s="243"/>
      <c r="F218" s="176" t="s">
        <v>372</v>
      </c>
      <c r="G218" s="177" t="str">
        <f t="shared" si="29"/>
        <v/>
      </c>
      <c r="H218" s="50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176" t="s">
        <v>383</v>
      </c>
      <c r="B219" s="179" t="str">
        <f>IFERROR(VLOOKUP(A211,REKAPAN!$A$1:$M$2737,6, FALSE))</f>
        <v/>
      </c>
      <c r="C219" s="185" t="s">
        <v>325</v>
      </c>
      <c r="D219" s="242" t="str">
        <f>IFERROR(VLOOKUP(A211,REKAPAN!$A$1:$M$2737,11, FALSE))</f>
        <v/>
      </c>
      <c r="E219" s="243"/>
      <c r="F219" s="176" t="s">
        <v>394</v>
      </c>
      <c r="G219" s="188" t="str">
        <f>IFERROR(VLOOKUP(A211,REKAPAN!$A$1:$O$2737,14, FALSE))</f>
        <v/>
      </c>
      <c r="H219" s="50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176" t="s">
        <v>404</v>
      </c>
      <c r="B220" s="189" t="str">
        <f>IFERROR(VLOOKUP(A211,REKAPAN!$A$1:$M$2737,5, FALSE))</f>
        <v/>
      </c>
      <c r="C220" s="185" t="s">
        <v>351</v>
      </c>
      <c r="D220" s="242" t="str">
        <f>IFERROR(VLOOKUP(A211,REKAPAN!$A$1:$M$2737,9, FALSE))</f>
        <v/>
      </c>
      <c r="E220" s="243"/>
      <c r="F220" s="176" t="s">
        <v>383</v>
      </c>
      <c r="G220" s="190" t="str">
        <f t="shared" ref="G220:G221" si="30">B219</f>
        <v/>
      </c>
      <c r="H220" s="50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249"/>
      <c r="C221" s="185" t="s">
        <v>372</v>
      </c>
      <c r="D221" s="192" t="str">
        <f>IFERROR(VLOOKUP(A211,REKAPAN!$A$1:$M$2737,10, FALSE))</f>
        <v/>
      </c>
      <c r="E221" s="243"/>
      <c r="F221" s="176" t="s">
        <v>404</v>
      </c>
      <c r="G221" s="193" t="str">
        <f t="shared" si="30"/>
        <v/>
      </c>
      <c r="H221" s="50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249"/>
      <c r="C222" s="185" t="s">
        <v>394</v>
      </c>
      <c r="D222" s="253"/>
      <c r="E222" s="243"/>
      <c r="F222" s="176"/>
      <c r="H222" s="50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249"/>
      <c r="C223" s="241"/>
      <c r="D223" s="50"/>
      <c r="E223" s="243"/>
      <c r="F223" s="191"/>
      <c r="H223" s="50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176" t="s">
        <v>460</v>
      </c>
      <c r="B224" s="195" t="s">
        <v>462</v>
      </c>
      <c r="C224" s="241"/>
      <c r="D224" s="242"/>
      <c r="E224" s="243"/>
      <c r="F224" s="196" t="s">
        <v>464</v>
      </c>
      <c r="G224" s="197" t="s">
        <v>469</v>
      </c>
      <c r="H224" s="198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255" t="str">
        <f>IFERROR(VLOOKUP(A211,REKAPAN!$A$2:$R$2737,16, FALSE))</f>
        <v/>
      </c>
      <c r="B225" s="257"/>
      <c r="C225" s="245"/>
      <c r="D225" s="246"/>
      <c r="E225" s="258"/>
      <c r="F225" s="204"/>
      <c r="G225" s="78"/>
      <c r="H225" s="79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239" t="s">
        <v>4111</v>
      </c>
      <c r="B226" s="222"/>
      <c r="C226" s="222"/>
      <c r="D226" s="223"/>
      <c r="E226" s="240"/>
      <c r="F226" s="164" t="str">
        <f>A226</f>
        <v>(31)16</v>
      </c>
      <c r="G226" s="165" t="s">
        <v>238</v>
      </c>
      <c r="H226" s="166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176" t="s">
        <v>239</v>
      </c>
      <c r="B227" s="179" t="str">
        <f>IFERROR(VLOOKUP(A226,REKAPAN!$A$1:$M$2737,2, FALSE))</f>
        <v/>
      </c>
      <c r="C227" s="241"/>
      <c r="D227" s="242"/>
      <c r="E227" s="243"/>
      <c r="F227" s="164" t="s">
        <v>266</v>
      </c>
      <c r="G227" s="172" t="str">
        <f>B233</f>
        <v/>
      </c>
      <c r="H227" s="28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176" t="s">
        <v>269</v>
      </c>
      <c r="B228" s="174" t="str">
        <f>IFERROR(VLOOKUP(A226,REKAPAN!$A$1:$M$2737,3, FALSE))</f>
        <v/>
      </c>
      <c r="D228" s="242"/>
      <c r="E228" s="243"/>
      <c r="F228" s="176" t="s">
        <v>270</v>
      </c>
      <c r="G228" s="177" t="str">
        <f>B227</f>
        <v/>
      </c>
      <c r="H228" s="50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176"/>
      <c r="D229" s="242"/>
      <c r="E229" s="243"/>
      <c r="F229" s="176" t="s">
        <v>283</v>
      </c>
      <c r="G229" s="178" t="str">
        <f t="shared" ref="G229:G233" si="31">D232</f>
        <v/>
      </c>
      <c r="H229" s="50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30.0" customHeight="1">
      <c r="A230" s="176"/>
      <c r="D230" s="242"/>
      <c r="E230" s="243"/>
      <c r="F230" s="176" t="s">
        <v>300</v>
      </c>
      <c r="G230" s="178" t="str">
        <f t="shared" si="31"/>
        <v/>
      </c>
      <c r="H230" s="50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244" t="s">
        <v>306</v>
      </c>
      <c r="B231" s="200" t="str">
        <f>IFERROR(VLOOKUP(A226,REKAPAN!$A$1:$M$2737,4, FALSE))</f>
        <v/>
      </c>
      <c r="C231" s="245"/>
      <c r="D231" s="246"/>
      <c r="E231" s="243"/>
      <c r="F231" s="176" t="s">
        <v>325</v>
      </c>
      <c r="G231" s="177" t="str">
        <f t="shared" si="31"/>
        <v/>
      </c>
      <c r="H231" s="50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176" t="s">
        <v>332</v>
      </c>
      <c r="B232" s="247" t="s">
        <v>333</v>
      </c>
      <c r="C232" s="185" t="s">
        <v>283</v>
      </c>
      <c r="D232" s="186" t="str">
        <f>IFERROR(VLOOKUP(A226,REKAPAN!$A$1:$M$2737,12, FALSE))</f>
        <v/>
      </c>
      <c r="E232" s="243"/>
      <c r="F232" s="176" t="s">
        <v>351</v>
      </c>
      <c r="G232" s="177" t="str">
        <f t="shared" si="31"/>
        <v/>
      </c>
      <c r="H232" s="50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176" t="s">
        <v>266</v>
      </c>
      <c r="B233" s="179" t="str">
        <f>IFERROR(VLOOKUP(A226,REKAPAN!$A$1:$O$2737,15, FALSE))</f>
        <v/>
      </c>
      <c r="C233" s="185" t="s">
        <v>300</v>
      </c>
      <c r="D233" s="186" t="str">
        <f>IFERROR(VLOOKUP(A226,REKAPAN!$A$1:$M$2737,13, FALSE))</f>
        <v/>
      </c>
      <c r="E233" s="243"/>
      <c r="F233" s="176" t="s">
        <v>372</v>
      </c>
      <c r="G233" s="177" t="str">
        <f t="shared" si="31"/>
        <v/>
      </c>
      <c r="H233" s="50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176" t="s">
        <v>383</v>
      </c>
      <c r="B234" s="179" t="str">
        <f>IFERROR(VLOOKUP(A226,REKAPAN!$A$1:$M$2737,6, FALSE))</f>
        <v/>
      </c>
      <c r="C234" s="185" t="s">
        <v>325</v>
      </c>
      <c r="D234" s="242" t="str">
        <f>IFERROR(VLOOKUP(A226,REKAPAN!$A$1:$M$2737,11, FALSE))</f>
        <v/>
      </c>
      <c r="E234" s="243"/>
      <c r="F234" s="176" t="s">
        <v>394</v>
      </c>
      <c r="G234" s="188" t="str">
        <f>IFERROR(VLOOKUP(A226,REKAPAN!$A$1:$O$2737,14, FALSE))</f>
        <v/>
      </c>
      <c r="H234" s="50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176" t="s">
        <v>404</v>
      </c>
      <c r="B235" s="189" t="str">
        <f>IFERROR(VLOOKUP(A226,REKAPAN!$A$1:$M$2737,5, FALSE))</f>
        <v/>
      </c>
      <c r="C235" s="185" t="s">
        <v>351</v>
      </c>
      <c r="D235" s="242" t="str">
        <f>IFERROR(VLOOKUP(A226,REKAPAN!$A$1:$M$2737,9, FALSE))</f>
        <v/>
      </c>
      <c r="E235" s="243"/>
      <c r="F235" s="176" t="s">
        <v>383</v>
      </c>
      <c r="G235" s="190" t="str">
        <f t="shared" ref="G235:G236" si="32">B234</f>
        <v/>
      </c>
      <c r="H235" s="50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249"/>
      <c r="C236" s="185" t="s">
        <v>372</v>
      </c>
      <c r="D236" s="192" t="str">
        <f>IFERROR(VLOOKUP(A226,REKAPAN!$A$1:$M$2737,10, FALSE))</f>
        <v/>
      </c>
      <c r="E236" s="243"/>
      <c r="F236" s="176" t="s">
        <v>404</v>
      </c>
      <c r="G236" s="193" t="str">
        <f t="shared" si="32"/>
        <v/>
      </c>
      <c r="H236" s="50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249"/>
      <c r="C237" s="185" t="s">
        <v>394</v>
      </c>
      <c r="D237" s="253"/>
      <c r="E237" s="243"/>
      <c r="F237" s="176"/>
      <c r="H237" s="50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29.25" customHeight="1">
      <c r="A238" s="249"/>
      <c r="C238" s="241"/>
      <c r="D238" s="50"/>
      <c r="E238" s="243"/>
      <c r="F238" s="191"/>
      <c r="H238" s="50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176" t="s">
        <v>460</v>
      </c>
      <c r="B239" s="195" t="s">
        <v>462</v>
      </c>
      <c r="C239" s="241"/>
      <c r="D239" s="242"/>
      <c r="E239" s="243"/>
      <c r="F239" s="196" t="s">
        <v>464</v>
      </c>
      <c r="G239" s="197" t="s">
        <v>469</v>
      </c>
      <c r="H239" s="198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255" t="str">
        <f>IFERROR(VLOOKUP(A226,REKAPAN!$A$2:$R$2737,16, FALSE))</f>
        <v/>
      </c>
      <c r="B240" s="257"/>
      <c r="C240" s="245"/>
      <c r="D240" s="246"/>
      <c r="E240" s="258"/>
      <c r="F240" s="204"/>
      <c r="G240" s="78"/>
      <c r="H240" s="79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239" t="s">
        <v>4115</v>
      </c>
      <c r="B241" s="222"/>
      <c r="C241" s="222"/>
      <c r="D241" s="223"/>
      <c r="E241" s="240"/>
      <c r="F241" s="164" t="str">
        <f>A241</f>
        <v>(31)17</v>
      </c>
      <c r="G241" s="165" t="s">
        <v>238</v>
      </c>
      <c r="H241" s="166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176" t="s">
        <v>239</v>
      </c>
      <c r="B242" s="179" t="str">
        <f>IFERROR(VLOOKUP(A241,REKAPAN!$A$1:$M$2737,2, FALSE))</f>
        <v/>
      </c>
      <c r="C242" s="241"/>
      <c r="D242" s="242"/>
      <c r="E242" s="243"/>
      <c r="F242" s="164" t="s">
        <v>266</v>
      </c>
      <c r="G242" s="172" t="str">
        <f>B248</f>
        <v/>
      </c>
      <c r="H242" s="28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176" t="s">
        <v>269</v>
      </c>
      <c r="B243" s="174" t="str">
        <f>IFERROR(VLOOKUP(A241,REKAPAN!$A$1:$M$2737,3, FALSE))</f>
        <v/>
      </c>
      <c r="D243" s="242"/>
      <c r="E243" s="243"/>
      <c r="F243" s="176" t="s">
        <v>270</v>
      </c>
      <c r="G243" s="177" t="str">
        <f>B242</f>
        <v/>
      </c>
      <c r="H243" s="50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176"/>
      <c r="D244" s="242"/>
      <c r="E244" s="243"/>
      <c r="F244" s="176" t="s">
        <v>283</v>
      </c>
      <c r="G244" s="178" t="str">
        <f t="shared" ref="G244:G248" si="33">D247</f>
        <v/>
      </c>
      <c r="H244" s="50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176"/>
      <c r="D245" s="242"/>
      <c r="E245" s="243"/>
      <c r="F245" s="176" t="s">
        <v>300</v>
      </c>
      <c r="G245" s="178" t="str">
        <f t="shared" si="33"/>
        <v/>
      </c>
      <c r="H245" s="50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244" t="s">
        <v>306</v>
      </c>
      <c r="B246" s="200" t="str">
        <f>IFERROR(VLOOKUP(A241,REKAPAN!$A$1:$M$2737,4, FALSE))</f>
        <v/>
      </c>
      <c r="C246" s="245"/>
      <c r="D246" s="246"/>
      <c r="E246" s="243"/>
      <c r="F246" s="176" t="s">
        <v>325</v>
      </c>
      <c r="G246" s="177" t="str">
        <f t="shared" si="33"/>
        <v/>
      </c>
      <c r="H246" s="50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176" t="s">
        <v>332</v>
      </c>
      <c r="B247" s="247" t="s">
        <v>333</v>
      </c>
      <c r="C247" s="185" t="s">
        <v>283</v>
      </c>
      <c r="D247" s="186" t="str">
        <f>IFERROR(VLOOKUP(A241,REKAPAN!$A$1:$M$2737,12, FALSE))</f>
        <v/>
      </c>
      <c r="E247" s="243"/>
      <c r="F247" s="176" t="s">
        <v>351</v>
      </c>
      <c r="G247" s="177" t="str">
        <f t="shared" si="33"/>
        <v/>
      </c>
      <c r="H247" s="50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176" t="s">
        <v>266</v>
      </c>
      <c r="B248" s="179" t="str">
        <f>IFERROR(VLOOKUP(A241,REKAPAN!$A$1:$O$2737,15, FALSE))</f>
        <v/>
      </c>
      <c r="C248" s="185" t="s">
        <v>300</v>
      </c>
      <c r="D248" s="186" t="str">
        <f>IFERROR(VLOOKUP(A241,REKAPAN!$A$1:$M$2737,13, FALSE))</f>
        <v/>
      </c>
      <c r="E248" s="243"/>
      <c r="F248" s="176" t="s">
        <v>372</v>
      </c>
      <c r="G248" s="177" t="str">
        <f t="shared" si="33"/>
        <v/>
      </c>
      <c r="H248" s="50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176" t="s">
        <v>383</v>
      </c>
      <c r="B249" s="179" t="str">
        <f>IFERROR(VLOOKUP(A241,REKAPAN!$A$1:$M$2737,6, FALSE))</f>
        <v/>
      </c>
      <c r="C249" s="185" t="s">
        <v>325</v>
      </c>
      <c r="D249" s="242" t="str">
        <f>IFERROR(VLOOKUP(A241,REKAPAN!$A$1:$M$2737,11, FALSE))</f>
        <v/>
      </c>
      <c r="E249" s="243"/>
      <c r="F249" s="176" t="s">
        <v>394</v>
      </c>
      <c r="G249" s="188" t="str">
        <f>IFERROR(VLOOKUP(A241,REKAPAN!$A$1:$O$2737,14, FALSE))</f>
        <v/>
      </c>
      <c r="H249" s="50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176" t="s">
        <v>404</v>
      </c>
      <c r="B250" s="189" t="str">
        <f>IFERROR(VLOOKUP(A241,REKAPAN!$A$1:$M$2737,5, FALSE))</f>
        <v/>
      </c>
      <c r="C250" s="185" t="s">
        <v>351</v>
      </c>
      <c r="D250" s="242" t="str">
        <f>IFERROR(VLOOKUP(A241,REKAPAN!$A$1:$M$2737,9, FALSE))</f>
        <v/>
      </c>
      <c r="E250" s="243"/>
      <c r="F250" s="176" t="s">
        <v>383</v>
      </c>
      <c r="G250" s="190" t="str">
        <f t="shared" ref="G250:G251" si="34">B249</f>
        <v/>
      </c>
      <c r="H250" s="50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249"/>
      <c r="C251" s="185" t="s">
        <v>372</v>
      </c>
      <c r="D251" s="192" t="str">
        <f>IFERROR(VLOOKUP(A241,REKAPAN!$A$1:$M$2737,10, FALSE))</f>
        <v/>
      </c>
      <c r="E251" s="243"/>
      <c r="F251" s="176" t="s">
        <v>404</v>
      </c>
      <c r="G251" s="193" t="str">
        <f t="shared" si="34"/>
        <v/>
      </c>
      <c r="H251" s="50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249"/>
      <c r="C252" s="185" t="s">
        <v>394</v>
      </c>
      <c r="D252" s="253"/>
      <c r="E252" s="243"/>
      <c r="F252" s="176"/>
      <c r="H252" s="50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249"/>
      <c r="C253" s="241"/>
      <c r="D253" s="50"/>
      <c r="E253" s="243"/>
      <c r="F253" s="191"/>
      <c r="H253" s="50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176" t="s">
        <v>460</v>
      </c>
      <c r="B254" s="195" t="s">
        <v>462</v>
      </c>
      <c r="C254" s="241"/>
      <c r="D254" s="242"/>
      <c r="E254" s="243"/>
      <c r="F254" s="196" t="s">
        <v>464</v>
      </c>
      <c r="G254" s="197" t="s">
        <v>469</v>
      </c>
      <c r="H254" s="198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255" t="str">
        <f>IFERROR(VLOOKUP(A241,REKAPAN!$A$2:$R$2737,16, FALSE))</f>
        <v/>
      </c>
      <c r="B255" s="257"/>
      <c r="C255" s="245"/>
      <c r="D255" s="246"/>
      <c r="E255" s="258"/>
      <c r="F255" s="204"/>
      <c r="G255" s="78"/>
      <c r="H255" s="79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239" t="s">
        <v>4114</v>
      </c>
      <c r="B256" s="222"/>
      <c r="C256" s="222"/>
      <c r="D256" s="223"/>
      <c r="E256" s="240"/>
      <c r="F256" s="164" t="str">
        <f>A256</f>
        <v>(31)18</v>
      </c>
      <c r="G256" s="165" t="s">
        <v>238</v>
      </c>
      <c r="H256" s="166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176" t="s">
        <v>239</v>
      </c>
      <c r="B257" s="179" t="str">
        <f>IFERROR(VLOOKUP(A256,REKAPAN!$A$1:$M$2737,2, FALSE))</f>
        <v/>
      </c>
      <c r="C257" s="241"/>
      <c r="D257" s="242"/>
      <c r="E257" s="243"/>
      <c r="F257" s="164" t="s">
        <v>266</v>
      </c>
      <c r="G257" s="172" t="str">
        <f>B263</f>
        <v/>
      </c>
      <c r="H257" s="28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176" t="s">
        <v>269</v>
      </c>
      <c r="B258" s="174" t="str">
        <f>IFERROR(VLOOKUP(A256,REKAPAN!$A$1:$M$2737,3, FALSE))</f>
        <v/>
      </c>
      <c r="D258" s="242"/>
      <c r="E258" s="243"/>
      <c r="F258" s="176" t="s">
        <v>270</v>
      </c>
      <c r="G258" s="177" t="str">
        <f>B257</f>
        <v/>
      </c>
      <c r="H258" s="50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176"/>
      <c r="D259" s="242"/>
      <c r="E259" s="243"/>
      <c r="F259" s="176" t="s">
        <v>283</v>
      </c>
      <c r="G259" s="178" t="str">
        <f t="shared" ref="G259:G263" si="35">D262</f>
        <v/>
      </c>
      <c r="H259" s="50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31.5" customHeight="1">
      <c r="A260" s="176"/>
      <c r="D260" s="242"/>
      <c r="E260" s="243"/>
      <c r="F260" s="176" t="s">
        <v>300</v>
      </c>
      <c r="G260" s="178" t="str">
        <f t="shared" si="35"/>
        <v/>
      </c>
      <c r="H260" s="50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244" t="s">
        <v>306</v>
      </c>
      <c r="B261" s="200" t="str">
        <f>IFERROR(VLOOKUP(A256,REKAPAN!$A$1:$M$2737,4, FALSE))</f>
        <v/>
      </c>
      <c r="C261" s="245"/>
      <c r="D261" s="246"/>
      <c r="E261" s="243"/>
      <c r="F261" s="176" t="s">
        <v>325</v>
      </c>
      <c r="G261" s="177" t="str">
        <f t="shared" si="35"/>
        <v/>
      </c>
      <c r="H261" s="50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176" t="s">
        <v>332</v>
      </c>
      <c r="B262" s="247" t="s">
        <v>333</v>
      </c>
      <c r="C262" s="185" t="s">
        <v>283</v>
      </c>
      <c r="D262" s="186" t="str">
        <f>IFERROR(VLOOKUP(A256,REKAPAN!$A$1:$M$2737,12, FALSE))</f>
        <v/>
      </c>
      <c r="E262" s="243"/>
      <c r="F262" s="176" t="s">
        <v>351</v>
      </c>
      <c r="G262" s="177" t="str">
        <f t="shared" si="35"/>
        <v/>
      </c>
      <c r="H262" s="50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176" t="s">
        <v>266</v>
      </c>
      <c r="B263" s="179" t="str">
        <f>IFERROR(VLOOKUP(A256,REKAPAN!$A$1:$O$2737,15, FALSE))</f>
        <v/>
      </c>
      <c r="C263" s="185" t="s">
        <v>300</v>
      </c>
      <c r="D263" s="186" t="str">
        <f>IFERROR(VLOOKUP(A256,REKAPAN!$A$1:$M$2737,13, FALSE))</f>
        <v/>
      </c>
      <c r="E263" s="243"/>
      <c r="F263" s="176" t="s">
        <v>372</v>
      </c>
      <c r="G263" s="177" t="str">
        <f t="shared" si="35"/>
        <v/>
      </c>
      <c r="H263" s="50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176" t="s">
        <v>383</v>
      </c>
      <c r="B264" s="179" t="str">
        <f>IFERROR(VLOOKUP(A256,REKAPAN!$A$1:$M$2737,6, FALSE))</f>
        <v/>
      </c>
      <c r="C264" s="185" t="s">
        <v>325</v>
      </c>
      <c r="D264" s="242" t="str">
        <f>IFERROR(VLOOKUP(A256,REKAPAN!$A$1:$M$2737,11, FALSE))</f>
        <v/>
      </c>
      <c r="E264" s="243"/>
      <c r="F264" s="176" t="s">
        <v>394</v>
      </c>
      <c r="G264" s="188" t="str">
        <f>IFERROR(VLOOKUP(A256,REKAPAN!$A$1:$O$2737,14, FALSE))</f>
        <v/>
      </c>
      <c r="H264" s="50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176" t="s">
        <v>404</v>
      </c>
      <c r="B265" s="189" t="str">
        <f>IFERROR(VLOOKUP(A256,REKAPAN!$A$1:$M$2737,5, FALSE))</f>
        <v/>
      </c>
      <c r="C265" s="185" t="s">
        <v>351</v>
      </c>
      <c r="D265" s="242" t="str">
        <f>IFERROR(VLOOKUP(A256,REKAPAN!$A$1:$M$2737,9, FALSE))</f>
        <v/>
      </c>
      <c r="E265" s="243"/>
      <c r="F265" s="176" t="s">
        <v>383</v>
      </c>
      <c r="G265" s="190" t="str">
        <f t="shared" ref="G265:G266" si="36">B264</f>
        <v/>
      </c>
      <c r="H265" s="50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249"/>
      <c r="C266" s="185" t="s">
        <v>372</v>
      </c>
      <c r="D266" s="192" t="str">
        <f>IFERROR(VLOOKUP(A256,REKAPAN!$A$1:$M$2737,10, FALSE))</f>
        <v/>
      </c>
      <c r="E266" s="243"/>
      <c r="F266" s="176" t="s">
        <v>404</v>
      </c>
      <c r="G266" s="193" t="str">
        <f t="shared" si="36"/>
        <v/>
      </c>
      <c r="H266" s="50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249"/>
      <c r="C267" s="185" t="s">
        <v>394</v>
      </c>
      <c r="D267" s="253"/>
      <c r="E267" s="243"/>
      <c r="F267" s="176"/>
      <c r="H267" s="50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249"/>
      <c r="C268" s="241"/>
      <c r="D268" s="50"/>
      <c r="E268" s="243"/>
      <c r="F268" s="191"/>
      <c r="H268" s="50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176" t="s">
        <v>460</v>
      </c>
      <c r="B269" s="195" t="s">
        <v>462</v>
      </c>
      <c r="C269" s="241"/>
      <c r="D269" s="242"/>
      <c r="E269" s="243"/>
      <c r="F269" s="196" t="s">
        <v>464</v>
      </c>
      <c r="G269" s="197" t="s">
        <v>469</v>
      </c>
      <c r="H269" s="198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255" t="str">
        <f>IFERROR(VLOOKUP(A256,REKAPAN!$A$2:$R$2737,16, FALSE))</f>
        <v/>
      </c>
      <c r="B270" s="257"/>
      <c r="C270" s="245"/>
      <c r="D270" s="246"/>
      <c r="E270" s="258"/>
      <c r="F270" s="204"/>
      <c r="G270" s="78"/>
      <c r="H270" s="79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239" t="s">
        <v>4117</v>
      </c>
      <c r="B271" s="222"/>
      <c r="C271" s="222"/>
      <c r="D271" s="223"/>
      <c r="E271" s="240"/>
      <c r="F271" s="164" t="str">
        <f>A271</f>
        <v>(31)19</v>
      </c>
      <c r="G271" s="165" t="s">
        <v>238</v>
      </c>
      <c r="H271" s="166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176" t="s">
        <v>239</v>
      </c>
      <c r="B272" s="179" t="str">
        <f>IFERROR(VLOOKUP(A271,REKAPAN!$A$1:$M$2737,2, FALSE))</f>
        <v/>
      </c>
      <c r="C272" s="241"/>
      <c r="D272" s="242"/>
      <c r="E272" s="243"/>
      <c r="F272" s="164" t="s">
        <v>266</v>
      </c>
      <c r="G272" s="172" t="str">
        <f>B278</f>
        <v/>
      </c>
      <c r="H272" s="28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176" t="s">
        <v>269</v>
      </c>
      <c r="B273" s="174" t="str">
        <f>IFERROR(VLOOKUP(A271,REKAPAN!$A$1:$M$2737,3, FALSE))</f>
        <v/>
      </c>
      <c r="D273" s="242"/>
      <c r="E273" s="243"/>
      <c r="F273" s="176" t="s">
        <v>270</v>
      </c>
      <c r="G273" s="177" t="str">
        <f>B272</f>
        <v/>
      </c>
      <c r="H273" s="50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176"/>
      <c r="D274" s="242"/>
      <c r="E274" s="243"/>
      <c r="F274" s="176" t="s">
        <v>283</v>
      </c>
      <c r="G274" s="178" t="str">
        <f t="shared" ref="G274:G278" si="37">D277</f>
        <v/>
      </c>
      <c r="H274" s="50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2.75" customHeight="1">
      <c r="A275" s="176"/>
      <c r="D275" s="242"/>
      <c r="E275" s="243"/>
      <c r="F275" s="176" t="s">
        <v>300</v>
      </c>
      <c r="G275" s="178" t="str">
        <f t="shared" si="37"/>
        <v/>
      </c>
      <c r="H275" s="50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244" t="s">
        <v>306</v>
      </c>
      <c r="B276" s="200" t="str">
        <f>IFERROR(VLOOKUP(A271,REKAPAN!$A$1:$M$2737,4, FALSE))</f>
        <v/>
      </c>
      <c r="C276" s="245"/>
      <c r="D276" s="246"/>
      <c r="E276" s="243"/>
      <c r="F276" s="176" t="s">
        <v>325</v>
      </c>
      <c r="G276" s="177" t="str">
        <f t="shared" si="37"/>
        <v/>
      </c>
      <c r="H276" s="50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176" t="s">
        <v>332</v>
      </c>
      <c r="B277" s="247" t="s">
        <v>333</v>
      </c>
      <c r="C277" s="185" t="s">
        <v>283</v>
      </c>
      <c r="D277" s="186" t="str">
        <f>IFERROR(VLOOKUP(A271,REKAPAN!$A$1:$M$2737,12, FALSE))</f>
        <v/>
      </c>
      <c r="E277" s="243"/>
      <c r="F277" s="176" t="s">
        <v>351</v>
      </c>
      <c r="G277" s="177" t="str">
        <f t="shared" si="37"/>
        <v/>
      </c>
      <c r="H277" s="50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176" t="s">
        <v>266</v>
      </c>
      <c r="B278" s="179" t="str">
        <f>IFERROR(VLOOKUP(A271,REKAPAN!$A$1:$O$2737,15, FALSE))</f>
        <v/>
      </c>
      <c r="C278" s="185" t="s">
        <v>300</v>
      </c>
      <c r="D278" s="186" t="str">
        <f>IFERROR(VLOOKUP(A271,REKAPAN!$A$1:$M$2737,13, FALSE))</f>
        <v/>
      </c>
      <c r="E278" s="243"/>
      <c r="F278" s="176" t="s">
        <v>372</v>
      </c>
      <c r="G278" s="177" t="str">
        <f t="shared" si="37"/>
        <v/>
      </c>
      <c r="H278" s="50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176" t="s">
        <v>383</v>
      </c>
      <c r="B279" s="179" t="str">
        <f>IFERROR(VLOOKUP(A271,REKAPAN!$A$1:$M$2737,6, FALSE))</f>
        <v/>
      </c>
      <c r="C279" s="185" t="s">
        <v>325</v>
      </c>
      <c r="D279" s="242" t="str">
        <f>IFERROR(VLOOKUP(A271,REKAPAN!$A$1:$M$2737,11, FALSE))</f>
        <v/>
      </c>
      <c r="E279" s="243"/>
      <c r="F279" s="176" t="s">
        <v>394</v>
      </c>
      <c r="G279" s="188" t="str">
        <f>IFERROR(VLOOKUP(A271,REKAPAN!$A$1:$O$2737,14, FALSE))</f>
        <v/>
      </c>
      <c r="H279" s="50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176" t="s">
        <v>404</v>
      </c>
      <c r="B280" s="189" t="str">
        <f>IFERROR(VLOOKUP(A271,REKAPAN!$A$1:$M$2737,5, FALSE))</f>
        <v/>
      </c>
      <c r="C280" s="185" t="s">
        <v>351</v>
      </c>
      <c r="D280" s="242" t="str">
        <f>IFERROR(VLOOKUP(A271,REKAPAN!$A$1:$M$2737,9, FALSE))</f>
        <v/>
      </c>
      <c r="E280" s="243"/>
      <c r="F280" s="176" t="s">
        <v>383</v>
      </c>
      <c r="G280" s="190" t="str">
        <f t="shared" ref="G280:G281" si="38">B279</f>
        <v/>
      </c>
      <c r="H280" s="50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249"/>
      <c r="C281" s="185" t="s">
        <v>372</v>
      </c>
      <c r="D281" s="192" t="str">
        <f>IFERROR(VLOOKUP(A271,REKAPAN!$A$1:$M$2737,10, FALSE))</f>
        <v/>
      </c>
      <c r="E281" s="243"/>
      <c r="F281" s="176" t="s">
        <v>404</v>
      </c>
      <c r="G281" s="193" t="str">
        <f t="shared" si="38"/>
        <v/>
      </c>
      <c r="H281" s="50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249"/>
      <c r="C282" s="185" t="s">
        <v>394</v>
      </c>
      <c r="D282" s="253"/>
      <c r="E282" s="243"/>
      <c r="F282" s="176"/>
      <c r="H282" s="50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249"/>
      <c r="C283" s="241"/>
      <c r="D283" s="50"/>
      <c r="E283" s="243"/>
      <c r="F283" s="191"/>
      <c r="H283" s="50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176" t="s">
        <v>460</v>
      </c>
      <c r="B284" s="195" t="s">
        <v>462</v>
      </c>
      <c r="C284" s="241"/>
      <c r="D284" s="242"/>
      <c r="E284" s="243"/>
      <c r="F284" s="196" t="s">
        <v>464</v>
      </c>
      <c r="G284" s="197" t="s">
        <v>469</v>
      </c>
      <c r="H284" s="198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255" t="str">
        <f>IFERROR(VLOOKUP(A271,REKAPAN!$A$2:$R$2737,16, FALSE))</f>
        <v/>
      </c>
      <c r="B285" s="257"/>
      <c r="C285" s="245"/>
      <c r="D285" s="246"/>
      <c r="E285" s="258"/>
      <c r="F285" s="204"/>
      <c r="G285" s="78"/>
      <c r="H285" s="79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239" t="s">
        <v>4120</v>
      </c>
      <c r="B286" s="222"/>
      <c r="C286" s="222"/>
      <c r="D286" s="223"/>
      <c r="E286" s="240"/>
      <c r="F286" s="164" t="str">
        <f>A286</f>
        <v>(31)20</v>
      </c>
      <c r="G286" s="165" t="s">
        <v>238</v>
      </c>
      <c r="H286" s="166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176" t="s">
        <v>239</v>
      </c>
      <c r="B287" s="179" t="str">
        <f>IFERROR(VLOOKUP(A286,REKAPAN!$A$1:$M$2737,2, FALSE))</f>
        <v/>
      </c>
      <c r="C287" s="241"/>
      <c r="D287" s="242"/>
      <c r="E287" s="243"/>
      <c r="F287" s="164" t="s">
        <v>266</v>
      </c>
      <c r="G287" s="172" t="str">
        <f>B293</f>
        <v/>
      </c>
      <c r="H287" s="28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176" t="s">
        <v>269</v>
      </c>
      <c r="B288" s="174" t="str">
        <f>IFERROR(VLOOKUP(A286,REKAPAN!$A$1:$M$2737,3, FALSE))</f>
        <v/>
      </c>
      <c r="D288" s="242"/>
      <c r="E288" s="243"/>
      <c r="F288" s="176" t="s">
        <v>270</v>
      </c>
      <c r="G288" s="177" t="str">
        <f>B287</f>
        <v/>
      </c>
      <c r="H288" s="50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6.5" customHeight="1">
      <c r="A289" s="176"/>
      <c r="D289" s="242"/>
      <c r="E289" s="243"/>
      <c r="F289" s="176" t="s">
        <v>283</v>
      </c>
      <c r="G289" s="178" t="str">
        <f t="shared" ref="G289:G293" si="39">D292</f>
        <v/>
      </c>
      <c r="H289" s="50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7.25" customHeight="1">
      <c r="A290" s="176"/>
      <c r="D290" s="242"/>
      <c r="E290" s="243"/>
      <c r="F290" s="176" t="s">
        <v>300</v>
      </c>
      <c r="G290" s="178" t="str">
        <f t="shared" si="39"/>
        <v/>
      </c>
      <c r="H290" s="50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244" t="s">
        <v>306</v>
      </c>
      <c r="B291" s="200" t="str">
        <f>IFERROR(VLOOKUP(A286,REKAPAN!$A$1:$M$2737,4, FALSE))</f>
        <v/>
      </c>
      <c r="C291" s="245"/>
      <c r="D291" s="246"/>
      <c r="E291" s="243"/>
      <c r="F291" s="176" t="s">
        <v>325</v>
      </c>
      <c r="G291" s="177" t="str">
        <f t="shared" si="39"/>
        <v/>
      </c>
      <c r="H291" s="50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176" t="s">
        <v>332</v>
      </c>
      <c r="B292" s="247" t="s">
        <v>333</v>
      </c>
      <c r="C292" s="185" t="s">
        <v>283</v>
      </c>
      <c r="D292" s="186" t="str">
        <f>IFERROR(VLOOKUP(A286,REKAPAN!$A$1:$M$2737,12, FALSE))</f>
        <v/>
      </c>
      <c r="E292" s="243"/>
      <c r="F292" s="176" t="s">
        <v>351</v>
      </c>
      <c r="G292" s="177" t="str">
        <f t="shared" si="39"/>
        <v/>
      </c>
      <c r="H292" s="50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176" t="s">
        <v>266</v>
      </c>
      <c r="B293" s="179" t="str">
        <f>IFERROR(VLOOKUP(A286,REKAPAN!$A$1:$O$2737,15, FALSE))</f>
        <v/>
      </c>
      <c r="C293" s="185" t="s">
        <v>300</v>
      </c>
      <c r="D293" s="186" t="str">
        <f>IFERROR(VLOOKUP(A286,REKAPAN!$A$1:$M$2737,13, FALSE))</f>
        <v/>
      </c>
      <c r="E293" s="243"/>
      <c r="F293" s="176" t="s">
        <v>372</v>
      </c>
      <c r="G293" s="177" t="str">
        <f t="shared" si="39"/>
        <v/>
      </c>
      <c r="H293" s="50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176" t="s">
        <v>383</v>
      </c>
      <c r="B294" s="179" t="str">
        <f>IFERROR(VLOOKUP(A286,REKAPAN!$A$1:$M$2737,6, FALSE))</f>
        <v/>
      </c>
      <c r="C294" s="185" t="s">
        <v>325</v>
      </c>
      <c r="D294" s="242" t="str">
        <f>IFERROR(VLOOKUP(A286,REKAPAN!$A$1:$M$2737,11, FALSE))</f>
        <v/>
      </c>
      <c r="E294" s="243"/>
      <c r="F294" s="176" t="s">
        <v>394</v>
      </c>
      <c r="G294" s="188" t="str">
        <f>IFERROR(VLOOKUP(A286,REKAPAN!$A$1:$O$2737,14, FALSE))</f>
        <v/>
      </c>
      <c r="H294" s="50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176" t="s">
        <v>404</v>
      </c>
      <c r="B295" s="189" t="str">
        <f>IFERROR(VLOOKUP(A286,REKAPAN!$A$1:$M$2737,5, FALSE))</f>
        <v/>
      </c>
      <c r="C295" s="185" t="s">
        <v>351</v>
      </c>
      <c r="D295" s="242" t="str">
        <f>IFERROR(VLOOKUP(A286,REKAPAN!$A$1:$M$2737,9, FALSE))</f>
        <v/>
      </c>
      <c r="E295" s="243"/>
      <c r="F295" s="176" t="s">
        <v>383</v>
      </c>
      <c r="G295" s="190" t="str">
        <f t="shared" ref="G295:G296" si="40">B294</f>
        <v/>
      </c>
      <c r="H295" s="50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249"/>
      <c r="C296" s="185" t="s">
        <v>372</v>
      </c>
      <c r="D296" s="192" t="str">
        <f>IFERROR(VLOOKUP(A286,REKAPAN!$A$1:$M$2737,10, FALSE))</f>
        <v/>
      </c>
      <c r="E296" s="243"/>
      <c r="F296" s="176" t="s">
        <v>404</v>
      </c>
      <c r="G296" s="193" t="str">
        <f t="shared" si="40"/>
        <v/>
      </c>
      <c r="H296" s="50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249"/>
      <c r="C297" s="185" t="s">
        <v>394</v>
      </c>
      <c r="D297" s="253"/>
      <c r="E297" s="243"/>
      <c r="F297" s="176"/>
      <c r="H297" s="50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249"/>
      <c r="C298" s="241"/>
      <c r="D298" s="50"/>
      <c r="E298" s="243"/>
      <c r="F298" s="191"/>
      <c r="H298" s="50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176" t="s">
        <v>460</v>
      </c>
      <c r="B299" s="195" t="s">
        <v>462</v>
      </c>
      <c r="C299" s="241"/>
      <c r="D299" s="242"/>
      <c r="E299" s="243"/>
      <c r="F299" s="196" t="s">
        <v>464</v>
      </c>
      <c r="G299" s="197" t="s">
        <v>469</v>
      </c>
      <c r="H299" s="198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255" t="str">
        <f>IFERROR(VLOOKUP(A286,REKAPAN!$A$2:$R$2737,16, FALSE))</f>
        <v/>
      </c>
      <c r="B300" s="257"/>
      <c r="C300" s="245"/>
      <c r="D300" s="246"/>
      <c r="E300" s="258"/>
      <c r="F300" s="204"/>
      <c r="G300" s="78"/>
      <c r="H300" s="79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239" t="s">
        <v>4124</v>
      </c>
      <c r="B301" s="222"/>
      <c r="C301" s="222"/>
      <c r="D301" s="223"/>
      <c r="E301" s="240"/>
      <c r="F301" s="164" t="str">
        <f>A301</f>
        <v>(31)21</v>
      </c>
      <c r="G301" s="165" t="s">
        <v>238</v>
      </c>
      <c r="H301" s="166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176" t="s">
        <v>239</v>
      </c>
      <c r="B302" s="179" t="str">
        <f>IFERROR(VLOOKUP(A301,REKAPAN!$A$1:$M$2737,2, FALSE))</f>
        <v/>
      </c>
      <c r="C302" s="241"/>
      <c r="D302" s="242"/>
      <c r="E302" s="243"/>
      <c r="F302" s="164" t="s">
        <v>266</v>
      </c>
      <c r="G302" s="172" t="str">
        <f>B308</f>
        <v/>
      </c>
      <c r="H302" s="28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176" t="s">
        <v>269</v>
      </c>
      <c r="B303" s="174" t="str">
        <f>IFERROR(VLOOKUP(A301,REKAPAN!$A$1:$M$2737,3, FALSE))</f>
        <v/>
      </c>
      <c r="D303" s="242"/>
      <c r="E303" s="243"/>
      <c r="F303" s="176" t="s">
        <v>270</v>
      </c>
      <c r="G303" s="177" t="str">
        <f>B302</f>
        <v/>
      </c>
      <c r="H303" s="50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176"/>
      <c r="D304" s="242"/>
      <c r="E304" s="243"/>
      <c r="F304" s="176" t="s">
        <v>283</v>
      </c>
      <c r="G304" s="178" t="str">
        <f t="shared" ref="G304:G308" si="41">D307</f>
        <v/>
      </c>
      <c r="H304" s="50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34.5" customHeight="1">
      <c r="A305" s="176"/>
      <c r="D305" s="242"/>
      <c r="E305" s="243"/>
      <c r="F305" s="176" t="s">
        <v>300</v>
      </c>
      <c r="G305" s="178" t="str">
        <f t="shared" si="41"/>
        <v/>
      </c>
      <c r="H305" s="50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244" t="s">
        <v>306</v>
      </c>
      <c r="B306" s="200" t="str">
        <f>IFERROR(VLOOKUP(A301,REKAPAN!$A$1:$M$2737,4, FALSE))</f>
        <v/>
      </c>
      <c r="C306" s="245"/>
      <c r="D306" s="246"/>
      <c r="E306" s="243"/>
      <c r="F306" s="176" t="s">
        <v>325</v>
      </c>
      <c r="G306" s="177" t="str">
        <f t="shared" si="41"/>
        <v/>
      </c>
      <c r="H306" s="50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176" t="s">
        <v>332</v>
      </c>
      <c r="B307" s="247" t="s">
        <v>333</v>
      </c>
      <c r="C307" s="185" t="s">
        <v>283</v>
      </c>
      <c r="D307" s="186" t="str">
        <f>IFERROR(VLOOKUP(A301,REKAPAN!$A$1:$M$2737,12, FALSE))</f>
        <v/>
      </c>
      <c r="E307" s="243"/>
      <c r="F307" s="176" t="s">
        <v>351</v>
      </c>
      <c r="G307" s="177" t="str">
        <f t="shared" si="41"/>
        <v/>
      </c>
      <c r="H307" s="50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176" t="s">
        <v>266</v>
      </c>
      <c r="B308" s="179" t="str">
        <f>IFERROR(VLOOKUP(A301,REKAPAN!$A$1:$O$2737,15, FALSE))</f>
        <v/>
      </c>
      <c r="C308" s="185" t="s">
        <v>300</v>
      </c>
      <c r="D308" s="186" t="str">
        <f>IFERROR(VLOOKUP(A301,REKAPAN!$A$1:$M$2737,13, FALSE))</f>
        <v/>
      </c>
      <c r="E308" s="243"/>
      <c r="F308" s="176" t="s">
        <v>372</v>
      </c>
      <c r="G308" s="177" t="str">
        <f t="shared" si="41"/>
        <v/>
      </c>
      <c r="H308" s="50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176" t="s">
        <v>383</v>
      </c>
      <c r="B309" s="179" t="str">
        <f>IFERROR(VLOOKUP(A301,REKAPAN!$A$1:$M$2737,6, FALSE))</f>
        <v/>
      </c>
      <c r="C309" s="185" t="s">
        <v>325</v>
      </c>
      <c r="D309" s="242" t="str">
        <f>IFERROR(VLOOKUP(A301,REKAPAN!$A$1:$M$2737,11, FALSE))</f>
        <v/>
      </c>
      <c r="E309" s="243"/>
      <c r="F309" s="176" t="s">
        <v>394</v>
      </c>
      <c r="G309" s="188" t="str">
        <f>IFERROR(VLOOKUP(A301,REKAPAN!$A$1:$O$2737,14, FALSE))</f>
        <v/>
      </c>
      <c r="H309" s="50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176" t="s">
        <v>404</v>
      </c>
      <c r="B310" s="189" t="str">
        <f>IFERROR(VLOOKUP(A301,REKAPAN!$A$1:$M$2737,5, FALSE))</f>
        <v/>
      </c>
      <c r="C310" s="185" t="s">
        <v>351</v>
      </c>
      <c r="D310" s="242" t="str">
        <f>IFERROR(VLOOKUP(A301,REKAPAN!$A$1:$M$2737,9, FALSE))</f>
        <v/>
      </c>
      <c r="E310" s="243"/>
      <c r="F310" s="176" t="s">
        <v>383</v>
      </c>
      <c r="G310" s="190" t="str">
        <f t="shared" ref="G310:G311" si="42">B309</f>
        <v/>
      </c>
      <c r="H310" s="50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249"/>
      <c r="C311" s="185" t="s">
        <v>372</v>
      </c>
      <c r="D311" s="192" t="str">
        <f>IFERROR(VLOOKUP(A301,REKAPAN!$A$1:$M$2737,10, FALSE))</f>
        <v/>
      </c>
      <c r="E311" s="243"/>
      <c r="F311" s="176" t="s">
        <v>404</v>
      </c>
      <c r="G311" s="193" t="str">
        <f t="shared" si="42"/>
        <v/>
      </c>
      <c r="H311" s="50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249"/>
      <c r="C312" s="185" t="s">
        <v>394</v>
      </c>
      <c r="D312" s="253"/>
      <c r="E312" s="243"/>
      <c r="F312" s="176"/>
      <c r="H312" s="50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249"/>
      <c r="C313" s="241"/>
      <c r="D313" s="50"/>
      <c r="E313" s="243"/>
      <c r="F313" s="191"/>
      <c r="H313" s="50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176" t="s">
        <v>460</v>
      </c>
      <c r="B314" s="195" t="s">
        <v>462</v>
      </c>
      <c r="C314" s="241"/>
      <c r="D314" s="242"/>
      <c r="E314" s="243"/>
      <c r="F314" s="196" t="s">
        <v>464</v>
      </c>
      <c r="G314" s="197" t="s">
        <v>469</v>
      </c>
      <c r="H314" s="198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255" t="str">
        <f>IFERROR(VLOOKUP(A301,REKAPAN!$A$2:$R$2737,16, FALSE))</f>
        <v/>
      </c>
      <c r="B315" s="257"/>
      <c r="C315" s="245"/>
      <c r="D315" s="246"/>
      <c r="E315" s="258"/>
      <c r="F315" s="204"/>
      <c r="G315" s="78"/>
      <c r="H315" s="79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239" t="s">
        <v>4127</v>
      </c>
      <c r="B316" s="222"/>
      <c r="C316" s="222"/>
      <c r="D316" s="223"/>
      <c r="E316" s="240"/>
      <c r="F316" s="164" t="str">
        <f>A316</f>
        <v>(31)22</v>
      </c>
      <c r="G316" s="165" t="s">
        <v>238</v>
      </c>
      <c r="H316" s="166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176" t="s">
        <v>239</v>
      </c>
      <c r="B317" s="179" t="str">
        <f>IFERROR(VLOOKUP(A316,REKAPAN!$A$1:$M$2737,2, FALSE))</f>
        <v/>
      </c>
      <c r="C317" s="241"/>
      <c r="D317" s="242"/>
      <c r="E317" s="243"/>
      <c r="F317" s="164" t="s">
        <v>266</v>
      </c>
      <c r="G317" s="172" t="str">
        <f>B323</f>
        <v/>
      </c>
      <c r="H317" s="28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176" t="s">
        <v>269</v>
      </c>
      <c r="B318" s="174" t="str">
        <f>IFERROR(VLOOKUP(A316,REKAPAN!$A$1:$M$2737,3, FALSE))</f>
        <v/>
      </c>
      <c r="D318" s="242"/>
      <c r="E318" s="243"/>
      <c r="F318" s="176" t="s">
        <v>270</v>
      </c>
      <c r="G318" s="177" t="str">
        <f>B317</f>
        <v/>
      </c>
      <c r="H318" s="50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176"/>
      <c r="D319" s="242"/>
      <c r="E319" s="243"/>
      <c r="F319" s="176" t="s">
        <v>283</v>
      </c>
      <c r="G319" s="178" t="str">
        <f t="shared" ref="G319:G323" si="43">D322</f>
        <v/>
      </c>
      <c r="H319" s="50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176"/>
      <c r="D320" s="242"/>
      <c r="E320" s="243"/>
      <c r="F320" s="176" t="s">
        <v>300</v>
      </c>
      <c r="G320" s="178" t="str">
        <f t="shared" si="43"/>
        <v/>
      </c>
      <c r="H320" s="50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244" t="s">
        <v>306</v>
      </c>
      <c r="B321" s="200" t="str">
        <f>IFERROR(VLOOKUP(A316,REKAPAN!$A$1:$M$2737,4, FALSE))</f>
        <v/>
      </c>
      <c r="C321" s="245"/>
      <c r="D321" s="246"/>
      <c r="E321" s="243"/>
      <c r="F321" s="176" t="s">
        <v>325</v>
      </c>
      <c r="G321" s="177" t="str">
        <f t="shared" si="43"/>
        <v/>
      </c>
      <c r="H321" s="50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176" t="s">
        <v>332</v>
      </c>
      <c r="B322" s="247" t="s">
        <v>333</v>
      </c>
      <c r="C322" s="185" t="s">
        <v>283</v>
      </c>
      <c r="D322" s="186" t="str">
        <f>IFERROR(VLOOKUP(A316,REKAPAN!$A$1:$M$2737,12, FALSE))</f>
        <v/>
      </c>
      <c r="E322" s="243"/>
      <c r="F322" s="176" t="s">
        <v>351</v>
      </c>
      <c r="G322" s="177" t="str">
        <f t="shared" si="43"/>
        <v/>
      </c>
      <c r="H322" s="50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176" t="s">
        <v>266</v>
      </c>
      <c r="B323" s="179" t="str">
        <f>IFERROR(VLOOKUP(A316,REKAPAN!$A$1:$O$2737,15, FALSE))</f>
        <v/>
      </c>
      <c r="C323" s="185" t="s">
        <v>300</v>
      </c>
      <c r="D323" s="186" t="str">
        <f>IFERROR(VLOOKUP(A316,REKAPAN!$A$1:$M$2737,13, FALSE))</f>
        <v/>
      </c>
      <c r="E323" s="243"/>
      <c r="F323" s="176" t="s">
        <v>372</v>
      </c>
      <c r="G323" s="177" t="str">
        <f t="shared" si="43"/>
        <v/>
      </c>
      <c r="H323" s="50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176" t="s">
        <v>383</v>
      </c>
      <c r="B324" s="179" t="str">
        <f>IFERROR(VLOOKUP(A316,REKAPAN!$A$1:$M$2737,6, FALSE))</f>
        <v/>
      </c>
      <c r="C324" s="185" t="s">
        <v>325</v>
      </c>
      <c r="D324" s="242" t="str">
        <f>IFERROR(VLOOKUP(A316,REKAPAN!$A$1:$M$2737,11, FALSE))</f>
        <v/>
      </c>
      <c r="E324" s="243"/>
      <c r="F324" s="176" t="s">
        <v>394</v>
      </c>
      <c r="G324" s="188" t="str">
        <f>IFERROR(VLOOKUP(A316,REKAPAN!$A$1:$O$2737,14, FALSE))</f>
        <v/>
      </c>
      <c r="H324" s="50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176" t="s">
        <v>404</v>
      </c>
      <c r="B325" s="189" t="str">
        <f>IFERROR(VLOOKUP(A316,REKAPAN!$A$1:$M$2737,5, FALSE))</f>
        <v/>
      </c>
      <c r="C325" s="185" t="s">
        <v>351</v>
      </c>
      <c r="D325" s="242" t="str">
        <f>IFERROR(VLOOKUP(A316,REKAPAN!$A$1:$M$2737,9, FALSE))</f>
        <v/>
      </c>
      <c r="E325" s="243"/>
      <c r="F325" s="176" t="s">
        <v>383</v>
      </c>
      <c r="G325" s="190" t="str">
        <f t="shared" ref="G325:G326" si="44">B324</f>
        <v/>
      </c>
      <c r="H325" s="50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249"/>
      <c r="C326" s="185" t="s">
        <v>372</v>
      </c>
      <c r="D326" s="192" t="str">
        <f>IFERROR(VLOOKUP(A316,REKAPAN!$A$1:$M$2737,10, FALSE))</f>
        <v/>
      </c>
      <c r="E326" s="243"/>
      <c r="F326" s="176" t="s">
        <v>404</v>
      </c>
      <c r="G326" s="193" t="str">
        <f t="shared" si="44"/>
        <v/>
      </c>
      <c r="H326" s="50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249"/>
      <c r="C327" s="185" t="s">
        <v>394</v>
      </c>
      <c r="D327" s="253"/>
      <c r="E327" s="243"/>
      <c r="F327" s="176"/>
      <c r="H327" s="50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249"/>
      <c r="C328" s="241"/>
      <c r="D328" s="50"/>
      <c r="E328" s="243"/>
      <c r="F328" s="191"/>
      <c r="H328" s="50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176" t="s">
        <v>460</v>
      </c>
      <c r="B329" s="195" t="s">
        <v>462</v>
      </c>
      <c r="C329" s="241"/>
      <c r="D329" s="242"/>
      <c r="E329" s="243"/>
      <c r="F329" s="196" t="s">
        <v>464</v>
      </c>
      <c r="G329" s="197" t="s">
        <v>469</v>
      </c>
      <c r="H329" s="198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255" t="str">
        <f>IFERROR(VLOOKUP(A316,REKAPAN!$A$2:$R$2737,16, FALSE))</f>
        <v/>
      </c>
      <c r="B330" s="257"/>
      <c r="C330" s="245"/>
      <c r="D330" s="246"/>
      <c r="E330" s="258"/>
      <c r="F330" s="204"/>
      <c r="G330" s="78"/>
      <c r="H330" s="79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239" t="s">
        <v>4129</v>
      </c>
      <c r="B331" s="222"/>
      <c r="C331" s="222"/>
      <c r="D331" s="223"/>
      <c r="E331" s="240"/>
      <c r="F331" s="164" t="str">
        <f>A331</f>
        <v>(31)23</v>
      </c>
      <c r="G331" s="165" t="s">
        <v>238</v>
      </c>
      <c r="H331" s="166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176" t="s">
        <v>239</v>
      </c>
      <c r="B332" s="179" t="str">
        <f>IFERROR(VLOOKUP(A331,REKAPAN!$A$1:$M$2737,2, FALSE))</f>
        <v/>
      </c>
      <c r="C332" s="241"/>
      <c r="D332" s="242"/>
      <c r="E332" s="243"/>
      <c r="F332" s="164" t="s">
        <v>266</v>
      </c>
      <c r="G332" s="172" t="str">
        <f>B338</f>
        <v/>
      </c>
      <c r="H332" s="28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176" t="s">
        <v>269</v>
      </c>
      <c r="B333" s="174" t="str">
        <f>IFERROR(VLOOKUP(A331,REKAPAN!$A$1:$M$2737,3, FALSE))</f>
        <v/>
      </c>
      <c r="D333" s="242"/>
      <c r="E333" s="243"/>
      <c r="F333" s="176" t="s">
        <v>270</v>
      </c>
      <c r="G333" s="177" t="str">
        <f>B332</f>
        <v/>
      </c>
      <c r="H333" s="50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176"/>
      <c r="D334" s="242"/>
      <c r="E334" s="243"/>
      <c r="F334" s="176" t="s">
        <v>283</v>
      </c>
      <c r="G334" s="178" t="str">
        <f t="shared" ref="G334:G338" si="45">D337</f>
        <v/>
      </c>
      <c r="H334" s="50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176"/>
      <c r="D335" s="242"/>
      <c r="E335" s="243"/>
      <c r="F335" s="176" t="s">
        <v>300</v>
      </c>
      <c r="G335" s="178" t="str">
        <f t="shared" si="45"/>
        <v/>
      </c>
      <c r="H335" s="50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244" t="s">
        <v>306</v>
      </c>
      <c r="B336" s="200" t="str">
        <f>IFERROR(VLOOKUP(A331,REKAPAN!$A$1:$M$2737,4, FALSE))</f>
        <v/>
      </c>
      <c r="C336" s="245"/>
      <c r="D336" s="246"/>
      <c r="E336" s="243"/>
      <c r="F336" s="176" t="s">
        <v>325</v>
      </c>
      <c r="G336" s="177" t="str">
        <f t="shared" si="45"/>
        <v/>
      </c>
      <c r="H336" s="50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176" t="s">
        <v>332</v>
      </c>
      <c r="B337" s="247" t="s">
        <v>333</v>
      </c>
      <c r="C337" s="185" t="s">
        <v>283</v>
      </c>
      <c r="D337" s="186" t="str">
        <f>IFERROR(VLOOKUP(A331,REKAPAN!$A$1:$M$2737,12, FALSE))</f>
        <v/>
      </c>
      <c r="E337" s="243"/>
      <c r="F337" s="176" t="s">
        <v>351</v>
      </c>
      <c r="G337" s="177" t="str">
        <f t="shared" si="45"/>
        <v/>
      </c>
      <c r="H337" s="50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176" t="s">
        <v>266</v>
      </c>
      <c r="B338" s="179" t="str">
        <f>IFERROR(VLOOKUP(A331,REKAPAN!$A$1:$O$2737,15, FALSE))</f>
        <v/>
      </c>
      <c r="C338" s="185" t="s">
        <v>300</v>
      </c>
      <c r="D338" s="186" t="str">
        <f>IFERROR(VLOOKUP(A331,REKAPAN!$A$1:$M$2737,13, FALSE))</f>
        <v/>
      </c>
      <c r="E338" s="243"/>
      <c r="F338" s="176" t="s">
        <v>372</v>
      </c>
      <c r="G338" s="177" t="str">
        <f t="shared" si="45"/>
        <v/>
      </c>
      <c r="H338" s="50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176" t="s">
        <v>383</v>
      </c>
      <c r="B339" s="179" t="str">
        <f>IFERROR(VLOOKUP(A331,REKAPAN!$A$1:$M$2737,6, FALSE))</f>
        <v/>
      </c>
      <c r="C339" s="185" t="s">
        <v>325</v>
      </c>
      <c r="D339" s="242" t="str">
        <f>IFERROR(VLOOKUP(A331,REKAPAN!$A$1:$M$2737,11, FALSE))</f>
        <v/>
      </c>
      <c r="E339" s="243"/>
      <c r="F339" s="176" t="s">
        <v>394</v>
      </c>
      <c r="G339" s="188" t="str">
        <f>IFERROR(VLOOKUP(A331,REKAPAN!$A$1:$O$2737,14, FALSE))</f>
        <v/>
      </c>
      <c r="H339" s="50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176" t="s">
        <v>404</v>
      </c>
      <c r="B340" s="189" t="str">
        <f>IFERROR(VLOOKUP(A331,REKAPAN!$A$1:$M$2737,5, FALSE))</f>
        <v/>
      </c>
      <c r="C340" s="185" t="s">
        <v>351</v>
      </c>
      <c r="D340" s="242" t="str">
        <f>IFERROR(VLOOKUP(A331,REKAPAN!$A$1:$M$2737,9, FALSE))</f>
        <v/>
      </c>
      <c r="E340" s="243"/>
      <c r="F340" s="176" t="s">
        <v>383</v>
      </c>
      <c r="G340" s="190" t="str">
        <f t="shared" ref="G340:G341" si="46">B339</f>
        <v/>
      </c>
      <c r="H340" s="50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249"/>
      <c r="C341" s="185" t="s">
        <v>372</v>
      </c>
      <c r="D341" s="192" t="str">
        <f>IFERROR(VLOOKUP(A331,REKAPAN!$A$1:$M$2737,10, FALSE))</f>
        <v/>
      </c>
      <c r="E341" s="243"/>
      <c r="F341" s="176" t="s">
        <v>404</v>
      </c>
      <c r="G341" s="193" t="str">
        <f t="shared" si="46"/>
        <v/>
      </c>
      <c r="H341" s="50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249"/>
      <c r="C342" s="185" t="s">
        <v>394</v>
      </c>
      <c r="D342" s="253"/>
      <c r="E342" s="243"/>
      <c r="F342" s="176"/>
      <c r="H342" s="50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249"/>
      <c r="C343" s="241"/>
      <c r="D343" s="50"/>
      <c r="E343" s="243"/>
      <c r="F343" s="191"/>
      <c r="H343" s="50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176" t="s">
        <v>460</v>
      </c>
      <c r="B344" s="195" t="s">
        <v>462</v>
      </c>
      <c r="C344" s="241"/>
      <c r="D344" s="242"/>
      <c r="E344" s="243"/>
      <c r="F344" s="196" t="s">
        <v>464</v>
      </c>
      <c r="G344" s="197" t="s">
        <v>469</v>
      </c>
      <c r="H344" s="198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255" t="str">
        <f>IFERROR(VLOOKUP(A331,REKAPAN!$A$2:$R$2737,16, FALSE))</f>
        <v/>
      </c>
      <c r="B345" s="257"/>
      <c r="C345" s="245"/>
      <c r="D345" s="246"/>
      <c r="E345" s="258"/>
      <c r="F345" s="204"/>
      <c r="G345" s="78"/>
      <c r="H345" s="79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239" t="s">
        <v>4132</v>
      </c>
      <c r="B346" s="222"/>
      <c r="C346" s="222"/>
      <c r="D346" s="223"/>
      <c r="E346" s="240"/>
      <c r="F346" s="164" t="str">
        <f>A346</f>
        <v>(31)24</v>
      </c>
      <c r="G346" s="165" t="s">
        <v>238</v>
      </c>
      <c r="H346" s="166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176" t="s">
        <v>239</v>
      </c>
      <c r="B347" s="179" t="str">
        <f>IFERROR(VLOOKUP(A346,REKAPAN!$A$1:$M$2737,2, FALSE))</f>
        <v/>
      </c>
      <c r="C347" s="241"/>
      <c r="D347" s="242"/>
      <c r="E347" s="243"/>
      <c r="F347" s="164" t="s">
        <v>266</v>
      </c>
      <c r="G347" s="172" t="str">
        <f>B353</f>
        <v/>
      </c>
      <c r="H347" s="28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176" t="s">
        <v>269</v>
      </c>
      <c r="B348" s="174" t="str">
        <f>IFERROR(VLOOKUP(A346,REKAPAN!$A$1:$M$2737,3, FALSE))</f>
        <v/>
      </c>
      <c r="D348" s="242"/>
      <c r="E348" s="243"/>
      <c r="F348" s="176" t="s">
        <v>270</v>
      </c>
      <c r="G348" s="177" t="str">
        <f>B347</f>
        <v/>
      </c>
      <c r="H348" s="50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25.5" customHeight="1">
      <c r="A349" s="176"/>
      <c r="D349" s="242"/>
      <c r="E349" s="243"/>
      <c r="F349" s="176" t="s">
        <v>283</v>
      </c>
      <c r="G349" s="178" t="str">
        <f t="shared" ref="G349:G353" si="47">D352</f>
        <v/>
      </c>
      <c r="H349" s="50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24.75" customHeight="1">
      <c r="A350" s="176"/>
      <c r="D350" s="242"/>
      <c r="E350" s="243"/>
      <c r="F350" s="176" t="s">
        <v>300</v>
      </c>
      <c r="G350" s="178" t="str">
        <f t="shared" si="47"/>
        <v/>
      </c>
      <c r="H350" s="50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244" t="s">
        <v>306</v>
      </c>
      <c r="B351" s="200" t="str">
        <f>IFERROR(VLOOKUP(A346,REKAPAN!$A$1:$M$2737,4, FALSE))</f>
        <v/>
      </c>
      <c r="C351" s="245"/>
      <c r="D351" s="246"/>
      <c r="E351" s="243"/>
      <c r="F351" s="176" t="s">
        <v>325</v>
      </c>
      <c r="G351" s="177" t="str">
        <f t="shared" si="47"/>
        <v/>
      </c>
      <c r="H351" s="50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176" t="s">
        <v>332</v>
      </c>
      <c r="B352" s="247" t="s">
        <v>333</v>
      </c>
      <c r="C352" s="185" t="s">
        <v>283</v>
      </c>
      <c r="D352" s="186" t="str">
        <f>IFERROR(VLOOKUP(A346,REKAPAN!$A$1:$M$2737,12, FALSE))</f>
        <v/>
      </c>
      <c r="E352" s="243"/>
      <c r="F352" s="176" t="s">
        <v>351</v>
      </c>
      <c r="G352" s="177" t="str">
        <f t="shared" si="47"/>
        <v/>
      </c>
      <c r="H352" s="50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176" t="s">
        <v>266</v>
      </c>
      <c r="B353" s="179" t="str">
        <f>IFERROR(VLOOKUP(A346,REKAPAN!$A$1:$O$2737,15, FALSE))</f>
        <v/>
      </c>
      <c r="C353" s="185" t="s">
        <v>300</v>
      </c>
      <c r="D353" s="186" t="str">
        <f>IFERROR(VLOOKUP(A346,REKAPAN!$A$1:$M$2737,13, FALSE))</f>
        <v/>
      </c>
      <c r="E353" s="243"/>
      <c r="F353" s="176" t="s">
        <v>372</v>
      </c>
      <c r="G353" s="177" t="str">
        <f t="shared" si="47"/>
        <v/>
      </c>
      <c r="H353" s="50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176" t="s">
        <v>383</v>
      </c>
      <c r="B354" s="179" t="str">
        <f>IFERROR(VLOOKUP(A346,REKAPAN!$A$1:$M$2737,6, FALSE))</f>
        <v/>
      </c>
      <c r="C354" s="185" t="s">
        <v>325</v>
      </c>
      <c r="D354" s="242" t="str">
        <f>IFERROR(VLOOKUP(A346,REKAPAN!$A$1:$M$2737,11, FALSE))</f>
        <v/>
      </c>
      <c r="E354" s="243"/>
      <c r="F354" s="176" t="s">
        <v>394</v>
      </c>
      <c r="G354" s="188" t="str">
        <f>IFERROR(VLOOKUP(A346,REKAPAN!$A$1:$O$2737,14, FALSE))</f>
        <v/>
      </c>
      <c r="H354" s="50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176" t="s">
        <v>404</v>
      </c>
      <c r="B355" s="189" t="str">
        <f>IFERROR(VLOOKUP(A346,REKAPAN!$A$1:$M$2737,5, FALSE))</f>
        <v/>
      </c>
      <c r="C355" s="185" t="s">
        <v>351</v>
      </c>
      <c r="D355" s="242" t="str">
        <f>IFERROR(VLOOKUP(A346,REKAPAN!$A$1:$M$2737,9, FALSE))</f>
        <v/>
      </c>
      <c r="E355" s="243"/>
      <c r="F355" s="176" t="s">
        <v>383</v>
      </c>
      <c r="G355" s="190" t="str">
        <f t="shared" ref="G355:G356" si="48">B354</f>
        <v/>
      </c>
      <c r="H355" s="50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249"/>
      <c r="C356" s="185" t="s">
        <v>372</v>
      </c>
      <c r="D356" s="192" t="str">
        <f>IFERROR(VLOOKUP(A346,REKAPAN!$A$1:$M$2737,10, FALSE))</f>
        <v/>
      </c>
      <c r="E356" s="243"/>
      <c r="F356" s="176" t="s">
        <v>404</v>
      </c>
      <c r="G356" s="193" t="str">
        <f t="shared" si="48"/>
        <v/>
      </c>
      <c r="H356" s="50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249"/>
      <c r="C357" s="185" t="s">
        <v>394</v>
      </c>
      <c r="D357" s="253"/>
      <c r="E357" s="243"/>
      <c r="F357" s="176"/>
      <c r="H357" s="50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249"/>
      <c r="C358" s="241"/>
      <c r="D358" s="50"/>
      <c r="E358" s="243"/>
      <c r="F358" s="191"/>
      <c r="H358" s="50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176" t="s">
        <v>460</v>
      </c>
      <c r="B359" s="195" t="s">
        <v>462</v>
      </c>
      <c r="C359" s="241"/>
      <c r="D359" s="242"/>
      <c r="E359" s="243"/>
      <c r="F359" s="196" t="s">
        <v>464</v>
      </c>
      <c r="G359" s="197" t="s">
        <v>469</v>
      </c>
      <c r="H359" s="198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255" t="str">
        <f>IFERROR(VLOOKUP(A346,REKAPAN!$A$2:$R$2737,16, FALSE))</f>
        <v/>
      </c>
      <c r="B360" s="257"/>
      <c r="C360" s="245"/>
      <c r="D360" s="246"/>
      <c r="E360" s="258"/>
      <c r="F360" s="204"/>
      <c r="G360" s="78"/>
      <c r="H360" s="79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239" t="s">
        <v>4134</v>
      </c>
      <c r="B361" s="222"/>
      <c r="C361" s="222"/>
      <c r="D361" s="223"/>
      <c r="E361" s="240"/>
      <c r="F361" s="164" t="str">
        <f>A361</f>
        <v>(31)25</v>
      </c>
      <c r="G361" s="165" t="s">
        <v>238</v>
      </c>
      <c r="H361" s="166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176" t="s">
        <v>239</v>
      </c>
      <c r="B362" s="179" t="str">
        <f>IFERROR(VLOOKUP(A361,REKAPAN!$A$1:$M$2737,2, FALSE))</f>
        <v/>
      </c>
      <c r="C362" s="241"/>
      <c r="D362" s="242"/>
      <c r="E362" s="243"/>
      <c r="F362" s="164" t="s">
        <v>266</v>
      </c>
      <c r="G362" s="172" t="str">
        <f>B368</f>
        <v/>
      </c>
      <c r="H362" s="28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176" t="s">
        <v>269</v>
      </c>
      <c r="B363" s="174" t="str">
        <f>IFERROR(VLOOKUP(A361,REKAPAN!$A$1:$M$2737,3, FALSE))</f>
        <v/>
      </c>
      <c r="D363" s="242"/>
      <c r="E363" s="243"/>
      <c r="F363" s="176" t="s">
        <v>270</v>
      </c>
      <c r="G363" s="177" t="str">
        <f>B362</f>
        <v/>
      </c>
      <c r="H363" s="50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176"/>
      <c r="D364" s="242"/>
      <c r="E364" s="243"/>
      <c r="F364" s="176" t="s">
        <v>283</v>
      </c>
      <c r="G364" s="178" t="str">
        <f t="shared" ref="G364:G368" si="49">D367</f>
        <v/>
      </c>
      <c r="H364" s="50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32.25" customHeight="1">
      <c r="A365" s="176"/>
      <c r="D365" s="242"/>
      <c r="E365" s="243"/>
      <c r="F365" s="176" t="s">
        <v>300</v>
      </c>
      <c r="G365" s="178" t="str">
        <f t="shared" si="49"/>
        <v/>
      </c>
      <c r="H365" s="50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244" t="s">
        <v>306</v>
      </c>
      <c r="B366" s="200" t="str">
        <f>IFERROR(VLOOKUP(A361,REKAPAN!$A$1:$M$2737,4, FALSE))</f>
        <v/>
      </c>
      <c r="C366" s="245"/>
      <c r="D366" s="246"/>
      <c r="E366" s="243"/>
      <c r="F366" s="176" t="s">
        <v>325</v>
      </c>
      <c r="G366" s="177" t="str">
        <f t="shared" si="49"/>
        <v/>
      </c>
      <c r="H366" s="50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176" t="s">
        <v>332</v>
      </c>
      <c r="B367" s="247" t="s">
        <v>333</v>
      </c>
      <c r="C367" s="185" t="s">
        <v>283</v>
      </c>
      <c r="D367" s="186" t="str">
        <f>IFERROR(VLOOKUP(A361,REKAPAN!$A$1:$M$2737,12, FALSE))</f>
        <v/>
      </c>
      <c r="E367" s="243"/>
      <c r="F367" s="176" t="s">
        <v>351</v>
      </c>
      <c r="G367" s="177" t="str">
        <f t="shared" si="49"/>
        <v/>
      </c>
      <c r="H367" s="50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176" t="s">
        <v>266</v>
      </c>
      <c r="B368" s="179" t="str">
        <f>IFERROR(VLOOKUP(A361,REKAPAN!$A$1:$O$2737,15, FALSE))</f>
        <v/>
      </c>
      <c r="C368" s="185" t="s">
        <v>300</v>
      </c>
      <c r="D368" s="186" t="str">
        <f>IFERROR(VLOOKUP(A361,REKAPAN!$A$1:$M$2737,13, FALSE))</f>
        <v/>
      </c>
      <c r="E368" s="243"/>
      <c r="F368" s="176" t="s">
        <v>372</v>
      </c>
      <c r="G368" s="177" t="str">
        <f t="shared" si="49"/>
        <v/>
      </c>
      <c r="H368" s="50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176" t="s">
        <v>383</v>
      </c>
      <c r="B369" s="179" t="str">
        <f>IFERROR(VLOOKUP(A361,REKAPAN!$A$1:$M$2737,6, FALSE))</f>
        <v/>
      </c>
      <c r="C369" s="185" t="s">
        <v>325</v>
      </c>
      <c r="D369" s="242" t="str">
        <f>IFERROR(VLOOKUP(A361,REKAPAN!$A$1:$M$2737,11, FALSE))</f>
        <v/>
      </c>
      <c r="E369" s="243"/>
      <c r="F369" s="176" t="s">
        <v>394</v>
      </c>
      <c r="G369" s="188" t="str">
        <f>IFERROR(VLOOKUP(A361,REKAPAN!$A$1:$O$2737,14, FALSE))</f>
        <v/>
      </c>
      <c r="H369" s="50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176" t="s">
        <v>404</v>
      </c>
      <c r="B370" s="189" t="str">
        <f>IFERROR(VLOOKUP(A361,REKAPAN!$A$1:$M$2737,5, FALSE))</f>
        <v/>
      </c>
      <c r="C370" s="185" t="s">
        <v>351</v>
      </c>
      <c r="D370" s="242" t="str">
        <f>IFERROR(VLOOKUP(A361,REKAPAN!$A$1:$M$2737,9, FALSE))</f>
        <v/>
      </c>
      <c r="E370" s="243"/>
      <c r="F370" s="176" t="s">
        <v>383</v>
      </c>
      <c r="G370" s="190" t="str">
        <f t="shared" ref="G370:G371" si="50">B369</f>
        <v/>
      </c>
      <c r="H370" s="50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249"/>
      <c r="C371" s="185" t="s">
        <v>372</v>
      </c>
      <c r="D371" s="192" t="str">
        <f>IFERROR(VLOOKUP(A361,REKAPAN!$A$1:$M$2737,10, FALSE))</f>
        <v/>
      </c>
      <c r="E371" s="243"/>
      <c r="F371" s="176" t="s">
        <v>404</v>
      </c>
      <c r="G371" s="193" t="str">
        <f t="shared" si="50"/>
        <v/>
      </c>
      <c r="H371" s="50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249"/>
      <c r="C372" s="185" t="s">
        <v>394</v>
      </c>
      <c r="D372" s="253"/>
      <c r="E372" s="243"/>
      <c r="F372" s="176"/>
      <c r="H372" s="50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249"/>
      <c r="C373" s="241"/>
      <c r="D373" s="50"/>
      <c r="E373" s="243"/>
      <c r="F373" s="191"/>
      <c r="H373" s="50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176" t="s">
        <v>460</v>
      </c>
      <c r="B374" s="195" t="s">
        <v>462</v>
      </c>
      <c r="C374" s="241"/>
      <c r="D374" s="242"/>
      <c r="E374" s="243"/>
      <c r="F374" s="196" t="s">
        <v>464</v>
      </c>
      <c r="G374" s="197" t="s">
        <v>469</v>
      </c>
      <c r="H374" s="198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255" t="str">
        <f>IFERROR(VLOOKUP(A361,REKAPAN!$A$2:$R$2737,16, FALSE))</f>
        <v/>
      </c>
      <c r="B375" s="257"/>
      <c r="C375" s="245"/>
      <c r="D375" s="246"/>
      <c r="E375" s="258"/>
      <c r="F375" s="204"/>
      <c r="G375" s="78"/>
      <c r="H375" s="79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239" t="s">
        <v>4137</v>
      </c>
      <c r="B376" s="222"/>
      <c r="C376" s="222"/>
      <c r="D376" s="223"/>
      <c r="E376" s="240"/>
      <c r="F376" s="164" t="str">
        <f>A376</f>
        <v>(31)26</v>
      </c>
      <c r="G376" s="165" t="s">
        <v>238</v>
      </c>
      <c r="H376" s="166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176" t="s">
        <v>239</v>
      </c>
      <c r="B377" s="179" t="str">
        <f>IFERROR(VLOOKUP(A376,REKAPAN!$A$1:$M$2737,2, FALSE))</f>
        <v/>
      </c>
      <c r="C377" s="241"/>
      <c r="D377" s="242"/>
      <c r="E377" s="243"/>
      <c r="F377" s="164" t="s">
        <v>266</v>
      </c>
      <c r="G377" s="172" t="str">
        <f>B383</f>
        <v/>
      </c>
      <c r="H377" s="28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176" t="s">
        <v>269</v>
      </c>
      <c r="B378" s="174" t="str">
        <f>IFERROR(VLOOKUP(A376,REKAPAN!$A$1:$M$2737,3, FALSE))</f>
        <v/>
      </c>
      <c r="D378" s="242"/>
      <c r="E378" s="243"/>
      <c r="F378" s="176" t="s">
        <v>270</v>
      </c>
      <c r="G378" s="177" t="str">
        <f>B377</f>
        <v/>
      </c>
      <c r="H378" s="50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176"/>
      <c r="D379" s="242"/>
      <c r="E379" s="243"/>
      <c r="F379" s="176" t="s">
        <v>283</v>
      </c>
      <c r="G379" s="178" t="str">
        <f t="shared" ref="G379:G383" si="51">D382</f>
        <v/>
      </c>
      <c r="H379" s="50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28.5" customHeight="1">
      <c r="A380" s="176"/>
      <c r="D380" s="242"/>
      <c r="E380" s="243"/>
      <c r="F380" s="176" t="s">
        <v>300</v>
      </c>
      <c r="G380" s="178" t="str">
        <f t="shared" si="51"/>
        <v/>
      </c>
      <c r="H380" s="50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244" t="s">
        <v>306</v>
      </c>
      <c r="B381" s="200" t="str">
        <f>IFERROR(VLOOKUP(A376,REKAPAN!$A$1:$M$2737,4, FALSE))</f>
        <v/>
      </c>
      <c r="C381" s="245"/>
      <c r="D381" s="246"/>
      <c r="E381" s="243"/>
      <c r="F381" s="176" t="s">
        <v>325</v>
      </c>
      <c r="G381" s="177" t="str">
        <f t="shared" si="51"/>
        <v/>
      </c>
      <c r="H381" s="50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176" t="s">
        <v>332</v>
      </c>
      <c r="B382" s="247" t="s">
        <v>333</v>
      </c>
      <c r="C382" s="185" t="s">
        <v>283</v>
      </c>
      <c r="D382" s="186" t="str">
        <f>IFERROR(VLOOKUP(A376,REKAPAN!$A$1:$M$2737,12, FALSE))</f>
        <v/>
      </c>
      <c r="E382" s="243"/>
      <c r="F382" s="176" t="s">
        <v>351</v>
      </c>
      <c r="G382" s="177" t="str">
        <f t="shared" si="51"/>
        <v/>
      </c>
      <c r="H382" s="50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176" t="s">
        <v>266</v>
      </c>
      <c r="B383" s="179" t="str">
        <f>IFERROR(VLOOKUP(A376,REKAPAN!$A$1:$O$2737,15, FALSE))</f>
        <v/>
      </c>
      <c r="C383" s="185" t="s">
        <v>300</v>
      </c>
      <c r="D383" s="186" t="str">
        <f>IFERROR(VLOOKUP(A376,REKAPAN!$A$1:$M$2737,13, FALSE))</f>
        <v/>
      </c>
      <c r="E383" s="243"/>
      <c r="F383" s="176" t="s">
        <v>372</v>
      </c>
      <c r="G383" s="177" t="str">
        <f t="shared" si="51"/>
        <v/>
      </c>
      <c r="H383" s="50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176" t="s">
        <v>383</v>
      </c>
      <c r="B384" s="179" t="str">
        <f>IFERROR(VLOOKUP(A376,REKAPAN!$A$1:$M$2737,6, FALSE))</f>
        <v/>
      </c>
      <c r="C384" s="185" t="s">
        <v>325</v>
      </c>
      <c r="D384" s="242" t="str">
        <f>IFERROR(VLOOKUP(A376,REKAPAN!$A$1:$M$2737,11, FALSE))</f>
        <v/>
      </c>
      <c r="E384" s="243"/>
      <c r="F384" s="176" t="s">
        <v>394</v>
      </c>
      <c r="G384" s="188" t="str">
        <f>IFERROR(VLOOKUP(A376,REKAPAN!$A$1:$O$2737,14, FALSE))</f>
        <v/>
      </c>
      <c r="H384" s="50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176" t="s">
        <v>404</v>
      </c>
      <c r="B385" s="189" t="str">
        <f>IFERROR(VLOOKUP(A376,REKAPAN!$A$1:$M$2737,5, FALSE))</f>
        <v/>
      </c>
      <c r="C385" s="185" t="s">
        <v>351</v>
      </c>
      <c r="D385" s="242" t="str">
        <f>IFERROR(VLOOKUP(A376,REKAPAN!$A$1:$M$2737,9, FALSE))</f>
        <v/>
      </c>
      <c r="E385" s="243"/>
      <c r="F385" s="176" t="s">
        <v>383</v>
      </c>
      <c r="G385" s="190" t="str">
        <f t="shared" ref="G385:G386" si="52">B384</f>
        <v/>
      </c>
      <c r="H385" s="50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249"/>
      <c r="C386" s="185" t="s">
        <v>372</v>
      </c>
      <c r="D386" s="192" t="str">
        <f>IFERROR(VLOOKUP(A376,REKAPAN!$A$1:$M$2737,10, FALSE))</f>
        <v/>
      </c>
      <c r="E386" s="243"/>
      <c r="F386" s="176" t="s">
        <v>404</v>
      </c>
      <c r="G386" s="193" t="str">
        <f t="shared" si="52"/>
        <v/>
      </c>
      <c r="H386" s="50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249"/>
      <c r="C387" s="185" t="s">
        <v>394</v>
      </c>
      <c r="D387" s="253"/>
      <c r="E387" s="243"/>
      <c r="F387" s="176"/>
      <c r="H387" s="50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249"/>
      <c r="C388" s="241"/>
      <c r="D388" s="50"/>
      <c r="E388" s="243"/>
      <c r="F388" s="191"/>
      <c r="H388" s="50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176" t="s">
        <v>460</v>
      </c>
      <c r="B389" s="195" t="s">
        <v>462</v>
      </c>
      <c r="C389" s="241"/>
      <c r="D389" s="242"/>
      <c r="E389" s="243"/>
      <c r="F389" s="196" t="s">
        <v>464</v>
      </c>
      <c r="G389" s="197" t="s">
        <v>469</v>
      </c>
      <c r="H389" s="198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255" t="str">
        <f>IFERROR(VLOOKUP(A376,REKAPAN!$A$2:$R$2737,16, FALSE))</f>
        <v/>
      </c>
      <c r="B390" s="257"/>
      <c r="C390" s="245"/>
      <c r="D390" s="246"/>
      <c r="E390" s="258"/>
      <c r="F390" s="204"/>
      <c r="G390" s="78"/>
      <c r="H390" s="79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239" t="s">
        <v>4138</v>
      </c>
      <c r="B391" s="222"/>
      <c r="C391" s="222"/>
      <c r="D391" s="223"/>
      <c r="E391" s="240"/>
      <c r="F391" s="164" t="str">
        <f>A391</f>
        <v>(31)27</v>
      </c>
      <c r="G391" s="165" t="s">
        <v>238</v>
      </c>
      <c r="H391" s="166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176" t="s">
        <v>239</v>
      </c>
      <c r="B392" s="179" t="str">
        <f>IFERROR(VLOOKUP(A391,REKAPAN!$A$1:$M$2737,2, FALSE))</f>
        <v/>
      </c>
      <c r="C392" s="241"/>
      <c r="D392" s="242"/>
      <c r="E392" s="243"/>
      <c r="F392" s="164" t="s">
        <v>266</v>
      </c>
      <c r="G392" s="172" t="str">
        <f>B398</f>
        <v/>
      </c>
      <c r="H392" s="28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176" t="s">
        <v>269</v>
      </c>
      <c r="B393" s="174" t="str">
        <f>IFERROR(VLOOKUP(A391,REKAPAN!$A$1:$M$2737,3, FALSE))</f>
        <v/>
      </c>
      <c r="D393" s="242"/>
      <c r="E393" s="243"/>
      <c r="F393" s="176" t="s">
        <v>270</v>
      </c>
      <c r="G393" s="177" t="str">
        <f>B392</f>
        <v/>
      </c>
      <c r="H393" s="50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176"/>
      <c r="D394" s="242"/>
      <c r="E394" s="243"/>
      <c r="F394" s="176" t="s">
        <v>283</v>
      </c>
      <c r="G394" s="178" t="str">
        <f t="shared" ref="G394:G398" si="53">D397</f>
        <v/>
      </c>
      <c r="H394" s="50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176"/>
      <c r="D395" s="242"/>
      <c r="E395" s="243"/>
      <c r="F395" s="176" t="s">
        <v>300</v>
      </c>
      <c r="G395" s="178" t="str">
        <f t="shared" si="53"/>
        <v/>
      </c>
      <c r="H395" s="50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244" t="s">
        <v>306</v>
      </c>
      <c r="B396" s="200" t="str">
        <f>IFERROR(VLOOKUP(A391,REKAPAN!$A$1:$M$2737,4, FALSE))</f>
        <v/>
      </c>
      <c r="C396" s="245"/>
      <c r="D396" s="246"/>
      <c r="E396" s="243"/>
      <c r="F396" s="176" t="s">
        <v>325</v>
      </c>
      <c r="G396" s="177" t="str">
        <f t="shared" si="53"/>
        <v/>
      </c>
      <c r="H396" s="50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176" t="s">
        <v>332</v>
      </c>
      <c r="B397" s="247" t="s">
        <v>333</v>
      </c>
      <c r="C397" s="185" t="s">
        <v>283</v>
      </c>
      <c r="D397" s="186" t="str">
        <f>IFERROR(VLOOKUP(A391,REKAPAN!$A$1:$M$2737,12, FALSE))</f>
        <v/>
      </c>
      <c r="E397" s="243"/>
      <c r="F397" s="176" t="s">
        <v>351</v>
      </c>
      <c r="G397" s="177" t="str">
        <f t="shared" si="53"/>
        <v/>
      </c>
      <c r="H397" s="50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176" t="s">
        <v>266</v>
      </c>
      <c r="B398" s="179" t="str">
        <f>IFERROR(VLOOKUP(A391,REKAPAN!$A$1:$O$2737,15, FALSE))</f>
        <v/>
      </c>
      <c r="C398" s="185" t="s">
        <v>300</v>
      </c>
      <c r="D398" s="186" t="str">
        <f>IFERROR(VLOOKUP(A391,REKAPAN!$A$1:$M$2737,13, FALSE))</f>
        <v/>
      </c>
      <c r="E398" s="243"/>
      <c r="F398" s="176" t="s">
        <v>372</v>
      </c>
      <c r="G398" s="177" t="str">
        <f t="shared" si="53"/>
        <v/>
      </c>
      <c r="H398" s="50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176" t="s">
        <v>383</v>
      </c>
      <c r="B399" s="179" t="str">
        <f>IFERROR(VLOOKUP(A391,REKAPAN!$A$1:$M$2737,6, FALSE))</f>
        <v/>
      </c>
      <c r="C399" s="185" t="s">
        <v>325</v>
      </c>
      <c r="D399" s="242" t="str">
        <f>IFERROR(VLOOKUP(A391,REKAPAN!$A$1:$M$2737,11, FALSE))</f>
        <v/>
      </c>
      <c r="E399" s="243"/>
      <c r="F399" s="176" t="s">
        <v>394</v>
      </c>
      <c r="G399" s="188" t="str">
        <f>IFERROR(VLOOKUP(A391,REKAPAN!$A$1:$O$2737,14, FALSE))</f>
        <v/>
      </c>
      <c r="H399" s="50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176" t="s">
        <v>404</v>
      </c>
      <c r="B400" s="189" t="str">
        <f>IFERROR(VLOOKUP(A391,REKAPAN!$A$1:$M$2737,5, FALSE))</f>
        <v/>
      </c>
      <c r="C400" s="185" t="s">
        <v>351</v>
      </c>
      <c r="D400" s="242" t="str">
        <f>IFERROR(VLOOKUP(A391,REKAPAN!$A$1:$M$2737,9, FALSE))</f>
        <v/>
      </c>
      <c r="E400" s="243"/>
      <c r="F400" s="176" t="s">
        <v>383</v>
      </c>
      <c r="G400" s="190" t="str">
        <f t="shared" ref="G400:G401" si="54">B399</f>
        <v/>
      </c>
      <c r="H400" s="50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249"/>
      <c r="C401" s="185" t="s">
        <v>372</v>
      </c>
      <c r="D401" s="192" t="str">
        <f>IFERROR(VLOOKUP(A391,REKAPAN!$A$1:$M$2737,10, FALSE))</f>
        <v/>
      </c>
      <c r="E401" s="243"/>
      <c r="F401" s="176" t="s">
        <v>404</v>
      </c>
      <c r="G401" s="193" t="str">
        <f t="shared" si="54"/>
        <v/>
      </c>
      <c r="H401" s="50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249"/>
      <c r="C402" s="185" t="s">
        <v>394</v>
      </c>
      <c r="D402" s="253"/>
      <c r="E402" s="243"/>
      <c r="F402" s="176"/>
      <c r="H402" s="50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249"/>
      <c r="C403" s="241"/>
      <c r="D403" s="50"/>
      <c r="E403" s="243"/>
      <c r="F403" s="191"/>
      <c r="H403" s="50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176" t="s">
        <v>460</v>
      </c>
      <c r="B404" s="195" t="s">
        <v>462</v>
      </c>
      <c r="C404" s="241"/>
      <c r="D404" s="242"/>
      <c r="E404" s="243"/>
      <c r="F404" s="196" t="s">
        <v>464</v>
      </c>
      <c r="G404" s="197" t="s">
        <v>469</v>
      </c>
      <c r="H404" s="198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255" t="str">
        <f>IFERROR(VLOOKUP(A391,REKAPAN!$A$2:$R$2737,16, FALSE))</f>
        <v/>
      </c>
      <c r="B405" s="257"/>
      <c r="C405" s="245"/>
      <c r="D405" s="246"/>
      <c r="E405" s="258"/>
      <c r="F405" s="204"/>
      <c r="G405" s="78"/>
      <c r="H405" s="79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239" t="s">
        <v>4139</v>
      </c>
      <c r="B406" s="222"/>
      <c r="C406" s="222"/>
      <c r="D406" s="223"/>
      <c r="E406" s="240"/>
      <c r="F406" s="164" t="str">
        <f>A406</f>
        <v>(31)28</v>
      </c>
      <c r="G406" s="165" t="s">
        <v>238</v>
      </c>
      <c r="H406" s="166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176" t="s">
        <v>239</v>
      </c>
      <c r="B407" s="179" t="str">
        <f>IFERROR(VLOOKUP(A406,REKAPAN!$A$1:$M$2737,2, FALSE))</f>
        <v/>
      </c>
      <c r="C407" s="241"/>
      <c r="D407" s="242"/>
      <c r="E407" s="243"/>
      <c r="F407" s="164" t="s">
        <v>266</v>
      </c>
      <c r="G407" s="172" t="str">
        <f>B413</f>
        <v/>
      </c>
      <c r="H407" s="28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176" t="s">
        <v>269</v>
      </c>
      <c r="B408" s="174" t="str">
        <f>IFERROR(VLOOKUP(A406,REKAPAN!$A$1:$M$2737,3, FALSE))</f>
        <v/>
      </c>
      <c r="D408" s="242"/>
      <c r="E408" s="243"/>
      <c r="F408" s="176" t="s">
        <v>270</v>
      </c>
      <c r="G408" s="177" t="str">
        <f>B407</f>
        <v/>
      </c>
      <c r="H408" s="50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176"/>
      <c r="D409" s="242"/>
      <c r="E409" s="243"/>
      <c r="F409" s="176" t="s">
        <v>283</v>
      </c>
      <c r="G409" s="178" t="str">
        <f t="shared" ref="G409:G413" si="55">D412</f>
        <v/>
      </c>
      <c r="H409" s="50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176"/>
      <c r="D410" s="242"/>
      <c r="E410" s="243"/>
      <c r="F410" s="176" t="s">
        <v>300</v>
      </c>
      <c r="G410" s="178" t="str">
        <f t="shared" si="55"/>
        <v/>
      </c>
      <c r="H410" s="50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244" t="s">
        <v>306</v>
      </c>
      <c r="B411" s="200" t="str">
        <f>IFERROR(VLOOKUP(A406,REKAPAN!$A$1:$M$2737,4, FALSE))</f>
        <v/>
      </c>
      <c r="C411" s="245"/>
      <c r="D411" s="246"/>
      <c r="E411" s="243"/>
      <c r="F411" s="176" t="s">
        <v>325</v>
      </c>
      <c r="G411" s="177" t="str">
        <f t="shared" si="55"/>
        <v/>
      </c>
      <c r="H411" s="50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176" t="s">
        <v>332</v>
      </c>
      <c r="B412" s="247" t="s">
        <v>333</v>
      </c>
      <c r="C412" s="185" t="s">
        <v>283</v>
      </c>
      <c r="D412" s="186" t="str">
        <f>IFERROR(VLOOKUP(A406,REKAPAN!$A$1:$M$2737,12, FALSE))</f>
        <v/>
      </c>
      <c r="E412" s="243"/>
      <c r="F412" s="176" t="s">
        <v>351</v>
      </c>
      <c r="G412" s="177" t="str">
        <f t="shared" si="55"/>
        <v/>
      </c>
      <c r="H412" s="50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176" t="s">
        <v>266</v>
      </c>
      <c r="B413" s="179" t="str">
        <f>IFERROR(VLOOKUP(A406,REKAPAN!$A$1:$O$2737,15, FALSE))</f>
        <v/>
      </c>
      <c r="C413" s="185" t="s">
        <v>300</v>
      </c>
      <c r="D413" s="186" t="str">
        <f>IFERROR(VLOOKUP(A406,REKAPAN!$A$1:$M$2737,13, FALSE))</f>
        <v/>
      </c>
      <c r="E413" s="243"/>
      <c r="F413" s="176" t="s">
        <v>372</v>
      </c>
      <c r="G413" s="177" t="str">
        <f t="shared" si="55"/>
        <v/>
      </c>
      <c r="H413" s="50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176" t="s">
        <v>383</v>
      </c>
      <c r="B414" s="179" t="str">
        <f>IFERROR(VLOOKUP(A406,REKAPAN!$A$1:$M$2737,6, FALSE))</f>
        <v/>
      </c>
      <c r="C414" s="185" t="s">
        <v>325</v>
      </c>
      <c r="D414" s="242" t="str">
        <f>IFERROR(VLOOKUP(A406,REKAPAN!$A$1:$M$2737,11, FALSE))</f>
        <v/>
      </c>
      <c r="E414" s="243"/>
      <c r="F414" s="176" t="s">
        <v>394</v>
      </c>
      <c r="G414" s="188" t="str">
        <f>IFERROR(VLOOKUP(A406,REKAPAN!$A$1:$O$2737,14, FALSE))</f>
        <v/>
      </c>
      <c r="H414" s="50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176" t="s">
        <v>404</v>
      </c>
      <c r="B415" s="189" t="str">
        <f>IFERROR(VLOOKUP(A406,REKAPAN!$A$1:$M$2737,5, FALSE))</f>
        <v/>
      </c>
      <c r="C415" s="185" t="s">
        <v>351</v>
      </c>
      <c r="D415" s="242" t="str">
        <f>IFERROR(VLOOKUP(A406,REKAPAN!$A$1:$M$2737,9, FALSE))</f>
        <v/>
      </c>
      <c r="E415" s="243"/>
      <c r="F415" s="176" t="s">
        <v>383</v>
      </c>
      <c r="G415" s="190" t="str">
        <f t="shared" ref="G415:G416" si="56">B414</f>
        <v/>
      </c>
      <c r="H415" s="50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249"/>
      <c r="C416" s="185" t="s">
        <v>372</v>
      </c>
      <c r="D416" s="192" t="str">
        <f>IFERROR(VLOOKUP(A406,REKAPAN!$A$1:$M$2737,10, FALSE))</f>
        <v/>
      </c>
      <c r="E416" s="243"/>
      <c r="F416" s="176" t="s">
        <v>404</v>
      </c>
      <c r="G416" s="193" t="str">
        <f t="shared" si="56"/>
        <v/>
      </c>
      <c r="H416" s="50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249"/>
      <c r="C417" s="185" t="s">
        <v>394</v>
      </c>
      <c r="D417" s="253"/>
      <c r="E417" s="243"/>
      <c r="F417" s="176"/>
      <c r="H417" s="50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249"/>
      <c r="C418" s="241"/>
      <c r="D418" s="50"/>
      <c r="E418" s="243"/>
      <c r="F418" s="191"/>
      <c r="H418" s="50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176" t="s">
        <v>460</v>
      </c>
      <c r="B419" s="195" t="s">
        <v>462</v>
      </c>
      <c r="C419" s="241"/>
      <c r="D419" s="242"/>
      <c r="E419" s="243"/>
      <c r="F419" s="196" t="s">
        <v>464</v>
      </c>
      <c r="G419" s="197" t="s">
        <v>469</v>
      </c>
      <c r="H419" s="198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255" t="str">
        <f>IFERROR(VLOOKUP(A406,REKAPAN!$A$2:$R$2737,16, FALSE))</f>
        <v/>
      </c>
      <c r="B420" s="257"/>
      <c r="C420" s="245"/>
      <c r="D420" s="246"/>
      <c r="E420" s="258"/>
      <c r="F420" s="204"/>
      <c r="G420" s="78"/>
      <c r="H420" s="79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239" t="s">
        <v>4141</v>
      </c>
      <c r="B421" s="222"/>
      <c r="C421" s="222"/>
      <c r="D421" s="223"/>
      <c r="E421" s="240"/>
      <c r="F421" s="164" t="str">
        <f>A421</f>
        <v>(31)29</v>
      </c>
      <c r="G421" s="165" t="s">
        <v>238</v>
      </c>
      <c r="H421" s="166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176" t="s">
        <v>239</v>
      </c>
      <c r="B422" s="179" t="str">
        <f>IFERROR(VLOOKUP(A421,REKAPAN!$A$1:$M$2737,2, FALSE))</f>
        <v/>
      </c>
      <c r="C422" s="241"/>
      <c r="D422" s="242"/>
      <c r="E422" s="243"/>
      <c r="F422" s="164" t="s">
        <v>266</v>
      </c>
      <c r="G422" s="172" t="str">
        <f>B428</f>
        <v/>
      </c>
      <c r="H422" s="28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176" t="s">
        <v>269</v>
      </c>
      <c r="B423" s="174" t="str">
        <f>IFERROR(VLOOKUP(A421,REKAPAN!$A$1:$M$2737,3, FALSE))</f>
        <v/>
      </c>
      <c r="D423" s="242"/>
      <c r="E423" s="243"/>
      <c r="F423" s="176" t="s">
        <v>270</v>
      </c>
      <c r="G423" s="177" t="str">
        <f>B422</f>
        <v/>
      </c>
      <c r="H423" s="50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176"/>
      <c r="D424" s="242"/>
      <c r="E424" s="243"/>
      <c r="F424" s="176" t="s">
        <v>283</v>
      </c>
      <c r="G424" s="178" t="str">
        <f t="shared" ref="G424:G428" si="57">D427</f>
        <v/>
      </c>
      <c r="H424" s="50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176"/>
      <c r="D425" s="242"/>
      <c r="E425" s="243"/>
      <c r="F425" s="176" t="s">
        <v>300</v>
      </c>
      <c r="G425" s="178" t="str">
        <f t="shared" si="57"/>
        <v/>
      </c>
      <c r="H425" s="50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244" t="s">
        <v>306</v>
      </c>
      <c r="B426" s="200" t="str">
        <f>IFERROR(VLOOKUP(A421,REKAPAN!$A$1:$M$2737,4, FALSE))</f>
        <v/>
      </c>
      <c r="C426" s="245"/>
      <c r="D426" s="246"/>
      <c r="E426" s="243"/>
      <c r="F426" s="176" t="s">
        <v>325</v>
      </c>
      <c r="G426" s="177" t="str">
        <f t="shared" si="57"/>
        <v/>
      </c>
      <c r="H426" s="50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176" t="s">
        <v>332</v>
      </c>
      <c r="B427" s="247" t="s">
        <v>333</v>
      </c>
      <c r="C427" s="185" t="s">
        <v>283</v>
      </c>
      <c r="D427" s="186" t="str">
        <f>IFERROR(VLOOKUP(A421,REKAPAN!$A$1:$M$2737,12, FALSE))</f>
        <v/>
      </c>
      <c r="E427" s="243"/>
      <c r="F427" s="176" t="s">
        <v>351</v>
      </c>
      <c r="G427" s="177" t="str">
        <f t="shared" si="57"/>
        <v/>
      </c>
      <c r="H427" s="50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176" t="s">
        <v>266</v>
      </c>
      <c r="B428" s="179" t="str">
        <f>IFERROR(VLOOKUP(A421,REKAPAN!$A$1:$O$2737,15, FALSE))</f>
        <v/>
      </c>
      <c r="C428" s="185" t="s">
        <v>300</v>
      </c>
      <c r="D428" s="186" t="str">
        <f>IFERROR(VLOOKUP(A421,REKAPAN!$A$1:$M$2737,13, FALSE))</f>
        <v/>
      </c>
      <c r="E428" s="243"/>
      <c r="F428" s="176" t="s">
        <v>372</v>
      </c>
      <c r="G428" s="177" t="str">
        <f t="shared" si="57"/>
        <v/>
      </c>
      <c r="H428" s="50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176" t="s">
        <v>383</v>
      </c>
      <c r="B429" s="179" t="str">
        <f>IFERROR(VLOOKUP(A421,REKAPAN!$A$1:$M$2737,6, FALSE))</f>
        <v/>
      </c>
      <c r="C429" s="185" t="s">
        <v>325</v>
      </c>
      <c r="D429" s="242" t="str">
        <f>IFERROR(VLOOKUP(A421,REKAPAN!$A$1:$M$2737,11, FALSE))</f>
        <v/>
      </c>
      <c r="E429" s="243"/>
      <c r="F429" s="176" t="s">
        <v>394</v>
      </c>
      <c r="G429" s="188" t="str">
        <f>IFERROR(VLOOKUP(A421,REKAPAN!$A$1:$O$2737,14, FALSE))</f>
        <v/>
      </c>
      <c r="H429" s="50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176" t="s">
        <v>404</v>
      </c>
      <c r="B430" s="189" t="str">
        <f>IFERROR(VLOOKUP(A421,REKAPAN!$A$1:$M$2737,5, FALSE))</f>
        <v/>
      </c>
      <c r="C430" s="185" t="s">
        <v>351</v>
      </c>
      <c r="D430" s="242" t="str">
        <f>IFERROR(VLOOKUP(A421,REKAPAN!$A$1:$M$2737,9, FALSE))</f>
        <v/>
      </c>
      <c r="E430" s="243"/>
      <c r="F430" s="176" t="s">
        <v>383</v>
      </c>
      <c r="G430" s="190" t="str">
        <f t="shared" ref="G430:G431" si="58">B429</f>
        <v/>
      </c>
      <c r="H430" s="50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249"/>
      <c r="C431" s="185" t="s">
        <v>372</v>
      </c>
      <c r="D431" s="192" t="str">
        <f>IFERROR(VLOOKUP(A421,REKAPAN!$A$1:$M$2737,10, FALSE))</f>
        <v/>
      </c>
      <c r="E431" s="243"/>
      <c r="F431" s="176" t="s">
        <v>404</v>
      </c>
      <c r="G431" s="193" t="str">
        <f t="shared" si="58"/>
        <v/>
      </c>
      <c r="H431" s="50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249"/>
      <c r="C432" s="185" t="s">
        <v>394</v>
      </c>
      <c r="D432" s="253"/>
      <c r="E432" s="243"/>
      <c r="F432" s="176"/>
      <c r="H432" s="50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249"/>
      <c r="C433" s="241"/>
      <c r="D433" s="50"/>
      <c r="E433" s="243"/>
      <c r="F433" s="191"/>
      <c r="H433" s="50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176" t="s">
        <v>460</v>
      </c>
      <c r="B434" s="195" t="s">
        <v>462</v>
      </c>
      <c r="C434" s="241"/>
      <c r="D434" s="242"/>
      <c r="E434" s="243"/>
      <c r="F434" s="196" t="s">
        <v>464</v>
      </c>
      <c r="G434" s="197" t="s">
        <v>469</v>
      </c>
      <c r="H434" s="198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255" t="str">
        <f>IFERROR(VLOOKUP(A421,REKAPAN!$A$2:$R$2737,16, FALSE))</f>
        <v/>
      </c>
      <c r="B435" s="257"/>
      <c r="C435" s="245"/>
      <c r="D435" s="246"/>
      <c r="E435" s="258"/>
      <c r="F435" s="204"/>
      <c r="G435" s="78"/>
      <c r="H435" s="79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239" t="s">
        <v>4143</v>
      </c>
      <c r="B436" s="222"/>
      <c r="C436" s="222"/>
      <c r="D436" s="223"/>
      <c r="E436" s="240"/>
      <c r="F436" s="164" t="str">
        <f>A436</f>
        <v>(31)30</v>
      </c>
      <c r="G436" s="165" t="s">
        <v>238</v>
      </c>
      <c r="H436" s="166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176" t="s">
        <v>239</v>
      </c>
      <c r="B437" s="179" t="str">
        <f>IFERROR(VLOOKUP(A436,REKAPAN!$A$1:$M$2737,2, FALSE))</f>
        <v/>
      </c>
      <c r="C437" s="241"/>
      <c r="D437" s="242"/>
      <c r="E437" s="243"/>
      <c r="F437" s="164" t="s">
        <v>266</v>
      </c>
      <c r="G437" s="172" t="str">
        <f>B443</f>
        <v/>
      </c>
      <c r="H437" s="28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176" t="s">
        <v>269</v>
      </c>
      <c r="B438" s="174" t="str">
        <f>IFERROR(VLOOKUP(A436,REKAPAN!$A$1:$M$2737,3, FALSE))</f>
        <v/>
      </c>
      <c r="D438" s="242"/>
      <c r="E438" s="243"/>
      <c r="F438" s="176" t="s">
        <v>270</v>
      </c>
      <c r="G438" s="177" t="str">
        <f>B437</f>
        <v/>
      </c>
      <c r="H438" s="50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176"/>
      <c r="D439" s="242"/>
      <c r="E439" s="243"/>
      <c r="F439" s="176" t="s">
        <v>283</v>
      </c>
      <c r="G439" s="178" t="str">
        <f t="shared" ref="G439:G443" si="59">D442</f>
        <v/>
      </c>
      <c r="H439" s="50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42.75" customHeight="1">
      <c r="A440" s="176"/>
      <c r="D440" s="242"/>
      <c r="E440" s="243"/>
      <c r="F440" s="176" t="s">
        <v>300</v>
      </c>
      <c r="G440" s="178" t="str">
        <f t="shared" si="59"/>
        <v/>
      </c>
      <c r="H440" s="50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244" t="s">
        <v>306</v>
      </c>
      <c r="B441" s="200" t="str">
        <f>IFERROR(VLOOKUP(A436,REKAPAN!$A$1:$M$2737,4, FALSE))</f>
        <v/>
      </c>
      <c r="C441" s="245"/>
      <c r="D441" s="246"/>
      <c r="E441" s="243"/>
      <c r="F441" s="176" t="s">
        <v>325</v>
      </c>
      <c r="G441" s="177" t="str">
        <f t="shared" si="59"/>
        <v/>
      </c>
      <c r="H441" s="50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176" t="s">
        <v>332</v>
      </c>
      <c r="B442" s="247" t="s">
        <v>333</v>
      </c>
      <c r="C442" s="185" t="s">
        <v>283</v>
      </c>
      <c r="D442" s="186" t="str">
        <f>IFERROR(VLOOKUP(A436,REKAPAN!$A$1:$M$2737,12, FALSE))</f>
        <v/>
      </c>
      <c r="E442" s="243"/>
      <c r="F442" s="176" t="s">
        <v>351</v>
      </c>
      <c r="G442" s="177" t="str">
        <f t="shared" si="59"/>
        <v/>
      </c>
      <c r="H442" s="50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176" t="s">
        <v>266</v>
      </c>
      <c r="B443" s="179" t="str">
        <f>IFERROR(VLOOKUP(A436,REKAPAN!$A$1:$O$2737,15, FALSE))</f>
        <v/>
      </c>
      <c r="C443" s="185" t="s">
        <v>300</v>
      </c>
      <c r="D443" s="186" t="str">
        <f>IFERROR(VLOOKUP(A436,REKAPAN!$A$1:$M$2737,13, FALSE))</f>
        <v/>
      </c>
      <c r="E443" s="243"/>
      <c r="F443" s="176" t="s">
        <v>372</v>
      </c>
      <c r="G443" s="177" t="str">
        <f t="shared" si="59"/>
        <v/>
      </c>
      <c r="H443" s="50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176" t="s">
        <v>383</v>
      </c>
      <c r="B444" s="179" t="str">
        <f>IFERROR(VLOOKUP(A436,REKAPAN!$A$1:$M$2737,6, FALSE))</f>
        <v/>
      </c>
      <c r="C444" s="185" t="s">
        <v>325</v>
      </c>
      <c r="D444" s="242" t="str">
        <f>IFERROR(VLOOKUP(A436,REKAPAN!$A$1:$M$2737,11, FALSE))</f>
        <v/>
      </c>
      <c r="E444" s="243"/>
      <c r="F444" s="176" t="s">
        <v>394</v>
      </c>
      <c r="G444" s="188" t="str">
        <f>IFERROR(VLOOKUP(A436,REKAPAN!$A$1:$O$2737,14, FALSE))</f>
        <v/>
      </c>
      <c r="H444" s="50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176" t="s">
        <v>404</v>
      </c>
      <c r="B445" s="189" t="str">
        <f>IFERROR(VLOOKUP(A436,REKAPAN!$A$1:$M$2737,5, FALSE))</f>
        <v/>
      </c>
      <c r="C445" s="185" t="s">
        <v>351</v>
      </c>
      <c r="D445" s="242" t="str">
        <f>IFERROR(VLOOKUP(A436,REKAPAN!$A$1:$M$2737,9, FALSE))</f>
        <v/>
      </c>
      <c r="E445" s="243"/>
      <c r="F445" s="176" t="s">
        <v>383</v>
      </c>
      <c r="G445" s="190" t="str">
        <f t="shared" ref="G445:G446" si="60">B444</f>
        <v/>
      </c>
      <c r="H445" s="50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249"/>
      <c r="C446" s="185" t="s">
        <v>372</v>
      </c>
      <c r="D446" s="192" t="str">
        <f>IFERROR(VLOOKUP(A436,REKAPAN!$A$1:$M$2737,10, FALSE))</f>
        <v/>
      </c>
      <c r="E446" s="243"/>
      <c r="F446" s="176" t="s">
        <v>404</v>
      </c>
      <c r="G446" s="193" t="str">
        <f t="shared" si="60"/>
        <v/>
      </c>
      <c r="H446" s="50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249"/>
      <c r="C447" s="185" t="s">
        <v>394</v>
      </c>
      <c r="D447" s="253"/>
      <c r="E447" s="243"/>
      <c r="F447" s="176"/>
      <c r="H447" s="50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249"/>
      <c r="C448" s="241"/>
      <c r="D448" s="50"/>
      <c r="E448" s="243"/>
      <c r="F448" s="191"/>
      <c r="H448" s="50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176" t="s">
        <v>460</v>
      </c>
      <c r="B449" s="195" t="s">
        <v>462</v>
      </c>
      <c r="C449" s="241"/>
      <c r="D449" s="242"/>
      <c r="E449" s="243"/>
      <c r="F449" s="196" t="s">
        <v>464</v>
      </c>
      <c r="G449" s="197" t="s">
        <v>469</v>
      </c>
      <c r="H449" s="198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255" t="str">
        <f>IFERROR(VLOOKUP(A436,REKAPAN!$A$2:$R$2737,16, FALSE))</f>
        <v/>
      </c>
      <c r="B450" s="257"/>
      <c r="C450" s="245"/>
      <c r="D450" s="246"/>
      <c r="E450" s="258"/>
      <c r="F450" s="204"/>
      <c r="G450" s="78"/>
      <c r="H450" s="79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239" t="s">
        <v>4145</v>
      </c>
      <c r="B451" s="222"/>
      <c r="C451" s="222"/>
      <c r="D451" s="223"/>
      <c r="E451" s="240"/>
      <c r="F451" s="164" t="str">
        <f>A451</f>
        <v>(31)31</v>
      </c>
      <c r="G451" s="165" t="s">
        <v>238</v>
      </c>
      <c r="H451" s="166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176" t="s">
        <v>239</v>
      </c>
      <c r="B452" s="179" t="str">
        <f>IFERROR(VLOOKUP(A451,REKAPAN!$A$1:$M$2737,2, FALSE))</f>
        <v/>
      </c>
      <c r="C452" s="241"/>
      <c r="D452" s="242"/>
      <c r="E452" s="243"/>
      <c r="F452" s="164" t="s">
        <v>266</v>
      </c>
      <c r="G452" s="172" t="str">
        <f>B458</f>
        <v/>
      </c>
      <c r="H452" s="28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176" t="s">
        <v>269</v>
      </c>
      <c r="B453" s="174" t="str">
        <f>IFERROR(VLOOKUP(A451,REKAPAN!$A$1:$M$2737,3, FALSE))</f>
        <v/>
      </c>
      <c r="D453" s="242"/>
      <c r="E453" s="243"/>
      <c r="F453" s="176" t="s">
        <v>270</v>
      </c>
      <c r="G453" s="177" t="str">
        <f>B452</f>
        <v/>
      </c>
      <c r="H453" s="50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176"/>
      <c r="D454" s="242"/>
      <c r="E454" s="243"/>
      <c r="F454" s="176" t="s">
        <v>283</v>
      </c>
      <c r="G454" s="178" t="str">
        <f t="shared" ref="G454:G458" si="61">D457</f>
        <v/>
      </c>
      <c r="H454" s="50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176"/>
      <c r="D455" s="242"/>
      <c r="E455" s="243"/>
      <c r="F455" s="176" t="s">
        <v>300</v>
      </c>
      <c r="G455" s="178" t="str">
        <f t="shared" si="61"/>
        <v/>
      </c>
      <c r="H455" s="50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244" t="s">
        <v>306</v>
      </c>
      <c r="B456" s="200" t="str">
        <f>IFERROR(VLOOKUP(A451,REKAPAN!$A$1:$M$2737,4, FALSE))</f>
        <v/>
      </c>
      <c r="C456" s="245"/>
      <c r="D456" s="246"/>
      <c r="E456" s="243"/>
      <c r="F456" s="176" t="s">
        <v>325</v>
      </c>
      <c r="G456" s="177" t="str">
        <f t="shared" si="61"/>
        <v/>
      </c>
      <c r="H456" s="50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176" t="s">
        <v>332</v>
      </c>
      <c r="B457" s="247" t="s">
        <v>333</v>
      </c>
      <c r="C457" s="185" t="s">
        <v>283</v>
      </c>
      <c r="D457" s="186" t="str">
        <f>IFERROR(VLOOKUP(A451,REKAPAN!$A$1:$M$2737,12, FALSE))</f>
        <v/>
      </c>
      <c r="E457" s="243"/>
      <c r="F457" s="176" t="s">
        <v>351</v>
      </c>
      <c r="G457" s="177" t="str">
        <f t="shared" si="61"/>
        <v/>
      </c>
      <c r="H457" s="50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176" t="s">
        <v>266</v>
      </c>
      <c r="B458" s="179" t="str">
        <f>IFERROR(VLOOKUP(A451,REKAPAN!$A$1:$O$2737,15, FALSE))</f>
        <v/>
      </c>
      <c r="C458" s="185" t="s">
        <v>300</v>
      </c>
      <c r="D458" s="186" t="str">
        <f>IFERROR(VLOOKUP(A451,REKAPAN!$A$1:$M$2737,13, FALSE))</f>
        <v/>
      </c>
      <c r="E458" s="243"/>
      <c r="F458" s="176" t="s">
        <v>372</v>
      </c>
      <c r="G458" s="177" t="str">
        <f t="shared" si="61"/>
        <v/>
      </c>
      <c r="H458" s="50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176" t="s">
        <v>383</v>
      </c>
      <c r="B459" s="179" t="str">
        <f>IFERROR(VLOOKUP(A451,REKAPAN!$A$1:$M$2737,6, FALSE))</f>
        <v/>
      </c>
      <c r="C459" s="185" t="s">
        <v>325</v>
      </c>
      <c r="D459" s="242" t="str">
        <f>IFERROR(VLOOKUP(A451,REKAPAN!$A$1:$M$2737,11, FALSE))</f>
        <v/>
      </c>
      <c r="E459" s="243"/>
      <c r="F459" s="176" t="s">
        <v>394</v>
      </c>
      <c r="G459" s="188" t="str">
        <f>IFERROR(VLOOKUP(A451,REKAPAN!$A$1:$O$2737,14, FALSE))</f>
        <v/>
      </c>
      <c r="H459" s="50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176" t="s">
        <v>404</v>
      </c>
      <c r="B460" s="189" t="str">
        <f>IFERROR(VLOOKUP(A451,REKAPAN!$A$1:$M$2737,5, FALSE))</f>
        <v/>
      </c>
      <c r="C460" s="185" t="s">
        <v>351</v>
      </c>
      <c r="D460" s="242" t="str">
        <f>IFERROR(VLOOKUP(A451,REKAPAN!$A$1:$M$2737,9, FALSE))</f>
        <v/>
      </c>
      <c r="E460" s="243"/>
      <c r="F460" s="176" t="s">
        <v>383</v>
      </c>
      <c r="G460" s="190" t="str">
        <f t="shared" ref="G460:G461" si="62">B459</f>
        <v/>
      </c>
      <c r="H460" s="50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249"/>
      <c r="C461" s="185" t="s">
        <v>372</v>
      </c>
      <c r="D461" s="192" t="str">
        <f>IFERROR(VLOOKUP(A451,REKAPAN!$A$1:$M$2737,10, FALSE))</f>
        <v/>
      </c>
      <c r="E461" s="243"/>
      <c r="F461" s="176" t="s">
        <v>404</v>
      </c>
      <c r="G461" s="193" t="str">
        <f t="shared" si="62"/>
        <v/>
      </c>
      <c r="H461" s="50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249"/>
      <c r="C462" s="185" t="s">
        <v>394</v>
      </c>
      <c r="D462" s="253"/>
      <c r="E462" s="243"/>
      <c r="F462" s="176"/>
      <c r="H462" s="50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249"/>
      <c r="C463" s="241"/>
      <c r="D463" s="50"/>
      <c r="E463" s="243"/>
      <c r="F463" s="191"/>
      <c r="H463" s="50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176" t="s">
        <v>460</v>
      </c>
      <c r="B464" s="195" t="s">
        <v>462</v>
      </c>
      <c r="C464" s="241"/>
      <c r="D464" s="242"/>
      <c r="E464" s="243"/>
      <c r="F464" s="196" t="s">
        <v>464</v>
      </c>
      <c r="G464" s="197" t="s">
        <v>469</v>
      </c>
      <c r="H464" s="198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255" t="str">
        <f>IFERROR(VLOOKUP(A451,REKAPAN!$A$2:$R$2737,16, FALSE))</f>
        <v/>
      </c>
      <c r="B465" s="257"/>
      <c r="C465" s="245"/>
      <c r="D465" s="246"/>
      <c r="E465" s="258"/>
      <c r="F465" s="204"/>
      <c r="G465" s="78"/>
      <c r="H465" s="79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239" t="s">
        <v>4146</v>
      </c>
      <c r="B466" s="222"/>
      <c r="C466" s="222"/>
      <c r="D466" s="223"/>
      <c r="E466" s="240"/>
      <c r="F466" s="164" t="str">
        <f>A466</f>
        <v>(31)32</v>
      </c>
      <c r="G466" s="165" t="s">
        <v>238</v>
      </c>
      <c r="H466" s="166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176" t="s">
        <v>239</v>
      </c>
      <c r="B467" s="179" t="str">
        <f>IFERROR(VLOOKUP(A466,REKAPAN!$A$1:$M$2737,2, FALSE))</f>
        <v/>
      </c>
      <c r="C467" s="241"/>
      <c r="D467" s="242"/>
      <c r="E467" s="243"/>
      <c r="F467" s="164" t="s">
        <v>266</v>
      </c>
      <c r="G467" s="172" t="str">
        <f>B473</f>
        <v/>
      </c>
      <c r="H467" s="28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176" t="s">
        <v>269</v>
      </c>
      <c r="B468" s="174" t="str">
        <f>IFERROR(VLOOKUP(A466,REKAPAN!$A$1:$M$2737,3, FALSE))</f>
        <v/>
      </c>
      <c r="D468" s="242"/>
      <c r="E468" s="243"/>
      <c r="F468" s="176" t="s">
        <v>270</v>
      </c>
      <c r="G468" s="177" t="str">
        <f>B467</f>
        <v/>
      </c>
      <c r="H468" s="50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176"/>
      <c r="D469" s="242"/>
      <c r="E469" s="243"/>
      <c r="F469" s="176" t="s">
        <v>283</v>
      </c>
      <c r="G469" s="178" t="str">
        <f t="shared" ref="G469:G473" si="63">D472</f>
        <v/>
      </c>
      <c r="H469" s="50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24.75" customHeight="1">
      <c r="A470" s="176"/>
      <c r="D470" s="242"/>
      <c r="E470" s="243"/>
      <c r="F470" s="176" t="s">
        <v>300</v>
      </c>
      <c r="G470" s="178" t="str">
        <f t="shared" si="63"/>
        <v/>
      </c>
      <c r="H470" s="50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244" t="s">
        <v>306</v>
      </c>
      <c r="B471" s="200" t="str">
        <f>IFERROR(VLOOKUP(A466,REKAPAN!$A$1:$M$2737,4, FALSE))</f>
        <v/>
      </c>
      <c r="C471" s="245"/>
      <c r="D471" s="246"/>
      <c r="E471" s="243"/>
      <c r="F471" s="176" t="s">
        <v>325</v>
      </c>
      <c r="G471" s="177" t="str">
        <f t="shared" si="63"/>
        <v/>
      </c>
      <c r="H471" s="50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176" t="s">
        <v>332</v>
      </c>
      <c r="B472" s="247" t="s">
        <v>333</v>
      </c>
      <c r="C472" s="185" t="s">
        <v>283</v>
      </c>
      <c r="D472" s="186" t="str">
        <f>IFERROR(VLOOKUP(A466,REKAPAN!$A$1:$M$2737,12, FALSE))</f>
        <v/>
      </c>
      <c r="E472" s="243"/>
      <c r="F472" s="176" t="s">
        <v>351</v>
      </c>
      <c r="G472" s="177" t="str">
        <f t="shared" si="63"/>
        <v/>
      </c>
      <c r="H472" s="50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176" t="s">
        <v>266</v>
      </c>
      <c r="B473" s="179" t="str">
        <f>IFERROR(VLOOKUP(A466,REKAPAN!$A$1:$O$2737,15, FALSE))</f>
        <v/>
      </c>
      <c r="C473" s="185" t="s">
        <v>300</v>
      </c>
      <c r="D473" s="186" t="str">
        <f>IFERROR(VLOOKUP(A466,REKAPAN!$A$1:$M$2737,13, FALSE))</f>
        <v/>
      </c>
      <c r="E473" s="243"/>
      <c r="F473" s="176" t="s">
        <v>372</v>
      </c>
      <c r="G473" s="177" t="str">
        <f t="shared" si="63"/>
        <v/>
      </c>
      <c r="H473" s="50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176" t="s">
        <v>383</v>
      </c>
      <c r="B474" s="179" t="str">
        <f>IFERROR(VLOOKUP(A466,REKAPAN!$A$1:$M$2737,6, FALSE))</f>
        <v/>
      </c>
      <c r="C474" s="185" t="s">
        <v>325</v>
      </c>
      <c r="D474" s="242" t="str">
        <f>IFERROR(VLOOKUP(A466,REKAPAN!$A$1:$M$2737,11, FALSE))</f>
        <v/>
      </c>
      <c r="E474" s="243"/>
      <c r="F474" s="176" t="s">
        <v>394</v>
      </c>
      <c r="G474" s="188" t="str">
        <f>IFERROR(VLOOKUP(A466,REKAPAN!$A$1:$O$2737,14, FALSE))</f>
        <v/>
      </c>
      <c r="H474" s="50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176" t="s">
        <v>404</v>
      </c>
      <c r="B475" s="189" t="str">
        <f>IFERROR(VLOOKUP(A466,REKAPAN!$A$1:$M$2737,5, FALSE))</f>
        <v/>
      </c>
      <c r="C475" s="185" t="s">
        <v>351</v>
      </c>
      <c r="D475" s="242" t="str">
        <f>IFERROR(VLOOKUP(A466,REKAPAN!$A$1:$M$2737,9, FALSE))</f>
        <v/>
      </c>
      <c r="E475" s="243"/>
      <c r="F475" s="176" t="s">
        <v>383</v>
      </c>
      <c r="G475" s="190" t="str">
        <f t="shared" ref="G475:G476" si="64">B474</f>
        <v/>
      </c>
      <c r="H475" s="50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249"/>
      <c r="C476" s="185" t="s">
        <v>372</v>
      </c>
      <c r="D476" s="192" t="str">
        <f>IFERROR(VLOOKUP(A466,REKAPAN!$A$1:$M$2737,10, FALSE))</f>
        <v/>
      </c>
      <c r="E476" s="243"/>
      <c r="F476" s="176" t="s">
        <v>404</v>
      </c>
      <c r="G476" s="193" t="str">
        <f t="shared" si="64"/>
        <v/>
      </c>
      <c r="H476" s="50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249"/>
      <c r="C477" s="185" t="s">
        <v>394</v>
      </c>
      <c r="D477" s="253"/>
      <c r="E477" s="243"/>
      <c r="F477" s="176"/>
      <c r="H477" s="50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49.5" customHeight="1">
      <c r="A478" s="249"/>
      <c r="C478" s="241"/>
      <c r="D478" s="50"/>
      <c r="E478" s="243"/>
      <c r="F478" s="191"/>
      <c r="H478" s="50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176" t="s">
        <v>460</v>
      </c>
      <c r="B479" s="195" t="s">
        <v>462</v>
      </c>
      <c r="C479" s="241"/>
      <c r="D479" s="242"/>
      <c r="E479" s="243"/>
      <c r="F479" s="196" t="s">
        <v>464</v>
      </c>
      <c r="G479" s="197" t="s">
        <v>469</v>
      </c>
      <c r="H479" s="198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255" t="str">
        <f>IFERROR(VLOOKUP(A466,REKAPAN!$A$2:$R$2737,16, FALSE))</f>
        <v/>
      </c>
      <c r="B480" s="257"/>
      <c r="C480" s="245"/>
      <c r="D480" s="246"/>
      <c r="E480" s="258"/>
      <c r="F480" s="204"/>
      <c r="G480" s="78"/>
      <c r="H480" s="79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239" t="s">
        <v>4147</v>
      </c>
      <c r="B481" s="222"/>
      <c r="C481" s="222"/>
      <c r="D481" s="223"/>
      <c r="E481" s="240"/>
      <c r="F481" s="164" t="str">
        <f>A481</f>
        <v>(31)33</v>
      </c>
      <c r="G481" s="165" t="s">
        <v>238</v>
      </c>
      <c r="H481" s="166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176" t="s">
        <v>239</v>
      </c>
      <c r="B482" s="179" t="str">
        <f>IFERROR(VLOOKUP(A481,REKAPAN!$A$1:$M$2737,2, FALSE))</f>
        <v/>
      </c>
      <c r="C482" s="241"/>
      <c r="D482" s="242"/>
      <c r="E482" s="243"/>
      <c r="F482" s="164" t="s">
        <v>266</v>
      </c>
      <c r="G482" s="172" t="str">
        <f>B488</f>
        <v/>
      </c>
      <c r="H482" s="28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176" t="s">
        <v>269</v>
      </c>
      <c r="B483" s="174" t="str">
        <f>IFERROR(VLOOKUP(A481,REKAPAN!$A$1:$M$2737,3, FALSE))</f>
        <v/>
      </c>
      <c r="D483" s="242"/>
      <c r="E483" s="243"/>
      <c r="F483" s="176" t="s">
        <v>270</v>
      </c>
      <c r="G483" s="177" t="str">
        <f>B482</f>
        <v/>
      </c>
      <c r="H483" s="50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176"/>
      <c r="D484" s="242"/>
      <c r="E484" s="243"/>
      <c r="F484" s="176" t="s">
        <v>283</v>
      </c>
      <c r="G484" s="178" t="str">
        <f t="shared" ref="G484:G488" si="65">D487</f>
        <v/>
      </c>
      <c r="H484" s="50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176"/>
      <c r="D485" s="242"/>
      <c r="E485" s="243"/>
      <c r="F485" s="176" t="s">
        <v>300</v>
      </c>
      <c r="G485" s="178" t="str">
        <f t="shared" si="65"/>
        <v/>
      </c>
      <c r="H485" s="50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244" t="s">
        <v>306</v>
      </c>
      <c r="B486" s="200" t="str">
        <f>IFERROR(VLOOKUP(A481,REKAPAN!$A$1:$M$2737,4, FALSE))</f>
        <v/>
      </c>
      <c r="C486" s="245"/>
      <c r="D486" s="246"/>
      <c r="E486" s="243"/>
      <c r="F486" s="176" t="s">
        <v>325</v>
      </c>
      <c r="G486" s="177" t="str">
        <f t="shared" si="65"/>
        <v/>
      </c>
      <c r="H486" s="50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176" t="s">
        <v>332</v>
      </c>
      <c r="B487" s="247" t="s">
        <v>333</v>
      </c>
      <c r="C487" s="185" t="s">
        <v>283</v>
      </c>
      <c r="D487" s="186" t="str">
        <f>IFERROR(VLOOKUP(A481,REKAPAN!$A$1:$M$2737,12, FALSE))</f>
        <v/>
      </c>
      <c r="E487" s="243"/>
      <c r="F487" s="176" t="s">
        <v>351</v>
      </c>
      <c r="G487" s="177" t="str">
        <f t="shared" si="65"/>
        <v/>
      </c>
      <c r="H487" s="50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176" t="s">
        <v>266</v>
      </c>
      <c r="B488" s="179" t="str">
        <f>IFERROR(VLOOKUP(A481,REKAPAN!$A$1:$O$2737,15, FALSE))</f>
        <v/>
      </c>
      <c r="C488" s="185" t="s">
        <v>300</v>
      </c>
      <c r="D488" s="186" t="str">
        <f>IFERROR(VLOOKUP(A481,REKAPAN!$A$1:$M$2737,13, FALSE))</f>
        <v/>
      </c>
      <c r="E488" s="243"/>
      <c r="F488" s="176" t="s">
        <v>372</v>
      </c>
      <c r="G488" s="177" t="str">
        <f t="shared" si="65"/>
        <v/>
      </c>
      <c r="H488" s="50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176" t="s">
        <v>383</v>
      </c>
      <c r="B489" s="179" t="str">
        <f>IFERROR(VLOOKUP(A481,REKAPAN!$A$1:$M$2737,6, FALSE))</f>
        <v/>
      </c>
      <c r="C489" s="185" t="s">
        <v>325</v>
      </c>
      <c r="D489" s="242" t="str">
        <f>IFERROR(VLOOKUP(A481,REKAPAN!$A$1:$M$2737,11, FALSE))</f>
        <v/>
      </c>
      <c r="E489" s="243"/>
      <c r="F489" s="176" t="s">
        <v>394</v>
      </c>
      <c r="G489" s="188" t="str">
        <f>IFERROR(VLOOKUP(A481,REKAPAN!$A$1:$O$2737,14, FALSE))</f>
        <v/>
      </c>
      <c r="H489" s="50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176" t="s">
        <v>404</v>
      </c>
      <c r="B490" s="189" t="str">
        <f>IFERROR(VLOOKUP(A481,REKAPAN!$A$1:$M$2737,5, FALSE))</f>
        <v/>
      </c>
      <c r="C490" s="185" t="s">
        <v>351</v>
      </c>
      <c r="D490" s="242" t="str">
        <f>IFERROR(VLOOKUP(A481,REKAPAN!$A$1:$M$2737,9, FALSE))</f>
        <v/>
      </c>
      <c r="E490" s="243"/>
      <c r="F490" s="176" t="s">
        <v>383</v>
      </c>
      <c r="G490" s="190" t="str">
        <f t="shared" ref="G490:G491" si="66">B489</f>
        <v/>
      </c>
      <c r="H490" s="50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249"/>
      <c r="C491" s="185" t="s">
        <v>372</v>
      </c>
      <c r="D491" s="192" t="str">
        <f>IFERROR(VLOOKUP(A481,REKAPAN!$A$1:$M$2737,10, FALSE))</f>
        <v/>
      </c>
      <c r="E491" s="243"/>
      <c r="F491" s="176" t="s">
        <v>404</v>
      </c>
      <c r="G491" s="193" t="str">
        <f t="shared" si="66"/>
        <v/>
      </c>
      <c r="H491" s="50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249"/>
      <c r="C492" s="185" t="s">
        <v>394</v>
      </c>
      <c r="D492" s="253"/>
      <c r="E492" s="243"/>
      <c r="F492" s="176"/>
      <c r="H492" s="50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249"/>
      <c r="C493" s="241"/>
      <c r="D493" s="50"/>
      <c r="E493" s="243"/>
      <c r="F493" s="191"/>
      <c r="H493" s="50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176" t="s">
        <v>460</v>
      </c>
      <c r="B494" s="195" t="s">
        <v>462</v>
      </c>
      <c r="C494" s="241"/>
      <c r="D494" s="242"/>
      <c r="E494" s="243"/>
      <c r="F494" s="196" t="s">
        <v>464</v>
      </c>
      <c r="G494" s="197" t="s">
        <v>469</v>
      </c>
      <c r="H494" s="198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255" t="str">
        <f>IFERROR(VLOOKUP(A481,REKAPAN!$A$2:$R$2737,16, FALSE))</f>
        <v/>
      </c>
      <c r="B495" s="257"/>
      <c r="C495" s="245"/>
      <c r="D495" s="246"/>
      <c r="E495" s="258"/>
      <c r="F495" s="204"/>
      <c r="G495" s="78"/>
      <c r="H495" s="79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239" t="s">
        <v>4148</v>
      </c>
      <c r="B496" s="222"/>
      <c r="C496" s="222"/>
      <c r="D496" s="223"/>
      <c r="E496" s="240"/>
      <c r="F496" s="164" t="str">
        <f>A496</f>
        <v>(31)34</v>
      </c>
      <c r="G496" s="165" t="s">
        <v>238</v>
      </c>
      <c r="H496" s="166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176" t="s">
        <v>239</v>
      </c>
      <c r="B497" s="179" t="str">
        <f>IFERROR(VLOOKUP(A496,REKAPAN!$A$1:$M$2737,2, FALSE))</f>
        <v/>
      </c>
      <c r="C497" s="241"/>
      <c r="D497" s="242"/>
      <c r="E497" s="243"/>
      <c r="F497" s="164" t="s">
        <v>266</v>
      </c>
      <c r="G497" s="172" t="str">
        <f>B503</f>
        <v/>
      </c>
      <c r="H497" s="28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176" t="s">
        <v>269</v>
      </c>
      <c r="B498" s="174" t="str">
        <f>IFERROR(VLOOKUP(A496,REKAPAN!$A$1:$M$2737,3, FALSE))</f>
        <v/>
      </c>
      <c r="D498" s="242"/>
      <c r="E498" s="243"/>
      <c r="F498" s="176" t="s">
        <v>270</v>
      </c>
      <c r="G498" s="177" t="str">
        <f>B497</f>
        <v/>
      </c>
      <c r="H498" s="50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176"/>
      <c r="D499" s="242"/>
      <c r="E499" s="243"/>
      <c r="F499" s="176" t="s">
        <v>283</v>
      </c>
      <c r="G499" s="178" t="str">
        <f t="shared" ref="G499:G503" si="67">D502</f>
        <v/>
      </c>
      <c r="H499" s="50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176"/>
      <c r="D500" s="242"/>
      <c r="E500" s="243"/>
      <c r="F500" s="176" t="s">
        <v>300</v>
      </c>
      <c r="G500" s="178" t="str">
        <f t="shared" si="67"/>
        <v/>
      </c>
      <c r="H500" s="50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244" t="s">
        <v>306</v>
      </c>
      <c r="B501" s="200" t="str">
        <f>IFERROR(VLOOKUP(A496,REKAPAN!$A$1:$M$2737,4, FALSE))</f>
        <v/>
      </c>
      <c r="C501" s="245"/>
      <c r="D501" s="246"/>
      <c r="E501" s="243"/>
      <c r="F501" s="176" t="s">
        <v>325</v>
      </c>
      <c r="G501" s="177" t="str">
        <f t="shared" si="67"/>
        <v/>
      </c>
      <c r="H501" s="50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176" t="s">
        <v>332</v>
      </c>
      <c r="B502" s="247" t="s">
        <v>333</v>
      </c>
      <c r="C502" s="185" t="s">
        <v>283</v>
      </c>
      <c r="D502" s="186" t="str">
        <f>IFERROR(VLOOKUP(A496,REKAPAN!$A$1:$M$2737,12, FALSE))</f>
        <v/>
      </c>
      <c r="E502" s="243"/>
      <c r="F502" s="176" t="s">
        <v>351</v>
      </c>
      <c r="G502" s="177" t="str">
        <f t="shared" si="67"/>
        <v/>
      </c>
      <c r="H502" s="50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176" t="s">
        <v>266</v>
      </c>
      <c r="B503" s="179" t="str">
        <f>IFERROR(VLOOKUP(A496,REKAPAN!$A$1:$O$2737,15, FALSE))</f>
        <v/>
      </c>
      <c r="C503" s="185" t="s">
        <v>300</v>
      </c>
      <c r="D503" s="186" t="str">
        <f>IFERROR(VLOOKUP(A496,REKAPAN!$A$1:$M$2737,13, FALSE))</f>
        <v/>
      </c>
      <c r="E503" s="243"/>
      <c r="F503" s="176" t="s">
        <v>372</v>
      </c>
      <c r="G503" s="177" t="str">
        <f t="shared" si="67"/>
        <v/>
      </c>
      <c r="H503" s="50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176" t="s">
        <v>383</v>
      </c>
      <c r="B504" s="179" t="str">
        <f>IFERROR(VLOOKUP(A496,REKAPAN!$A$1:$M$2737,6, FALSE))</f>
        <v/>
      </c>
      <c r="C504" s="185" t="s">
        <v>325</v>
      </c>
      <c r="D504" s="242" t="str">
        <f>IFERROR(VLOOKUP(A496,REKAPAN!$A$1:$M$2737,11, FALSE))</f>
        <v/>
      </c>
      <c r="E504" s="243"/>
      <c r="F504" s="176" t="s">
        <v>394</v>
      </c>
      <c r="G504" s="188" t="str">
        <f>IFERROR(VLOOKUP(A496,REKAPAN!$A$1:$O$2737,14, FALSE))</f>
        <v/>
      </c>
      <c r="H504" s="50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176" t="s">
        <v>404</v>
      </c>
      <c r="B505" s="189" t="str">
        <f>IFERROR(VLOOKUP(A496,REKAPAN!$A$1:$M$2737,5, FALSE))</f>
        <v/>
      </c>
      <c r="C505" s="185" t="s">
        <v>351</v>
      </c>
      <c r="D505" s="242" t="str">
        <f>IFERROR(VLOOKUP(A496,REKAPAN!$A$1:$M$2737,9, FALSE))</f>
        <v/>
      </c>
      <c r="E505" s="243"/>
      <c r="F505" s="176" t="s">
        <v>383</v>
      </c>
      <c r="G505" s="190" t="str">
        <f t="shared" ref="G505:G506" si="68">B504</f>
        <v/>
      </c>
      <c r="H505" s="50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249"/>
      <c r="C506" s="185" t="s">
        <v>372</v>
      </c>
      <c r="D506" s="192" t="str">
        <f>IFERROR(VLOOKUP(A496,REKAPAN!$A$1:$M$2737,10, FALSE))</f>
        <v/>
      </c>
      <c r="E506" s="243"/>
      <c r="F506" s="176" t="s">
        <v>404</v>
      </c>
      <c r="G506" s="193" t="str">
        <f t="shared" si="68"/>
        <v/>
      </c>
      <c r="H506" s="50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249"/>
      <c r="C507" s="185" t="s">
        <v>394</v>
      </c>
      <c r="D507" s="253"/>
      <c r="E507" s="243"/>
      <c r="F507" s="176"/>
      <c r="H507" s="50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249"/>
      <c r="C508" s="241"/>
      <c r="D508" s="50"/>
      <c r="E508" s="243"/>
      <c r="F508" s="191"/>
      <c r="H508" s="50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176" t="s">
        <v>460</v>
      </c>
      <c r="B509" s="195" t="s">
        <v>462</v>
      </c>
      <c r="C509" s="241"/>
      <c r="D509" s="242"/>
      <c r="E509" s="243"/>
      <c r="F509" s="196" t="s">
        <v>464</v>
      </c>
      <c r="G509" s="197" t="s">
        <v>469</v>
      </c>
      <c r="H509" s="198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255" t="str">
        <f>IFERROR(VLOOKUP(A496,REKAPAN!$A$2:$R$2737,16, FALSE))</f>
        <v/>
      </c>
      <c r="B510" s="257"/>
      <c r="C510" s="245"/>
      <c r="D510" s="246"/>
      <c r="E510" s="258"/>
      <c r="F510" s="204"/>
      <c r="G510" s="78"/>
      <c r="H510" s="79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239" t="s">
        <v>4149</v>
      </c>
      <c r="B511" s="222"/>
      <c r="C511" s="222"/>
      <c r="D511" s="223"/>
      <c r="E511" s="240"/>
      <c r="F511" s="164" t="str">
        <f>A511</f>
        <v>(31)35</v>
      </c>
      <c r="G511" s="165" t="s">
        <v>238</v>
      </c>
      <c r="H511" s="166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176" t="s">
        <v>239</v>
      </c>
      <c r="B512" s="179" t="str">
        <f>IFERROR(VLOOKUP(A511,REKAPAN!$A$1:$M$2737,2, FALSE))</f>
        <v/>
      </c>
      <c r="C512" s="241"/>
      <c r="D512" s="242"/>
      <c r="E512" s="243"/>
      <c r="F512" s="164" t="s">
        <v>266</v>
      </c>
      <c r="G512" s="172" t="str">
        <f>B518</f>
        <v/>
      </c>
      <c r="H512" s="28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176" t="s">
        <v>269</v>
      </c>
      <c r="B513" s="174" t="str">
        <f>IFERROR(VLOOKUP(A511,REKAPAN!$A$1:$M$2737,3, FALSE))</f>
        <v/>
      </c>
      <c r="D513" s="242"/>
      <c r="E513" s="243"/>
      <c r="F513" s="176" t="s">
        <v>270</v>
      </c>
      <c r="G513" s="177" t="str">
        <f>B512</f>
        <v/>
      </c>
      <c r="H513" s="50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176"/>
      <c r="D514" s="242"/>
      <c r="E514" s="243"/>
      <c r="F514" s="176" t="s">
        <v>283</v>
      </c>
      <c r="G514" s="178" t="str">
        <f t="shared" ref="G514:G518" si="69">D517</f>
        <v/>
      </c>
      <c r="H514" s="50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32.25" customHeight="1">
      <c r="A515" s="176"/>
      <c r="D515" s="242"/>
      <c r="E515" s="243"/>
      <c r="F515" s="176" t="s">
        <v>300</v>
      </c>
      <c r="G515" s="178" t="str">
        <f t="shared" si="69"/>
        <v/>
      </c>
      <c r="H515" s="50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244" t="s">
        <v>306</v>
      </c>
      <c r="B516" s="200" t="str">
        <f>IFERROR(VLOOKUP(A511,REKAPAN!$A$1:$M$2737,4, FALSE))</f>
        <v/>
      </c>
      <c r="C516" s="245"/>
      <c r="D516" s="246"/>
      <c r="E516" s="243"/>
      <c r="F516" s="176" t="s">
        <v>325</v>
      </c>
      <c r="G516" s="177" t="str">
        <f t="shared" si="69"/>
        <v/>
      </c>
      <c r="H516" s="50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176" t="s">
        <v>332</v>
      </c>
      <c r="B517" s="247" t="s">
        <v>333</v>
      </c>
      <c r="C517" s="185" t="s">
        <v>283</v>
      </c>
      <c r="D517" s="186" t="str">
        <f>IFERROR(VLOOKUP(A511,REKAPAN!$A$1:$M$2737,12, FALSE))</f>
        <v/>
      </c>
      <c r="E517" s="243"/>
      <c r="F517" s="176" t="s">
        <v>351</v>
      </c>
      <c r="G517" s="177" t="str">
        <f t="shared" si="69"/>
        <v/>
      </c>
      <c r="H517" s="50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176" t="s">
        <v>266</v>
      </c>
      <c r="B518" s="179" t="str">
        <f>IFERROR(VLOOKUP(A511,REKAPAN!$A$1:$O$2737,15, FALSE))</f>
        <v/>
      </c>
      <c r="C518" s="185" t="s">
        <v>300</v>
      </c>
      <c r="D518" s="186" t="str">
        <f>IFERROR(VLOOKUP(A511,REKAPAN!$A$1:$M$2737,13, FALSE))</f>
        <v/>
      </c>
      <c r="E518" s="243"/>
      <c r="F518" s="176" t="s">
        <v>372</v>
      </c>
      <c r="G518" s="177" t="str">
        <f t="shared" si="69"/>
        <v/>
      </c>
      <c r="H518" s="50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176" t="s">
        <v>383</v>
      </c>
      <c r="B519" s="179" t="str">
        <f>IFERROR(VLOOKUP(A511,REKAPAN!$A$1:$M$2737,6, FALSE))</f>
        <v/>
      </c>
      <c r="C519" s="185" t="s">
        <v>325</v>
      </c>
      <c r="D519" s="242" t="str">
        <f>IFERROR(VLOOKUP(A511,REKAPAN!$A$1:$M$2737,11, FALSE))</f>
        <v/>
      </c>
      <c r="E519" s="243"/>
      <c r="F519" s="176" t="s">
        <v>394</v>
      </c>
      <c r="G519" s="188" t="str">
        <f>IFERROR(VLOOKUP(A511,REKAPAN!$A$1:$O$2737,14, FALSE))</f>
        <v/>
      </c>
      <c r="H519" s="50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176" t="s">
        <v>404</v>
      </c>
      <c r="B520" s="189" t="str">
        <f>IFERROR(VLOOKUP(A511,REKAPAN!$A$1:$M$2737,5, FALSE))</f>
        <v/>
      </c>
      <c r="C520" s="185" t="s">
        <v>351</v>
      </c>
      <c r="D520" s="242" t="str">
        <f>IFERROR(VLOOKUP(A511,REKAPAN!$A$1:$M$2737,9, FALSE))</f>
        <v/>
      </c>
      <c r="E520" s="243"/>
      <c r="F520" s="176" t="s">
        <v>383</v>
      </c>
      <c r="G520" s="190" t="str">
        <f t="shared" ref="G520:G521" si="70">B519</f>
        <v/>
      </c>
      <c r="H520" s="50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249"/>
      <c r="C521" s="185" t="s">
        <v>372</v>
      </c>
      <c r="D521" s="192" t="str">
        <f>IFERROR(VLOOKUP(A511,REKAPAN!$A$1:$M$2737,10, FALSE))</f>
        <v/>
      </c>
      <c r="E521" s="243"/>
      <c r="F521" s="176" t="s">
        <v>404</v>
      </c>
      <c r="G521" s="193" t="str">
        <f t="shared" si="70"/>
        <v/>
      </c>
      <c r="H521" s="50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249"/>
      <c r="C522" s="185" t="s">
        <v>394</v>
      </c>
      <c r="D522" s="253"/>
      <c r="E522" s="243"/>
      <c r="F522" s="176"/>
      <c r="H522" s="50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38.25" customHeight="1">
      <c r="A523" s="249"/>
      <c r="C523" s="241"/>
      <c r="D523" s="50"/>
      <c r="E523" s="243"/>
      <c r="F523" s="191"/>
      <c r="H523" s="50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176" t="s">
        <v>460</v>
      </c>
      <c r="B524" s="195" t="s">
        <v>462</v>
      </c>
      <c r="C524" s="241"/>
      <c r="D524" s="242"/>
      <c r="E524" s="243"/>
      <c r="F524" s="196" t="s">
        <v>464</v>
      </c>
      <c r="G524" s="197" t="s">
        <v>469</v>
      </c>
      <c r="H524" s="198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255" t="str">
        <f>IFERROR(VLOOKUP(A511,REKAPAN!$A$2:$R$2737,16, FALSE))</f>
        <v/>
      </c>
      <c r="B525" s="257"/>
      <c r="C525" s="245"/>
      <c r="D525" s="246"/>
      <c r="E525" s="258"/>
      <c r="F525" s="204"/>
      <c r="G525" s="78"/>
      <c r="H525" s="79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239" t="s">
        <v>4150</v>
      </c>
      <c r="B526" s="222"/>
      <c r="C526" s="222"/>
      <c r="D526" s="223"/>
      <c r="E526" s="240"/>
      <c r="F526" s="164" t="str">
        <f>A526</f>
        <v>(31)36</v>
      </c>
      <c r="G526" s="165" t="s">
        <v>238</v>
      </c>
      <c r="H526" s="166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176" t="s">
        <v>239</v>
      </c>
      <c r="B527" s="179" t="str">
        <f>IFERROR(VLOOKUP(A526,REKAPAN!$A$1:$M$2737,2, FALSE))</f>
        <v/>
      </c>
      <c r="C527" s="241"/>
      <c r="D527" s="242"/>
      <c r="E527" s="243"/>
      <c r="F527" s="164" t="s">
        <v>266</v>
      </c>
      <c r="G527" s="172" t="str">
        <f>B533</f>
        <v/>
      </c>
      <c r="H527" s="28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176" t="s">
        <v>269</v>
      </c>
      <c r="B528" s="174" t="str">
        <f>IFERROR(VLOOKUP(A526,REKAPAN!$A$1:$M$2737,3, FALSE))</f>
        <v/>
      </c>
      <c r="D528" s="242"/>
      <c r="E528" s="243"/>
      <c r="F528" s="176" t="s">
        <v>270</v>
      </c>
      <c r="G528" s="177" t="str">
        <f>B527</f>
        <v/>
      </c>
      <c r="H528" s="50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176"/>
      <c r="D529" s="242"/>
      <c r="E529" s="243"/>
      <c r="F529" s="176" t="s">
        <v>283</v>
      </c>
      <c r="G529" s="178" t="str">
        <f t="shared" ref="G529:G533" si="71">D532</f>
        <v/>
      </c>
      <c r="H529" s="50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176"/>
      <c r="D530" s="242"/>
      <c r="E530" s="243"/>
      <c r="F530" s="176" t="s">
        <v>300</v>
      </c>
      <c r="G530" s="178" t="str">
        <f t="shared" si="71"/>
        <v/>
      </c>
      <c r="H530" s="50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244" t="s">
        <v>306</v>
      </c>
      <c r="B531" s="200" t="str">
        <f>IFERROR(VLOOKUP(A526,REKAPAN!$A$1:$M$2737,4, FALSE))</f>
        <v/>
      </c>
      <c r="C531" s="245"/>
      <c r="D531" s="246"/>
      <c r="E531" s="243"/>
      <c r="F531" s="176" t="s">
        <v>325</v>
      </c>
      <c r="G531" s="177" t="str">
        <f t="shared" si="71"/>
        <v/>
      </c>
      <c r="H531" s="50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176" t="s">
        <v>332</v>
      </c>
      <c r="B532" s="247" t="s">
        <v>333</v>
      </c>
      <c r="C532" s="185" t="s">
        <v>283</v>
      </c>
      <c r="D532" s="186" t="str">
        <f>IFERROR(VLOOKUP(A526,REKAPAN!$A$1:$M$2737,12, FALSE))</f>
        <v/>
      </c>
      <c r="E532" s="243"/>
      <c r="F532" s="176" t="s">
        <v>351</v>
      </c>
      <c r="G532" s="177" t="str">
        <f t="shared" si="71"/>
        <v/>
      </c>
      <c r="H532" s="50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176" t="s">
        <v>266</v>
      </c>
      <c r="B533" s="179" t="str">
        <f>IFERROR(VLOOKUP(A526,REKAPAN!$A$1:$O$2737,15, FALSE))</f>
        <v/>
      </c>
      <c r="C533" s="185" t="s">
        <v>300</v>
      </c>
      <c r="D533" s="186" t="str">
        <f>IFERROR(VLOOKUP(A526,REKAPAN!$A$1:$M$2737,13, FALSE))</f>
        <v/>
      </c>
      <c r="E533" s="243"/>
      <c r="F533" s="176" t="s">
        <v>372</v>
      </c>
      <c r="G533" s="177" t="str">
        <f t="shared" si="71"/>
        <v/>
      </c>
      <c r="H533" s="50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176" t="s">
        <v>383</v>
      </c>
      <c r="B534" s="179" t="str">
        <f>IFERROR(VLOOKUP(A526,REKAPAN!$A$1:$M$2737,6, FALSE))</f>
        <v/>
      </c>
      <c r="C534" s="185" t="s">
        <v>325</v>
      </c>
      <c r="D534" s="242" t="str">
        <f>IFERROR(VLOOKUP(A526,REKAPAN!$A$1:$M$2737,11, FALSE))</f>
        <v/>
      </c>
      <c r="E534" s="243"/>
      <c r="F534" s="176" t="s">
        <v>394</v>
      </c>
      <c r="G534" s="188" t="str">
        <f>IFERROR(VLOOKUP(A526,REKAPAN!$A$1:$O$2737,14, FALSE))</f>
        <v/>
      </c>
      <c r="H534" s="50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176" t="s">
        <v>404</v>
      </c>
      <c r="B535" s="189" t="str">
        <f>IFERROR(VLOOKUP(A526,REKAPAN!$A$1:$M$2737,5, FALSE))</f>
        <v/>
      </c>
      <c r="C535" s="185" t="s">
        <v>351</v>
      </c>
      <c r="D535" s="242" t="str">
        <f>IFERROR(VLOOKUP(A526,REKAPAN!$A$1:$M$2737,9, FALSE))</f>
        <v/>
      </c>
      <c r="E535" s="243"/>
      <c r="F535" s="176" t="s">
        <v>383</v>
      </c>
      <c r="G535" s="190" t="str">
        <f t="shared" ref="G535:G536" si="72">B534</f>
        <v/>
      </c>
      <c r="H535" s="50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249"/>
      <c r="C536" s="185" t="s">
        <v>372</v>
      </c>
      <c r="D536" s="192" t="str">
        <f>IFERROR(VLOOKUP(A526,REKAPAN!$A$1:$M$2737,10, FALSE))</f>
        <v/>
      </c>
      <c r="E536" s="243"/>
      <c r="F536" s="176" t="s">
        <v>404</v>
      </c>
      <c r="G536" s="193" t="str">
        <f t="shared" si="72"/>
        <v/>
      </c>
      <c r="H536" s="50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249"/>
      <c r="C537" s="185" t="s">
        <v>394</v>
      </c>
      <c r="D537" s="253"/>
      <c r="E537" s="243"/>
      <c r="F537" s="176"/>
      <c r="H537" s="50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42.0" customHeight="1">
      <c r="A538" s="249"/>
      <c r="C538" s="241"/>
      <c r="D538" s="50"/>
      <c r="E538" s="243"/>
      <c r="F538" s="191"/>
      <c r="H538" s="50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176" t="s">
        <v>460</v>
      </c>
      <c r="B539" s="195" t="s">
        <v>462</v>
      </c>
      <c r="C539" s="241"/>
      <c r="D539" s="242"/>
      <c r="E539" s="243"/>
      <c r="F539" s="196" t="s">
        <v>464</v>
      </c>
      <c r="G539" s="197" t="s">
        <v>469</v>
      </c>
      <c r="H539" s="198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255" t="str">
        <f>IFERROR(VLOOKUP(A526,REKAPAN!$A$2:$R$2737,16, FALSE))</f>
        <v/>
      </c>
      <c r="B540" s="257"/>
      <c r="C540" s="245"/>
      <c r="D540" s="246"/>
      <c r="E540" s="258"/>
      <c r="F540" s="204"/>
      <c r="G540" s="78"/>
      <c r="H540" s="79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239" t="s">
        <v>4151</v>
      </c>
      <c r="B541" s="222"/>
      <c r="C541" s="222"/>
      <c r="D541" s="223"/>
      <c r="E541" s="240"/>
      <c r="F541" s="164" t="str">
        <f>A541</f>
        <v>(31)37</v>
      </c>
      <c r="G541" s="165" t="s">
        <v>238</v>
      </c>
      <c r="H541" s="166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176" t="s">
        <v>239</v>
      </c>
      <c r="B542" s="179" t="str">
        <f>IFERROR(VLOOKUP(A541,REKAPAN!$A$1:$M$2737,2, FALSE))</f>
        <v/>
      </c>
      <c r="C542" s="241"/>
      <c r="D542" s="242"/>
      <c r="E542" s="243"/>
      <c r="F542" s="164" t="s">
        <v>266</v>
      </c>
      <c r="G542" s="172" t="str">
        <f>B548</f>
        <v/>
      </c>
      <c r="H542" s="28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176" t="s">
        <v>269</v>
      </c>
      <c r="B543" s="174" t="str">
        <f>IFERROR(VLOOKUP(A541,REKAPAN!$A$1:$M$2737,3, FALSE))</f>
        <v/>
      </c>
      <c r="D543" s="242"/>
      <c r="E543" s="243"/>
      <c r="F543" s="176" t="s">
        <v>270</v>
      </c>
      <c r="G543" s="177" t="str">
        <f>B542</f>
        <v/>
      </c>
      <c r="H543" s="50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176"/>
      <c r="D544" s="242"/>
      <c r="E544" s="243"/>
      <c r="F544" s="176" t="s">
        <v>283</v>
      </c>
      <c r="G544" s="178" t="str">
        <f t="shared" ref="G544:G548" si="73">D547</f>
        <v/>
      </c>
      <c r="H544" s="50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30.75" customHeight="1">
      <c r="A545" s="176"/>
      <c r="D545" s="242"/>
      <c r="E545" s="243"/>
      <c r="F545" s="176" t="s">
        <v>300</v>
      </c>
      <c r="G545" s="178" t="str">
        <f t="shared" si="73"/>
        <v/>
      </c>
      <c r="H545" s="50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244" t="s">
        <v>306</v>
      </c>
      <c r="B546" s="200" t="str">
        <f>IFERROR(VLOOKUP(A541,REKAPAN!$A$1:$M$2737,4, FALSE))</f>
        <v/>
      </c>
      <c r="C546" s="245"/>
      <c r="D546" s="246"/>
      <c r="E546" s="243"/>
      <c r="F546" s="176" t="s">
        <v>325</v>
      </c>
      <c r="G546" s="177" t="str">
        <f t="shared" si="73"/>
        <v/>
      </c>
      <c r="H546" s="50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176" t="s">
        <v>332</v>
      </c>
      <c r="B547" s="247" t="s">
        <v>333</v>
      </c>
      <c r="C547" s="185" t="s">
        <v>283</v>
      </c>
      <c r="D547" s="186" t="str">
        <f>IFERROR(VLOOKUP(A541,REKAPAN!$A$1:$M$2737,12, FALSE))</f>
        <v/>
      </c>
      <c r="E547" s="243"/>
      <c r="F547" s="176" t="s">
        <v>351</v>
      </c>
      <c r="G547" s="177" t="str">
        <f t="shared" si="73"/>
        <v/>
      </c>
      <c r="H547" s="50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176" t="s">
        <v>266</v>
      </c>
      <c r="B548" s="179" t="str">
        <f>IFERROR(VLOOKUP(A541,REKAPAN!$A$1:$O$2737,15, FALSE))</f>
        <v/>
      </c>
      <c r="C548" s="185" t="s">
        <v>300</v>
      </c>
      <c r="D548" s="186" t="str">
        <f>IFERROR(VLOOKUP(A541,REKAPAN!$A$1:$M$2737,13, FALSE))</f>
        <v/>
      </c>
      <c r="E548" s="243"/>
      <c r="F548" s="176" t="s">
        <v>372</v>
      </c>
      <c r="G548" s="177" t="str">
        <f t="shared" si="73"/>
        <v/>
      </c>
      <c r="H548" s="50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176" t="s">
        <v>383</v>
      </c>
      <c r="B549" s="179" t="str">
        <f>IFERROR(VLOOKUP(A541,REKAPAN!$A$1:$M$2737,6, FALSE))</f>
        <v/>
      </c>
      <c r="C549" s="185" t="s">
        <v>325</v>
      </c>
      <c r="D549" s="242" t="str">
        <f>IFERROR(VLOOKUP(A541,REKAPAN!$A$1:$M$2737,11, FALSE))</f>
        <v/>
      </c>
      <c r="E549" s="243"/>
      <c r="F549" s="176" t="s">
        <v>394</v>
      </c>
      <c r="G549" s="188" t="str">
        <f>IFERROR(VLOOKUP(A541,REKAPAN!$A$1:$O$2737,14, FALSE))</f>
        <v/>
      </c>
      <c r="H549" s="50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176" t="s">
        <v>404</v>
      </c>
      <c r="B550" s="189" t="str">
        <f>IFERROR(VLOOKUP(A541,REKAPAN!$A$1:$M$2737,5, FALSE))</f>
        <v/>
      </c>
      <c r="C550" s="185" t="s">
        <v>351</v>
      </c>
      <c r="D550" s="242" t="str">
        <f>IFERROR(VLOOKUP(A541,REKAPAN!$A$1:$M$2737,9, FALSE))</f>
        <v/>
      </c>
      <c r="E550" s="243"/>
      <c r="F550" s="176" t="s">
        <v>383</v>
      </c>
      <c r="G550" s="190" t="str">
        <f t="shared" ref="G550:G551" si="74">B549</f>
        <v/>
      </c>
      <c r="H550" s="50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249"/>
      <c r="C551" s="185" t="s">
        <v>372</v>
      </c>
      <c r="D551" s="192" t="str">
        <f>IFERROR(VLOOKUP(A541,REKAPAN!$A$1:$M$2737,10, FALSE))</f>
        <v/>
      </c>
      <c r="E551" s="243"/>
      <c r="F551" s="176" t="s">
        <v>404</v>
      </c>
      <c r="G551" s="193" t="str">
        <f t="shared" si="74"/>
        <v/>
      </c>
      <c r="H551" s="50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249"/>
      <c r="C552" s="185" t="s">
        <v>394</v>
      </c>
      <c r="D552" s="253"/>
      <c r="E552" s="243"/>
      <c r="F552" s="176"/>
      <c r="H552" s="50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0.5" customHeight="1">
      <c r="A553" s="249"/>
      <c r="C553" s="241"/>
      <c r="D553" s="50"/>
      <c r="E553" s="243"/>
      <c r="F553" s="191"/>
      <c r="H553" s="50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176" t="s">
        <v>460</v>
      </c>
      <c r="B554" s="195" t="s">
        <v>462</v>
      </c>
      <c r="C554" s="241"/>
      <c r="D554" s="242"/>
      <c r="E554" s="243"/>
      <c r="F554" s="196" t="s">
        <v>464</v>
      </c>
      <c r="G554" s="197" t="s">
        <v>469</v>
      </c>
      <c r="H554" s="198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255" t="str">
        <f>IFERROR(VLOOKUP(A541,REKAPAN!$A$2:$R$2737,16, FALSE))</f>
        <v/>
      </c>
      <c r="B555" s="257"/>
      <c r="C555" s="245"/>
      <c r="D555" s="246"/>
      <c r="E555" s="258"/>
      <c r="F555" s="204"/>
      <c r="G555" s="78"/>
      <c r="H555" s="79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239" t="s">
        <v>4152</v>
      </c>
      <c r="B556" s="222"/>
      <c r="C556" s="222"/>
      <c r="D556" s="223"/>
      <c r="E556" s="240"/>
      <c r="F556" s="164" t="str">
        <f>A556</f>
        <v>(31)38</v>
      </c>
      <c r="G556" s="165" t="s">
        <v>238</v>
      </c>
      <c r="H556" s="166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176" t="s">
        <v>239</v>
      </c>
      <c r="B557" s="179" t="str">
        <f>IFERROR(VLOOKUP(A556,REKAPAN!$A$1:$M$2737,2, FALSE))</f>
        <v/>
      </c>
      <c r="C557" s="241"/>
      <c r="D557" s="242"/>
      <c r="E557" s="243"/>
      <c r="F557" s="164" t="s">
        <v>266</v>
      </c>
      <c r="G557" s="172" t="str">
        <f>B563</f>
        <v/>
      </c>
      <c r="H557" s="28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176" t="s">
        <v>269</v>
      </c>
      <c r="B558" s="174" t="str">
        <f>IFERROR(VLOOKUP(A556,REKAPAN!$A$1:$M$2737,3, FALSE))</f>
        <v/>
      </c>
      <c r="D558" s="242"/>
      <c r="E558" s="243"/>
      <c r="F558" s="176" t="s">
        <v>270</v>
      </c>
      <c r="G558" s="177" t="str">
        <f>B557</f>
        <v/>
      </c>
      <c r="H558" s="50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176"/>
      <c r="D559" s="242"/>
      <c r="E559" s="243"/>
      <c r="F559" s="176" t="s">
        <v>283</v>
      </c>
      <c r="G559" s="178" t="str">
        <f t="shared" ref="G559:G563" si="75">D562</f>
        <v/>
      </c>
      <c r="H559" s="50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176"/>
      <c r="D560" s="242"/>
      <c r="E560" s="243"/>
      <c r="F560" s="176" t="s">
        <v>300</v>
      </c>
      <c r="G560" s="178" t="str">
        <f t="shared" si="75"/>
        <v/>
      </c>
      <c r="H560" s="50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244" t="s">
        <v>306</v>
      </c>
      <c r="B561" s="200" t="str">
        <f>IFERROR(VLOOKUP(A556,REKAPAN!$A$1:$M$2737,4, FALSE))</f>
        <v/>
      </c>
      <c r="C561" s="245"/>
      <c r="D561" s="246"/>
      <c r="E561" s="243"/>
      <c r="F561" s="176" t="s">
        <v>325</v>
      </c>
      <c r="G561" s="177" t="str">
        <f t="shared" si="75"/>
        <v/>
      </c>
      <c r="H561" s="50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176" t="s">
        <v>332</v>
      </c>
      <c r="B562" s="247" t="s">
        <v>333</v>
      </c>
      <c r="C562" s="185" t="s">
        <v>283</v>
      </c>
      <c r="D562" s="186" t="str">
        <f>IFERROR(VLOOKUP(A556,REKAPAN!$A$1:$M$2737,12, FALSE))</f>
        <v/>
      </c>
      <c r="E562" s="243"/>
      <c r="F562" s="176" t="s">
        <v>351</v>
      </c>
      <c r="G562" s="177" t="str">
        <f t="shared" si="75"/>
        <v/>
      </c>
      <c r="H562" s="50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176" t="s">
        <v>266</v>
      </c>
      <c r="B563" s="179" t="str">
        <f>IFERROR(VLOOKUP(A556,REKAPAN!$A$1:$O$2737,15, FALSE))</f>
        <v/>
      </c>
      <c r="C563" s="185" t="s">
        <v>300</v>
      </c>
      <c r="D563" s="186" t="str">
        <f>IFERROR(VLOOKUP(A556,REKAPAN!$A$1:$M$2737,13, FALSE))</f>
        <v/>
      </c>
      <c r="E563" s="243"/>
      <c r="F563" s="176" t="s">
        <v>372</v>
      </c>
      <c r="G563" s="177" t="str">
        <f t="shared" si="75"/>
        <v/>
      </c>
      <c r="H563" s="50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176" t="s">
        <v>383</v>
      </c>
      <c r="B564" s="179" t="str">
        <f>IFERROR(VLOOKUP(A556,REKAPAN!$A$1:$M$2737,6, FALSE))</f>
        <v/>
      </c>
      <c r="C564" s="185" t="s">
        <v>325</v>
      </c>
      <c r="D564" s="242" t="str">
        <f>IFERROR(VLOOKUP(A556,REKAPAN!$A$1:$M$2737,11, FALSE))</f>
        <v/>
      </c>
      <c r="E564" s="243"/>
      <c r="F564" s="176" t="s">
        <v>394</v>
      </c>
      <c r="G564" s="188" t="str">
        <f>IFERROR(VLOOKUP(A556,REKAPAN!$A$1:$O$2737,14, FALSE))</f>
        <v/>
      </c>
      <c r="H564" s="50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176" t="s">
        <v>404</v>
      </c>
      <c r="B565" s="189" t="str">
        <f>IFERROR(VLOOKUP(A556,REKAPAN!$A$1:$M$2737,5, FALSE))</f>
        <v/>
      </c>
      <c r="C565" s="185" t="s">
        <v>351</v>
      </c>
      <c r="D565" s="242" t="str">
        <f>IFERROR(VLOOKUP(A556,REKAPAN!$A$1:$M$2737,9, FALSE))</f>
        <v/>
      </c>
      <c r="E565" s="243"/>
      <c r="F565" s="176" t="s">
        <v>383</v>
      </c>
      <c r="G565" s="190" t="str">
        <f t="shared" ref="G565:G566" si="76">B564</f>
        <v/>
      </c>
      <c r="H565" s="50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249"/>
      <c r="C566" s="185" t="s">
        <v>372</v>
      </c>
      <c r="D566" s="192" t="str">
        <f>IFERROR(VLOOKUP(A556,REKAPAN!$A$1:$M$2737,10, FALSE))</f>
        <v/>
      </c>
      <c r="E566" s="243"/>
      <c r="F566" s="176" t="s">
        <v>404</v>
      </c>
      <c r="G566" s="193" t="str">
        <f t="shared" si="76"/>
        <v/>
      </c>
      <c r="H566" s="50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249"/>
      <c r="C567" s="185" t="s">
        <v>394</v>
      </c>
      <c r="D567" s="253"/>
      <c r="E567" s="243"/>
      <c r="F567" s="176"/>
      <c r="H567" s="50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60.75" customHeight="1">
      <c r="A568" s="249"/>
      <c r="C568" s="241"/>
      <c r="D568" s="50"/>
      <c r="E568" s="243"/>
      <c r="F568" s="191"/>
      <c r="H568" s="50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176" t="s">
        <v>460</v>
      </c>
      <c r="B569" s="195" t="s">
        <v>462</v>
      </c>
      <c r="C569" s="241"/>
      <c r="D569" s="242"/>
      <c r="E569" s="243"/>
      <c r="F569" s="196" t="s">
        <v>464</v>
      </c>
      <c r="G569" s="197" t="s">
        <v>469</v>
      </c>
      <c r="H569" s="198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255" t="str">
        <f>IFERROR(VLOOKUP(A556,REKAPAN!$A$2:$R$2737,16, FALSE))</f>
        <v/>
      </c>
      <c r="B570" s="257"/>
      <c r="C570" s="245"/>
      <c r="D570" s="246"/>
      <c r="E570" s="258"/>
      <c r="F570" s="204"/>
      <c r="G570" s="78"/>
      <c r="H570" s="79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239" t="s">
        <v>4153</v>
      </c>
      <c r="B571" s="222"/>
      <c r="C571" s="222"/>
      <c r="D571" s="223"/>
      <c r="E571" s="240"/>
      <c r="F571" s="164" t="str">
        <f>A571</f>
        <v>(31)39</v>
      </c>
      <c r="G571" s="165" t="s">
        <v>238</v>
      </c>
      <c r="H571" s="166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176" t="s">
        <v>239</v>
      </c>
      <c r="B572" s="179" t="str">
        <f>IFERROR(VLOOKUP(A571,REKAPAN!$A$1:$M$2737,2, FALSE))</f>
        <v/>
      </c>
      <c r="C572" s="241"/>
      <c r="D572" s="242"/>
      <c r="E572" s="243"/>
      <c r="F572" s="164" t="s">
        <v>266</v>
      </c>
      <c r="G572" s="172" t="str">
        <f>B578</f>
        <v/>
      </c>
      <c r="H572" s="28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176" t="s">
        <v>269</v>
      </c>
      <c r="B573" s="174" t="str">
        <f>IFERROR(VLOOKUP(A571,REKAPAN!$A$1:$M$2737,3, FALSE))</f>
        <v/>
      </c>
      <c r="D573" s="242"/>
      <c r="E573" s="243"/>
      <c r="F573" s="176" t="s">
        <v>270</v>
      </c>
      <c r="G573" s="177" t="str">
        <f>B572</f>
        <v/>
      </c>
      <c r="H573" s="50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176"/>
      <c r="D574" s="242"/>
      <c r="E574" s="243"/>
      <c r="F574" s="176" t="s">
        <v>283</v>
      </c>
      <c r="G574" s="178" t="str">
        <f t="shared" ref="G574:G578" si="77">D577</f>
        <v/>
      </c>
      <c r="H574" s="50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27.0" customHeight="1">
      <c r="A575" s="176"/>
      <c r="D575" s="242"/>
      <c r="E575" s="243"/>
      <c r="F575" s="176" t="s">
        <v>300</v>
      </c>
      <c r="G575" s="178" t="str">
        <f t="shared" si="77"/>
        <v/>
      </c>
      <c r="H575" s="50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244" t="s">
        <v>306</v>
      </c>
      <c r="B576" s="200" t="str">
        <f>IFERROR(VLOOKUP(A571,REKAPAN!$A$1:$M$2737,4, FALSE))</f>
        <v/>
      </c>
      <c r="C576" s="245"/>
      <c r="D576" s="246"/>
      <c r="E576" s="243"/>
      <c r="F576" s="176" t="s">
        <v>325</v>
      </c>
      <c r="G576" s="177" t="str">
        <f t="shared" si="77"/>
        <v/>
      </c>
      <c r="H576" s="50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176" t="s">
        <v>332</v>
      </c>
      <c r="B577" s="247" t="s">
        <v>333</v>
      </c>
      <c r="C577" s="185" t="s">
        <v>283</v>
      </c>
      <c r="D577" s="186" t="str">
        <f>IFERROR(VLOOKUP(A571,REKAPAN!$A$1:$M$2737,12, FALSE))</f>
        <v/>
      </c>
      <c r="E577" s="243"/>
      <c r="F577" s="176" t="s">
        <v>351</v>
      </c>
      <c r="G577" s="177" t="str">
        <f t="shared" si="77"/>
        <v/>
      </c>
      <c r="H577" s="50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176" t="s">
        <v>266</v>
      </c>
      <c r="B578" s="179" t="str">
        <f>IFERROR(VLOOKUP(A571,REKAPAN!$A$1:$O$2737,15, FALSE))</f>
        <v/>
      </c>
      <c r="C578" s="185" t="s">
        <v>300</v>
      </c>
      <c r="D578" s="186" t="str">
        <f>IFERROR(VLOOKUP(A571,REKAPAN!$A$1:$M$2737,13, FALSE))</f>
        <v/>
      </c>
      <c r="E578" s="243"/>
      <c r="F578" s="176" t="s">
        <v>372</v>
      </c>
      <c r="G578" s="177" t="str">
        <f t="shared" si="77"/>
        <v/>
      </c>
      <c r="H578" s="50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176" t="s">
        <v>383</v>
      </c>
      <c r="B579" s="179" t="str">
        <f>IFERROR(VLOOKUP(A571,REKAPAN!$A$1:$M$2737,6, FALSE))</f>
        <v/>
      </c>
      <c r="C579" s="185" t="s">
        <v>325</v>
      </c>
      <c r="D579" s="242" t="str">
        <f>IFERROR(VLOOKUP(A571,REKAPAN!$A$1:$M$2737,11, FALSE))</f>
        <v/>
      </c>
      <c r="E579" s="243"/>
      <c r="F579" s="176" t="s">
        <v>394</v>
      </c>
      <c r="G579" s="188" t="str">
        <f>IFERROR(VLOOKUP(A571,REKAPAN!$A$1:$O$2737,14, FALSE))</f>
        <v/>
      </c>
      <c r="H579" s="50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176" t="s">
        <v>404</v>
      </c>
      <c r="B580" s="189" t="str">
        <f>IFERROR(VLOOKUP(A571,REKAPAN!$A$1:$M$2737,5, FALSE))</f>
        <v/>
      </c>
      <c r="C580" s="185" t="s">
        <v>351</v>
      </c>
      <c r="D580" s="242" t="str">
        <f>IFERROR(VLOOKUP(A571,REKAPAN!$A$1:$M$2737,9, FALSE))</f>
        <v/>
      </c>
      <c r="E580" s="243"/>
      <c r="F580" s="176" t="s">
        <v>383</v>
      </c>
      <c r="G580" s="190" t="str">
        <f t="shared" ref="G580:G581" si="78">B579</f>
        <v/>
      </c>
      <c r="H580" s="50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249"/>
      <c r="C581" s="185" t="s">
        <v>372</v>
      </c>
      <c r="D581" s="192" t="str">
        <f>IFERROR(VLOOKUP(A571,REKAPAN!$A$1:$M$2737,10, FALSE))</f>
        <v/>
      </c>
      <c r="E581" s="243"/>
      <c r="F581" s="176" t="s">
        <v>404</v>
      </c>
      <c r="G581" s="193" t="str">
        <f t="shared" si="78"/>
        <v/>
      </c>
      <c r="H581" s="50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249"/>
      <c r="C582" s="185" t="s">
        <v>394</v>
      </c>
      <c r="D582" s="253"/>
      <c r="E582" s="243"/>
      <c r="F582" s="176"/>
      <c r="H582" s="50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249"/>
      <c r="C583" s="241"/>
      <c r="D583" s="50"/>
      <c r="E583" s="243"/>
      <c r="F583" s="191"/>
      <c r="H583" s="50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176" t="s">
        <v>460</v>
      </c>
      <c r="B584" s="195" t="s">
        <v>462</v>
      </c>
      <c r="C584" s="241"/>
      <c r="D584" s="242"/>
      <c r="E584" s="243"/>
      <c r="F584" s="196" t="s">
        <v>464</v>
      </c>
      <c r="G584" s="197" t="s">
        <v>469</v>
      </c>
      <c r="H584" s="198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255" t="str">
        <f>IFERROR(VLOOKUP(A571,REKAPAN!$A$2:$R$2737,16, FALSE))</f>
        <v/>
      </c>
      <c r="B585" s="257"/>
      <c r="C585" s="245"/>
      <c r="D585" s="246"/>
      <c r="E585" s="258"/>
      <c r="F585" s="204"/>
      <c r="G585" s="78"/>
      <c r="H585" s="79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239" t="s">
        <v>4154</v>
      </c>
      <c r="B586" s="222"/>
      <c r="C586" s="222"/>
      <c r="D586" s="223"/>
      <c r="E586" s="240"/>
      <c r="F586" s="164" t="str">
        <f>A586</f>
        <v>(31)40</v>
      </c>
      <c r="G586" s="165" t="s">
        <v>238</v>
      </c>
      <c r="H586" s="166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176" t="s">
        <v>239</v>
      </c>
      <c r="B587" s="179" t="str">
        <f>IFERROR(VLOOKUP(A586,REKAPAN!$A$1:$M$2737,2, FALSE))</f>
        <v/>
      </c>
      <c r="C587" s="241"/>
      <c r="D587" s="242"/>
      <c r="E587" s="243"/>
      <c r="F587" s="164" t="s">
        <v>266</v>
      </c>
      <c r="G587" s="172" t="str">
        <f>B593</f>
        <v/>
      </c>
      <c r="H587" s="28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176" t="s">
        <v>269</v>
      </c>
      <c r="B588" s="174" t="str">
        <f>IFERROR(VLOOKUP(A586,REKAPAN!$A$1:$M$2737,3, FALSE))</f>
        <v/>
      </c>
      <c r="D588" s="242"/>
      <c r="E588" s="243"/>
      <c r="F588" s="176" t="s">
        <v>270</v>
      </c>
      <c r="G588" s="177" t="str">
        <f>B587</f>
        <v/>
      </c>
      <c r="H588" s="50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176"/>
      <c r="D589" s="242"/>
      <c r="E589" s="243"/>
      <c r="F589" s="176" t="s">
        <v>283</v>
      </c>
      <c r="G589" s="178" t="str">
        <f t="shared" ref="G589:G593" si="79">D592</f>
        <v/>
      </c>
      <c r="H589" s="50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27.75" customHeight="1">
      <c r="A590" s="176"/>
      <c r="D590" s="242"/>
      <c r="E590" s="243"/>
      <c r="F590" s="176" t="s">
        <v>300</v>
      </c>
      <c r="G590" s="178" t="str">
        <f t="shared" si="79"/>
        <v/>
      </c>
      <c r="H590" s="50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244" t="s">
        <v>306</v>
      </c>
      <c r="B591" s="200" t="str">
        <f>IFERROR(VLOOKUP(A586,REKAPAN!$A$1:$M$2737,4, FALSE))</f>
        <v/>
      </c>
      <c r="C591" s="245"/>
      <c r="D591" s="246"/>
      <c r="E591" s="243"/>
      <c r="F591" s="176" t="s">
        <v>325</v>
      </c>
      <c r="G591" s="177" t="str">
        <f t="shared" si="79"/>
        <v/>
      </c>
      <c r="H591" s="50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176" t="s">
        <v>332</v>
      </c>
      <c r="B592" s="247" t="s">
        <v>333</v>
      </c>
      <c r="C592" s="185" t="s">
        <v>283</v>
      </c>
      <c r="D592" s="186" t="str">
        <f>IFERROR(VLOOKUP(A586,REKAPAN!$A$1:$M$2737,12, FALSE))</f>
        <v/>
      </c>
      <c r="E592" s="243"/>
      <c r="F592" s="176" t="s">
        <v>351</v>
      </c>
      <c r="G592" s="177" t="str">
        <f t="shared" si="79"/>
        <v/>
      </c>
      <c r="H592" s="50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176" t="s">
        <v>266</v>
      </c>
      <c r="B593" s="179" t="str">
        <f>IFERROR(VLOOKUP(A586,REKAPAN!$A$1:$O$2737,15, FALSE))</f>
        <v/>
      </c>
      <c r="C593" s="185" t="s">
        <v>300</v>
      </c>
      <c r="D593" s="186" t="str">
        <f>IFERROR(VLOOKUP(A586,REKAPAN!$A$1:$M$2737,13, FALSE))</f>
        <v/>
      </c>
      <c r="E593" s="243"/>
      <c r="F593" s="176" t="s">
        <v>372</v>
      </c>
      <c r="G593" s="177" t="str">
        <f t="shared" si="79"/>
        <v/>
      </c>
      <c r="H593" s="50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176" t="s">
        <v>383</v>
      </c>
      <c r="B594" s="179" t="str">
        <f>IFERROR(VLOOKUP(A586,REKAPAN!$A$1:$M$2737,6, FALSE))</f>
        <v/>
      </c>
      <c r="C594" s="185" t="s">
        <v>325</v>
      </c>
      <c r="D594" s="242" t="str">
        <f>IFERROR(VLOOKUP(A586,REKAPAN!$A$1:$M$2737,11, FALSE))</f>
        <v/>
      </c>
      <c r="E594" s="243"/>
      <c r="F594" s="176" t="s">
        <v>394</v>
      </c>
      <c r="G594" s="188" t="str">
        <f>IFERROR(VLOOKUP(A586,REKAPAN!$A$1:$O$2737,14, FALSE))</f>
        <v/>
      </c>
      <c r="H594" s="50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176" t="s">
        <v>404</v>
      </c>
      <c r="B595" s="189" t="str">
        <f>IFERROR(VLOOKUP(A586,REKAPAN!$A$1:$M$2737,5, FALSE))</f>
        <v/>
      </c>
      <c r="C595" s="185" t="s">
        <v>351</v>
      </c>
      <c r="D595" s="242" t="str">
        <f>IFERROR(VLOOKUP(A586,REKAPAN!$A$1:$M$2737,9, FALSE))</f>
        <v/>
      </c>
      <c r="E595" s="243"/>
      <c r="F595" s="176" t="s">
        <v>383</v>
      </c>
      <c r="G595" s="190" t="str">
        <f t="shared" ref="G595:G596" si="80">B594</f>
        <v/>
      </c>
      <c r="H595" s="50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249"/>
      <c r="C596" s="185" t="s">
        <v>372</v>
      </c>
      <c r="D596" s="192" t="str">
        <f>IFERROR(VLOOKUP(A586,REKAPAN!$A$1:$M$2737,10, FALSE))</f>
        <v/>
      </c>
      <c r="E596" s="243"/>
      <c r="F596" s="176" t="s">
        <v>404</v>
      </c>
      <c r="G596" s="193" t="str">
        <f t="shared" si="80"/>
        <v/>
      </c>
      <c r="H596" s="50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249"/>
      <c r="C597" s="185" t="s">
        <v>394</v>
      </c>
      <c r="D597" s="253"/>
      <c r="E597" s="243"/>
      <c r="F597" s="176"/>
      <c r="H597" s="50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249"/>
      <c r="C598" s="241"/>
      <c r="D598" s="50"/>
      <c r="E598" s="243"/>
      <c r="F598" s="191"/>
      <c r="H598" s="50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176" t="s">
        <v>460</v>
      </c>
      <c r="B599" s="195" t="s">
        <v>462</v>
      </c>
      <c r="C599" s="241"/>
      <c r="D599" s="242"/>
      <c r="E599" s="243"/>
      <c r="F599" s="196" t="s">
        <v>464</v>
      </c>
      <c r="G599" s="197" t="s">
        <v>469</v>
      </c>
      <c r="H599" s="198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255" t="str">
        <f>IFERROR(VLOOKUP(A586,REKAPAN!$A$2:$R$2737,16, FALSE))</f>
        <v/>
      </c>
      <c r="B600" s="257"/>
      <c r="C600" s="245"/>
      <c r="D600" s="246"/>
      <c r="E600" s="258"/>
      <c r="F600" s="204"/>
      <c r="G600" s="78"/>
      <c r="H600" s="79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239" t="s">
        <v>4155</v>
      </c>
      <c r="B601" s="222"/>
      <c r="C601" s="222"/>
      <c r="D601" s="223"/>
      <c r="E601" s="240"/>
      <c r="F601" s="164" t="str">
        <f>A601</f>
        <v>(31)41</v>
      </c>
      <c r="G601" s="165" t="s">
        <v>238</v>
      </c>
      <c r="H601" s="166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176" t="s">
        <v>239</v>
      </c>
      <c r="B602" s="179" t="str">
        <f>IFERROR(VLOOKUP(A601,REKAPAN!$A$1:$M$2737,2, FALSE))</f>
        <v/>
      </c>
      <c r="C602" s="241"/>
      <c r="D602" s="242"/>
      <c r="E602" s="243"/>
      <c r="F602" s="164" t="s">
        <v>266</v>
      </c>
      <c r="G602" s="172" t="str">
        <f>B608</f>
        <v/>
      </c>
      <c r="H602" s="28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176" t="s">
        <v>269</v>
      </c>
      <c r="B603" s="174" t="str">
        <f>IFERROR(VLOOKUP(A601,REKAPAN!$A$1:$M$2737,3, FALSE))</f>
        <v/>
      </c>
      <c r="D603" s="242"/>
      <c r="E603" s="243"/>
      <c r="F603" s="176" t="s">
        <v>270</v>
      </c>
      <c r="G603" s="177" t="str">
        <f>B602</f>
        <v/>
      </c>
      <c r="H603" s="50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176"/>
      <c r="D604" s="242"/>
      <c r="E604" s="243"/>
      <c r="F604" s="176" t="s">
        <v>283</v>
      </c>
      <c r="G604" s="178" t="str">
        <f t="shared" ref="G604:G608" si="81">D607</f>
        <v/>
      </c>
      <c r="H604" s="50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176"/>
      <c r="D605" s="242"/>
      <c r="E605" s="243"/>
      <c r="F605" s="176" t="s">
        <v>300</v>
      </c>
      <c r="G605" s="178" t="str">
        <f t="shared" si="81"/>
        <v/>
      </c>
      <c r="H605" s="50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244" t="s">
        <v>306</v>
      </c>
      <c r="B606" s="200" t="str">
        <f>IFERROR(VLOOKUP(A601,REKAPAN!$A$1:$M$2737,4, FALSE))</f>
        <v/>
      </c>
      <c r="C606" s="245"/>
      <c r="D606" s="246"/>
      <c r="E606" s="243"/>
      <c r="F606" s="176" t="s">
        <v>325</v>
      </c>
      <c r="G606" s="177" t="str">
        <f t="shared" si="81"/>
        <v/>
      </c>
      <c r="H606" s="50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176" t="s">
        <v>332</v>
      </c>
      <c r="B607" s="247" t="s">
        <v>333</v>
      </c>
      <c r="C607" s="185" t="s">
        <v>283</v>
      </c>
      <c r="D607" s="186" t="str">
        <f>IFERROR(VLOOKUP(A601,REKAPAN!$A$1:$M$2737,12, FALSE))</f>
        <v/>
      </c>
      <c r="E607" s="243"/>
      <c r="F607" s="176" t="s">
        <v>351</v>
      </c>
      <c r="G607" s="177" t="str">
        <f t="shared" si="81"/>
        <v/>
      </c>
      <c r="H607" s="50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176" t="s">
        <v>266</v>
      </c>
      <c r="B608" s="179" t="str">
        <f>IFERROR(VLOOKUP(A601,REKAPAN!$A$1:$O$2737,15, FALSE))</f>
        <v/>
      </c>
      <c r="C608" s="185" t="s">
        <v>300</v>
      </c>
      <c r="D608" s="186" t="str">
        <f>IFERROR(VLOOKUP(A601,REKAPAN!$A$1:$M$2737,13, FALSE))</f>
        <v/>
      </c>
      <c r="E608" s="243"/>
      <c r="F608" s="176" t="s">
        <v>372</v>
      </c>
      <c r="G608" s="177" t="str">
        <f t="shared" si="81"/>
        <v/>
      </c>
      <c r="H608" s="50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176" t="s">
        <v>383</v>
      </c>
      <c r="B609" s="179" t="str">
        <f>IFERROR(VLOOKUP(A601,REKAPAN!$A$1:$M$2737,6, FALSE))</f>
        <v/>
      </c>
      <c r="C609" s="185" t="s">
        <v>325</v>
      </c>
      <c r="D609" s="242" t="str">
        <f>IFERROR(VLOOKUP(A601,REKAPAN!$A$1:$M$2737,11, FALSE))</f>
        <v/>
      </c>
      <c r="E609" s="243"/>
      <c r="F609" s="176" t="s">
        <v>394</v>
      </c>
      <c r="G609" s="188" t="str">
        <f>IFERROR(VLOOKUP(A601,REKAPAN!$A$1:$O$2737,14, FALSE))</f>
        <v/>
      </c>
      <c r="H609" s="50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176" t="s">
        <v>404</v>
      </c>
      <c r="B610" s="189" t="str">
        <f>IFERROR(VLOOKUP(A601,REKAPAN!$A$1:$M$2737,5, FALSE))</f>
        <v/>
      </c>
      <c r="C610" s="185" t="s">
        <v>351</v>
      </c>
      <c r="D610" s="242" t="str">
        <f>IFERROR(VLOOKUP(A601,REKAPAN!$A$1:$M$2737,9, FALSE))</f>
        <v/>
      </c>
      <c r="E610" s="243"/>
      <c r="F610" s="176" t="s">
        <v>383</v>
      </c>
      <c r="G610" s="190" t="str">
        <f t="shared" ref="G610:G611" si="82">B609</f>
        <v/>
      </c>
      <c r="H610" s="50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249"/>
      <c r="C611" s="185" t="s">
        <v>372</v>
      </c>
      <c r="D611" s="192" t="str">
        <f>IFERROR(VLOOKUP(A601,REKAPAN!$A$1:$M$2737,10, FALSE))</f>
        <v/>
      </c>
      <c r="E611" s="243"/>
      <c r="F611" s="176" t="s">
        <v>404</v>
      </c>
      <c r="G611" s="193" t="str">
        <f t="shared" si="82"/>
        <v/>
      </c>
      <c r="H611" s="50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249"/>
      <c r="C612" s="185" t="s">
        <v>394</v>
      </c>
      <c r="D612" s="253"/>
      <c r="E612" s="243"/>
      <c r="F612" s="176"/>
      <c r="H612" s="50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249"/>
      <c r="C613" s="241"/>
      <c r="D613" s="50"/>
      <c r="E613" s="243"/>
      <c r="F613" s="191"/>
      <c r="H613" s="50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176" t="s">
        <v>460</v>
      </c>
      <c r="B614" s="195" t="s">
        <v>462</v>
      </c>
      <c r="C614" s="241"/>
      <c r="D614" s="242"/>
      <c r="E614" s="243"/>
      <c r="F614" s="196" t="s">
        <v>464</v>
      </c>
      <c r="G614" s="197" t="s">
        <v>469</v>
      </c>
      <c r="H614" s="198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255" t="str">
        <f>IFERROR(VLOOKUP(A601,REKAPAN!$A$2:$R$2737,16, FALSE))</f>
        <v/>
      </c>
      <c r="B615" s="257"/>
      <c r="C615" s="245"/>
      <c r="D615" s="246"/>
      <c r="E615" s="258"/>
      <c r="F615" s="204"/>
      <c r="G615" s="78"/>
      <c r="H615" s="79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239" t="s">
        <v>4156</v>
      </c>
      <c r="B616" s="222"/>
      <c r="C616" s="222"/>
      <c r="D616" s="223"/>
      <c r="E616" s="240"/>
      <c r="F616" s="164" t="str">
        <f>A616</f>
        <v>(31)42</v>
      </c>
      <c r="G616" s="165" t="s">
        <v>238</v>
      </c>
      <c r="H616" s="166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176" t="s">
        <v>239</v>
      </c>
      <c r="B617" s="179" t="str">
        <f>IFERROR(VLOOKUP(A616,REKAPAN!$A$1:$M$2737,2, FALSE))</f>
        <v/>
      </c>
      <c r="C617" s="241"/>
      <c r="D617" s="242"/>
      <c r="E617" s="243"/>
      <c r="F617" s="164" t="s">
        <v>266</v>
      </c>
      <c r="G617" s="172" t="str">
        <f>B623</f>
        <v/>
      </c>
      <c r="H617" s="28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176" t="s">
        <v>269</v>
      </c>
      <c r="B618" s="174" t="str">
        <f>IFERROR(VLOOKUP(A616,REKAPAN!$A$1:$M$2737,3, FALSE))</f>
        <v/>
      </c>
      <c r="D618" s="242"/>
      <c r="E618" s="243"/>
      <c r="F618" s="176" t="s">
        <v>270</v>
      </c>
      <c r="G618" s="177" t="str">
        <f>B617</f>
        <v/>
      </c>
      <c r="H618" s="50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176"/>
      <c r="D619" s="242"/>
      <c r="E619" s="243"/>
      <c r="F619" s="176" t="s">
        <v>283</v>
      </c>
      <c r="G619" s="178" t="str">
        <f t="shared" ref="G619:G623" si="83">D622</f>
        <v/>
      </c>
      <c r="H619" s="50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31.5" customHeight="1">
      <c r="A620" s="176"/>
      <c r="D620" s="242"/>
      <c r="E620" s="243"/>
      <c r="F620" s="176" t="s">
        <v>300</v>
      </c>
      <c r="G620" s="178" t="str">
        <f t="shared" si="83"/>
        <v/>
      </c>
      <c r="H620" s="50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244" t="s">
        <v>306</v>
      </c>
      <c r="B621" s="200" t="str">
        <f>IFERROR(VLOOKUP(A616,REKAPAN!$A$1:$M$2737,4, FALSE))</f>
        <v/>
      </c>
      <c r="C621" s="245"/>
      <c r="D621" s="246"/>
      <c r="E621" s="243"/>
      <c r="F621" s="176" t="s">
        <v>325</v>
      </c>
      <c r="G621" s="177" t="str">
        <f t="shared" si="83"/>
        <v/>
      </c>
      <c r="H621" s="50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176" t="s">
        <v>332</v>
      </c>
      <c r="B622" s="247" t="s">
        <v>333</v>
      </c>
      <c r="C622" s="185" t="s">
        <v>283</v>
      </c>
      <c r="D622" s="186" t="str">
        <f>IFERROR(VLOOKUP(A616,REKAPAN!$A$1:$M$2737,12, FALSE))</f>
        <v/>
      </c>
      <c r="E622" s="243"/>
      <c r="F622" s="176" t="s">
        <v>351</v>
      </c>
      <c r="G622" s="177" t="str">
        <f t="shared" si="83"/>
        <v/>
      </c>
      <c r="H622" s="50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176" t="s">
        <v>266</v>
      </c>
      <c r="B623" s="179" t="str">
        <f>IFERROR(VLOOKUP(A616,REKAPAN!$A$1:$O$2737,15, FALSE))</f>
        <v/>
      </c>
      <c r="C623" s="185" t="s">
        <v>300</v>
      </c>
      <c r="D623" s="186" t="str">
        <f>IFERROR(VLOOKUP(A616,REKAPAN!$A$1:$M$2737,13, FALSE))</f>
        <v/>
      </c>
      <c r="E623" s="243"/>
      <c r="F623" s="176" t="s">
        <v>372</v>
      </c>
      <c r="G623" s="177" t="str">
        <f t="shared" si="83"/>
        <v/>
      </c>
      <c r="H623" s="50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176" t="s">
        <v>383</v>
      </c>
      <c r="B624" s="179" t="str">
        <f>IFERROR(VLOOKUP(A616,REKAPAN!$A$1:$M$2737,6, FALSE))</f>
        <v/>
      </c>
      <c r="C624" s="185" t="s">
        <v>325</v>
      </c>
      <c r="D624" s="242" t="str">
        <f>IFERROR(VLOOKUP(A616,REKAPAN!$A$1:$M$2737,11, FALSE))</f>
        <v/>
      </c>
      <c r="E624" s="243"/>
      <c r="F624" s="176" t="s">
        <v>394</v>
      </c>
      <c r="G624" s="188" t="str">
        <f>IFERROR(VLOOKUP(A616,REKAPAN!$A$1:$O$2737,14, FALSE))</f>
        <v/>
      </c>
      <c r="H624" s="50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176" t="s">
        <v>404</v>
      </c>
      <c r="B625" s="189" t="str">
        <f>IFERROR(VLOOKUP(A616,REKAPAN!$A$1:$M$2737,5, FALSE))</f>
        <v/>
      </c>
      <c r="C625" s="185" t="s">
        <v>351</v>
      </c>
      <c r="D625" s="242" t="str">
        <f>IFERROR(VLOOKUP(A616,REKAPAN!$A$1:$M$2737,9, FALSE))</f>
        <v/>
      </c>
      <c r="E625" s="243"/>
      <c r="F625" s="176" t="s">
        <v>383</v>
      </c>
      <c r="G625" s="190" t="str">
        <f t="shared" ref="G625:G626" si="84">B624</f>
        <v/>
      </c>
      <c r="H625" s="50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249"/>
      <c r="C626" s="185" t="s">
        <v>372</v>
      </c>
      <c r="D626" s="192" t="str">
        <f>IFERROR(VLOOKUP(A616,REKAPAN!$A$1:$M$2737,10, FALSE))</f>
        <v/>
      </c>
      <c r="E626" s="243"/>
      <c r="F626" s="176" t="s">
        <v>404</v>
      </c>
      <c r="G626" s="193" t="str">
        <f t="shared" si="84"/>
        <v/>
      </c>
      <c r="H626" s="50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249"/>
      <c r="C627" s="185" t="s">
        <v>394</v>
      </c>
      <c r="D627" s="253"/>
      <c r="E627" s="243"/>
      <c r="F627" s="176"/>
      <c r="H627" s="50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35.25" customHeight="1">
      <c r="A628" s="249"/>
      <c r="C628" s="241"/>
      <c r="D628" s="50"/>
      <c r="E628" s="243"/>
      <c r="F628" s="191"/>
      <c r="H628" s="50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176" t="s">
        <v>460</v>
      </c>
      <c r="B629" s="195" t="s">
        <v>462</v>
      </c>
      <c r="C629" s="241"/>
      <c r="D629" s="242"/>
      <c r="E629" s="243"/>
      <c r="F629" s="196" t="s">
        <v>464</v>
      </c>
      <c r="G629" s="197" t="s">
        <v>469</v>
      </c>
      <c r="H629" s="198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255" t="str">
        <f>IFERROR(VLOOKUP(A616,REKAPAN!$A$2:$R$2737,16, FALSE))</f>
        <v/>
      </c>
      <c r="B630" s="257"/>
      <c r="C630" s="245"/>
      <c r="D630" s="246"/>
      <c r="E630" s="258"/>
      <c r="F630" s="204"/>
      <c r="G630" s="78"/>
      <c r="H630" s="79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239" t="s">
        <v>4157</v>
      </c>
      <c r="B631" s="222"/>
      <c r="C631" s="222"/>
      <c r="D631" s="223"/>
      <c r="E631" s="240"/>
      <c r="F631" s="164" t="str">
        <f>A631</f>
        <v>(31)43</v>
      </c>
      <c r="G631" s="165" t="s">
        <v>238</v>
      </c>
      <c r="H631" s="166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176" t="s">
        <v>239</v>
      </c>
      <c r="B632" s="179" t="str">
        <f>IFERROR(VLOOKUP(A631,REKAPAN!$A$1:$M$2737,2, FALSE))</f>
        <v/>
      </c>
      <c r="C632" s="241"/>
      <c r="D632" s="242"/>
      <c r="E632" s="243"/>
      <c r="F632" s="164" t="s">
        <v>266</v>
      </c>
      <c r="G632" s="172" t="str">
        <f>B638</f>
        <v/>
      </c>
      <c r="H632" s="28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176" t="s">
        <v>269</v>
      </c>
      <c r="B633" s="174" t="str">
        <f>IFERROR(VLOOKUP(A631,REKAPAN!$A$1:$M$2737,3, FALSE))</f>
        <v/>
      </c>
      <c r="D633" s="242"/>
      <c r="E633" s="243"/>
      <c r="F633" s="176" t="s">
        <v>270</v>
      </c>
      <c r="G633" s="177" t="str">
        <f>B632</f>
        <v/>
      </c>
      <c r="H633" s="50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176"/>
      <c r="D634" s="242"/>
      <c r="E634" s="243"/>
      <c r="F634" s="176" t="s">
        <v>283</v>
      </c>
      <c r="G634" s="178" t="str">
        <f t="shared" ref="G634:G638" si="85">D637</f>
        <v/>
      </c>
      <c r="H634" s="50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52.5" customHeight="1">
      <c r="A635" s="176"/>
      <c r="D635" s="242"/>
      <c r="E635" s="243"/>
      <c r="F635" s="176" t="s">
        <v>300</v>
      </c>
      <c r="G635" s="178" t="str">
        <f t="shared" si="85"/>
        <v/>
      </c>
      <c r="H635" s="50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244" t="s">
        <v>306</v>
      </c>
      <c r="B636" s="200" t="str">
        <f>IFERROR(VLOOKUP(A631,REKAPAN!$A$1:$M$2737,4, FALSE))</f>
        <v/>
      </c>
      <c r="C636" s="245"/>
      <c r="D636" s="246"/>
      <c r="E636" s="243"/>
      <c r="F636" s="176" t="s">
        <v>325</v>
      </c>
      <c r="G636" s="177" t="str">
        <f t="shared" si="85"/>
        <v/>
      </c>
      <c r="H636" s="50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176" t="s">
        <v>332</v>
      </c>
      <c r="B637" s="247" t="s">
        <v>333</v>
      </c>
      <c r="C637" s="185" t="s">
        <v>283</v>
      </c>
      <c r="D637" s="186" t="str">
        <f>IFERROR(VLOOKUP(A631,REKAPAN!$A$1:$M$2737,12, FALSE))</f>
        <v/>
      </c>
      <c r="E637" s="243"/>
      <c r="F637" s="176" t="s">
        <v>351</v>
      </c>
      <c r="G637" s="177" t="str">
        <f t="shared" si="85"/>
        <v/>
      </c>
      <c r="H637" s="50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176" t="s">
        <v>266</v>
      </c>
      <c r="B638" s="179" t="str">
        <f>IFERROR(VLOOKUP(A631,REKAPAN!$A$1:$O$2737,15, FALSE))</f>
        <v/>
      </c>
      <c r="C638" s="185" t="s">
        <v>300</v>
      </c>
      <c r="D638" s="186" t="str">
        <f>IFERROR(VLOOKUP(A631,REKAPAN!$A$1:$M$2737,13, FALSE))</f>
        <v/>
      </c>
      <c r="E638" s="243"/>
      <c r="F638" s="176" t="s">
        <v>372</v>
      </c>
      <c r="G638" s="177" t="str">
        <f t="shared" si="85"/>
        <v/>
      </c>
      <c r="H638" s="50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176" t="s">
        <v>383</v>
      </c>
      <c r="B639" s="179" t="str">
        <f>IFERROR(VLOOKUP(A631,REKAPAN!$A$1:$M$2737,6, FALSE))</f>
        <v/>
      </c>
      <c r="C639" s="185" t="s">
        <v>325</v>
      </c>
      <c r="D639" s="242" t="str">
        <f>IFERROR(VLOOKUP(A631,REKAPAN!$A$1:$M$2737,11, FALSE))</f>
        <v/>
      </c>
      <c r="E639" s="243"/>
      <c r="F639" s="176" t="s">
        <v>394</v>
      </c>
      <c r="G639" s="188" t="str">
        <f>IFERROR(VLOOKUP(A631,REKAPAN!$A$1:$O$2737,14, FALSE))</f>
        <v/>
      </c>
      <c r="H639" s="50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176" t="s">
        <v>404</v>
      </c>
      <c r="B640" s="189" t="str">
        <f>IFERROR(VLOOKUP(A631,REKAPAN!$A$1:$M$2737,5, FALSE))</f>
        <v/>
      </c>
      <c r="C640" s="185" t="s">
        <v>351</v>
      </c>
      <c r="D640" s="242" t="str">
        <f>IFERROR(VLOOKUP(A631,REKAPAN!$A$1:$M$2737,9, FALSE))</f>
        <v/>
      </c>
      <c r="E640" s="243"/>
      <c r="F640" s="176" t="s">
        <v>383</v>
      </c>
      <c r="G640" s="190" t="str">
        <f t="shared" ref="G640:G641" si="86">B639</f>
        <v/>
      </c>
      <c r="H640" s="50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249"/>
      <c r="C641" s="185" t="s">
        <v>372</v>
      </c>
      <c r="D641" s="192" t="str">
        <f>IFERROR(VLOOKUP(A631,REKAPAN!$A$1:$M$2737,10, FALSE))</f>
        <v/>
      </c>
      <c r="E641" s="243"/>
      <c r="F641" s="176" t="s">
        <v>404</v>
      </c>
      <c r="G641" s="193" t="str">
        <f t="shared" si="86"/>
        <v/>
      </c>
      <c r="H641" s="50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249"/>
      <c r="C642" s="185" t="s">
        <v>394</v>
      </c>
      <c r="D642" s="253"/>
      <c r="E642" s="243"/>
      <c r="F642" s="176"/>
      <c r="H642" s="50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249"/>
      <c r="C643" s="241"/>
      <c r="D643" s="50"/>
      <c r="E643" s="243"/>
      <c r="F643" s="191"/>
      <c r="H643" s="50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176" t="s">
        <v>460</v>
      </c>
      <c r="B644" s="195" t="s">
        <v>462</v>
      </c>
      <c r="C644" s="241"/>
      <c r="D644" s="242"/>
      <c r="E644" s="243"/>
      <c r="F644" s="196" t="s">
        <v>464</v>
      </c>
      <c r="G644" s="197" t="s">
        <v>469</v>
      </c>
      <c r="H644" s="198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255" t="str">
        <f>IFERROR(VLOOKUP(A631,REKAPAN!$A$2:$R$2737,16, FALSE))</f>
        <v/>
      </c>
      <c r="B645" s="257"/>
      <c r="C645" s="245"/>
      <c r="D645" s="246"/>
      <c r="E645" s="258"/>
      <c r="F645" s="204"/>
      <c r="G645" s="78"/>
      <c r="H645" s="79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221" t="s">
        <v>4158</v>
      </c>
      <c r="B646" s="222"/>
      <c r="C646" s="222"/>
      <c r="D646" s="223"/>
      <c r="E646" s="224"/>
      <c r="F646" s="30" t="str">
        <f>A646</f>
        <v>(15)12</v>
      </c>
      <c r="G646" s="31" t="s">
        <v>238</v>
      </c>
      <c r="H646" s="32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47" t="s">
        <v>239</v>
      </c>
      <c r="B647" s="52" t="str">
        <f>IFERROR(VLOOKUP(A646,REKAPAN!$A$1:$M$2737,2, FALSE))</f>
        <v/>
      </c>
      <c r="C647" s="225"/>
      <c r="D647" s="226"/>
      <c r="E647" s="227"/>
      <c r="F647" s="30" t="s">
        <v>266</v>
      </c>
      <c r="G647" s="43" t="str">
        <f>B653</f>
        <v/>
      </c>
      <c r="H647" s="28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7" t="s">
        <v>269</v>
      </c>
      <c r="B648" s="45" t="str">
        <f>IFERROR(VLOOKUP(A646,REKAPAN!$A$1:$M$2737,3, FALSE))</f>
        <v/>
      </c>
      <c r="D648" s="226"/>
      <c r="E648" s="227"/>
      <c r="F648" s="47" t="s">
        <v>270</v>
      </c>
      <c r="G648" s="49" t="str">
        <f>B647</f>
        <v/>
      </c>
      <c r="H648" s="50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7"/>
      <c r="D649" s="226"/>
      <c r="E649" s="227"/>
      <c r="F649" s="47" t="s">
        <v>283</v>
      </c>
      <c r="G649" s="51" t="str">
        <f t="shared" ref="G649:G653" si="87">D652</f>
        <v/>
      </c>
      <c r="H649" s="50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35.25" customHeight="1">
      <c r="A650" s="47"/>
      <c r="D650" s="226"/>
      <c r="E650" s="227"/>
      <c r="F650" s="47" t="s">
        <v>300</v>
      </c>
      <c r="G650" s="51" t="str">
        <f t="shared" si="87"/>
        <v/>
      </c>
      <c r="H650" s="50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228" t="s">
        <v>306</v>
      </c>
      <c r="B651" s="73" t="str">
        <f>IFERROR(VLOOKUP(A646,REKAPAN!$A$1:$M$2737,4, FALSE))</f>
        <v/>
      </c>
      <c r="C651" s="229"/>
      <c r="D651" s="230"/>
      <c r="E651" s="227"/>
      <c r="F651" s="47" t="s">
        <v>325</v>
      </c>
      <c r="G651" s="49" t="str">
        <f t="shared" si="87"/>
        <v/>
      </c>
      <c r="H651" s="50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47" t="s">
        <v>332</v>
      </c>
      <c r="B652" s="231" t="s">
        <v>333</v>
      </c>
      <c r="C652" s="58" t="s">
        <v>283</v>
      </c>
      <c r="D652" s="59" t="str">
        <f>IFERROR(VLOOKUP(A646,REKAPAN!$A$1:$M$2737,12, FALSE))</f>
        <v/>
      </c>
      <c r="E652" s="227"/>
      <c r="F652" s="47" t="s">
        <v>351</v>
      </c>
      <c r="G652" s="49" t="str">
        <f t="shared" si="87"/>
        <v/>
      </c>
      <c r="H652" s="50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7" t="s">
        <v>266</v>
      </c>
      <c r="B653" s="52" t="str">
        <f>IFERROR(VLOOKUP(A646,REKAPAN!$A$1:$O$2737,15, FALSE))</f>
        <v/>
      </c>
      <c r="C653" s="58" t="s">
        <v>300</v>
      </c>
      <c r="D653" s="59" t="str">
        <f>IFERROR(VLOOKUP(A646,REKAPAN!$A$1:$M$2737,13, FALSE))</f>
        <v/>
      </c>
      <c r="E653" s="227"/>
      <c r="F653" s="47" t="s">
        <v>372</v>
      </c>
      <c r="G653" s="49" t="str">
        <f t="shared" si="87"/>
        <v/>
      </c>
      <c r="H653" s="50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7" t="s">
        <v>383</v>
      </c>
      <c r="B654" s="52" t="str">
        <f>IFERROR(VLOOKUP(A646,REKAPAN!$A$1:$M$2737,6, FALSE))</f>
        <v/>
      </c>
      <c r="C654" s="58" t="s">
        <v>325</v>
      </c>
      <c r="D654" s="226" t="str">
        <f>IFERROR(VLOOKUP(A646,REKAPAN!$A$1:$M$2737,11, FALSE))</f>
        <v/>
      </c>
      <c r="E654" s="227"/>
      <c r="F654" s="47" t="s">
        <v>394</v>
      </c>
      <c r="G654" s="61" t="str">
        <f>IFERROR(VLOOKUP(A646,REKAPAN!$A$1:$O$2737,14, FALSE))</f>
        <v/>
      </c>
      <c r="H654" s="50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7" t="s">
        <v>404</v>
      </c>
      <c r="B655" s="62" t="str">
        <f>IFERROR(VLOOKUP(A646,REKAPAN!$A$1:$M$2737,5, FALSE))</f>
        <v/>
      </c>
      <c r="C655" s="58" t="s">
        <v>351</v>
      </c>
      <c r="D655" s="226" t="str">
        <f>IFERROR(VLOOKUP(A646,REKAPAN!$A$1:$M$2737,9, FALSE))</f>
        <v/>
      </c>
      <c r="E655" s="227"/>
      <c r="F655" s="47" t="s">
        <v>383</v>
      </c>
      <c r="G655" s="63" t="str">
        <f t="shared" ref="G655:G656" si="88">B654</f>
        <v/>
      </c>
      <c r="H655" s="50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232"/>
      <c r="C656" s="58" t="s">
        <v>372</v>
      </c>
      <c r="D656" s="65" t="str">
        <f>IFERROR(VLOOKUP(A646,REKAPAN!$A$1:$M$2737,10, FALSE))</f>
        <v/>
      </c>
      <c r="E656" s="227"/>
      <c r="F656" s="47" t="s">
        <v>404</v>
      </c>
      <c r="G656" s="66" t="str">
        <f t="shared" si="88"/>
        <v/>
      </c>
      <c r="H656" s="50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232"/>
      <c r="C657" s="58" t="s">
        <v>394</v>
      </c>
      <c r="D657" s="233"/>
      <c r="E657" s="227"/>
      <c r="F657" s="47"/>
      <c r="H657" s="50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34.5" customHeight="1">
      <c r="A658" s="232"/>
      <c r="C658" s="225"/>
      <c r="D658" s="50"/>
      <c r="E658" s="227"/>
      <c r="F658" s="64"/>
      <c r="H658" s="50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7" t="s">
        <v>460</v>
      </c>
      <c r="B659" s="234" t="s">
        <v>462</v>
      </c>
      <c r="C659" s="225"/>
      <c r="D659" s="226"/>
      <c r="E659" s="227"/>
      <c r="F659" s="69" t="s">
        <v>464</v>
      </c>
      <c r="G659" s="70" t="s">
        <v>469</v>
      </c>
      <c r="H659" s="71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235" t="str">
        <f>IFERROR(VLOOKUP(A646,REKAPAN!$A$2:$R$2737,16, FALSE))</f>
        <v/>
      </c>
      <c r="B660" s="236"/>
      <c r="C660" s="229"/>
      <c r="D660" s="230"/>
      <c r="E660" s="237"/>
      <c r="F660" s="77"/>
      <c r="G660" s="78"/>
      <c r="H660" s="79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221" t="s">
        <v>4159</v>
      </c>
      <c r="B661" s="222"/>
      <c r="C661" s="222"/>
      <c r="D661" s="223"/>
      <c r="E661" s="224"/>
      <c r="F661" s="30" t="str">
        <f>A661</f>
        <v>(15)13</v>
      </c>
      <c r="G661" s="31" t="s">
        <v>238</v>
      </c>
      <c r="H661" s="32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47" t="s">
        <v>239</v>
      </c>
      <c r="B662" s="52" t="str">
        <f>IFERROR(VLOOKUP(A661,REKAPAN!$A$1:$M$2737,2, FALSE))</f>
        <v/>
      </c>
      <c r="C662" s="225"/>
      <c r="D662" s="226"/>
      <c r="E662" s="227"/>
      <c r="F662" s="30" t="s">
        <v>266</v>
      </c>
      <c r="G662" s="43" t="str">
        <f>B668</f>
        <v/>
      </c>
      <c r="H662" s="28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7" t="s">
        <v>269</v>
      </c>
      <c r="B663" s="45" t="str">
        <f>IFERROR(VLOOKUP(A661,REKAPAN!$A$1:$M$2737,3, FALSE))</f>
        <v/>
      </c>
      <c r="D663" s="226"/>
      <c r="E663" s="227"/>
      <c r="F663" s="47" t="s">
        <v>270</v>
      </c>
      <c r="G663" s="49" t="str">
        <f>B662</f>
        <v/>
      </c>
      <c r="H663" s="50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7"/>
      <c r="D664" s="226"/>
      <c r="E664" s="227"/>
      <c r="F664" s="47" t="s">
        <v>283</v>
      </c>
      <c r="G664" s="51" t="str">
        <f t="shared" ref="G664:G668" si="89">D667</f>
        <v/>
      </c>
      <c r="H664" s="50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29.25" customHeight="1">
      <c r="A665" s="47"/>
      <c r="D665" s="226"/>
      <c r="E665" s="227"/>
      <c r="F665" s="47" t="s">
        <v>300</v>
      </c>
      <c r="G665" s="51" t="str">
        <f t="shared" si="89"/>
        <v/>
      </c>
      <c r="H665" s="50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228" t="s">
        <v>306</v>
      </c>
      <c r="B666" s="73" t="str">
        <f>IFERROR(VLOOKUP(A661,REKAPAN!$A$1:$M$2737,4, FALSE))</f>
        <v/>
      </c>
      <c r="C666" s="229"/>
      <c r="D666" s="230"/>
      <c r="E666" s="227"/>
      <c r="F666" s="47" t="s">
        <v>325</v>
      </c>
      <c r="G666" s="49" t="str">
        <f t="shared" si="89"/>
        <v/>
      </c>
      <c r="H666" s="50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47" t="s">
        <v>332</v>
      </c>
      <c r="B667" s="231" t="s">
        <v>333</v>
      </c>
      <c r="C667" s="58" t="s">
        <v>283</v>
      </c>
      <c r="D667" s="59" t="str">
        <f>IFERROR(VLOOKUP(A661,REKAPAN!$A$1:$M$2737,12, FALSE))</f>
        <v/>
      </c>
      <c r="E667" s="227"/>
      <c r="F667" s="47" t="s">
        <v>351</v>
      </c>
      <c r="G667" s="49" t="str">
        <f t="shared" si="89"/>
        <v/>
      </c>
      <c r="H667" s="50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7" t="s">
        <v>266</v>
      </c>
      <c r="B668" s="52" t="str">
        <f>IFERROR(VLOOKUP(A661,REKAPAN!$A$1:$O$2737,15, FALSE))</f>
        <v/>
      </c>
      <c r="C668" s="58" t="s">
        <v>300</v>
      </c>
      <c r="D668" s="59" t="str">
        <f>IFERROR(VLOOKUP(A661,REKAPAN!$A$1:$M$2737,13, FALSE))</f>
        <v/>
      </c>
      <c r="E668" s="227"/>
      <c r="F668" s="47" t="s">
        <v>372</v>
      </c>
      <c r="G668" s="49" t="str">
        <f t="shared" si="89"/>
        <v/>
      </c>
      <c r="H668" s="50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7" t="s">
        <v>383</v>
      </c>
      <c r="B669" s="52" t="str">
        <f>IFERROR(VLOOKUP(A661,REKAPAN!$A$1:$M$2737,6, FALSE))</f>
        <v/>
      </c>
      <c r="C669" s="58" t="s">
        <v>325</v>
      </c>
      <c r="D669" s="226" t="str">
        <f>IFERROR(VLOOKUP(A661,REKAPAN!$A$1:$M$2737,11, FALSE))</f>
        <v/>
      </c>
      <c r="E669" s="227"/>
      <c r="F669" s="47" t="s">
        <v>394</v>
      </c>
      <c r="G669" s="61" t="str">
        <f>IFERROR(VLOOKUP(A661,REKAPAN!$A$1:$O$2737,14, FALSE))</f>
        <v/>
      </c>
      <c r="H669" s="50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7" t="s">
        <v>404</v>
      </c>
      <c r="B670" s="62" t="str">
        <f>IFERROR(VLOOKUP(A661,REKAPAN!$A$1:$M$2737,5, FALSE))</f>
        <v/>
      </c>
      <c r="C670" s="58" t="s">
        <v>351</v>
      </c>
      <c r="D670" s="226" t="str">
        <f>IFERROR(VLOOKUP(A661,REKAPAN!$A$1:$M$2737,9, FALSE))</f>
        <v/>
      </c>
      <c r="E670" s="227"/>
      <c r="F670" s="47" t="s">
        <v>383</v>
      </c>
      <c r="G670" s="63" t="str">
        <f t="shared" ref="G670:G671" si="90">B669</f>
        <v/>
      </c>
      <c r="H670" s="50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232"/>
      <c r="C671" s="58" t="s">
        <v>372</v>
      </c>
      <c r="D671" s="65" t="str">
        <f>IFERROR(VLOOKUP(A661,REKAPAN!$A$1:$M$2737,10, FALSE))</f>
        <v/>
      </c>
      <c r="E671" s="227"/>
      <c r="F671" s="47" t="s">
        <v>404</v>
      </c>
      <c r="G671" s="66" t="str">
        <f t="shared" si="90"/>
        <v/>
      </c>
      <c r="H671" s="50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232"/>
      <c r="C672" s="58" t="s">
        <v>394</v>
      </c>
      <c r="D672" s="233"/>
      <c r="E672" s="227"/>
      <c r="F672" s="47"/>
      <c r="H672" s="50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232"/>
      <c r="C673" s="225"/>
      <c r="D673" s="50"/>
      <c r="E673" s="227"/>
      <c r="F673" s="64"/>
      <c r="H673" s="50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7" t="s">
        <v>460</v>
      </c>
      <c r="B674" s="234" t="s">
        <v>462</v>
      </c>
      <c r="C674" s="225"/>
      <c r="D674" s="226"/>
      <c r="E674" s="227"/>
      <c r="F674" s="69" t="s">
        <v>464</v>
      </c>
      <c r="G674" s="70" t="s">
        <v>469</v>
      </c>
      <c r="H674" s="71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235" t="str">
        <f>IFERROR(VLOOKUP(A661,REKAPAN!$A$2:$R$2737,16, FALSE))</f>
        <v/>
      </c>
      <c r="B675" s="236"/>
      <c r="C675" s="229"/>
      <c r="D675" s="230"/>
      <c r="E675" s="237"/>
      <c r="F675" s="77"/>
      <c r="G675" s="78"/>
      <c r="H675" s="79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221" t="s">
        <v>4160</v>
      </c>
      <c r="B676" s="222"/>
      <c r="C676" s="222"/>
      <c r="D676" s="223"/>
      <c r="E676" s="224"/>
      <c r="F676" s="30" t="str">
        <f>A676</f>
        <v>(15)14</v>
      </c>
      <c r="G676" s="31" t="s">
        <v>238</v>
      </c>
      <c r="H676" s="32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47" t="s">
        <v>239</v>
      </c>
      <c r="B677" s="52" t="str">
        <f>IFERROR(VLOOKUP(A676,REKAPAN!$A$1:$M$2737,2, FALSE))</f>
        <v/>
      </c>
      <c r="C677" s="225"/>
      <c r="D677" s="226"/>
      <c r="E677" s="227"/>
      <c r="F677" s="30" t="s">
        <v>266</v>
      </c>
      <c r="G677" s="43" t="str">
        <f>B683</f>
        <v/>
      </c>
      <c r="H677" s="28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7" t="s">
        <v>269</v>
      </c>
      <c r="B678" s="45" t="str">
        <f>IFERROR(VLOOKUP(A676,REKAPAN!$A$1:$M$2737,3, FALSE))</f>
        <v/>
      </c>
      <c r="D678" s="226"/>
      <c r="E678" s="227"/>
      <c r="F678" s="47" t="s">
        <v>270</v>
      </c>
      <c r="G678" s="49" t="str">
        <f>B677</f>
        <v/>
      </c>
      <c r="H678" s="50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7"/>
      <c r="D679" s="226"/>
      <c r="E679" s="227"/>
      <c r="F679" s="47" t="s">
        <v>283</v>
      </c>
      <c r="G679" s="51" t="str">
        <f t="shared" ref="G679:G683" si="91">D682</f>
        <v/>
      </c>
      <c r="H679" s="50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7"/>
      <c r="D680" s="226"/>
      <c r="E680" s="227"/>
      <c r="F680" s="47" t="s">
        <v>300</v>
      </c>
      <c r="G680" s="51" t="str">
        <f t="shared" si="91"/>
        <v/>
      </c>
      <c r="H680" s="50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228" t="s">
        <v>306</v>
      </c>
      <c r="B681" s="73" t="str">
        <f>IFERROR(VLOOKUP(A676,REKAPAN!$A$1:$M$2737,4, FALSE))</f>
        <v/>
      </c>
      <c r="C681" s="229"/>
      <c r="D681" s="230"/>
      <c r="E681" s="227"/>
      <c r="F681" s="47" t="s">
        <v>325</v>
      </c>
      <c r="G681" s="49" t="str">
        <f t="shared" si="91"/>
        <v/>
      </c>
      <c r="H681" s="50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47" t="s">
        <v>332</v>
      </c>
      <c r="B682" s="231"/>
      <c r="C682" s="58" t="s">
        <v>283</v>
      </c>
      <c r="D682" s="59" t="str">
        <f>IFERROR(VLOOKUP(A676,REKAPAN!$A$1:$M$2737,12, FALSE))</f>
        <v/>
      </c>
      <c r="E682" s="227"/>
      <c r="F682" s="47" t="s">
        <v>351</v>
      </c>
      <c r="G682" s="49" t="str">
        <f t="shared" si="91"/>
        <v/>
      </c>
      <c r="H682" s="50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7" t="s">
        <v>266</v>
      </c>
      <c r="B683" s="52" t="str">
        <f>IFERROR(VLOOKUP(A676,REKAPAN!$A$1:$O$2737,15, FALSE))</f>
        <v/>
      </c>
      <c r="C683" s="58" t="s">
        <v>300</v>
      </c>
      <c r="D683" s="59" t="str">
        <f>IFERROR(VLOOKUP(A676,REKAPAN!$A$1:$M$2737,13, FALSE))</f>
        <v/>
      </c>
      <c r="E683" s="227"/>
      <c r="F683" s="47" t="s">
        <v>372</v>
      </c>
      <c r="G683" s="49" t="str">
        <f t="shared" si="91"/>
        <v/>
      </c>
      <c r="H683" s="50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7" t="s">
        <v>383</v>
      </c>
      <c r="B684" s="52" t="str">
        <f>IFERROR(VLOOKUP(A676,REKAPAN!$A$1:$M$2737,6, FALSE))</f>
        <v/>
      </c>
      <c r="C684" s="58" t="s">
        <v>325</v>
      </c>
      <c r="D684" s="226" t="str">
        <f>IFERROR(VLOOKUP(A676,REKAPAN!$A$1:$M$2737,11, FALSE))</f>
        <v/>
      </c>
      <c r="E684" s="227"/>
      <c r="F684" s="47" t="s">
        <v>394</v>
      </c>
      <c r="G684" s="61" t="str">
        <f>IFERROR(VLOOKUP(A676,REKAPAN!$A$1:$O$2737,14, FALSE))</f>
        <v/>
      </c>
      <c r="H684" s="50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7" t="s">
        <v>404</v>
      </c>
      <c r="B685" s="62" t="str">
        <f>IFERROR(VLOOKUP(A676,REKAPAN!$A$1:$M$2737,5, FALSE))</f>
        <v/>
      </c>
      <c r="C685" s="58" t="s">
        <v>351</v>
      </c>
      <c r="D685" s="226" t="str">
        <f>IFERROR(VLOOKUP(A676,REKAPAN!$A$1:$M$2737,9, FALSE))</f>
        <v/>
      </c>
      <c r="E685" s="227"/>
      <c r="F685" s="47" t="s">
        <v>383</v>
      </c>
      <c r="G685" s="63" t="str">
        <f t="shared" ref="G685:G686" si="92">B684</f>
        <v/>
      </c>
      <c r="H685" s="50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232"/>
      <c r="C686" s="58" t="s">
        <v>372</v>
      </c>
      <c r="D686" s="65" t="str">
        <f>IFERROR(VLOOKUP(A676,REKAPAN!$A$1:$M$2737,10, FALSE))</f>
        <v/>
      </c>
      <c r="E686" s="227"/>
      <c r="F686" s="47" t="s">
        <v>404</v>
      </c>
      <c r="G686" s="66" t="str">
        <f t="shared" si="92"/>
        <v/>
      </c>
      <c r="H686" s="50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232"/>
      <c r="C687" s="58" t="s">
        <v>394</v>
      </c>
      <c r="D687" s="233"/>
      <c r="E687" s="227"/>
      <c r="F687" s="47"/>
      <c r="H687" s="50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36.75" customHeight="1">
      <c r="A688" s="232"/>
      <c r="C688" s="225"/>
      <c r="D688" s="50"/>
      <c r="E688" s="227"/>
      <c r="F688" s="64"/>
      <c r="H688" s="50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7" t="s">
        <v>460</v>
      </c>
      <c r="B689" s="234" t="s">
        <v>462</v>
      </c>
      <c r="C689" s="225"/>
      <c r="D689" s="226"/>
      <c r="E689" s="227"/>
      <c r="F689" s="69" t="s">
        <v>464</v>
      </c>
      <c r="G689" s="70" t="s">
        <v>469</v>
      </c>
      <c r="H689" s="71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235" t="str">
        <f>IFERROR(VLOOKUP(A676,REKAPAN!$A$2:$R$2737,16, FALSE))</f>
        <v/>
      </c>
      <c r="B690" s="236"/>
      <c r="C690" s="229"/>
      <c r="D690" s="230"/>
      <c r="E690" s="237"/>
      <c r="F690" s="77"/>
      <c r="G690" s="78"/>
      <c r="H690" s="79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221" t="s">
        <v>4163</v>
      </c>
      <c r="B691" s="222"/>
      <c r="C691" s="222"/>
      <c r="D691" s="223"/>
      <c r="E691" s="224"/>
      <c r="F691" s="30" t="str">
        <f>A691</f>
        <v>(15)15</v>
      </c>
      <c r="G691" s="31" t="s">
        <v>238</v>
      </c>
      <c r="H691" s="32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47" t="s">
        <v>239</v>
      </c>
      <c r="B692" s="52" t="str">
        <f>IFERROR(VLOOKUP(A691,REKAPAN!$A$1:$M$2737,2, FALSE))</f>
        <v/>
      </c>
      <c r="C692" s="225"/>
      <c r="D692" s="226"/>
      <c r="E692" s="227"/>
      <c r="F692" s="30" t="s">
        <v>266</v>
      </c>
      <c r="G692" s="43" t="str">
        <f>B698</f>
        <v/>
      </c>
      <c r="H692" s="28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7" t="s">
        <v>269</v>
      </c>
      <c r="B693" s="45" t="str">
        <f>IFERROR(VLOOKUP(A691,REKAPAN!$A$1:$M$2737,3, FALSE))</f>
        <v/>
      </c>
      <c r="D693" s="226"/>
      <c r="E693" s="227"/>
      <c r="F693" s="47" t="s">
        <v>270</v>
      </c>
      <c r="G693" s="49" t="str">
        <f>B692</f>
        <v/>
      </c>
      <c r="H693" s="50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7"/>
      <c r="D694" s="226"/>
      <c r="E694" s="227"/>
      <c r="F694" s="47" t="s">
        <v>283</v>
      </c>
      <c r="G694" s="51" t="str">
        <f t="shared" ref="G694:G698" si="93">D697</f>
        <v/>
      </c>
      <c r="H694" s="50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7"/>
      <c r="D695" s="226"/>
      <c r="E695" s="227"/>
      <c r="F695" s="47" t="s">
        <v>300</v>
      </c>
      <c r="G695" s="51" t="str">
        <f t="shared" si="93"/>
        <v/>
      </c>
      <c r="H695" s="50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228" t="s">
        <v>306</v>
      </c>
      <c r="B696" s="73" t="str">
        <f>IFERROR(VLOOKUP(A691,REKAPAN!$A$1:$M$2737,4, FALSE))</f>
        <v/>
      </c>
      <c r="C696" s="229"/>
      <c r="D696" s="230"/>
      <c r="E696" s="227"/>
      <c r="F696" s="47" t="s">
        <v>325</v>
      </c>
      <c r="G696" s="49" t="str">
        <f t="shared" si="93"/>
        <v/>
      </c>
      <c r="H696" s="50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47" t="s">
        <v>332</v>
      </c>
      <c r="B697" s="231"/>
      <c r="C697" s="58" t="s">
        <v>283</v>
      </c>
      <c r="D697" s="59" t="str">
        <f>IFERROR(VLOOKUP(A691,REKAPAN!$A$1:$M$2737,12, FALSE))</f>
        <v/>
      </c>
      <c r="E697" s="227"/>
      <c r="F697" s="47" t="s">
        <v>351</v>
      </c>
      <c r="G697" s="49" t="str">
        <f t="shared" si="93"/>
        <v/>
      </c>
      <c r="H697" s="50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7" t="s">
        <v>266</v>
      </c>
      <c r="B698" s="52" t="str">
        <f>IFERROR(VLOOKUP(A691,REKAPAN!$A$1:$O$2737,15, FALSE))</f>
        <v/>
      </c>
      <c r="C698" s="58" t="s">
        <v>300</v>
      </c>
      <c r="D698" s="59" t="str">
        <f>IFERROR(VLOOKUP(A691,REKAPAN!$A$1:$M$2737,13, FALSE))</f>
        <v/>
      </c>
      <c r="E698" s="227"/>
      <c r="F698" s="47" t="s">
        <v>372</v>
      </c>
      <c r="G698" s="49" t="str">
        <f t="shared" si="93"/>
        <v/>
      </c>
      <c r="H698" s="50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7" t="s">
        <v>383</v>
      </c>
      <c r="B699" s="52" t="str">
        <f>IFERROR(VLOOKUP(A691,REKAPAN!$A$1:$M$2737,6, FALSE))</f>
        <v/>
      </c>
      <c r="C699" s="58" t="s">
        <v>325</v>
      </c>
      <c r="D699" s="226" t="str">
        <f>IFERROR(VLOOKUP(A691,REKAPAN!$A$1:$M$2737,11, FALSE))</f>
        <v/>
      </c>
      <c r="E699" s="227"/>
      <c r="F699" s="47" t="s">
        <v>394</v>
      </c>
      <c r="G699" s="61" t="str">
        <f>IFERROR(VLOOKUP(A691,REKAPAN!$A$1:$O$2737,14, FALSE))</f>
        <v/>
      </c>
      <c r="H699" s="50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7" t="s">
        <v>404</v>
      </c>
      <c r="B700" s="62" t="str">
        <f>IFERROR(VLOOKUP(A691,REKAPAN!$A$1:$M$2737,5, FALSE))</f>
        <v/>
      </c>
      <c r="C700" s="58" t="s">
        <v>351</v>
      </c>
      <c r="D700" s="226" t="str">
        <f>IFERROR(VLOOKUP(A691,REKAPAN!$A$1:$M$2737,9, FALSE))</f>
        <v/>
      </c>
      <c r="E700" s="227"/>
      <c r="F700" s="47" t="s">
        <v>383</v>
      </c>
      <c r="G700" s="63" t="str">
        <f t="shared" ref="G700:G701" si="94">B699</f>
        <v/>
      </c>
      <c r="H700" s="50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232"/>
      <c r="C701" s="58" t="s">
        <v>372</v>
      </c>
      <c r="D701" s="65" t="str">
        <f>IFERROR(VLOOKUP(A691,REKAPAN!$A$1:$M$2737,10, FALSE))</f>
        <v/>
      </c>
      <c r="E701" s="227"/>
      <c r="F701" s="47" t="s">
        <v>404</v>
      </c>
      <c r="G701" s="66" t="str">
        <f t="shared" si="94"/>
        <v/>
      </c>
      <c r="H701" s="50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232"/>
      <c r="C702" s="58" t="s">
        <v>394</v>
      </c>
      <c r="D702" s="233"/>
      <c r="E702" s="227"/>
      <c r="F702" s="47"/>
      <c r="H702" s="50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232"/>
      <c r="C703" s="225"/>
      <c r="D703" s="50"/>
      <c r="E703" s="227"/>
      <c r="F703" s="64"/>
      <c r="H703" s="50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7" t="s">
        <v>460</v>
      </c>
      <c r="B704" s="234" t="s">
        <v>462</v>
      </c>
      <c r="C704" s="225"/>
      <c r="D704" s="226"/>
      <c r="E704" s="227"/>
      <c r="F704" s="69" t="s">
        <v>464</v>
      </c>
      <c r="G704" s="70" t="s">
        <v>469</v>
      </c>
      <c r="H704" s="71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235" t="str">
        <f>IFERROR(VLOOKUP(A691,REKAPAN!$A$2:$R$2737,16, FALSE))</f>
        <v/>
      </c>
      <c r="B705" s="236"/>
      <c r="C705" s="229"/>
      <c r="D705" s="230"/>
      <c r="E705" s="237"/>
      <c r="F705" s="77"/>
      <c r="G705" s="78"/>
      <c r="H705" s="79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239" t="s">
        <v>4165</v>
      </c>
      <c r="B706" s="222"/>
      <c r="C706" s="222"/>
      <c r="D706" s="223"/>
      <c r="E706" s="240"/>
      <c r="F706" s="164" t="str">
        <f>A706</f>
        <v>(15)16</v>
      </c>
      <c r="G706" s="165" t="s">
        <v>238</v>
      </c>
      <c r="H706" s="166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176" t="s">
        <v>239</v>
      </c>
      <c r="B707" s="179" t="str">
        <f>IFERROR(VLOOKUP(A706,REKAPAN!$A$1:$M$2737,2, FALSE))</f>
        <v/>
      </c>
      <c r="C707" s="241"/>
      <c r="D707" s="242"/>
      <c r="E707" s="243"/>
      <c r="F707" s="164" t="s">
        <v>266</v>
      </c>
      <c r="G707" s="172" t="str">
        <f>B713</f>
        <v/>
      </c>
      <c r="H707" s="28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176" t="s">
        <v>269</v>
      </c>
      <c r="B708" s="174" t="str">
        <f>IFERROR(VLOOKUP(A706,REKAPAN!$A$1:$M$2737,3, FALSE))</f>
        <v/>
      </c>
      <c r="D708" s="242"/>
      <c r="E708" s="243"/>
      <c r="F708" s="176" t="s">
        <v>270</v>
      </c>
      <c r="G708" s="177" t="str">
        <f>B707</f>
        <v/>
      </c>
      <c r="H708" s="50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176"/>
      <c r="D709" s="242"/>
      <c r="E709" s="243"/>
      <c r="F709" s="176" t="s">
        <v>283</v>
      </c>
      <c r="G709" s="178" t="str">
        <f t="shared" ref="G709:G713" si="95">D712</f>
        <v/>
      </c>
      <c r="H709" s="50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176"/>
      <c r="D710" s="242"/>
      <c r="E710" s="243"/>
      <c r="F710" s="176" t="s">
        <v>300</v>
      </c>
      <c r="G710" s="178" t="str">
        <f t="shared" si="95"/>
        <v/>
      </c>
      <c r="H710" s="50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244" t="s">
        <v>306</v>
      </c>
      <c r="B711" s="200" t="str">
        <f>IFERROR(VLOOKUP(A706,REKAPAN!$A$1:$M$2737,4, FALSE))</f>
        <v/>
      </c>
      <c r="C711" s="245"/>
      <c r="D711" s="246"/>
      <c r="E711" s="243"/>
      <c r="F711" s="176" t="s">
        <v>325</v>
      </c>
      <c r="G711" s="177" t="str">
        <f t="shared" si="95"/>
        <v/>
      </c>
      <c r="H711" s="50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176" t="s">
        <v>332</v>
      </c>
      <c r="B712" s="247" t="s">
        <v>333</v>
      </c>
      <c r="C712" s="185" t="s">
        <v>283</v>
      </c>
      <c r="D712" s="186" t="str">
        <f>IFERROR(VLOOKUP(A706,REKAPAN!$A$1:$M$2737,12, FALSE))</f>
        <v/>
      </c>
      <c r="E712" s="243"/>
      <c r="F712" s="176" t="s">
        <v>351</v>
      </c>
      <c r="G712" s="177" t="str">
        <f t="shared" si="95"/>
        <v/>
      </c>
      <c r="H712" s="50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176" t="s">
        <v>266</v>
      </c>
      <c r="B713" s="179" t="str">
        <f>IFERROR(VLOOKUP(A706,REKAPAN!$A$1:$O$2737,15, FALSE))</f>
        <v/>
      </c>
      <c r="C713" s="185" t="s">
        <v>300</v>
      </c>
      <c r="D713" s="186" t="str">
        <f>IFERROR(VLOOKUP(A706,REKAPAN!$A$1:$M$2737,13, FALSE))</f>
        <v/>
      </c>
      <c r="E713" s="243"/>
      <c r="F713" s="176" t="s">
        <v>372</v>
      </c>
      <c r="G713" s="177" t="str">
        <f t="shared" si="95"/>
        <v/>
      </c>
      <c r="H713" s="50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176" t="s">
        <v>383</v>
      </c>
      <c r="B714" s="179" t="str">
        <f>IFERROR(VLOOKUP(A706,REKAPAN!$A$1:$M$2737,6, FALSE))</f>
        <v/>
      </c>
      <c r="C714" s="185" t="s">
        <v>325</v>
      </c>
      <c r="D714" s="242" t="str">
        <f>IFERROR(VLOOKUP(A706,REKAPAN!$A$1:$M$2737,11, FALSE))</f>
        <v/>
      </c>
      <c r="E714" s="243"/>
      <c r="F714" s="176" t="s">
        <v>394</v>
      </c>
      <c r="G714" s="188" t="str">
        <f>IFERROR(VLOOKUP(A706,REKAPAN!$A$1:$O$2737,14, FALSE))</f>
        <v/>
      </c>
      <c r="H714" s="50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176" t="s">
        <v>404</v>
      </c>
      <c r="B715" s="189" t="str">
        <f>IFERROR(VLOOKUP(A706,REKAPAN!$A$1:$M$2737,5, FALSE))</f>
        <v/>
      </c>
      <c r="C715" s="185" t="s">
        <v>351</v>
      </c>
      <c r="D715" s="242" t="str">
        <f>IFERROR(VLOOKUP(A706,REKAPAN!$A$1:$M$2737,9, FALSE))</f>
        <v/>
      </c>
      <c r="E715" s="243"/>
      <c r="F715" s="176" t="s">
        <v>383</v>
      </c>
      <c r="G715" s="190" t="str">
        <f t="shared" ref="G715:G716" si="96">B714</f>
        <v/>
      </c>
      <c r="H715" s="50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249"/>
      <c r="C716" s="185" t="s">
        <v>372</v>
      </c>
      <c r="D716" s="192" t="str">
        <f>IFERROR(VLOOKUP(A706,REKAPAN!$A$1:$M$2737,10, FALSE))</f>
        <v/>
      </c>
      <c r="E716" s="243"/>
      <c r="F716" s="176" t="s">
        <v>404</v>
      </c>
      <c r="G716" s="193" t="str">
        <f t="shared" si="96"/>
        <v/>
      </c>
      <c r="H716" s="50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249"/>
      <c r="C717" s="185" t="s">
        <v>394</v>
      </c>
      <c r="D717" s="253"/>
      <c r="E717" s="243"/>
      <c r="F717" s="176"/>
      <c r="H717" s="50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249"/>
      <c r="C718" s="241"/>
      <c r="D718" s="50"/>
      <c r="E718" s="243"/>
      <c r="F718" s="191"/>
      <c r="H718" s="50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176" t="s">
        <v>460</v>
      </c>
      <c r="B719" s="195" t="s">
        <v>462</v>
      </c>
      <c r="C719" s="241"/>
      <c r="D719" s="242"/>
      <c r="E719" s="243"/>
      <c r="F719" s="196" t="s">
        <v>464</v>
      </c>
      <c r="G719" s="197" t="s">
        <v>469</v>
      </c>
      <c r="H719" s="198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255" t="str">
        <f>IFERROR(VLOOKUP(A706,REKAPAN!$A$2:$R$2737,16, FALSE))</f>
        <v/>
      </c>
      <c r="B720" s="257"/>
      <c r="C720" s="245"/>
      <c r="D720" s="246"/>
      <c r="E720" s="258"/>
      <c r="F720" s="204"/>
      <c r="G720" s="78"/>
      <c r="H720" s="79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239" t="s">
        <v>4167</v>
      </c>
      <c r="B721" s="222"/>
      <c r="C721" s="222"/>
      <c r="D721" s="223"/>
      <c r="E721" s="240"/>
      <c r="F721" s="164" t="str">
        <f>A721</f>
        <v>(15)17</v>
      </c>
      <c r="G721" s="165" t="s">
        <v>238</v>
      </c>
      <c r="H721" s="166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176" t="s">
        <v>239</v>
      </c>
      <c r="B722" s="179" t="str">
        <f>IFERROR(VLOOKUP(A721,REKAPAN!$A$1:$M$2737,2, FALSE))</f>
        <v/>
      </c>
      <c r="C722" s="241"/>
      <c r="D722" s="242"/>
      <c r="E722" s="243"/>
      <c r="F722" s="164" t="s">
        <v>266</v>
      </c>
      <c r="G722" s="172" t="str">
        <f>B728</f>
        <v/>
      </c>
      <c r="H722" s="28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176" t="s">
        <v>269</v>
      </c>
      <c r="B723" s="174" t="str">
        <f>IFERROR(VLOOKUP(A721,REKAPAN!$A$1:$M$2737,3, FALSE))</f>
        <v/>
      </c>
      <c r="D723" s="242"/>
      <c r="E723" s="243"/>
      <c r="F723" s="176" t="s">
        <v>270</v>
      </c>
      <c r="G723" s="177" t="str">
        <f>B722</f>
        <v/>
      </c>
      <c r="H723" s="50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176"/>
      <c r="D724" s="242"/>
      <c r="E724" s="243"/>
      <c r="F724" s="176" t="s">
        <v>283</v>
      </c>
      <c r="G724" s="178" t="str">
        <f t="shared" ref="G724:G728" si="97">D727</f>
        <v/>
      </c>
      <c r="H724" s="50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176"/>
      <c r="D725" s="242"/>
      <c r="E725" s="243"/>
      <c r="F725" s="176" t="s">
        <v>300</v>
      </c>
      <c r="G725" s="178" t="str">
        <f t="shared" si="97"/>
        <v/>
      </c>
      <c r="H725" s="50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244" t="s">
        <v>306</v>
      </c>
      <c r="B726" s="200" t="str">
        <f>IFERROR(VLOOKUP(A721,REKAPAN!$A$1:$M$2737,4, FALSE))</f>
        <v/>
      </c>
      <c r="C726" s="245"/>
      <c r="D726" s="246"/>
      <c r="E726" s="243"/>
      <c r="F726" s="176" t="s">
        <v>325</v>
      </c>
      <c r="G726" s="177" t="str">
        <f t="shared" si="97"/>
        <v/>
      </c>
      <c r="H726" s="50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176" t="s">
        <v>332</v>
      </c>
      <c r="B727" s="247" t="s">
        <v>333</v>
      </c>
      <c r="C727" s="185" t="s">
        <v>283</v>
      </c>
      <c r="D727" s="186" t="str">
        <f>IFERROR(VLOOKUP(A721,REKAPAN!$A$1:$M$2737,12, FALSE))</f>
        <v/>
      </c>
      <c r="E727" s="243"/>
      <c r="F727" s="176" t="s">
        <v>351</v>
      </c>
      <c r="G727" s="177" t="str">
        <f t="shared" si="97"/>
        <v/>
      </c>
      <c r="H727" s="50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176" t="s">
        <v>266</v>
      </c>
      <c r="B728" s="179" t="str">
        <f>IFERROR(VLOOKUP(A721,REKAPAN!$A$1:$O$2737,15, FALSE))</f>
        <v/>
      </c>
      <c r="C728" s="185" t="s">
        <v>300</v>
      </c>
      <c r="D728" s="186" t="str">
        <f>IFERROR(VLOOKUP(A721,REKAPAN!$A$1:$M$2737,13, FALSE))</f>
        <v/>
      </c>
      <c r="E728" s="243"/>
      <c r="F728" s="176" t="s">
        <v>372</v>
      </c>
      <c r="G728" s="177" t="str">
        <f t="shared" si="97"/>
        <v/>
      </c>
      <c r="H728" s="50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176" t="s">
        <v>383</v>
      </c>
      <c r="B729" s="179" t="str">
        <f>IFERROR(VLOOKUP(A721,REKAPAN!$A$1:$M$2737,6, FALSE))</f>
        <v/>
      </c>
      <c r="C729" s="185" t="s">
        <v>325</v>
      </c>
      <c r="D729" s="242" t="str">
        <f>IFERROR(VLOOKUP(A721,REKAPAN!$A$1:$M$2737,11, FALSE))</f>
        <v/>
      </c>
      <c r="E729" s="243"/>
      <c r="F729" s="176" t="s">
        <v>394</v>
      </c>
      <c r="G729" s="188" t="str">
        <f>IFERROR(VLOOKUP(A721,REKAPAN!$A$1:$O$2737,14, FALSE))</f>
        <v/>
      </c>
      <c r="H729" s="50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176" t="s">
        <v>404</v>
      </c>
      <c r="B730" s="189" t="str">
        <f>IFERROR(VLOOKUP(A721,REKAPAN!$A$1:$M$2737,5, FALSE))</f>
        <v/>
      </c>
      <c r="C730" s="185" t="s">
        <v>351</v>
      </c>
      <c r="D730" s="242" t="str">
        <f>IFERROR(VLOOKUP(A721,REKAPAN!$A$1:$M$2737,9, FALSE))</f>
        <v/>
      </c>
      <c r="E730" s="243"/>
      <c r="F730" s="176" t="s">
        <v>383</v>
      </c>
      <c r="G730" s="190" t="str">
        <f t="shared" ref="G730:G731" si="98">B729</f>
        <v/>
      </c>
      <c r="H730" s="50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249"/>
      <c r="C731" s="185" t="s">
        <v>372</v>
      </c>
      <c r="D731" s="192" t="str">
        <f>IFERROR(VLOOKUP(A721,REKAPAN!$A$1:$M$2737,10, FALSE))</f>
        <v/>
      </c>
      <c r="E731" s="243"/>
      <c r="F731" s="176" t="s">
        <v>404</v>
      </c>
      <c r="G731" s="193" t="str">
        <f t="shared" si="98"/>
        <v/>
      </c>
      <c r="H731" s="50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249"/>
      <c r="C732" s="185" t="s">
        <v>394</v>
      </c>
      <c r="D732" s="253"/>
      <c r="E732" s="243"/>
      <c r="F732" s="176"/>
      <c r="H732" s="50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249"/>
      <c r="C733" s="241"/>
      <c r="D733" s="50"/>
      <c r="E733" s="243"/>
      <c r="F733" s="191"/>
      <c r="H733" s="50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176" t="s">
        <v>460</v>
      </c>
      <c r="B734" s="195" t="s">
        <v>462</v>
      </c>
      <c r="C734" s="241"/>
      <c r="D734" s="242"/>
      <c r="E734" s="243"/>
      <c r="F734" s="196" t="s">
        <v>464</v>
      </c>
      <c r="G734" s="197" t="s">
        <v>469</v>
      </c>
      <c r="H734" s="198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255" t="str">
        <f>IFERROR(VLOOKUP(A721,REKAPAN!$A$2:$R$2737,16, FALSE))</f>
        <v/>
      </c>
      <c r="B735" s="257"/>
      <c r="C735" s="245"/>
      <c r="D735" s="246"/>
      <c r="E735" s="258"/>
      <c r="F735" s="204"/>
      <c r="G735" s="78"/>
      <c r="H735" s="79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239" t="s">
        <v>4170</v>
      </c>
      <c r="B736" s="222"/>
      <c r="C736" s="222"/>
      <c r="D736" s="223"/>
      <c r="E736" s="240"/>
      <c r="F736" s="164" t="str">
        <f>A736</f>
        <v>(15)18</v>
      </c>
      <c r="G736" s="165" t="s">
        <v>238</v>
      </c>
      <c r="H736" s="166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176" t="s">
        <v>239</v>
      </c>
      <c r="B737" s="179" t="str">
        <f>IFERROR(VLOOKUP(A736,REKAPAN!$A$1:$M$2737,2, FALSE))</f>
        <v/>
      </c>
      <c r="C737" s="241"/>
      <c r="D737" s="242"/>
      <c r="E737" s="243"/>
      <c r="F737" s="164" t="s">
        <v>266</v>
      </c>
      <c r="G737" s="172" t="str">
        <f>B743</f>
        <v/>
      </c>
      <c r="H737" s="28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176" t="s">
        <v>269</v>
      </c>
      <c r="B738" s="174" t="str">
        <f>IFERROR(VLOOKUP(A736,REKAPAN!$A$1:$M$2737,3, FALSE))</f>
        <v/>
      </c>
      <c r="D738" s="242"/>
      <c r="E738" s="243"/>
      <c r="F738" s="176" t="s">
        <v>270</v>
      </c>
      <c r="G738" s="177" t="str">
        <f>B737</f>
        <v/>
      </c>
      <c r="H738" s="50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176"/>
      <c r="D739" s="242"/>
      <c r="E739" s="243"/>
      <c r="F739" s="176" t="s">
        <v>283</v>
      </c>
      <c r="G739" s="178" t="str">
        <f t="shared" ref="G739:G743" si="99">D742</f>
        <v/>
      </c>
      <c r="H739" s="50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176"/>
      <c r="D740" s="242"/>
      <c r="E740" s="243"/>
      <c r="F740" s="176" t="s">
        <v>300</v>
      </c>
      <c r="G740" s="178" t="str">
        <f t="shared" si="99"/>
        <v/>
      </c>
      <c r="H740" s="50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244" t="s">
        <v>306</v>
      </c>
      <c r="B741" s="200" t="str">
        <f>IFERROR(VLOOKUP(A736,REKAPAN!$A$1:$M$2737,4, FALSE))</f>
        <v/>
      </c>
      <c r="C741" s="245"/>
      <c r="D741" s="246"/>
      <c r="E741" s="243"/>
      <c r="F741" s="176" t="s">
        <v>325</v>
      </c>
      <c r="G741" s="177" t="str">
        <f t="shared" si="99"/>
        <v/>
      </c>
      <c r="H741" s="50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176" t="s">
        <v>332</v>
      </c>
      <c r="B742" s="247" t="s">
        <v>333</v>
      </c>
      <c r="C742" s="185" t="s">
        <v>283</v>
      </c>
      <c r="D742" s="186" t="str">
        <f>IFERROR(VLOOKUP(A736,REKAPAN!$A$1:$M$2737,12, FALSE))</f>
        <v/>
      </c>
      <c r="E742" s="243"/>
      <c r="F742" s="176" t="s">
        <v>351</v>
      </c>
      <c r="G742" s="177" t="str">
        <f t="shared" si="99"/>
        <v/>
      </c>
      <c r="H742" s="50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176" t="s">
        <v>266</v>
      </c>
      <c r="B743" s="179" t="str">
        <f>IFERROR(VLOOKUP(A736,REKAPAN!$A$1:$O$2737,15, FALSE))</f>
        <v/>
      </c>
      <c r="C743" s="185" t="s">
        <v>300</v>
      </c>
      <c r="D743" s="186" t="str">
        <f>IFERROR(VLOOKUP(A736,REKAPAN!$A$1:$M$2737,13, FALSE))</f>
        <v/>
      </c>
      <c r="E743" s="243"/>
      <c r="F743" s="176" t="s">
        <v>372</v>
      </c>
      <c r="G743" s="177" t="str">
        <f t="shared" si="99"/>
        <v/>
      </c>
      <c r="H743" s="50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176" t="s">
        <v>383</v>
      </c>
      <c r="B744" s="179" t="str">
        <f>IFERROR(VLOOKUP(A736,REKAPAN!$A$1:$M$2737,6, FALSE))</f>
        <v/>
      </c>
      <c r="C744" s="185" t="s">
        <v>325</v>
      </c>
      <c r="D744" s="242" t="str">
        <f>IFERROR(VLOOKUP(A736,REKAPAN!$A$1:$M$2737,11, FALSE))</f>
        <v/>
      </c>
      <c r="E744" s="243"/>
      <c r="F744" s="176" t="s">
        <v>394</v>
      </c>
      <c r="G744" s="188" t="str">
        <f>IFERROR(VLOOKUP(A736,REKAPAN!$A$1:$O$2737,14, FALSE))</f>
        <v/>
      </c>
      <c r="H744" s="50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176" t="s">
        <v>404</v>
      </c>
      <c r="B745" s="189" t="str">
        <f>IFERROR(VLOOKUP(A736,REKAPAN!$A$1:$M$2737,5, FALSE))</f>
        <v/>
      </c>
      <c r="C745" s="185" t="s">
        <v>351</v>
      </c>
      <c r="D745" s="242" t="str">
        <f>IFERROR(VLOOKUP(A736,REKAPAN!$A$1:$M$2737,9, FALSE))</f>
        <v/>
      </c>
      <c r="E745" s="243"/>
      <c r="F745" s="176" t="s">
        <v>383</v>
      </c>
      <c r="G745" s="190" t="str">
        <f t="shared" ref="G745:G746" si="100">B744</f>
        <v/>
      </c>
      <c r="H745" s="50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249"/>
      <c r="C746" s="185" t="s">
        <v>372</v>
      </c>
      <c r="D746" s="192" t="str">
        <f>IFERROR(VLOOKUP(A736,REKAPAN!$A$1:$M$2737,10, FALSE))</f>
        <v/>
      </c>
      <c r="E746" s="243"/>
      <c r="F746" s="176" t="s">
        <v>404</v>
      </c>
      <c r="G746" s="193" t="str">
        <f t="shared" si="100"/>
        <v/>
      </c>
      <c r="H746" s="50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249"/>
      <c r="C747" s="185" t="s">
        <v>394</v>
      </c>
      <c r="D747" s="253"/>
      <c r="E747" s="243"/>
      <c r="F747" s="176"/>
      <c r="H747" s="50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249"/>
      <c r="C748" s="241"/>
      <c r="D748" s="50"/>
      <c r="E748" s="243"/>
      <c r="F748" s="191"/>
      <c r="H748" s="50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176" t="s">
        <v>460</v>
      </c>
      <c r="B749" s="195" t="s">
        <v>462</v>
      </c>
      <c r="C749" s="241"/>
      <c r="D749" s="242"/>
      <c r="E749" s="243"/>
      <c r="F749" s="196" t="s">
        <v>464</v>
      </c>
      <c r="G749" s="197" t="s">
        <v>469</v>
      </c>
      <c r="H749" s="198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255" t="str">
        <f>IFERROR(VLOOKUP(A736,REKAPAN!$A$2:$R$2737,16, FALSE))</f>
        <v/>
      </c>
      <c r="B750" s="257"/>
      <c r="C750" s="245"/>
      <c r="D750" s="246"/>
      <c r="E750" s="258"/>
      <c r="F750" s="204"/>
      <c r="G750" s="78"/>
      <c r="H750" s="79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239" t="s">
        <v>4173</v>
      </c>
      <c r="B751" s="222"/>
      <c r="C751" s="222"/>
      <c r="D751" s="223"/>
      <c r="E751" s="240"/>
      <c r="F751" s="164" t="str">
        <f>A751</f>
        <v>(22)27</v>
      </c>
      <c r="G751" s="165" t="s">
        <v>238</v>
      </c>
      <c r="H751" s="166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176" t="s">
        <v>239</v>
      </c>
      <c r="B752" s="179" t="str">
        <f>IFERROR(VLOOKUP(A751,REKAPAN!$A$1:$M$2737,2, FALSE))</f>
        <v/>
      </c>
      <c r="C752" s="241"/>
      <c r="D752" s="242"/>
      <c r="E752" s="243"/>
      <c r="F752" s="164" t="s">
        <v>266</v>
      </c>
      <c r="G752" s="172" t="str">
        <f>B758</f>
        <v/>
      </c>
      <c r="H752" s="28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176" t="s">
        <v>269</v>
      </c>
      <c r="B753" s="174" t="str">
        <f>IFERROR(VLOOKUP(A751,REKAPAN!$A$1:$M$2737,3, FALSE))</f>
        <v/>
      </c>
      <c r="D753" s="242"/>
      <c r="E753" s="243"/>
      <c r="F753" s="176" t="s">
        <v>270</v>
      </c>
      <c r="G753" s="177" t="str">
        <f>B752</f>
        <v/>
      </c>
      <c r="H753" s="50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176"/>
      <c r="D754" s="242"/>
      <c r="E754" s="243"/>
      <c r="F754" s="176" t="s">
        <v>283</v>
      </c>
      <c r="G754" s="178" t="str">
        <f t="shared" ref="G754:G758" si="101">D757</f>
        <v/>
      </c>
      <c r="H754" s="50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176"/>
      <c r="D755" s="242"/>
      <c r="E755" s="243"/>
      <c r="F755" s="176" t="s">
        <v>300</v>
      </c>
      <c r="G755" s="178" t="str">
        <f t="shared" si="101"/>
        <v/>
      </c>
      <c r="H755" s="50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244" t="s">
        <v>306</v>
      </c>
      <c r="B756" s="200" t="str">
        <f>IFERROR(VLOOKUP(A751,REKAPAN!$A$1:$M$2737,4, FALSE))</f>
        <v/>
      </c>
      <c r="C756" s="245"/>
      <c r="D756" s="246"/>
      <c r="E756" s="243"/>
      <c r="F756" s="176" t="s">
        <v>325</v>
      </c>
      <c r="G756" s="177" t="str">
        <f t="shared" si="101"/>
        <v/>
      </c>
      <c r="H756" s="50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176" t="s">
        <v>332</v>
      </c>
      <c r="B757" s="247" t="s">
        <v>333</v>
      </c>
      <c r="C757" s="185" t="s">
        <v>283</v>
      </c>
      <c r="D757" s="186" t="str">
        <f>IFERROR(VLOOKUP(A751,REKAPAN!$A$1:$M$2737,12, FALSE))</f>
        <v/>
      </c>
      <c r="E757" s="243"/>
      <c r="F757" s="176" t="s">
        <v>351</v>
      </c>
      <c r="G757" s="177" t="str">
        <f t="shared" si="101"/>
        <v/>
      </c>
      <c r="H757" s="50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176" t="s">
        <v>266</v>
      </c>
      <c r="B758" s="179" t="str">
        <f>IFERROR(VLOOKUP(A751,REKAPAN!$A$1:$O$2737,15, FALSE))</f>
        <v/>
      </c>
      <c r="C758" s="185" t="s">
        <v>300</v>
      </c>
      <c r="D758" s="186" t="str">
        <f>IFERROR(VLOOKUP(A751,REKAPAN!$A$1:$M$2737,13, FALSE))</f>
        <v/>
      </c>
      <c r="E758" s="243"/>
      <c r="F758" s="176" t="s">
        <v>372</v>
      </c>
      <c r="G758" s="177" t="str">
        <f t="shared" si="101"/>
        <v/>
      </c>
      <c r="H758" s="50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176" t="s">
        <v>383</v>
      </c>
      <c r="B759" s="179" t="str">
        <f>IFERROR(VLOOKUP(A751,REKAPAN!$A$1:$M$2737,6, FALSE))</f>
        <v/>
      </c>
      <c r="C759" s="185" t="s">
        <v>325</v>
      </c>
      <c r="D759" s="242" t="str">
        <f>IFERROR(VLOOKUP(A751,REKAPAN!$A$1:$M$2737,11, FALSE))</f>
        <v/>
      </c>
      <c r="E759" s="243"/>
      <c r="F759" s="176" t="s">
        <v>394</v>
      </c>
      <c r="G759" s="188" t="str">
        <f>IFERROR(VLOOKUP(A751,REKAPAN!$A$1:$O$2737,14, FALSE))</f>
        <v/>
      </c>
      <c r="H759" s="50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176" t="s">
        <v>404</v>
      </c>
      <c r="B760" s="189" t="str">
        <f>IFERROR(VLOOKUP(A751,REKAPAN!$A$1:$M$2737,5, FALSE))</f>
        <v/>
      </c>
      <c r="C760" s="185" t="s">
        <v>351</v>
      </c>
      <c r="D760" s="242" t="str">
        <f>IFERROR(VLOOKUP(A751,REKAPAN!$A$1:$M$2737,9, FALSE))</f>
        <v/>
      </c>
      <c r="E760" s="243"/>
      <c r="F760" s="176" t="s">
        <v>383</v>
      </c>
      <c r="G760" s="190" t="str">
        <f t="shared" ref="G760:G761" si="102">B759</f>
        <v/>
      </c>
      <c r="H760" s="50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249"/>
      <c r="C761" s="185" t="s">
        <v>372</v>
      </c>
      <c r="D761" s="192" t="str">
        <f>IFERROR(VLOOKUP(A751,REKAPAN!$A$1:$M$2737,10, FALSE))</f>
        <v/>
      </c>
      <c r="E761" s="243"/>
      <c r="F761" s="176" t="s">
        <v>404</v>
      </c>
      <c r="G761" s="193" t="str">
        <f t="shared" si="102"/>
        <v/>
      </c>
      <c r="H761" s="50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249"/>
      <c r="C762" s="185" t="s">
        <v>394</v>
      </c>
      <c r="D762" s="253"/>
      <c r="E762" s="243"/>
      <c r="F762" s="176"/>
      <c r="H762" s="50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249"/>
      <c r="C763" s="241"/>
      <c r="D763" s="50"/>
      <c r="E763" s="243"/>
      <c r="F763" s="191"/>
      <c r="H763" s="50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176" t="s">
        <v>460</v>
      </c>
      <c r="B764" s="195" t="s">
        <v>462</v>
      </c>
      <c r="C764" s="241"/>
      <c r="D764" s="242"/>
      <c r="E764" s="243"/>
      <c r="F764" s="196" t="s">
        <v>464</v>
      </c>
      <c r="G764" s="197" t="s">
        <v>469</v>
      </c>
      <c r="H764" s="198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255" t="str">
        <f>IFERROR(VLOOKUP(A751,REKAPAN!$A$2:$R$2737,16, FALSE))</f>
        <v/>
      </c>
      <c r="B765" s="257"/>
      <c r="C765" s="245"/>
      <c r="D765" s="246"/>
      <c r="E765" s="258"/>
      <c r="F765" s="204"/>
      <c r="G765" s="78"/>
      <c r="H765" s="79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162" t="s">
        <v>788</v>
      </c>
      <c r="B766" s="27"/>
      <c r="C766" s="27"/>
      <c r="D766" s="28"/>
      <c r="E766" s="163"/>
      <c r="F766" s="164" t="str">
        <f>A766</f>
        <v>(24)2</v>
      </c>
      <c r="G766" s="165" t="s">
        <v>238</v>
      </c>
      <c r="H766" s="166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167" t="s">
        <v>239</v>
      </c>
      <c r="B767" s="168" t="str">
        <f>IFERROR(VLOOKUP(A766,REKAPAN!$A$1:$M$1,2, FALSE))</f>
        <v/>
      </c>
      <c r="C767" s="169"/>
      <c r="D767" s="170"/>
      <c r="E767" s="171"/>
      <c r="F767" s="164" t="s">
        <v>266</v>
      </c>
      <c r="G767" s="172" t="str">
        <f>B773</f>
        <v/>
      </c>
      <c r="H767" s="28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173" t="s">
        <v>269</v>
      </c>
      <c r="B768" s="174" t="str">
        <f>IFERROR(VLOOKUP(A766,REKAPAN!$A$1:$M$1,3, FALSE))</f>
        <v/>
      </c>
      <c r="D768" s="175"/>
      <c r="E768" s="171"/>
      <c r="F768" s="176" t="s">
        <v>270</v>
      </c>
      <c r="G768" s="177" t="str">
        <f>B767</f>
        <v/>
      </c>
      <c r="H768" s="50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173"/>
      <c r="D769" s="175"/>
      <c r="E769" s="171"/>
      <c r="F769" s="176" t="s">
        <v>283</v>
      </c>
      <c r="G769" s="178" t="str">
        <f t="shared" ref="G769:G773" si="103">D772</f>
        <v/>
      </c>
      <c r="H769" s="50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173"/>
      <c r="D770" s="175"/>
      <c r="E770" s="171"/>
      <c r="F770" s="176" t="s">
        <v>300</v>
      </c>
      <c r="G770" s="178" t="str">
        <f t="shared" si="103"/>
        <v/>
      </c>
      <c r="H770" s="50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173" t="s">
        <v>306</v>
      </c>
      <c r="B771" s="179" t="str">
        <f>IFERROR(VLOOKUP(A766,REKAPAN!$A$1:$M$1,4, FALSE))</f>
        <v/>
      </c>
      <c r="C771" s="180"/>
      <c r="D771" s="181"/>
      <c r="E771" s="171"/>
      <c r="F771" s="176" t="s">
        <v>325</v>
      </c>
      <c r="G771" s="177" t="str">
        <f t="shared" si="103"/>
        <v/>
      </c>
      <c r="H771" s="50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164" t="s">
        <v>332</v>
      </c>
      <c r="B772" s="182" t="s">
        <v>333</v>
      </c>
      <c r="C772" s="183" t="s">
        <v>283</v>
      </c>
      <c r="D772" s="184" t="str">
        <f>IFERROR(VLOOKUP(A766,REKAPAN!$A$1:$M$1,12, FALSE))</f>
        <v/>
      </c>
      <c r="E772" s="171"/>
      <c r="F772" s="176" t="s">
        <v>351</v>
      </c>
      <c r="G772" s="177" t="str">
        <f t="shared" si="103"/>
        <v/>
      </c>
      <c r="H772" s="50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173" t="s">
        <v>266</v>
      </c>
      <c r="B773" s="179" t="str">
        <f>IFERROR(VLOOKUP(A766,REKAPAN!$A$1:$O$1,15, FALSE))</f>
        <v/>
      </c>
      <c r="C773" s="185" t="s">
        <v>300</v>
      </c>
      <c r="D773" s="186" t="str">
        <f>IFERROR(VLOOKUP(A766,REKAPAN!$A$1:$M$1,13, FALSE))</f>
        <v/>
      </c>
      <c r="E773" s="171"/>
      <c r="F773" s="176" t="s">
        <v>372</v>
      </c>
      <c r="G773" s="177" t="str">
        <f t="shared" si="103"/>
        <v/>
      </c>
      <c r="H773" s="50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173" t="s">
        <v>383</v>
      </c>
      <c r="B774" s="179" t="str">
        <f>IFERROR(VLOOKUP(A766,REKAPAN!$A$1:$M$1,6, FALSE))</f>
        <v/>
      </c>
      <c r="C774" s="185" t="s">
        <v>325</v>
      </c>
      <c r="D774" s="187" t="str">
        <f>IFERROR(VLOOKUP(A766,REKAPAN!$A$1:$M$1,11, FALSE))</f>
        <v/>
      </c>
      <c r="E774" s="171"/>
      <c r="F774" s="176" t="s">
        <v>394</v>
      </c>
      <c r="G774" s="188" t="str">
        <f>IFERROR(VLOOKUP(F766,REKAPAN!$A$1:$O$1,14, FALSE))</f>
        <v/>
      </c>
      <c r="H774" s="50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173" t="s">
        <v>404</v>
      </c>
      <c r="B775" s="189" t="str">
        <f>IFERROR(VLOOKUP(A766,REKAPAN!$A$1:$M$1,5, FALSE))</f>
        <v/>
      </c>
      <c r="C775" s="185" t="s">
        <v>351</v>
      </c>
      <c r="D775" s="187" t="str">
        <f>IFERROR(VLOOKUP(A766,REKAPAN!$A$1:$M$1,9, FALSE))</f>
        <v/>
      </c>
      <c r="E775" s="171"/>
      <c r="F775" s="176" t="s">
        <v>383</v>
      </c>
      <c r="G775" s="190" t="str">
        <f t="shared" ref="G775:G776" si="104">B774</f>
        <v/>
      </c>
      <c r="H775" s="50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191"/>
      <c r="C776" s="185" t="s">
        <v>372</v>
      </c>
      <c r="D776" s="192" t="str">
        <f>IFERROR(VLOOKUP(A766,REKAPAN!$A$1:$M$1,10, FALSE))</f>
        <v/>
      </c>
      <c r="E776" s="171"/>
      <c r="F776" s="176" t="s">
        <v>404</v>
      </c>
      <c r="G776" s="193" t="str">
        <f t="shared" si="104"/>
        <v/>
      </c>
      <c r="H776" s="50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191"/>
      <c r="C777" s="185" t="s">
        <v>394</v>
      </c>
      <c r="D777" s="194"/>
      <c r="E777" s="171"/>
      <c r="F777" s="176"/>
      <c r="H777" s="50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191"/>
      <c r="C778" s="180"/>
      <c r="D778" s="50"/>
      <c r="E778" s="171"/>
      <c r="F778" s="191"/>
      <c r="H778" s="50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176" t="s">
        <v>460</v>
      </c>
      <c r="B779" s="195" t="s">
        <v>462</v>
      </c>
      <c r="C779" s="180"/>
      <c r="D779" s="181"/>
      <c r="E779" s="171"/>
      <c r="F779" s="196" t="s">
        <v>464</v>
      </c>
      <c r="G779" s="197" t="s">
        <v>469</v>
      </c>
      <c r="H779" s="198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199" t="str">
        <f>IFERROR(VLOOKUP(A766,#REF!,16, FALSE))</f>
        <v/>
      </c>
      <c r="B780" s="200"/>
      <c r="C780" s="201"/>
      <c r="D780" s="202"/>
      <c r="E780" s="203"/>
      <c r="F780" s="204"/>
      <c r="G780" s="78"/>
      <c r="H780" s="79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162" t="s">
        <v>793</v>
      </c>
      <c r="B781" s="27"/>
      <c r="C781" s="27"/>
      <c r="D781" s="28"/>
      <c r="E781" s="163"/>
      <c r="F781" s="164" t="str">
        <f>A781</f>
        <v>(24)3</v>
      </c>
      <c r="G781" s="165" t="s">
        <v>238</v>
      </c>
      <c r="H781" s="166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167" t="s">
        <v>239</v>
      </c>
      <c r="B782" s="168" t="str">
        <f>IFERROR(VLOOKUP(A781,REKAPAN!$A$1:$M$1,2, FALSE))</f>
        <v/>
      </c>
      <c r="C782" s="169"/>
      <c r="D782" s="170"/>
      <c r="E782" s="171"/>
      <c r="F782" s="164" t="s">
        <v>266</v>
      </c>
      <c r="G782" s="172" t="str">
        <f>B788</f>
        <v/>
      </c>
      <c r="H782" s="28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173" t="s">
        <v>269</v>
      </c>
      <c r="B783" s="174" t="str">
        <f>IFERROR(VLOOKUP(A781,REKAPAN!$A$1:$M$1,3, FALSE))</f>
        <v/>
      </c>
      <c r="D783" s="175"/>
      <c r="E783" s="171"/>
      <c r="F783" s="176" t="s">
        <v>270</v>
      </c>
      <c r="G783" s="177" t="str">
        <f>B782</f>
        <v/>
      </c>
      <c r="H783" s="50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173"/>
      <c r="D784" s="175"/>
      <c r="E784" s="171"/>
      <c r="F784" s="176" t="s">
        <v>283</v>
      </c>
      <c r="G784" s="178" t="str">
        <f t="shared" ref="G784:G788" si="105">D787</f>
        <v/>
      </c>
      <c r="H784" s="50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173"/>
      <c r="D785" s="175"/>
      <c r="E785" s="171"/>
      <c r="F785" s="176" t="s">
        <v>300</v>
      </c>
      <c r="G785" s="178" t="str">
        <f t="shared" si="105"/>
        <v/>
      </c>
      <c r="H785" s="50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173" t="s">
        <v>306</v>
      </c>
      <c r="B786" s="179" t="str">
        <f>IFERROR(VLOOKUP(A781,REKAPAN!$A$1:$M$1,4, FALSE))</f>
        <v/>
      </c>
      <c r="C786" s="180"/>
      <c r="D786" s="181"/>
      <c r="E786" s="171"/>
      <c r="F786" s="176" t="s">
        <v>325</v>
      </c>
      <c r="G786" s="177" t="str">
        <f t="shared" si="105"/>
        <v/>
      </c>
      <c r="H786" s="50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164" t="s">
        <v>332</v>
      </c>
      <c r="B787" s="182" t="s">
        <v>333</v>
      </c>
      <c r="C787" s="183" t="s">
        <v>283</v>
      </c>
      <c r="D787" s="184" t="str">
        <f>IFERROR(VLOOKUP(A781,REKAPAN!$A$1:$M$1,12, FALSE))</f>
        <v/>
      </c>
      <c r="E787" s="171"/>
      <c r="F787" s="176" t="s">
        <v>351</v>
      </c>
      <c r="G787" s="177" t="str">
        <f t="shared" si="105"/>
        <v/>
      </c>
      <c r="H787" s="50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173" t="s">
        <v>266</v>
      </c>
      <c r="B788" s="179" t="str">
        <f>IFERROR(VLOOKUP(A781,REKAPAN!$A$1:$O$1,15, FALSE))</f>
        <v/>
      </c>
      <c r="C788" s="185" t="s">
        <v>300</v>
      </c>
      <c r="D788" s="186" t="str">
        <f>IFERROR(VLOOKUP(A781,REKAPAN!$A$1:$M$1,13, FALSE))</f>
        <v/>
      </c>
      <c r="E788" s="171"/>
      <c r="F788" s="176" t="s">
        <v>372</v>
      </c>
      <c r="G788" s="177" t="str">
        <f t="shared" si="105"/>
        <v/>
      </c>
      <c r="H788" s="50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173" t="s">
        <v>383</v>
      </c>
      <c r="B789" s="179" t="str">
        <f>IFERROR(VLOOKUP(A781,REKAPAN!$A$1:$M$1,6, FALSE))</f>
        <v/>
      </c>
      <c r="C789" s="185" t="s">
        <v>325</v>
      </c>
      <c r="D789" s="187" t="str">
        <f>IFERROR(VLOOKUP(A781,REKAPAN!$A$1:$M$1,11, FALSE))</f>
        <v/>
      </c>
      <c r="E789" s="171"/>
      <c r="F789" s="176" t="s">
        <v>394</v>
      </c>
      <c r="G789" s="188" t="str">
        <f>IFERROR(VLOOKUP(F781,REKAPAN!$A$1:$O$1,14, FALSE))</f>
        <v/>
      </c>
      <c r="H789" s="50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173" t="s">
        <v>404</v>
      </c>
      <c r="B790" s="189" t="str">
        <f>IFERROR(VLOOKUP(A781,REKAPAN!$A$1:$M$1,5, FALSE))</f>
        <v/>
      </c>
      <c r="C790" s="185" t="s">
        <v>351</v>
      </c>
      <c r="D790" s="187" t="str">
        <f>IFERROR(VLOOKUP(A781,REKAPAN!$A$1:$M$1,9, FALSE))</f>
        <v/>
      </c>
      <c r="E790" s="171"/>
      <c r="F790" s="176" t="s">
        <v>383</v>
      </c>
      <c r="G790" s="190" t="str">
        <f t="shared" ref="G790:G791" si="106">B789</f>
        <v/>
      </c>
      <c r="H790" s="50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191"/>
      <c r="C791" s="185" t="s">
        <v>372</v>
      </c>
      <c r="D791" s="192" t="str">
        <f>IFERROR(VLOOKUP(A781,REKAPAN!$A$1:$M$1,10, FALSE))</f>
        <v/>
      </c>
      <c r="E791" s="171"/>
      <c r="F791" s="176" t="s">
        <v>404</v>
      </c>
      <c r="G791" s="193" t="str">
        <f t="shared" si="106"/>
        <v/>
      </c>
      <c r="H791" s="50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191"/>
      <c r="C792" s="185" t="s">
        <v>394</v>
      </c>
      <c r="D792" s="194"/>
      <c r="E792" s="171"/>
      <c r="F792" s="176"/>
      <c r="H792" s="50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191"/>
      <c r="C793" s="180"/>
      <c r="D793" s="50"/>
      <c r="E793" s="171"/>
      <c r="F793" s="191"/>
      <c r="H793" s="50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176" t="s">
        <v>460</v>
      </c>
      <c r="B794" s="195" t="s">
        <v>462</v>
      </c>
      <c r="C794" s="180"/>
      <c r="D794" s="181"/>
      <c r="E794" s="171"/>
      <c r="F794" s="196" t="s">
        <v>464</v>
      </c>
      <c r="G794" s="197" t="s">
        <v>469</v>
      </c>
      <c r="H794" s="198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199" t="str">
        <f>IFERROR(VLOOKUP(A781,#REF!,16, FALSE))</f>
        <v/>
      </c>
      <c r="B795" s="200"/>
      <c r="C795" s="201"/>
      <c r="D795" s="202"/>
      <c r="E795" s="203"/>
      <c r="F795" s="204"/>
      <c r="G795" s="78"/>
      <c r="H795" s="79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162" t="s">
        <v>798</v>
      </c>
      <c r="B796" s="27"/>
      <c r="C796" s="27"/>
      <c r="D796" s="28"/>
      <c r="E796" s="163"/>
      <c r="F796" s="164" t="str">
        <f>A796</f>
        <v>(24)4</v>
      </c>
      <c r="G796" s="165" t="s">
        <v>238</v>
      </c>
      <c r="H796" s="166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167" t="s">
        <v>239</v>
      </c>
      <c r="B797" s="168" t="str">
        <f>IFERROR(VLOOKUP(A796,REKAPAN!$A$1:$M$1,2, FALSE))</f>
        <v/>
      </c>
      <c r="C797" s="169"/>
      <c r="D797" s="170"/>
      <c r="E797" s="171"/>
      <c r="F797" s="164" t="s">
        <v>266</v>
      </c>
      <c r="G797" s="172" t="str">
        <f>B803</f>
        <v/>
      </c>
      <c r="H797" s="28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173" t="s">
        <v>269</v>
      </c>
      <c r="B798" s="174" t="str">
        <f>IFERROR(VLOOKUP(A796,REKAPAN!$A$1:$M$1,3, FALSE))</f>
        <v/>
      </c>
      <c r="D798" s="175"/>
      <c r="E798" s="171"/>
      <c r="F798" s="176" t="s">
        <v>270</v>
      </c>
      <c r="G798" s="177" t="str">
        <f>B797</f>
        <v/>
      </c>
      <c r="H798" s="50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173"/>
      <c r="D799" s="175"/>
      <c r="E799" s="171"/>
      <c r="F799" s="176" t="s">
        <v>283</v>
      </c>
      <c r="G799" s="178" t="str">
        <f t="shared" ref="G799:G803" si="107">D802</f>
        <v/>
      </c>
      <c r="H799" s="50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173"/>
      <c r="D800" s="175"/>
      <c r="E800" s="171"/>
      <c r="F800" s="176" t="s">
        <v>300</v>
      </c>
      <c r="G800" s="178" t="str">
        <f t="shared" si="107"/>
        <v/>
      </c>
      <c r="H800" s="50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173" t="s">
        <v>306</v>
      </c>
      <c r="B801" s="179" t="str">
        <f>IFERROR(VLOOKUP(A796,REKAPAN!$A$1:$M$1,4, FALSE))</f>
        <v/>
      </c>
      <c r="C801" s="180"/>
      <c r="D801" s="181"/>
      <c r="E801" s="171"/>
      <c r="F801" s="176" t="s">
        <v>325</v>
      </c>
      <c r="G801" s="177" t="str">
        <f t="shared" si="107"/>
        <v/>
      </c>
      <c r="H801" s="50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164" t="s">
        <v>332</v>
      </c>
      <c r="B802" s="182" t="s">
        <v>333</v>
      </c>
      <c r="C802" s="183" t="s">
        <v>283</v>
      </c>
      <c r="D802" s="184" t="str">
        <f>IFERROR(VLOOKUP(A796,REKAPAN!$A$1:$M$1,12, FALSE))</f>
        <v/>
      </c>
      <c r="E802" s="171"/>
      <c r="F802" s="176" t="s">
        <v>351</v>
      </c>
      <c r="G802" s="177" t="str">
        <f t="shared" si="107"/>
        <v/>
      </c>
      <c r="H802" s="50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173" t="s">
        <v>266</v>
      </c>
      <c r="B803" s="179" t="str">
        <f>IFERROR(VLOOKUP(A796,REKAPAN!$A$1:$O$1,15, FALSE))</f>
        <v/>
      </c>
      <c r="C803" s="185" t="s">
        <v>300</v>
      </c>
      <c r="D803" s="186" t="str">
        <f>IFERROR(VLOOKUP(A796,REKAPAN!$A$1:$M$1,13, FALSE))</f>
        <v/>
      </c>
      <c r="E803" s="171"/>
      <c r="F803" s="176" t="s">
        <v>372</v>
      </c>
      <c r="G803" s="177" t="str">
        <f t="shared" si="107"/>
        <v/>
      </c>
      <c r="H803" s="50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173" t="s">
        <v>383</v>
      </c>
      <c r="B804" s="179" t="str">
        <f>IFERROR(VLOOKUP(A796,REKAPAN!$A$1:$M$1,6, FALSE))</f>
        <v/>
      </c>
      <c r="C804" s="185" t="s">
        <v>325</v>
      </c>
      <c r="D804" s="187" t="str">
        <f>IFERROR(VLOOKUP(A796,REKAPAN!$A$1:$M$1,11, FALSE))</f>
        <v/>
      </c>
      <c r="E804" s="171"/>
      <c r="F804" s="176" t="s">
        <v>394</v>
      </c>
      <c r="G804" s="188" t="str">
        <f>IFERROR(VLOOKUP(F796,REKAPAN!$A$1:$O$1,14, FALSE))</f>
        <v/>
      </c>
      <c r="H804" s="50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173" t="s">
        <v>404</v>
      </c>
      <c r="B805" s="189" t="str">
        <f>IFERROR(VLOOKUP(A796,REKAPAN!$A$1:$M$1,5, FALSE))</f>
        <v/>
      </c>
      <c r="C805" s="185" t="s">
        <v>351</v>
      </c>
      <c r="D805" s="187" t="str">
        <f>IFERROR(VLOOKUP(A796,REKAPAN!$A$1:$M$1,9, FALSE))</f>
        <v/>
      </c>
      <c r="E805" s="171"/>
      <c r="F805" s="176" t="s">
        <v>383</v>
      </c>
      <c r="G805" s="190" t="str">
        <f t="shared" ref="G805:G806" si="108">B804</f>
        <v/>
      </c>
      <c r="H805" s="50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191"/>
      <c r="C806" s="185" t="s">
        <v>372</v>
      </c>
      <c r="D806" s="192" t="str">
        <f>IFERROR(VLOOKUP(A796,REKAPAN!$A$1:$M$1,10, FALSE))</f>
        <v/>
      </c>
      <c r="E806" s="171"/>
      <c r="F806" s="176" t="s">
        <v>404</v>
      </c>
      <c r="G806" s="193" t="str">
        <f t="shared" si="108"/>
        <v/>
      </c>
      <c r="H806" s="50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191"/>
      <c r="C807" s="185" t="s">
        <v>394</v>
      </c>
      <c r="D807" s="194"/>
      <c r="E807" s="171"/>
      <c r="F807" s="176"/>
      <c r="H807" s="50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191"/>
      <c r="C808" s="180"/>
      <c r="D808" s="50"/>
      <c r="E808" s="171"/>
      <c r="F808" s="191"/>
      <c r="H808" s="50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176" t="s">
        <v>460</v>
      </c>
      <c r="B809" s="195" t="s">
        <v>462</v>
      </c>
      <c r="C809" s="180"/>
      <c r="D809" s="181"/>
      <c r="E809" s="171"/>
      <c r="F809" s="196" t="s">
        <v>464</v>
      </c>
      <c r="G809" s="197" t="s">
        <v>469</v>
      </c>
      <c r="H809" s="198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199" t="str">
        <f>IFERROR(VLOOKUP(A796,#REF!,16, FALSE))</f>
        <v/>
      </c>
      <c r="B810" s="200"/>
      <c r="C810" s="201"/>
      <c r="D810" s="202"/>
      <c r="E810" s="203"/>
      <c r="F810" s="204"/>
      <c r="G810" s="78"/>
      <c r="H810" s="79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162" t="s">
        <v>803</v>
      </c>
      <c r="B811" s="27"/>
      <c r="C811" s="27"/>
      <c r="D811" s="28"/>
      <c r="E811" s="163"/>
      <c r="F811" s="164" t="str">
        <f>A811</f>
        <v>(24)5</v>
      </c>
      <c r="G811" s="165" t="s">
        <v>238</v>
      </c>
      <c r="H811" s="166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167" t="s">
        <v>239</v>
      </c>
      <c r="B812" s="168" t="str">
        <f>IFERROR(VLOOKUP(A811,REKAPAN!$A$1:$M$1,2, FALSE))</f>
        <v/>
      </c>
      <c r="C812" s="169"/>
      <c r="D812" s="170"/>
      <c r="E812" s="171"/>
      <c r="F812" s="164" t="s">
        <v>266</v>
      </c>
      <c r="G812" s="172" t="str">
        <f>B818</f>
        <v/>
      </c>
      <c r="H812" s="28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173" t="s">
        <v>269</v>
      </c>
      <c r="B813" s="174" t="str">
        <f>IFERROR(VLOOKUP(A811,REKAPAN!$A$1:$M$1,3, FALSE))</f>
        <v/>
      </c>
      <c r="D813" s="175"/>
      <c r="E813" s="171"/>
      <c r="F813" s="176" t="s">
        <v>270</v>
      </c>
      <c r="G813" s="177" t="str">
        <f>B812</f>
        <v/>
      </c>
      <c r="H813" s="50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173"/>
      <c r="D814" s="175"/>
      <c r="E814" s="171"/>
      <c r="F814" s="176" t="s">
        <v>283</v>
      </c>
      <c r="G814" s="178" t="str">
        <f t="shared" ref="G814:G818" si="109">D817</f>
        <v/>
      </c>
      <c r="H814" s="50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173"/>
      <c r="D815" s="175"/>
      <c r="E815" s="171"/>
      <c r="F815" s="176" t="s">
        <v>300</v>
      </c>
      <c r="G815" s="178" t="str">
        <f t="shared" si="109"/>
        <v/>
      </c>
      <c r="H815" s="50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173" t="s">
        <v>306</v>
      </c>
      <c r="B816" s="179" t="str">
        <f>IFERROR(VLOOKUP(A811,REKAPAN!$A$1:$M$1,4, FALSE))</f>
        <v/>
      </c>
      <c r="C816" s="180"/>
      <c r="D816" s="181"/>
      <c r="E816" s="171"/>
      <c r="F816" s="176" t="s">
        <v>325</v>
      </c>
      <c r="G816" s="177" t="str">
        <f t="shared" si="109"/>
        <v/>
      </c>
      <c r="H816" s="50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164" t="s">
        <v>332</v>
      </c>
      <c r="B817" s="182" t="s">
        <v>333</v>
      </c>
      <c r="C817" s="183" t="s">
        <v>283</v>
      </c>
      <c r="D817" s="184" t="str">
        <f>IFERROR(VLOOKUP(A811,REKAPAN!$A$1:$M$1,12, FALSE))</f>
        <v/>
      </c>
      <c r="E817" s="171"/>
      <c r="F817" s="176" t="s">
        <v>351</v>
      </c>
      <c r="G817" s="177" t="str">
        <f t="shared" si="109"/>
        <v/>
      </c>
      <c r="H817" s="50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173" t="s">
        <v>266</v>
      </c>
      <c r="B818" s="179" t="str">
        <f>IFERROR(VLOOKUP(A811,REKAPAN!$A$1:$O$1,15, FALSE))</f>
        <v/>
      </c>
      <c r="C818" s="185" t="s">
        <v>300</v>
      </c>
      <c r="D818" s="186" t="str">
        <f>IFERROR(VLOOKUP(A811,REKAPAN!$A$1:$M$1,13, FALSE))</f>
        <v/>
      </c>
      <c r="E818" s="171"/>
      <c r="F818" s="176" t="s">
        <v>372</v>
      </c>
      <c r="G818" s="177" t="str">
        <f t="shared" si="109"/>
        <v/>
      </c>
      <c r="H818" s="50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173" t="s">
        <v>383</v>
      </c>
      <c r="B819" s="179" t="str">
        <f>IFERROR(VLOOKUP(A811,REKAPAN!$A$1:$M$1,6, FALSE))</f>
        <v/>
      </c>
      <c r="C819" s="185" t="s">
        <v>325</v>
      </c>
      <c r="D819" s="187" t="str">
        <f>IFERROR(VLOOKUP(A811,REKAPAN!$A$1:$M$1,11, FALSE))</f>
        <v/>
      </c>
      <c r="E819" s="171"/>
      <c r="F819" s="176" t="s">
        <v>394</v>
      </c>
      <c r="G819" s="188" t="str">
        <f>IFERROR(VLOOKUP(F811,REKAPAN!$A$1:$O$1,14, FALSE))</f>
        <v/>
      </c>
      <c r="H819" s="50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173" t="s">
        <v>404</v>
      </c>
      <c r="B820" s="189" t="str">
        <f>IFERROR(VLOOKUP(A811,REKAPAN!$A$1:$M$1,5, FALSE))</f>
        <v/>
      </c>
      <c r="C820" s="185" t="s">
        <v>351</v>
      </c>
      <c r="D820" s="187" t="str">
        <f>IFERROR(VLOOKUP(A811,REKAPAN!$A$1:$M$1,9, FALSE))</f>
        <v/>
      </c>
      <c r="E820" s="171"/>
      <c r="F820" s="176" t="s">
        <v>383</v>
      </c>
      <c r="G820" s="190" t="str">
        <f t="shared" ref="G820:G821" si="110">B819</f>
        <v/>
      </c>
      <c r="H820" s="50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191"/>
      <c r="C821" s="185" t="s">
        <v>372</v>
      </c>
      <c r="D821" s="192" t="str">
        <f>IFERROR(VLOOKUP(A811,REKAPAN!$A$1:$M$1,10, FALSE))</f>
        <v/>
      </c>
      <c r="E821" s="171"/>
      <c r="F821" s="176" t="s">
        <v>404</v>
      </c>
      <c r="G821" s="193" t="str">
        <f t="shared" si="110"/>
        <v/>
      </c>
      <c r="H821" s="50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191"/>
      <c r="C822" s="185" t="s">
        <v>394</v>
      </c>
      <c r="D822" s="194"/>
      <c r="E822" s="171"/>
      <c r="F822" s="176"/>
      <c r="H822" s="50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191"/>
      <c r="C823" s="180"/>
      <c r="D823" s="50"/>
      <c r="E823" s="171"/>
      <c r="F823" s="191"/>
      <c r="H823" s="50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176" t="s">
        <v>460</v>
      </c>
      <c r="B824" s="195" t="s">
        <v>462</v>
      </c>
      <c r="C824" s="180"/>
      <c r="D824" s="181"/>
      <c r="E824" s="171"/>
      <c r="F824" s="196" t="s">
        <v>464</v>
      </c>
      <c r="G824" s="197" t="s">
        <v>469</v>
      </c>
      <c r="H824" s="198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199" t="str">
        <f>IFERROR(VLOOKUP(A811,#REF!,16, FALSE))</f>
        <v/>
      </c>
      <c r="B825" s="200"/>
      <c r="C825" s="201"/>
      <c r="D825" s="202"/>
      <c r="E825" s="203"/>
      <c r="F825" s="204"/>
      <c r="G825" s="78"/>
      <c r="H825" s="79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162" t="s">
        <v>809</v>
      </c>
      <c r="B826" s="27"/>
      <c r="C826" s="27"/>
      <c r="D826" s="28"/>
      <c r="E826" s="163"/>
      <c r="F826" s="164" t="str">
        <f>A826</f>
        <v>(24)6</v>
      </c>
      <c r="G826" s="165" t="s">
        <v>238</v>
      </c>
      <c r="H826" s="166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167" t="s">
        <v>239</v>
      </c>
      <c r="B827" s="168" t="str">
        <f>IFERROR(VLOOKUP(A826,REKAPAN!$A$1:$M$1,2, FALSE))</f>
        <v/>
      </c>
      <c r="C827" s="169"/>
      <c r="D827" s="170"/>
      <c r="E827" s="171"/>
      <c r="F827" s="164" t="s">
        <v>266</v>
      </c>
      <c r="G827" s="172" t="str">
        <f>B833</f>
        <v/>
      </c>
      <c r="H827" s="28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173" t="s">
        <v>269</v>
      </c>
      <c r="B828" s="174" t="str">
        <f>IFERROR(VLOOKUP(A826,REKAPAN!$A$1:$M$1,3, FALSE))</f>
        <v/>
      </c>
      <c r="D828" s="175"/>
      <c r="E828" s="171"/>
      <c r="F828" s="176" t="s">
        <v>270</v>
      </c>
      <c r="G828" s="177" t="str">
        <f>B827</f>
        <v/>
      </c>
      <c r="H828" s="50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173"/>
      <c r="D829" s="175"/>
      <c r="E829" s="171"/>
      <c r="F829" s="176" t="s">
        <v>283</v>
      </c>
      <c r="G829" s="178" t="str">
        <f t="shared" ref="G829:G833" si="111">D832</f>
        <v/>
      </c>
      <c r="H829" s="50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173"/>
      <c r="D830" s="175"/>
      <c r="E830" s="171"/>
      <c r="F830" s="176" t="s">
        <v>300</v>
      </c>
      <c r="G830" s="178" t="str">
        <f t="shared" si="111"/>
        <v/>
      </c>
      <c r="H830" s="50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173" t="s">
        <v>306</v>
      </c>
      <c r="B831" s="179" t="str">
        <f>IFERROR(VLOOKUP(A826,REKAPAN!$A$1:$M$1,4, FALSE))</f>
        <v/>
      </c>
      <c r="C831" s="180"/>
      <c r="D831" s="181"/>
      <c r="E831" s="171"/>
      <c r="F831" s="176" t="s">
        <v>325</v>
      </c>
      <c r="G831" s="177" t="str">
        <f t="shared" si="111"/>
        <v/>
      </c>
      <c r="H831" s="50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164" t="s">
        <v>332</v>
      </c>
      <c r="B832" s="182" t="s">
        <v>333</v>
      </c>
      <c r="C832" s="183" t="s">
        <v>283</v>
      </c>
      <c r="D832" s="184" t="str">
        <f>IFERROR(VLOOKUP(A826,REKAPAN!$A$1:$M$1,12, FALSE))</f>
        <v/>
      </c>
      <c r="E832" s="171"/>
      <c r="F832" s="176" t="s">
        <v>351</v>
      </c>
      <c r="G832" s="177" t="str">
        <f t="shared" si="111"/>
        <v/>
      </c>
      <c r="H832" s="50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173" t="s">
        <v>266</v>
      </c>
      <c r="B833" s="179" t="str">
        <f>IFERROR(VLOOKUP(A826,REKAPAN!$A$1:$O$1,15, FALSE))</f>
        <v/>
      </c>
      <c r="C833" s="185" t="s">
        <v>300</v>
      </c>
      <c r="D833" s="186" t="str">
        <f>IFERROR(VLOOKUP(A826,REKAPAN!$A$1:$M$1,13, FALSE))</f>
        <v/>
      </c>
      <c r="E833" s="171"/>
      <c r="F833" s="176" t="s">
        <v>372</v>
      </c>
      <c r="G833" s="177" t="str">
        <f t="shared" si="111"/>
        <v/>
      </c>
      <c r="H833" s="50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173" t="s">
        <v>383</v>
      </c>
      <c r="B834" s="179" t="str">
        <f>IFERROR(VLOOKUP(A826,REKAPAN!$A$1:$M$1,6, FALSE))</f>
        <v/>
      </c>
      <c r="C834" s="185" t="s">
        <v>325</v>
      </c>
      <c r="D834" s="187" t="str">
        <f>IFERROR(VLOOKUP(A826,REKAPAN!$A$1:$M$1,11, FALSE))</f>
        <v/>
      </c>
      <c r="E834" s="171"/>
      <c r="F834" s="176" t="s">
        <v>394</v>
      </c>
      <c r="G834" s="188" t="str">
        <f>IFERROR(VLOOKUP(F826,REKAPAN!$A$1:$O$1,14, FALSE))</f>
        <v/>
      </c>
      <c r="H834" s="50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173" t="s">
        <v>404</v>
      </c>
      <c r="B835" s="189" t="str">
        <f>IFERROR(VLOOKUP(A826,REKAPAN!$A$1:$M$1,5, FALSE))</f>
        <v/>
      </c>
      <c r="C835" s="185" t="s">
        <v>351</v>
      </c>
      <c r="D835" s="187" t="str">
        <f>IFERROR(VLOOKUP(A826,REKAPAN!$A$1:$M$1,9, FALSE))</f>
        <v/>
      </c>
      <c r="E835" s="171"/>
      <c r="F835" s="176" t="s">
        <v>383</v>
      </c>
      <c r="G835" s="190" t="str">
        <f t="shared" ref="G835:G836" si="112">B834</f>
        <v/>
      </c>
      <c r="H835" s="50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191"/>
      <c r="C836" s="185" t="s">
        <v>372</v>
      </c>
      <c r="D836" s="192" t="str">
        <f>IFERROR(VLOOKUP(A826,REKAPAN!$A$1:$M$1,10, FALSE))</f>
        <v/>
      </c>
      <c r="E836" s="171"/>
      <c r="F836" s="176" t="s">
        <v>404</v>
      </c>
      <c r="G836" s="193" t="str">
        <f t="shared" si="112"/>
        <v/>
      </c>
      <c r="H836" s="50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191"/>
      <c r="C837" s="185" t="s">
        <v>394</v>
      </c>
      <c r="D837" s="194"/>
      <c r="E837" s="171"/>
      <c r="F837" s="176"/>
      <c r="H837" s="50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191"/>
      <c r="C838" s="180"/>
      <c r="D838" s="50"/>
      <c r="E838" s="171"/>
      <c r="F838" s="191"/>
      <c r="H838" s="50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176" t="s">
        <v>460</v>
      </c>
      <c r="B839" s="195" t="s">
        <v>462</v>
      </c>
      <c r="C839" s="180"/>
      <c r="D839" s="181"/>
      <c r="E839" s="171"/>
      <c r="F839" s="196" t="s">
        <v>464</v>
      </c>
      <c r="G839" s="197" t="s">
        <v>469</v>
      </c>
      <c r="H839" s="198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199" t="str">
        <f>IFERROR(VLOOKUP(A826,#REF!,16, FALSE))</f>
        <v/>
      </c>
      <c r="B840" s="200"/>
      <c r="C840" s="201"/>
      <c r="D840" s="202"/>
      <c r="E840" s="203"/>
      <c r="F840" s="204"/>
      <c r="G840" s="78"/>
      <c r="H840" s="79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162" t="s">
        <v>810</v>
      </c>
      <c r="B841" s="27"/>
      <c r="C841" s="27"/>
      <c r="D841" s="28"/>
      <c r="E841" s="163"/>
      <c r="F841" s="164" t="str">
        <f>A841</f>
        <v>(24)7</v>
      </c>
      <c r="G841" s="165" t="s">
        <v>238</v>
      </c>
      <c r="H841" s="166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167" t="s">
        <v>239</v>
      </c>
      <c r="B842" s="168" t="str">
        <f>IFERROR(VLOOKUP(A841,REKAPAN!$A$1:$M$1,2, FALSE))</f>
        <v/>
      </c>
      <c r="C842" s="169"/>
      <c r="D842" s="170"/>
      <c r="E842" s="171"/>
      <c r="F842" s="164" t="s">
        <v>266</v>
      </c>
      <c r="G842" s="172" t="str">
        <f>B848</f>
        <v/>
      </c>
      <c r="H842" s="28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173" t="s">
        <v>269</v>
      </c>
      <c r="B843" s="174" t="str">
        <f>IFERROR(VLOOKUP(A841,REKAPAN!$A$1:$M$1,3, FALSE))</f>
        <v/>
      </c>
      <c r="D843" s="175"/>
      <c r="E843" s="171"/>
      <c r="F843" s="176" t="s">
        <v>270</v>
      </c>
      <c r="G843" s="177" t="str">
        <f>B842</f>
        <v/>
      </c>
      <c r="H843" s="50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173"/>
      <c r="D844" s="175"/>
      <c r="E844" s="171"/>
      <c r="F844" s="176" t="s">
        <v>283</v>
      </c>
      <c r="G844" s="178" t="str">
        <f t="shared" ref="G844:G848" si="113">D847</f>
        <v/>
      </c>
      <c r="H844" s="50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173"/>
      <c r="D845" s="175"/>
      <c r="E845" s="171"/>
      <c r="F845" s="176" t="s">
        <v>300</v>
      </c>
      <c r="G845" s="178" t="str">
        <f t="shared" si="113"/>
        <v/>
      </c>
      <c r="H845" s="50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173" t="s">
        <v>306</v>
      </c>
      <c r="B846" s="179" t="str">
        <f>IFERROR(VLOOKUP(A841,REKAPAN!$A$1:$M$1,4, FALSE))</f>
        <v/>
      </c>
      <c r="C846" s="180"/>
      <c r="D846" s="181"/>
      <c r="E846" s="171"/>
      <c r="F846" s="176" t="s">
        <v>325</v>
      </c>
      <c r="G846" s="177" t="str">
        <f t="shared" si="113"/>
        <v/>
      </c>
      <c r="H846" s="50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164" t="s">
        <v>332</v>
      </c>
      <c r="B847" s="182" t="s">
        <v>333</v>
      </c>
      <c r="C847" s="183" t="s">
        <v>283</v>
      </c>
      <c r="D847" s="184" t="str">
        <f>IFERROR(VLOOKUP(A841,REKAPAN!$A$1:$M$1,12, FALSE))</f>
        <v/>
      </c>
      <c r="E847" s="171"/>
      <c r="F847" s="176" t="s">
        <v>351</v>
      </c>
      <c r="G847" s="177" t="str">
        <f t="shared" si="113"/>
        <v/>
      </c>
      <c r="H847" s="50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173" t="s">
        <v>266</v>
      </c>
      <c r="B848" s="179" t="str">
        <f>IFERROR(VLOOKUP(A841,REKAPAN!$A$1:$O$1,15, FALSE))</f>
        <v/>
      </c>
      <c r="C848" s="185" t="s">
        <v>300</v>
      </c>
      <c r="D848" s="186" t="str">
        <f>IFERROR(VLOOKUP(A841,REKAPAN!$A$1:$M$1,13, FALSE))</f>
        <v/>
      </c>
      <c r="E848" s="171"/>
      <c r="F848" s="176" t="s">
        <v>372</v>
      </c>
      <c r="G848" s="177" t="str">
        <f t="shared" si="113"/>
        <v/>
      </c>
      <c r="H848" s="50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173" t="s">
        <v>383</v>
      </c>
      <c r="B849" s="179" t="str">
        <f>IFERROR(VLOOKUP(A841,REKAPAN!$A$1:$M$1,6, FALSE))</f>
        <v/>
      </c>
      <c r="C849" s="185" t="s">
        <v>325</v>
      </c>
      <c r="D849" s="187" t="str">
        <f>IFERROR(VLOOKUP(A841,REKAPAN!$A$1:$M$1,11, FALSE))</f>
        <v/>
      </c>
      <c r="E849" s="171"/>
      <c r="F849" s="176" t="s">
        <v>394</v>
      </c>
      <c r="G849" s="188" t="str">
        <f>IFERROR(VLOOKUP(F841,REKAPAN!$A$1:$O$1,14, FALSE))</f>
        <v/>
      </c>
      <c r="H849" s="50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173" t="s">
        <v>404</v>
      </c>
      <c r="B850" s="189" t="str">
        <f>IFERROR(VLOOKUP(A841,REKAPAN!$A$1:$M$1,5, FALSE))</f>
        <v/>
      </c>
      <c r="C850" s="185" t="s">
        <v>351</v>
      </c>
      <c r="D850" s="187" t="str">
        <f>IFERROR(VLOOKUP(A841,REKAPAN!$A$1:$M$1,9, FALSE))</f>
        <v/>
      </c>
      <c r="E850" s="171"/>
      <c r="F850" s="176" t="s">
        <v>383</v>
      </c>
      <c r="G850" s="190" t="str">
        <f t="shared" ref="G850:G851" si="114">B849</f>
        <v/>
      </c>
      <c r="H850" s="50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191"/>
      <c r="C851" s="185" t="s">
        <v>372</v>
      </c>
      <c r="D851" s="192" t="str">
        <f>IFERROR(VLOOKUP(A841,REKAPAN!$A$1:$M$1,10, FALSE))</f>
        <v/>
      </c>
      <c r="E851" s="171"/>
      <c r="F851" s="176" t="s">
        <v>404</v>
      </c>
      <c r="G851" s="193" t="str">
        <f t="shared" si="114"/>
        <v/>
      </c>
      <c r="H851" s="50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191"/>
      <c r="C852" s="185" t="s">
        <v>394</v>
      </c>
      <c r="D852" s="194"/>
      <c r="E852" s="171"/>
      <c r="F852" s="176"/>
      <c r="H852" s="50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191"/>
      <c r="C853" s="180"/>
      <c r="D853" s="50"/>
      <c r="E853" s="171"/>
      <c r="F853" s="191"/>
      <c r="H853" s="50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176" t="s">
        <v>460</v>
      </c>
      <c r="B854" s="195" t="s">
        <v>462</v>
      </c>
      <c r="C854" s="180"/>
      <c r="D854" s="181"/>
      <c r="E854" s="171"/>
      <c r="F854" s="196" t="s">
        <v>464</v>
      </c>
      <c r="G854" s="197" t="s">
        <v>469</v>
      </c>
      <c r="H854" s="198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199" t="str">
        <f>IFERROR(VLOOKUP(A841,#REF!,16, FALSE))</f>
        <v/>
      </c>
      <c r="B855" s="200"/>
      <c r="C855" s="201"/>
      <c r="D855" s="202"/>
      <c r="E855" s="203"/>
      <c r="F855" s="204"/>
      <c r="G855" s="78"/>
      <c r="H855" s="79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162" t="s">
        <v>815</v>
      </c>
      <c r="B856" s="27"/>
      <c r="C856" s="27"/>
      <c r="D856" s="28"/>
      <c r="E856" s="163"/>
      <c r="F856" s="164" t="str">
        <f>A856</f>
        <v>(24)8</v>
      </c>
      <c r="G856" s="165" t="s">
        <v>238</v>
      </c>
      <c r="H856" s="166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167" t="s">
        <v>239</v>
      </c>
      <c r="B857" s="168" t="str">
        <f>IFERROR(VLOOKUP(A856,REKAPAN!$A$1:$M$1,2, FALSE))</f>
        <v/>
      </c>
      <c r="C857" s="169"/>
      <c r="D857" s="170"/>
      <c r="E857" s="171"/>
      <c r="F857" s="164" t="s">
        <v>266</v>
      </c>
      <c r="G857" s="172" t="str">
        <f>B863</f>
        <v/>
      </c>
      <c r="H857" s="28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173" t="s">
        <v>269</v>
      </c>
      <c r="B858" s="174" t="str">
        <f>IFERROR(VLOOKUP(A856,REKAPAN!$A$1:$M$1,3, FALSE))</f>
        <v/>
      </c>
      <c r="D858" s="175"/>
      <c r="E858" s="171"/>
      <c r="F858" s="176" t="s">
        <v>270</v>
      </c>
      <c r="G858" s="177" t="str">
        <f>B857</f>
        <v/>
      </c>
      <c r="H858" s="50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173"/>
      <c r="D859" s="175"/>
      <c r="E859" s="171"/>
      <c r="F859" s="176" t="s">
        <v>283</v>
      </c>
      <c r="G859" s="178" t="str">
        <f t="shared" ref="G859:G863" si="115">D862</f>
        <v/>
      </c>
      <c r="H859" s="50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173"/>
      <c r="D860" s="175"/>
      <c r="E860" s="171"/>
      <c r="F860" s="176" t="s">
        <v>300</v>
      </c>
      <c r="G860" s="178" t="str">
        <f t="shared" si="115"/>
        <v/>
      </c>
      <c r="H860" s="50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173" t="s">
        <v>306</v>
      </c>
      <c r="B861" s="179" t="str">
        <f>IFERROR(VLOOKUP(A856,REKAPAN!$A$1:$M$1,4, FALSE))</f>
        <v/>
      </c>
      <c r="C861" s="180"/>
      <c r="D861" s="181"/>
      <c r="E861" s="171"/>
      <c r="F861" s="176" t="s">
        <v>325</v>
      </c>
      <c r="G861" s="177" t="str">
        <f t="shared" si="115"/>
        <v/>
      </c>
      <c r="H861" s="50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164" t="s">
        <v>332</v>
      </c>
      <c r="B862" s="182" t="s">
        <v>333</v>
      </c>
      <c r="C862" s="183" t="s">
        <v>283</v>
      </c>
      <c r="D862" s="184" t="str">
        <f>IFERROR(VLOOKUP(A856,REKAPAN!$A$1:$M$1,12, FALSE))</f>
        <v/>
      </c>
      <c r="E862" s="171"/>
      <c r="F862" s="176" t="s">
        <v>351</v>
      </c>
      <c r="G862" s="177" t="str">
        <f t="shared" si="115"/>
        <v/>
      </c>
      <c r="H862" s="50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173" t="s">
        <v>266</v>
      </c>
      <c r="B863" s="179" t="str">
        <f>IFERROR(VLOOKUP(A856,REKAPAN!$A$1:$O$1,15, FALSE))</f>
        <v/>
      </c>
      <c r="C863" s="185" t="s">
        <v>300</v>
      </c>
      <c r="D863" s="186" t="str">
        <f>IFERROR(VLOOKUP(A856,REKAPAN!$A$1:$M$1,13, FALSE))</f>
        <v/>
      </c>
      <c r="E863" s="171"/>
      <c r="F863" s="176" t="s">
        <v>372</v>
      </c>
      <c r="G863" s="177" t="str">
        <f t="shared" si="115"/>
        <v/>
      </c>
      <c r="H863" s="50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173" t="s">
        <v>383</v>
      </c>
      <c r="B864" s="179" t="str">
        <f>IFERROR(VLOOKUP(A856,REKAPAN!$A$1:$M$1,6, FALSE))</f>
        <v/>
      </c>
      <c r="C864" s="185" t="s">
        <v>325</v>
      </c>
      <c r="D864" s="187" t="str">
        <f>IFERROR(VLOOKUP(A856,REKAPAN!$A$1:$M$1,11, FALSE))</f>
        <v/>
      </c>
      <c r="E864" s="171"/>
      <c r="F864" s="176" t="s">
        <v>394</v>
      </c>
      <c r="G864" s="188" t="str">
        <f>IFERROR(VLOOKUP(F856,REKAPAN!$A$1:$O$1,14, FALSE))</f>
        <v/>
      </c>
      <c r="H864" s="50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173" t="s">
        <v>404</v>
      </c>
      <c r="B865" s="189" t="str">
        <f>IFERROR(VLOOKUP(A856,REKAPAN!$A$1:$M$1,5, FALSE))</f>
        <v/>
      </c>
      <c r="C865" s="185" t="s">
        <v>351</v>
      </c>
      <c r="D865" s="187" t="str">
        <f>IFERROR(VLOOKUP(A856,REKAPAN!$A$1:$M$1,9, FALSE))</f>
        <v/>
      </c>
      <c r="E865" s="171"/>
      <c r="F865" s="176" t="s">
        <v>383</v>
      </c>
      <c r="G865" s="190" t="str">
        <f t="shared" ref="G865:G866" si="116">B864</f>
        <v/>
      </c>
      <c r="H865" s="50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191"/>
      <c r="C866" s="185" t="s">
        <v>372</v>
      </c>
      <c r="D866" s="192" t="str">
        <f>IFERROR(VLOOKUP(A856,REKAPAN!$A$1:$M$1,10, FALSE))</f>
        <v/>
      </c>
      <c r="E866" s="171"/>
      <c r="F866" s="176" t="s">
        <v>404</v>
      </c>
      <c r="G866" s="193" t="str">
        <f t="shared" si="116"/>
        <v/>
      </c>
      <c r="H866" s="50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191"/>
      <c r="C867" s="185" t="s">
        <v>394</v>
      </c>
      <c r="D867" s="194"/>
      <c r="E867" s="171"/>
      <c r="F867" s="176"/>
      <c r="H867" s="50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191"/>
      <c r="C868" s="180"/>
      <c r="D868" s="50"/>
      <c r="E868" s="171"/>
      <c r="F868" s="191"/>
      <c r="H868" s="50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176" t="s">
        <v>460</v>
      </c>
      <c r="B869" s="195" t="s">
        <v>462</v>
      </c>
      <c r="C869" s="180"/>
      <c r="D869" s="181"/>
      <c r="E869" s="171"/>
      <c r="F869" s="196" t="s">
        <v>464</v>
      </c>
      <c r="G869" s="197" t="s">
        <v>469</v>
      </c>
      <c r="H869" s="198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199" t="str">
        <f>IFERROR(VLOOKUP(A856,#REF!,16, FALSE))</f>
        <v/>
      </c>
      <c r="B870" s="200"/>
      <c r="C870" s="201"/>
      <c r="D870" s="202"/>
      <c r="E870" s="203"/>
      <c r="F870" s="204"/>
      <c r="G870" s="78"/>
      <c r="H870" s="79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162" t="s">
        <v>819</v>
      </c>
      <c r="B871" s="27"/>
      <c r="C871" s="27"/>
      <c r="D871" s="28"/>
      <c r="E871" s="163"/>
      <c r="F871" s="164" t="str">
        <f>A871</f>
        <v>(24)9</v>
      </c>
      <c r="G871" s="165" t="s">
        <v>238</v>
      </c>
      <c r="H871" s="166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167" t="s">
        <v>239</v>
      </c>
      <c r="B872" s="168" t="str">
        <f>IFERROR(VLOOKUP(A871,REKAPAN!$A$1:$M$1,2, FALSE))</f>
        <v/>
      </c>
      <c r="C872" s="169"/>
      <c r="D872" s="170"/>
      <c r="E872" s="171"/>
      <c r="F872" s="164" t="s">
        <v>266</v>
      </c>
      <c r="G872" s="172" t="str">
        <f>B878</f>
        <v/>
      </c>
      <c r="H872" s="28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173" t="s">
        <v>269</v>
      </c>
      <c r="B873" s="174" t="str">
        <f>IFERROR(VLOOKUP(A871,REKAPAN!$A$1:$M$1,3, FALSE))</f>
        <v/>
      </c>
      <c r="D873" s="175"/>
      <c r="E873" s="171"/>
      <c r="F873" s="176" t="s">
        <v>270</v>
      </c>
      <c r="G873" s="177" t="str">
        <f>B872</f>
        <v/>
      </c>
      <c r="H873" s="50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173"/>
      <c r="D874" s="175"/>
      <c r="E874" s="171"/>
      <c r="F874" s="176" t="s">
        <v>283</v>
      </c>
      <c r="G874" s="178" t="str">
        <f t="shared" ref="G874:G878" si="117">D877</f>
        <v/>
      </c>
      <c r="H874" s="50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173"/>
      <c r="D875" s="175"/>
      <c r="E875" s="171"/>
      <c r="F875" s="176" t="s">
        <v>300</v>
      </c>
      <c r="G875" s="178" t="str">
        <f t="shared" si="117"/>
        <v/>
      </c>
      <c r="H875" s="50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173" t="s">
        <v>306</v>
      </c>
      <c r="B876" s="179" t="str">
        <f>IFERROR(VLOOKUP(A871,REKAPAN!$A$1:$M$1,4, FALSE))</f>
        <v/>
      </c>
      <c r="C876" s="180"/>
      <c r="D876" s="181"/>
      <c r="E876" s="171"/>
      <c r="F876" s="176" t="s">
        <v>325</v>
      </c>
      <c r="G876" s="177" t="str">
        <f t="shared" si="117"/>
        <v/>
      </c>
      <c r="H876" s="50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164" t="s">
        <v>332</v>
      </c>
      <c r="B877" s="182" t="s">
        <v>333</v>
      </c>
      <c r="C877" s="183" t="s">
        <v>283</v>
      </c>
      <c r="D877" s="184" t="str">
        <f>IFERROR(VLOOKUP(A871,REKAPAN!$A$1:$M$1,12, FALSE))</f>
        <v/>
      </c>
      <c r="E877" s="171"/>
      <c r="F877" s="176" t="s">
        <v>351</v>
      </c>
      <c r="G877" s="177" t="str">
        <f t="shared" si="117"/>
        <v/>
      </c>
      <c r="H877" s="50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173" t="s">
        <v>266</v>
      </c>
      <c r="B878" s="179" t="str">
        <f>IFERROR(VLOOKUP(A871,REKAPAN!$A$1:$O$1,15, FALSE))</f>
        <v/>
      </c>
      <c r="C878" s="185" t="s">
        <v>300</v>
      </c>
      <c r="D878" s="186" t="str">
        <f>IFERROR(VLOOKUP(A871,REKAPAN!$A$1:$M$1,13, FALSE))</f>
        <v/>
      </c>
      <c r="E878" s="171"/>
      <c r="F878" s="176" t="s">
        <v>372</v>
      </c>
      <c r="G878" s="177" t="str">
        <f t="shared" si="117"/>
        <v/>
      </c>
      <c r="H878" s="50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173" t="s">
        <v>383</v>
      </c>
      <c r="B879" s="179" t="str">
        <f>IFERROR(VLOOKUP(A871,REKAPAN!$A$1:$M$1,6, FALSE))</f>
        <v/>
      </c>
      <c r="C879" s="185" t="s">
        <v>325</v>
      </c>
      <c r="D879" s="187" t="str">
        <f>IFERROR(VLOOKUP(A871,REKAPAN!$A$1:$M$1,11, FALSE))</f>
        <v/>
      </c>
      <c r="E879" s="171"/>
      <c r="F879" s="176" t="s">
        <v>394</v>
      </c>
      <c r="G879" s="188" t="str">
        <f>IFERROR(VLOOKUP(F871,REKAPAN!$A$1:$O$1,14, FALSE))</f>
        <v/>
      </c>
      <c r="H879" s="50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173" t="s">
        <v>404</v>
      </c>
      <c r="B880" s="189" t="str">
        <f>IFERROR(VLOOKUP(A871,REKAPAN!$A$1:$M$1,5, FALSE))</f>
        <v/>
      </c>
      <c r="C880" s="185" t="s">
        <v>351</v>
      </c>
      <c r="D880" s="187" t="str">
        <f>IFERROR(VLOOKUP(A871,REKAPAN!$A$1:$M$1,9, FALSE))</f>
        <v/>
      </c>
      <c r="E880" s="171"/>
      <c r="F880" s="176" t="s">
        <v>383</v>
      </c>
      <c r="G880" s="190" t="str">
        <f t="shared" ref="G880:G881" si="118">B879</f>
        <v/>
      </c>
      <c r="H880" s="50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191"/>
      <c r="C881" s="185" t="s">
        <v>372</v>
      </c>
      <c r="D881" s="192" t="str">
        <f>IFERROR(VLOOKUP(A871,REKAPAN!$A$1:$M$1,10, FALSE))</f>
        <v/>
      </c>
      <c r="E881" s="171"/>
      <c r="F881" s="176" t="s">
        <v>404</v>
      </c>
      <c r="G881" s="193" t="str">
        <f t="shared" si="118"/>
        <v/>
      </c>
      <c r="H881" s="50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191"/>
      <c r="C882" s="185" t="s">
        <v>394</v>
      </c>
      <c r="D882" s="194"/>
      <c r="E882" s="171"/>
      <c r="F882" s="176"/>
      <c r="H882" s="50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191"/>
      <c r="C883" s="180"/>
      <c r="D883" s="50"/>
      <c r="E883" s="171"/>
      <c r="F883" s="191"/>
      <c r="H883" s="50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176" t="s">
        <v>460</v>
      </c>
      <c r="B884" s="195" t="s">
        <v>462</v>
      </c>
      <c r="C884" s="180"/>
      <c r="D884" s="181"/>
      <c r="E884" s="171"/>
      <c r="F884" s="196" t="s">
        <v>464</v>
      </c>
      <c r="G884" s="197" t="s">
        <v>469</v>
      </c>
      <c r="H884" s="198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199" t="str">
        <f>IFERROR(VLOOKUP(A871,#REF!,16, FALSE))</f>
        <v/>
      </c>
      <c r="B885" s="200"/>
      <c r="C885" s="201"/>
      <c r="D885" s="202"/>
      <c r="E885" s="203"/>
      <c r="F885" s="204"/>
      <c r="G885" s="78"/>
      <c r="H885" s="79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162" t="s">
        <v>824</v>
      </c>
      <c r="B886" s="27"/>
      <c r="C886" s="27"/>
      <c r="D886" s="28"/>
      <c r="E886" s="163"/>
      <c r="F886" s="164" t="str">
        <f>A886</f>
        <v>(24)10</v>
      </c>
      <c r="G886" s="165" t="s">
        <v>238</v>
      </c>
      <c r="H886" s="166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167" t="s">
        <v>239</v>
      </c>
      <c r="B887" s="168" t="str">
        <f>IFERROR(VLOOKUP(A886,REKAPAN!$A$1:$M$1,2, FALSE))</f>
        <v/>
      </c>
      <c r="C887" s="169"/>
      <c r="D887" s="170"/>
      <c r="E887" s="171"/>
      <c r="F887" s="164" t="s">
        <v>266</v>
      </c>
      <c r="G887" s="172" t="str">
        <f>B893</f>
        <v/>
      </c>
      <c r="H887" s="28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173" t="s">
        <v>269</v>
      </c>
      <c r="B888" s="174" t="str">
        <f>IFERROR(VLOOKUP(A886,REKAPAN!$A$1:$M$1,3, FALSE))</f>
        <v/>
      </c>
      <c r="D888" s="175"/>
      <c r="E888" s="171"/>
      <c r="F888" s="176" t="s">
        <v>270</v>
      </c>
      <c r="G888" s="177" t="str">
        <f>B887</f>
        <v/>
      </c>
      <c r="H888" s="50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173"/>
      <c r="D889" s="175"/>
      <c r="E889" s="171"/>
      <c r="F889" s="176" t="s">
        <v>283</v>
      </c>
      <c r="G889" s="178" t="str">
        <f t="shared" ref="G889:G893" si="119">D892</f>
        <v/>
      </c>
      <c r="H889" s="50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173"/>
      <c r="D890" s="175"/>
      <c r="E890" s="171"/>
      <c r="F890" s="176" t="s">
        <v>300</v>
      </c>
      <c r="G890" s="178" t="str">
        <f t="shared" si="119"/>
        <v/>
      </c>
      <c r="H890" s="50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173" t="s">
        <v>306</v>
      </c>
      <c r="B891" s="179" t="str">
        <f>IFERROR(VLOOKUP(A886,REKAPAN!$A$1:$M$1,4, FALSE))</f>
        <v/>
      </c>
      <c r="C891" s="180"/>
      <c r="D891" s="181"/>
      <c r="E891" s="171"/>
      <c r="F891" s="176" t="s">
        <v>325</v>
      </c>
      <c r="G891" s="177" t="str">
        <f t="shared" si="119"/>
        <v/>
      </c>
      <c r="H891" s="50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164" t="s">
        <v>332</v>
      </c>
      <c r="B892" s="182" t="s">
        <v>333</v>
      </c>
      <c r="C892" s="183" t="s">
        <v>283</v>
      </c>
      <c r="D892" s="184" t="str">
        <f>IFERROR(VLOOKUP(A886,REKAPAN!$A$1:$M$1,12, FALSE))</f>
        <v/>
      </c>
      <c r="E892" s="171"/>
      <c r="F892" s="176" t="s">
        <v>351</v>
      </c>
      <c r="G892" s="177" t="str">
        <f t="shared" si="119"/>
        <v/>
      </c>
      <c r="H892" s="50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173" t="s">
        <v>266</v>
      </c>
      <c r="B893" s="179" t="str">
        <f>IFERROR(VLOOKUP(A886,REKAPAN!$A$1:$O$1,15, FALSE))</f>
        <v/>
      </c>
      <c r="C893" s="185" t="s">
        <v>300</v>
      </c>
      <c r="D893" s="186" t="str">
        <f>IFERROR(VLOOKUP(A886,REKAPAN!$A$1:$M$1,13, FALSE))</f>
        <v/>
      </c>
      <c r="E893" s="171"/>
      <c r="F893" s="176" t="s">
        <v>372</v>
      </c>
      <c r="G893" s="177" t="str">
        <f t="shared" si="119"/>
        <v/>
      </c>
      <c r="H893" s="50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173" t="s">
        <v>383</v>
      </c>
      <c r="B894" s="179" t="str">
        <f>IFERROR(VLOOKUP(A886,REKAPAN!$A$1:$M$1,6, FALSE))</f>
        <v/>
      </c>
      <c r="C894" s="185" t="s">
        <v>325</v>
      </c>
      <c r="D894" s="187" t="str">
        <f>IFERROR(VLOOKUP(A886,REKAPAN!$A$1:$M$1,11, FALSE))</f>
        <v/>
      </c>
      <c r="E894" s="171"/>
      <c r="F894" s="176" t="s">
        <v>394</v>
      </c>
      <c r="G894" s="188" t="str">
        <f>IFERROR(VLOOKUP(F886,REKAPAN!$A$1:$O$1,14, FALSE))</f>
        <v/>
      </c>
      <c r="H894" s="50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173" t="s">
        <v>404</v>
      </c>
      <c r="B895" s="189" t="str">
        <f>IFERROR(VLOOKUP(A886,REKAPAN!$A$1:$M$1,5, FALSE))</f>
        <v/>
      </c>
      <c r="C895" s="185" t="s">
        <v>351</v>
      </c>
      <c r="D895" s="187" t="str">
        <f>IFERROR(VLOOKUP(A886,REKAPAN!$A$1:$M$1,9, FALSE))</f>
        <v/>
      </c>
      <c r="E895" s="171"/>
      <c r="F895" s="176" t="s">
        <v>383</v>
      </c>
      <c r="G895" s="190" t="str">
        <f t="shared" ref="G895:G896" si="120">B894</f>
        <v/>
      </c>
      <c r="H895" s="50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191"/>
      <c r="C896" s="185" t="s">
        <v>372</v>
      </c>
      <c r="D896" s="192" t="str">
        <f>IFERROR(VLOOKUP(A886,REKAPAN!$A$1:$M$1,10, FALSE))</f>
        <v/>
      </c>
      <c r="E896" s="171"/>
      <c r="F896" s="176" t="s">
        <v>404</v>
      </c>
      <c r="G896" s="193" t="str">
        <f t="shared" si="120"/>
        <v/>
      </c>
      <c r="H896" s="50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191"/>
      <c r="C897" s="185" t="s">
        <v>394</v>
      </c>
      <c r="D897" s="194"/>
      <c r="E897" s="171"/>
      <c r="F897" s="176"/>
      <c r="H897" s="50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191"/>
      <c r="C898" s="180"/>
      <c r="D898" s="50"/>
      <c r="E898" s="171"/>
      <c r="F898" s="191"/>
      <c r="H898" s="50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176" t="s">
        <v>460</v>
      </c>
      <c r="B899" s="195" t="s">
        <v>462</v>
      </c>
      <c r="C899" s="180"/>
      <c r="D899" s="181"/>
      <c r="E899" s="171"/>
      <c r="F899" s="196" t="s">
        <v>464</v>
      </c>
      <c r="G899" s="197" t="s">
        <v>469</v>
      </c>
      <c r="H899" s="198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199" t="str">
        <f>IFERROR(VLOOKUP(A886,#REF!,16, FALSE))</f>
        <v/>
      </c>
      <c r="B900" s="200"/>
      <c r="C900" s="201"/>
      <c r="D900" s="202"/>
      <c r="E900" s="203"/>
      <c r="F900" s="204"/>
      <c r="G900" s="78"/>
      <c r="H900" s="79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162" t="s">
        <v>1951</v>
      </c>
      <c r="B901" s="27"/>
      <c r="C901" s="27"/>
      <c r="D901" s="28"/>
      <c r="E901" s="163"/>
      <c r="F901" s="164" t="str">
        <f>A901</f>
        <v>(24)11</v>
      </c>
      <c r="G901" s="165" t="s">
        <v>238</v>
      </c>
      <c r="H901" s="166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167" t="s">
        <v>239</v>
      </c>
      <c r="B902" s="168" t="str">
        <f>IFERROR(VLOOKUP(A901,REKAPAN!$A$1:$M$1,2, FALSE))</f>
        <v/>
      </c>
      <c r="C902" s="169"/>
      <c r="D902" s="170"/>
      <c r="E902" s="171"/>
      <c r="F902" s="164" t="s">
        <v>266</v>
      </c>
      <c r="G902" s="172" t="str">
        <f>B908</f>
        <v/>
      </c>
      <c r="H902" s="28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173" t="s">
        <v>269</v>
      </c>
      <c r="B903" s="174" t="str">
        <f>IFERROR(VLOOKUP(A901,REKAPAN!$A$1:$M$1,3, FALSE))</f>
        <v/>
      </c>
      <c r="D903" s="175"/>
      <c r="E903" s="171"/>
      <c r="F903" s="176" t="s">
        <v>270</v>
      </c>
      <c r="G903" s="177" t="str">
        <f>B902</f>
        <v/>
      </c>
      <c r="H903" s="50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173"/>
      <c r="D904" s="175"/>
      <c r="E904" s="171"/>
      <c r="F904" s="176" t="s">
        <v>283</v>
      </c>
      <c r="G904" s="178" t="str">
        <f t="shared" ref="G904:G908" si="121">D907</f>
        <v/>
      </c>
      <c r="H904" s="50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173"/>
      <c r="D905" s="175"/>
      <c r="E905" s="171"/>
      <c r="F905" s="176" t="s">
        <v>300</v>
      </c>
      <c r="G905" s="178" t="str">
        <f t="shared" si="121"/>
        <v/>
      </c>
      <c r="H905" s="50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173" t="s">
        <v>306</v>
      </c>
      <c r="B906" s="179" t="str">
        <f>IFERROR(VLOOKUP(A901,REKAPAN!$A$1:$M$1,4, FALSE))</f>
        <v/>
      </c>
      <c r="C906" s="180"/>
      <c r="D906" s="181"/>
      <c r="E906" s="171"/>
      <c r="F906" s="176" t="s">
        <v>325</v>
      </c>
      <c r="G906" s="177" t="str">
        <f t="shared" si="121"/>
        <v/>
      </c>
      <c r="H906" s="50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164" t="s">
        <v>332</v>
      </c>
      <c r="B907" s="182" t="s">
        <v>333</v>
      </c>
      <c r="C907" s="183" t="s">
        <v>283</v>
      </c>
      <c r="D907" s="184" t="str">
        <f>IFERROR(VLOOKUP(A901,REKAPAN!$A$1:$M$1,12, FALSE))</f>
        <v/>
      </c>
      <c r="E907" s="171"/>
      <c r="F907" s="176" t="s">
        <v>351</v>
      </c>
      <c r="G907" s="177" t="str">
        <f t="shared" si="121"/>
        <v/>
      </c>
      <c r="H907" s="50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173" t="s">
        <v>266</v>
      </c>
      <c r="B908" s="179" t="str">
        <f>IFERROR(VLOOKUP(A901,REKAPAN!$A$1:$O$1,15, FALSE))</f>
        <v/>
      </c>
      <c r="C908" s="185" t="s">
        <v>300</v>
      </c>
      <c r="D908" s="186" t="str">
        <f>IFERROR(VLOOKUP(A901,REKAPAN!$A$1:$M$1,13, FALSE))</f>
        <v/>
      </c>
      <c r="E908" s="171"/>
      <c r="F908" s="176" t="s">
        <v>372</v>
      </c>
      <c r="G908" s="177" t="str">
        <f t="shared" si="121"/>
        <v/>
      </c>
      <c r="H908" s="50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173" t="s">
        <v>383</v>
      </c>
      <c r="B909" s="179" t="str">
        <f>IFERROR(VLOOKUP(A901,REKAPAN!$A$1:$M$1,6, FALSE))</f>
        <v/>
      </c>
      <c r="C909" s="185" t="s">
        <v>325</v>
      </c>
      <c r="D909" s="187" t="str">
        <f>IFERROR(VLOOKUP(A901,REKAPAN!$A$1:$M$1,11, FALSE))</f>
        <v/>
      </c>
      <c r="E909" s="171"/>
      <c r="F909" s="176" t="s">
        <v>394</v>
      </c>
      <c r="G909" s="188" t="str">
        <f>IFERROR(VLOOKUP(F901,REKAPAN!$A$1:$O$1,14, FALSE))</f>
        <v/>
      </c>
      <c r="H909" s="50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173" t="s">
        <v>404</v>
      </c>
      <c r="B910" s="189" t="str">
        <f>IFERROR(VLOOKUP(A901,REKAPAN!$A$1:$M$1,5, FALSE))</f>
        <v/>
      </c>
      <c r="C910" s="185" t="s">
        <v>351</v>
      </c>
      <c r="D910" s="187" t="str">
        <f>IFERROR(VLOOKUP(A901,REKAPAN!$A$1:$M$1,9, FALSE))</f>
        <v/>
      </c>
      <c r="E910" s="171"/>
      <c r="F910" s="176" t="s">
        <v>383</v>
      </c>
      <c r="G910" s="190" t="str">
        <f t="shared" ref="G910:G911" si="122">B909</f>
        <v/>
      </c>
      <c r="H910" s="50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191"/>
      <c r="C911" s="185" t="s">
        <v>372</v>
      </c>
      <c r="D911" s="192" t="str">
        <f>IFERROR(VLOOKUP(A901,REKAPAN!$A$1:$M$1,10, FALSE))</f>
        <v/>
      </c>
      <c r="E911" s="171"/>
      <c r="F911" s="176" t="s">
        <v>404</v>
      </c>
      <c r="G911" s="193" t="str">
        <f t="shared" si="122"/>
        <v/>
      </c>
      <c r="H911" s="50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191"/>
      <c r="C912" s="185" t="s">
        <v>394</v>
      </c>
      <c r="D912" s="194"/>
      <c r="E912" s="171"/>
      <c r="F912" s="176"/>
      <c r="H912" s="50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191"/>
      <c r="C913" s="180"/>
      <c r="D913" s="50"/>
      <c r="E913" s="171"/>
      <c r="F913" s="191"/>
      <c r="H913" s="50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176" t="s">
        <v>460</v>
      </c>
      <c r="B914" s="195" t="s">
        <v>462</v>
      </c>
      <c r="C914" s="180"/>
      <c r="D914" s="181"/>
      <c r="E914" s="171"/>
      <c r="F914" s="196" t="s">
        <v>464</v>
      </c>
      <c r="G914" s="197" t="s">
        <v>469</v>
      </c>
      <c r="H914" s="198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199" t="str">
        <f>IFERROR(VLOOKUP(A901,#REF!,16, FALSE))</f>
        <v/>
      </c>
      <c r="B915" s="200"/>
      <c r="C915" s="201"/>
      <c r="D915" s="202"/>
      <c r="E915" s="203"/>
      <c r="F915" s="204"/>
      <c r="G915" s="78"/>
      <c r="H915" s="79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162" t="s">
        <v>4140</v>
      </c>
      <c r="B916" s="27"/>
      <c r="C916" s="27"/>
      <c r="D916" s="28"/>
      <c r="E916" s="163"/>
      <c r="F916" s="164" t="str">
        <f>A916</f>
        <v>(24)12</v>
      </c>
      <c r="G916" s="165" t="s">
        <v>238</v>
      </c>
      <c r="H916" s="166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167" t="s">
        <v>239</v>
      </c>
      <c r="B917" s="168" t="str">
        <f>IFERROR(VLOOKUP(A916,REKAPAN!$A$1:$M$1,2, FALSE))</f>
        <v/>
      </c>
      <c r="C917" s="169"/>
      <c r="D917" s="170"/>
      <c r="E917" s="171"/>
      <c r="F917" s="164" t="s">
        <v>266</v>
      </c>
      <c r="G917" s="172" t="str">
        <f>B923</f>
        <v/>
      </c>
      <c r="H917" s="28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173" t="s">
        <v>269</v>
      </c>
      <c r="B918" s="174" t="str">
        <f>IFERROR(VLOOKUP(A916,REKAPAN!$A$1:$M$1,3, FALSE))</f>
        <v/>
      </c>
      <c r="D918" s="175"/>
      <c r="E918" s="171"/>
      <c r="F918" s="176" t="s">
        <v>270</v>
      </c>
      <c r="G918" s="177" t="str">
        <f>B917</f>
        <v/>
      </c>
      <c r="H918" s="50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173"/>
      <c r="D919" s="175"/>
      <c r="E919" s="171"/>
      <c r="F919" s="176" t="s">
        <v>283</v>
      </c>
      <c r="G919" s="178" t="str">
        <f t="shared" ref="G919:G923" si="123">D922</f>
        <v/>
      </c>
      <c r="H919" s="50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173"/>
      <c r="D920" s="175"/>
      <c r="E920" s="171"/>
      <c r="F920" s="176" t="s">
        <v>300</v>
      </c>
      <c r="G920" s="178" t="str">
        <f t="shared" si="123"/>
        <v/>
      </c>
      <c r="H920" s="50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173" t="s">
        <v>306</v>
      </c>
      <c r="B921" s="179" t="str">
        <f>IFERROR(VLOOKUP(A916,REKAPAN!$A$1:$M$1,4, FALSE))</f>
        <v/>
      </c>
      <c r="C921" s="180"/>
      <c r="D921" s="181"/>
      <c r="E921" s="171"/>
      <c r="F921" s="176" t="s">
        <v>325</v>
      </c>
      <c r="G921" s="177" t="str">
        <f t="shared" si="123"/>
        <v/>
      </c>
      <c r="H921" s="50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164" t="s">
        <v>332</v>
      </c>
      <c r="B922" s="182" t="s">
        <v>333</v>
      </c>
      <c r="C922" s="183" t="s">
        <v>283</v>
      </c>
      <c r="D922" s="184" t="str">
        <f>IFERROR(VLOOKUP(A916,REKAPAN!$A$1:$M$1,12, FALSE))</f>
        <v/>
      </c>
      <c r="E922" s="171"/>
      <c r="F922" s="176" t="s">
        <v>351</v>
      </c>
      <c r="G922" s="177" t="str">
        <f t="shared" si="123"/>
        <v/>
      </c>
      <c r="H922" s="50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173" t="s">
        <v>266</v>
      </c>
      <c r="B923" s="179" t="str">
        <f>IFERROR(VLOOKUP(A916,REKAPAN!$A$1:$O$1,15, FALSE))</f>
        <v/>
      </c>
      <c r="C923" s="185" t="s">
        <v>300</v>
      </c>
      <c r="D923" s="186" t="str">
        <f>IFERROR(VLOOKUP(A916,REKAPAN!$A$1:$M$1,13, FALSE))</f>
        <v/>
      </c>
      <c r="E923" s="171"/>
      <c r="F923" s="176" t="s">
        <v>372</v>
      </c>
      <c r="G923" s="177" t="str">
        <f t="shared" si="123"/>
        <v/>
      </c>
      <c r="H923" s="50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173" t="s">
        <v>383</v>
      </c>
      <c r="B924" s="179" t="str">
        <f>IFERROR(VLOOKUP(A916,REKAPAN!$A$1:$M$1,6, FALSE))</f>
        <v/>
      </c>
      <c r="C924" s="185" t="s">
        <v>325</v>
      </c>
      <c r="D924" s="187" t="str">
        <f>IFERROR(VLOOKUP(A916,REKAPAN!$A$1:$M$1,11, FALSE))</f>
        <v/>
      </c>
      <c r="E924" s="171"/>
      <c r="F924" s="176" t="s">
        <v>394</v>
      </c>
      <c r="G924" s="188" t="str">
        <f>IFERROR(VLOOKUP(F916,REKAPAN!$A$1:$O$1,14, FALSE))</f>
        <v/>
      </c>
      <c r="H924" s="50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173" t="s">
        <v>404</v>
      </c>
      <c r="B925" s="189" t="str">
        <f>IFERROR(VLOOKUP(A916,REKAPAN!$A$1:$M$1,5, FALSE))</f>
        <v/>
      </c>
      <c r="C925" s="185" t="s">
        <v>351</v>
      </c>
      <c r="D925" s="187" t="str">
        <f>IFERROR(VLOOKUP(A916,REKAPAN!$A$1:$M$1,9, FALSE))</f>
        <v/>
      </c>
      <c r="E925" s="171"/>
      <c r="F925" s="176" t="s">
        <v>383</v>
      </c>
      <c r="G925" s="190" t="str">
        <f t="shared" ref="G925:G926" si="124">B924</f>
        <v/>
      </c>
      <c r="H925" s="50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191"/>
      <c r="C926" s="185" t="s">
        <v>372</v>
      </c>
      <c r="D926" s="192" t="str">
        <f>IFERROR(VLOOKUP(A916,REKAPAN!$A$1:$M$1,10, FALSE))</f>
        <v/>
      </c>
      <c r="E926" s="171"/>
      <c r="F926" s="176" t="s">
        <v>404</v>
      </c>
      <c r="G926" s="193" t="str">
        <f t="shared" si="124"/>
        <v/>
      </c>
      <c r="H926" s="50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191"/>
      <c r="C927" s="185" t="s">
        <v>394</v>
      </c>
      <c r="D927" s="194"/>
      <c r="E927" s="171"/>
      <c r="F927" s="176"/>
      <c r="H927" s="50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191"/>
      <c r="C928" s="180"/>
      <c r="D928" s="50"/>
      <c r="E928" s="171"/>
      <c r="F928" s="191"/>
      <c r="H928" s="50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176" t="s">
        <v>460</v>
      </c>
      <c r="B929" s="195" t="s">
        <v>462</v>
      </c>
      <c r="C929" s="180"/>
      <c r="D929" s="181"/>
      <c r="E929" s="171"/>
      <c r="F929" s="196" t="s">
        <v>464</v>
      </c>
      <c r="G929" s="197" t="s">
        <v>469</v>
      </c>
      <c r="H929" s="198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199" t="str">
        <f>IFERROR(VLOOKUP(A916,#REF!,16, FALSE))</f>
        <v/>
      </c>
      <c r="B930" s="200"/>
      <c r="C930" s="201"/>
      <c r="D930" s="202"/>
      <c r="E930" s="203"/>
      <c r="F930" s="204"/>
      <c r="G930" s="78"/>
      <c r="H930" s="79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162" t="s">
        <v>4142</v>
      </c>
      <c r="B931" s="27"/>
      <c r="C931" s="27"/>
      <c r="D931" s="28"/>
      <c r="E931" s="163"/>
      <c r="F931" s="164" t="str">
        <f>A931</f>
        <v>(24)13</v>
      </c>
      <c r="G931" s="165" t="s">
        <v>238</v>
      </c>
      <c r="H931" s="166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167" t="s">
        <v>239</v>
      </c>
      <c r="B932" s="168" t="str">
        <f>IFERROR(VLOOKUP(A931,REKAPAN!$A$1:$M$1,2, FALSE))</f>
        <v/>
      </c>
      <c r="C932" s="169"/>
      <c r="D932" s="170"/>
      <c r="E932" s="171"/>
      <c r="F932" s="164" t="s">
        <v>266</v>
      </c>
      <c r="G932" s="172" t="str">
        <f>B938</f>
        <v/>
      </c>
      <c r="H932" s="28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173" t="s">
        <v>269</v>
      </c>
      <c r="B933" s="174" t="str">
        <f>IFERROR(VLOOKUP(A931,REKAPAN!$A$1:$M$1,3, FALSE))</f>
        <v/>
      </c>
      <c r="D933" s="175"/>
      <c r="E933" s="171"/>
      <c r="F933" s="176" t="s">
        <v>270</v>
      </c>
      <c r="G933" s="177" t="str">
        <f>B932</f>
        <v/>
      </c>
      <c r="H933" s="50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173"/>
      <c r="D934" s="175"/>
      <c r="E934" s="171"/>
      <c r="F934" s="176" t="s">
        <v>283</v>
      </c>
      <c r="G934" s="178" t="str">
        <f t="shared" ref="G934:G938" si="125">D937</f>
        <v/>
      </c>
      <c r="H934" s="50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173"/>
      <c r="D935" s="175"/>
      <c r="E935" s="171"/>
      <c r="F935" s="176" t="s">
        <v>300</v>
      </c>
      <c r="G935" s="178" t="str">
        <f t="shared" si="125"/>
        <v/>
      </c>
      <c r="H935" s="50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173" t="s">
        <v>306</v>
      </c>
      <c r="B936" s="179" t="str">
        <f>IFERROR(VLOOKUP(A931,REKAPAN!$A$1:$M$1,4, FALSE))</f>
        <v/>
      </c>
      <c r="C936" s="180"/>
      <c r="D936" s="181"/>
      <c r="E936" s="171"/>
      <c r="F936" s="176" t="s">
        <v>325</v>
      </c>
      <c r="G936" s="177" t="str">
        <f t="shared" si="125"/>
        <v/>
      </c>
      <c r="H936" s="50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164" t="s">
        <v>332</v>
      </c>
      <c r="B937" s="182" t="s">
        <v>333</v>
      </c>
      <c r="C937" s="183" t="s">
        <v>283</v>
      </c>
      <c r="D937" s="184" t="str">
        <f>IFERROR(VLOOKUP(A931,REKAPAN!$A$1:$M$1,12, FALSE))</f>
        <v/>
      </c>
      <c r="E937" s="171"/>
      <c r="F937" s="176" t="s">
        <v>351</v>
      </c>
      <c r="G937" s="177" t="str">
        <f t="shared" si="125"/>
        <v/>
      </c>
      <c r="H937" s="50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173" t="s">
        <v>266</v>
      </c>
      <c r="B938" s="179" t="str">
        <f>IFERROR(VLOOKUP(A931,REKAPAN!$A$1:$O$1,15, FALSE))</f>
        <v/>
      </c>
      <c r="C938" s="185" t="s">
        <v>300</v>
      </c>
      <c r="D938" s="186" t="str">
        <f>IFERROR(VLOOKUP(A931,REKAPAN!$A$1:$M$1,13, FALSE))</f>
        <v/>
      </c>
      <c r="E938" s="171"/>
      <c r="F938" s="176" t="s">
        <v>372</v>
      </c>
      <c r="G938" s="177" t="str">
        <f t="shared" si="125"/>
        <v/>
      </c>
      <c r="H938" s="50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173" t="s">
        <v>383</v>
      </c>
      <c r="B939" s="179" t="str">
        <f>IFERROR(VLOOKUP(A931,REKAPAN!$A$1:$M$1,6, FALSE))</f>
        <v/>
      </c>
      <c r="C939" s="185" t="s">
        <v>325</v>
      </c>
      <c r="D939" s="187" t="str">
        <f>IFERROR(VLOOKUP(A931,REKAPAN!$A$1:$M$1,11, FALSE))</f>
        <v/>
      </c>
      <c r="E939" s="171"/>
      <c r="F939" s="176" t="s">
        <v>394</v>
      </c>
      <c r="G939" s="188" t="str">
        <f>IFERROR(VLOOKUP(F931,REKAPAN!$A$1:$O$1,14, FALSE))</f>
        <v/>
      </c>
      <c r="H939" s="50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173" t="s">
        <v>404</v>
      </c>
      <c r="B940" s="189" t="str">
        <f>IFERROR(VLOOKUP(A931,REKAPAN!$A$1:$M$1,5, FALSE))</f>
        <v/>
      </c>
      <c r="C940" s="185" t="s">
        <v>351</v>
      </c>
      <c r="D940" s="187" t="str">
        <f>IFERROR(VLOOKUP(A931,REKAPAN!$A$1:$M$1,9, FALSE))</f>
        <v/>
      </c>
      <c r="E940" s="171"/>
      <c r="F940" s="176" t="s">
        <v>383</v>
      </c>
      <c r="G940" s="190" t="str">
        <f t="shared" ref="G940:G941" si="126">B939</f>
        <v/>
      </c>
      <c r="H940" s="50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191"/>
      <c r="C941" s="185" t="s">
        <v>372</v>
      </c>
      <c r="D941" s="192" t="str">
        <f>IFERROR(VLOOKUP(A931,REKAPAN!$A$1:$M$1,10, FALSE))</f>
        <v/>
      </c>
      <c r="E941" s="171"/>
      <c r="F941" s="176" t="s">
        <v>404</v>
      </c>
      <c r="G941" s="193" t="str">
        <f t="shared" si="126"/>
        <v/>
      </c>
      <c r="H941" s="50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191"/>
      <c r="C942" s="185" t="s">
        <v>394</v>
      </c>
      <c r="D942" s="194"/>
      <c r="E942" s="171"/>
      <c r="F942" s="176"/>
      <c r="H942" s="50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191"/>
      <c r="C943" s="180"/>
      <c r="D943" s="50"/>
      <c r="E943" s="171"/>
      <c r="F943" s="191"/>
      <c r="H943" s="50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176" t="s">
        <v>460</v>
      </c>
      <c r="B944" s="195" t="s">
        <v>462</v>
      </c>
      <c r="C944" s="180"/>
      <c r="D944" s="181"/>
      <c r="E944" s="171"/>
      <c r="F944" s="196" t="s">
        <v>464</v>
      </c>
      <c r="G944" s="197" t="s">
        <v>469</v>
      </c>
      <c r="H944" s="198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199" t="str">
        <f>IFERROR(VLOOKUP(A931,#REF!,16, FALSE))</f>
        <v/>
      </c>
      <c r="B945" s="200"/>
      <c r="C945" s="201"/>
      <c r="D945" s="202"/>
      <c r="E945" s="203"/>
      <c r="F945" s="204"/>
      <c r="G945" s="78"/>
      <c r="H945" s="79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162" t="s">
        <v>4144</v>
      </c>
      <c r="B946" s="27"/>
      <c r="C946" s="27"/>
      <c r="D946" s="28"/>
      <c r="E946" s="163"/>
      <c r="F946" s="164" t="str">
        <f>A946</f>
        <v>(24)14</v>
      </c>
      <c r="G946" s="165" t="s">
        <v>238</v>
      </c>
      <c r="H946" s="166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167" t="s">
        <v>239</v>
      </c>
      <c r="B947" s="168" t="str">
        <f>IFERROR(VLOOKUP(A946,REKAPAN!$A$1:$M$1,2, FALSE))</f>
        <v/>
      </c>
      <c r="C947" s="169"/>
      <c r="D947" s="170"/>
      <c r="E947" s="171"/>
      <c r="F947" s="164" t="s">
        <v>266</v>
      </c>
      <c r="G947" s="172" t="str">
        <f>B953</f>
        <v/>
      </c>
      <c r="H947" s="28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173" t="s">
        <v>269</v>
      </c>
      <c r="B948" s="174" t="str">
        <f>IFERROR(VLOOKUP(A946,REKAPAN!$A$1:$M$1,3, FALSE))</f>
        <v/>
      </c>
      <c r="D948" s="175"/>
      <c r="E948" s="171"/>
      <c r="F948" s="176" t="s">
        <v>270</v>
      </c>
      <c r="G948" s="177" t="str">
        <f>B947</f>
        <v/>
      </c>
      <c r="H948" s="50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173"/>
      <c r="D949" s="175"/>
      <c r="E949" s="171"/>
      <c r="F949" s="176" t="s">
        <v>283</v>
      </c>
      <c r="G949" s="178" t="str">
        <f t="shared" ref="G949:G953" si="127">D952</f>
        <v/>
      </c>
      <c r="H949" s="50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173"/>
      <c r="D950" s="175"/>
      <c r="E950" s="171"/>
      <c r="F950" s="176" t="s">
        <v>300</v>
      </c>
      <c r="G950" s="178" t="str">
        <f t="shared" si="127"/>
        <v/>
      </c>
      <c r="H950" s="50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173" t="s">
        <v>306</v>
      </c>
      <c r="B951" s="179" t="str">
        <f>IFERROR(VLOOKUP(A946,REKAPAN!$A$1:$M$1,4, FALSE))</f>
        <v/>
      </c>
      <c r="C951" s="180"/>
      <c r="D951" s="181"/>
      <c r="E951" s="171"/>
      <c r="F951" s="176" t="s">
        <v>325</v>
      </c>
      <c r="G951" s="177" t="str">
        <f t="shared" si="127"/>
        <v/>
      </c>
      <c r="H951" s="50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164" t="s">
        <v>332</v>
      </c>
      <c r="B952" s="182" t="s">
        <v>333</v>
      </c>
      <c r="C952" s="183" t="s">
        <v>283</v>
      </c>
      <c r="D952" s="184" t="str">
        <f>IFERROR(VLOOKUP(A946,REKAPAN!$A$1:$M$1,12, FALSE))</f>
        <v/>
      </c>
      <c r="E952" s="171"/>
      <c r="F952" s="176" t="s">
        <v>351</v>
      </c>
      <c r="G952" s="177" t="str">
        <f t="shared" si="127"/>
        <v/>
      </c>
      <c r="H952" s="50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173" t="s">
        <v>266</v>
      </c>
      <c r="B953" s="179" t="str">
        <f>IFERROR(VLOOKUP(A946,REKAPAN!$A$1:$O$1,15, FALSE))</f>
        <v/>
      </c>
      <c r="C953" s="185" t="s">
        <v>300</v>
      </c>
      <c r="D953" s="186" t="str">
        <f>IFERROR(VLOOKUP(A946,REKAPAN!$A$1:$M$1,13, FALSE))</f>
        <v/>
      </c>
      <c r="E953" s="171"/>
      <c r="F953" s="176" t="s">
        <v>372</v>
      </c>
      <c r="G953" s="177" t="str">
        <f t="shared" si="127"/>
        <v/>
      </c>
      <c r="H953" s="50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173" t="s">
        <v>383</v>
      </c>
      <c r="B954" s="179" t="str">
        <f>IFERROR(VLOOKUP(A946,REKAPAN!$A$1:$M$1,6, FALSE))</f>
        <v/>
      </c>
      <c r="C954" s="185" t="s">
        <v>325</v>
      </c>
      <c r="D954" s="187" t="str">
        <f>IFERROR(VLOOKUP(A946,REKAPAN!$A$1:$M$1,11, FALSE))</f>
        <v/>
      </c>
      <c r="E954" s="171"/>
      <c r="F954" s="176" t="s">
        <v>394</v>
      </c>
      <c r="G954" s="188" t="str">
        <f>IFERROR(VLOOKUP(F946,REKAPAN!$A$1:$O$1,14, FALSE))</f>
        <v/>
      </c>
      <c r="H954" s="50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173" t="s">
        <v>404</v>
      </c>
      <c r="B955" s="189" t="str">
        <f>IFERROR(VLOOKUP(A946,REKAPAN!$A$1:$M$1,5, FALSE))</f>
        <v/>
      </c>
      <c r="C955" s="185" t="s">
        <v>351</v>
      </c>
      <c r="D955" s="187" t="str">
        <f>IFERROR(VLOOKUP(A946,REKAPAN!$A$1:$M$1,9, FALSE))</f>
        <v/>
      </c>
      <c r="E955" s="171"/>
      <c r="F955" s="176" t="s">
        <v>383</v>
      </c>
      <c r="G955" s="190" t="str">
        <f t="shared" ref="G955:G956" si="128">B954</f>
        <v/>
      </c>
      <c r="H955" s="50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191"/>
      <c r="C956" s="185" t="s">
        <v>372</v>
      </c>
      <c r="D956" s="192" t="str">
        <f>IFERROR(VLOOKUP(A946,REKAPAN!$A$1:$M$1,10, FALSE))</f>
        <v/>
      </c>
      <c r="E956" s="171"/>
      <c r="F956" s="176" t="s">
        <v>404</v>
      </c>
      <c r="G956" s="193" t="str">
        <f t="shared" si="128"/>
        <v/>
      </c>
      <c r="H956" s="50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191"/>
      <c r="C957" s="185" t="s">
        <v>394</v>
      </c>
      <c r="D957" s="194"/>
      <c r="E957" s="171"/>
      <c r="F957" s="176"/>
      <c r="H957" s="50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191"/>
      <c r="C958" s="180"/>
      <c r="D958" s="50"/>
      <c r="E958" s="171"/>
      <c r="F958" s="191"/>
      <c r="H958" s="50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176" t="s">
        <v>460</v>
      </c>
      <c r="B959" s="195" t="s">
        <v>462</v>
      </c>
      <c r="C959" s="180"/>
      <c r="D959" s="181"/>
      <c r="E959" s="171"/>
      <c r="F959" s="196" t="s">
        <v>464</v>
      </c>
      <c r="G959" s="197" t="s">
        <v>469</v>
      </c>
      <c r="H959" s="198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199" t="str">
        <f>IFERROR(VLOOKUP(A946,#REF!,16, FALSE))</f>
        <v/>
      </c>
      <c r="B960" s="200"/>
      <c r="C960" s="201"/>
      <c r="D960" s="202"/>
      <c r="E960" s="203"/>
      <c r="F960" s="204"/>
      <c r="G960" s="78"/>
      <c r="H960" s="79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162" t="s">
        <v>4207</v>
      </c>
      <c r="B961" s="27"/>
      <c r="C961" s="27"/>
      <c r="D961" s="28"/>
      <c r="E961" s="163"/>
      <c r="F961" s="164" t="str">
        <f>A961</f>
        <v>(24)15</v>
      </c>
      <c r="G961" s="165" t="s">
        <v>238</v>
      </c>
      <c r="H961" s="166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167" t="s">
        <v>239</v>
      </c>
      <c r="B962" s="168" t="str">
        <f>IFERROR(VLOOKUP(A961,REKAPAN!$A$1:$M$1,2, FALSE))</f>
        <v/>
      </c>
      <c r="C962" s="169"/>
      <c r="D962" s="170"/>
      <c r="E962" s="171"/>
      <c r="F962" s="164" t="s">
        <v>266</v>
      </c>
      <c r="G962" s="172" t="str">
        <f>B968</f>
        <v/>
      </c>
      <c r="H962" s="28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173" t="s">
        <v>269</v>
      </c>
      <c r="B963" s="174" t="str">
        <f>IFERROR(VLOOKUP(A961,REKAPAN!$A$1:$M$1,3, FALSE))</f>
        <v/>
      </c>
      <c r="D963" s="175"/>
      <c r="E963" s="171"/>
      <c r="F963" s="176" t="s">
        <v>270</v>
      </c>
      <c r="G963" s="177" t="str">
        <f>B962</f>
        <v/>
      </c>
      <c r="H963" s="50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173"/>
      <c r="D964" s="175"/>
      <c r="E964" s="171"/>
      <c r="F964" s="176" t="s">
        <v>283</v>
      </c>
      <c r="G964" s="178" t="str">
        <f t="shared" ref="G964:G966" si="129">D967</f>
        <v/>
      </c>
      <c r="H964" s="50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173"/>
      <c r="D965" s="175"/>
      <c r="E965" s="171"/>
      <c r="F965" s="176" t="s">
        <v>300</v>
      </c>
      <c r="G965" s="178" t="str">
        <f t="shared" si="129"/>
        <v/>
      </c>
      <c r="H965" s="50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173" t="s">
        <v>306</v>
      </c>
      <c r="B966" s="179" t="str">
        <f>IFERROR(VLOOKUP(A961,REKAPAN!$A$1:$M$1,4, FALSE))</f>
        <v/>
      </c>
      <c r="C966" s="180"/>
      <c r="D966" s="181"/>
      <c r="E966" s="171"/>
      <c r="F966" s="176" t="s">
        <v>325</v>
      </c>
      <c r="G966" s="177" t="str">
        <f t="shared" si="129"/>
        <v/>
      </c>
      <c r="H966" s="50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67"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B865:B868"/>
    <mergeCell ref="G865:H865"/>
    <mergeCell ref="D867:D868"/>
    <mergeCell ref="G866:H868"/>
    <mergeCell ref="F870:H870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87:H887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A721:D721"/>
    <mergeCell ref="B723:C725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86:H786"/>
    <mergeCell ref="G787:H787"/>
    <mergeCell ref="G788:H788"/>
    <mergeCell ref="G789:H789"/>
    <mergeCell ref="G790:H790"/>
    <mergeCell ref="G791:H793"/>
    <mergeCell ref="D792:D793"/>
    <mergeCell ref="G910:H910"/>
    <mergeCell ref="G911:H913"/>
    <mergeCell ref="F915:H915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B925:B928"/>
    <mergeCell ref="G925:H925"/>
    <mergeCell ref="D927:D928"/>
    <mergeCell ref="G926:H928"/>
    <mergeCell ref="F930:H930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3"/>
    <mergeCell ref="F945:H945"/>
    <mergeCell ref="G947:H947"/>
    <mergeCell ref="G955:H955"/>
    <mergeCell ref="G956:H958"/>
    <mergeCell ref="F960:H960"/>
    <mergeCell ref="G962:H962"/>
    <mergeCell ref="G963:H963"/>
    <mergeCell ref="G964:H964"/>
    <mergeCell ref="G965:H965"/>
    <mergeCell ref="G966:H966"/>
    <mergeCell ref="G948:H948"/>
    <mergeCell ref="G949:H949"/>
    <mergeCell ref="G950:H950"/>
    <mergeCell ref="G951:H951"/>
    <mergeCell ref="G952:H952"/>
    <mergeCell ref="G953:H953"/>
    <mergeCell ref="G954:H954"/>
    <mergeCell ref="D957:D958"/>
    <mergeCell ref="A961:D961"/>
    <mergeCell ref="B963:C965"/>
    <mergeCell ref="A931:D931"/>
    <mergeCell ref="B933:C935"/>
    <mergeCell ref="B940:B943"/>
    <mergeCell ref="D942:D943"/>
    <mergeCell ref="A946:D946"/>
    <mergeCell ref="B948:C950"/>
    <mergeCell ref="B955:B958"/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3"/>
    <mergeCell ref="F45:H45"/>
    <mergeCell ref="G47:H47"/>
    <mergeCell ref="F60:H60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78:H78"/>
    <mergeCell ref="G86:H88"/>
    <mergeCell ref="F90:H90"/>
    <mergeCell ref="G92:H92"/>
    <mergeCell ref="G79:H79"/>
    <mergeCell ref="G80:H80"/>
    <mergeCell ref="G81:H81"/>
    <mergeCell ref="G82:H82"/>
    <mergeCell ref="G83:H83"/>
    <mergeCell ref="G84:H84"/>
    <mergeCell ref="G85:H85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9:H9"/>
    <mergeCell ref="B10:B13"/>
    <mergeCell ref="G10:H10"/>
    <mergeCell ref="G11:H13"/>
    <mergeCell ref="D12:D13"/>
    <mergeCell ref="F15:H15"/>
    <mergeCell ref="A16:D16"/>
    <mergeCell ref="G17:H17"/>
    <mergeCell ref="B18:C20"/>
    <mergeCell ref="G18:H18"/>
    <mergeCell ref="G19:H19"/>
    <mergeCell ref="G20:H20"/>
    <mergeCell ref="G21:H21"/>
    <mergeCell ref="G22:H22"/>
    <mergeCell ref="G23:H23"/>
    <mergeCell ref="G24:H24"/>
    <mergeCell ref="B25:B28"/>
    <mergeCell ref="G25:H25"/>
    <mergeCell ref="D27:D28"/>
    <mergeCell ref="A31:D31"/>
    <mergeCell ref="B33:C35"/>
    <mergeCell ref="B40:B43"/>
    <mergeCell ref="D42:D43"/>
    <mergeCell ref="A46:D46"/>
    <mergeCell ref="B48:C50"/>
    <mergeCell ref="B55:B58"/>
    <mergeCell ref="D57:D58"/>
    <mergeCell ref="A61:D61"/>
    <mergeCell ref="B63:C65"/>
    <mergeCell ref="B70:B73"/>
    <mergeCell ref="D72:D73"/>
    <mergeCell ref="A76:D76"/>
    <mergeCell ref="B78:C80"/>
    <mergeCell ref="B85:B88"/>
    <mergeCell ref="D87:D88"/>
    <mergeCell ref="A91:D91"/>
    <mergeCell ref="B93:C95"/>
    <mergeCell ref="G93:H93"/>
    <mergeCell ref="G94:H94"/>
    <mergeCell ref="G95:H95"/>
    <mergeCell ref="G130:H130"/>
    <mergeCell ref="G131:H133"/>
    <mergeCell ref="F135:H135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8"/>
    <mergeCell ref="F150:H150"/>
    <mergeCell ref="G159:H159"/>
    <mergeCell ref="G160:H160"/>
    <mergeCell ref="G161:H163"/>
    <mergeCell ref="F165:H165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G370:H37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8"/>
    <mergeCell ref="F360:H360"/>
    <mergeCell ref="G362:H362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B408:C410"/>
    <mergeCell ref="D417:D418"/>
    <mergeCell ref="A421:D421"/>
    <mergeCell ref="B423:C425"/>
    <mergeCell ref="A436:D436"/>
    <mergeCell ref="B438:C440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88:C290"/>
    <mergeCell ref="A301:D301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333:C335"/>
    <mergeCell ref="B355:B358"/>
    <mergeCell ref="B370:B373"/>
    <mergeCell ref="B385:B388"/>
    <mergeCell ref="B400:B403"/>
    <mergeCell ref="B415:B418"/>
    <mergeCell ref="B430:B433"/>
    <mergeCell ref="B445:B448"/>
    <mergeCell ref="B340:B343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A106:D106"/>
    <mergeCell ref="B108:C110"/>
    <mergeCell ref="B115:B118"/>
    <mergeCell ref="D117:D118"/>
    <mergeCell ref="A121:D121"/>
    <mergeCell ref="B123:C125"/>
    <mergeCell ref="B130:B133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145:B148"/>
    <mergeCell ref="D147:D148"/>
    <mergeCell ref="A151:D151"/>
    <mergeCell ref="B153:C155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8"/>
    <mergeCell ref="F120:H120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52:H152"/>
    <mergeCell ref="G153:H153"/>
    <mergeCell ref="G154:H154"/>
    <mergeCell ref="G155:H155"/>
    <mergeCell ref="G156:H156"/>
    <mergeCell ref="G157:H157"/>
    <mergeCell ref="G158:H158"/>
    <mergeCell ref="B160:B163"/>
    <mergeCell ref="D162:D163"/>
    <mergeCell ref="B175:B178"/>
    <mergeCell ref="D177:D178"/>
    <mergeCell ref="F180:H180"/>
    <mergeCell ref="G182:H182"/>
    <mergeCell ref="G183:H183"/>
    <mergeCell ref="G184:H184"/>
    <mergeCell ref="G185:H185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8"/>
    <mergeCell ref="F240:H240"/>
    <mergeCell ref="G260:H260"/>
    <mergeCell ref="G261:H261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188:H188"/>
    <mergeCell ref="G189:H189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42:H242"/>
    <mergeCell ref="G243:H243"/>
    <mergeCell ref="G244:H244"/>
    <mergeCell ref="G245:H245"/>
    <mergeCell ref="G246:H246"/>
    <mergeCell ref="G247:H247"/>
    <mergeCell ref="G248:H248"/>
    <mergeCell ref="B265:B268"/>
    <mergeCell ref="D267:D268"/>
    <mergeCell ref="B280:B283"/>
    <mergeCell ref="D282:D283"/>
    <mergeCell ref="B295:B298"/>
    <mergeCell ref="D297:D298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3"/>
    <mergeCell ref="F285:H285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G413:H413"/>
    <mergeCell ref="G443:H443"/>
    <mergeCell ref="G444:H444"/>
    <mergeCell ref="G445:H445"/>
    <mergeCell ref="G446:H448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G533:H533"/>
    <mergeCell ref="G534:H534"/>
    <mergeCell ref="B535:B538"/>
    <mergeCell ref="G535:H535"/>
    <mergeCell ref="G536:H538"/>
    <mergeCell ref="F540:H540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559:H559"/>
    <mergeCell ref="G560:H560"/>
    <mergeCell ref="G561:H561"/>
    <mergeCell ref="G562:H562"/>
    <mergeCell ref="G563:H563"/>
    <mergeCell ref="D537:D538"/>
    <mergeCell ref="A541:D541"/>
    <mergeCell ref="B543:C545"/>
    <mergeCell ref="B550:B553"/>
    <mergeCell ref="D552:D553"/>
    <mergeCell ref="A556:D556"/>
    <mergeCell ref="B558:C560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A601:D601"/>
    <mergeCell ref="B603:C605"/>
    <mergeCell ref="G604:H604"/>
    <mergeCell ref="G605:H605"/>
    <mergeCell ref="G606:H606"/>
    <mergeCell ref="G607:H607"/>
    <mergeCell ref="G608:H608"/>
    <mergeCell ref="G609:H609"/>
    <mergeCell ref="B610:B613"/>
    <mergeCell ref="G610:H610"/>
    <mergeCell ref="G611:H613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458:H458"/>
    <mergeCell ref="G459:H459"/>
    <mergeCell ref="B460:B463"/>
    <mergeCell ref="G460:H460"/>
    <mergeCell ref="D462:D463"/>
    <mergeCell ref="A466:D466"/>
    <mergeCell ref="B468:C470"/>
    <mergeCell ref="G469:H469"/>
    <mergeCell ref="G470:H470"/>
    <mergeCell ref="G471:H471"/>
    <mergeCell ref="G472:H472"/>
    <mergeCell ref="G473:H473"/>
    <mergeCell ref="G474:H474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F510:H510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G519:H519"/>
    <mergeCell ref="B520:B523"/>
    <mergeCell ref="D522:D523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G467:H467"/>
    <mergeCell ref="G461:H463"/>
    <mergeCell ref="G468:H468"/>
    <mergeCell ref="G497:H497"/>
    <mergeCell ref="G498:H498"/>
    <mergeCell ref="G499:H499"/>
    <mergeCell ref="G500:H500"/>
    <mergeCell ref="G501:H501"/>
    <mergeCell ref="G502:H502"/>
    <mergeCell ref="G503:H503"/>
    <mergeCell ref="G520:H520"/>
    <mergeCell ref="G521:H523"/>
    <mergeCell ref="F525:H525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3"/>
    <mergeCell ref="B580:B583"/>
    <mergeCell ref="B595:B598"/>
    <mergeCell ref="B565:B568"/>
    <mergeCell ref="D567:D568"/>
    <mergeCell ref="A571:D571"/>
    <mergeCell ref="B573:C575"/>
    <mergeCell ref="D582:D583"/>
    <mergeCell ref="A586:D586"/>
    <mergeCell ref="B588:C590"/>
    <mergeCell ref="D597:D598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F810:H810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8:H828"/>
    <mergeCell ref="G829:H829"/>
    <mergeCell ref="G830:H830"/>
    <mergeCell ref="G831:H831"/>
    <mergeCell ref="G832:H832"/>
    <mergeCell ref="G833:H833"/>
    <mergeCell ref="G834:H834"/>
  </mergeCells>
  <printOptions gridLines="1" horizontalCentered="1"/>
  <pageMargins bottom="0.75" footer="0.0" header="0.0" left="0.17598425196850392" right="0.1637478108581436" top="0.2679509632224168"/>
  <pageSetup fitToHeight="0" paperSize="5" cellComments="atEnd" orientation="portrait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0"/>
  <cols>
    <col customWidth="1" min="1" max="1" width="16.14"/>
    <col customWidth="1" min="2" max="2" width="39.57"/>
    <col customWidth="1" min="3" max="3" width="24.0"/>
    <col customWidth="1" min="4" max="4" width="15.29"/>
    <col customWidth="1" min="5" max="5" width="3.29"/>
    <col customWidth="1" min="6" max="6" width="16.71"/>
    <col customWidth="1" min="8" max="8" width="25.86"/>
  </cols>
  <sheetData>
    <row r="1" ht="15.75" customHeight="1">
      <c r="A1" s="26" t="s">
        <v>4114</v>
      </c>
      <c r="B1" s="27"/>
      <c r="C1" s="27"/>
      <c r="D1" s="28"/>
      <c r="E1" s="29"/>
      <c r="F1" s="30" t="str">
        <f>A1</f>
        <v>(31)18</v>
      </c>
      <c r="G1" s="31" t="s">
        <v>238</v>
      </c>
      <c r="H1" s="32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34" t="s">
        <v>239</v>
      </c>
      <c r="B2" s="35" t="str">
        <f>IFERROR(VLOOKUP(A1,REKAPAN!$A$1:$M$2940,2, FALSE))</f>
        <v/>
      </c>
      <c r="C2" s="36"/>
      <c r="D2" s="38"/>
      <c r="E2" s="40"/>
      <c r="F2" s="30" t="s">
        <v>266</v>
      </c>
      <c r="G2" s="43" t="str">
        <f>B8</f>
        <v/>
      </c>
      <c r="H2" s="28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4" t="s">
        <v>269</v>
      </c>
      <c r="B3" s="45" t="str">
        <f>IFERROR(VLOOKUP(A1,REKAPAN!$A$1:$M$2940,3, FALSE))</f>
        <v/>
      </c>
      <c r="D3" s="46"/>
      <c r="E3" s="40"/>
      <c r="F3" s="47" t="s">
        <v>270</v>
      </c>
      <c r="G3" s="49" t="str">
        <f>B2</f>
        <v/>
      </c>
      <c r="H3" s="50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20.25" customHeight="1">
      <c r="A4" s="44"/>
      <c r="D4" s="46"/>
      <c r="E4" s="40"/>
      <c r="F4" s="47" t="s">
        <v>283</v>
      </c>
      <c r="G4" s="51" t="str">
        <f t="shared" ref="G4:G8" si="1">D7</f>
        <v/>
      </c>
      <c r="H4" s="50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4"/>
      <c r="D5" s="46"/>
      <c r="E5" s="40"/>
      <c r="F5" s="47" t="s">
        <v>300</v>
      </c>
      <c r="G5" s="51" t="str">
        <f t="shared" si="1"/>
        <v/>
      </c>
      <c r="H5" s="50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4" t="s">
        <v>306</v>
      </c>
      <c r="B6" s="52" t="str">
        <f>IFERROR(VLOOKUP(A1,REKAPAN!$A$1:$M$2940,4, FALSE))</f>
        <v/>
      </c>
      <c r="C6" s="53"/>
      <c r="D6" s="54"/>
      <c r="E6" s="40"/>
      <c r="F6" s="47" t="s">
        <v>325</v>
      </c>
      <c r="G6" s="49" t="str">
        <f t="shared" si="1"/>
        <v/>
      </c>
      <c r="H6" s="50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30" t="s">
        <v>332</v>
      </c>
      <c r="B7" s="55"/>
      <c r="C7" s="56" t="s">
        <v>283</v>
      </c>
      <c r="D7" s="57" t="str">
        <f>IFERROR(VLOOKUP(A1,REKAPAN!$A$1:$M$2940,12, FALSE))</f>
        <v/>
      </c>
      <c r="E7" s="40"/>
      <c r="F7" s="47" t="s">
        <v>351</v>
      </c>
      <c r="G7" s="49" t="str">
        <f t="shared" si="1"/>
        <v/>
      </c>
      <c r="H7" s="50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4" t="s">
        <v>266</v>
      </c>
      <c r="B8" s="52" t="str">
        <f>IFERROR(VLOOKUP(A1,REKAPAN!$A$1:$O$2940,15, FALSE))</f>
        <v/>
      </c>
      <c r="C8" s="58" t="s">
        <v>300</v>
      </c>
      <c r="D8" s="59" t="str">
        <f>IFERROR(VLOOKUP(A1,REKAPAN!$A$1:$M$2940,13, FALSE))</f>
        <v/>
      </c>
      <c r="E8" s="40"/>
      <c r="F8" s="47" t="s">
        <v>372</v>
      </c>
      <c r="G8" s="49" t="str">
        <f t="shared" si="1"/>
        <v/>
      </c>
      <c r="H8" s="50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4" t="s">
        <v>383</v>
      </c>
      <c r="B9" s="52" t="str">
        <f>IFERROR(VLOOKUP(A1,REKAPAN!$A$1:$M$2940,6, FALSE))</f>
        <v/>
      </c>
      <c r="C9" s="58" t="s">
        <v>325</v>
      </c>
      <c r="D9" s="60" t="str">
        <f>IFERROR(VLOOKUP(A1,REKAPAN!$A$1:$M$2940,11, FALSE))</f>
        <v/>
      </c>
      <c r="E9" s="40"/>
      <c r="F9" s="47" t="s">
        <v>394</v>
      </c>
      <c r="G9" s="61" t="str">
        <f>IFERROR(VLOOKUP(A1,REKAPAN!$A$1:$O$1,14, FALSE))</f>
        <v/>
      </c>
      <c r="H9" s="50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4" t="s">
        <v>404</v>
      </c>
      <c r="B10" s="62" t="str">
        <f>IFERROR(VLOOKUP(A1,REKAPAN!$A$1:$M$2940,5, FALSE))</f>
        <v/>
      </c>
      <c r="C10" s="58" t="s">
        <v>351</v>
      </c>
      <c r="D10" s="60" t="str">
        <f>IFERROR(VLOOKUP(A1,REKAPAN!$A$1:$M$2940,9, FALSE))</f>
        <v/>
      </c>
      <c r="E10" s="40"/>
      <c r="F10" s="47" t="s">
        <v>383</v>
      </c>
      <c r="G10" s="63" t="str">
        <f t="shared" ref="G10:G11" si="2">B9</f>
        <v/>
      </c>
      <c r="H10" s="50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64"/>
      <c r="C11" s="58" t="s">
        <v>372</v>
      </c>
      <c r="D11" s="65" t="str">
        <f>IFERROR(VLOOKUP(A1,REKAPAN!$A$1:$M$2940,10, FALSE))</f>
        <v/>
      </c>
      <c r="E11" s="40"/>
      <c r="F11" s="47" t="s">
        <v>404</v>
      </c>
      <c r="G11" s="66" t="str">
        <f t="shared" si="2"/>
        <v/>
      </c>
      <c r="H11" s="50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4.25" customHeight="1">
      <c r="A12" s="64"/>
      <c r="C12" s="58" t="s">
        <v>394</v>
      </c>
      <c r="D12" s="67"/>
      <c r="E12" s="40"/>
      <c r="F12" s="47"/>
      <c r="H12" s="5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30.0" customHeight="1">
      <c r="A13" s="64"/>
      <c r="C13" s="53"/>
      <c r="D13" s="50"/>
      <c r="E13" s="40"/>
      <c r="F13" s="64"/>
      <c r="H13" s="50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7" t="s">
        <v>460</v>
      </c>
      <c r="B14" s="68" t="s">
        <v>462</v>
      </c>
      <c r="C14" s="53"/>
      <c r="D14" s="54"/>
      <c r="E14" s="40"/>
      <c r="F14" s="69" t="s">
        <v>464</v>
      </c>
      <c r="G14" s="70" t="s">
        <v>469</v>
      </c>
      <c r="H14" s="71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72" t="str">
        <f>IFERROR(VLOOKUP(A1,REKAPAN!$A$2:$R$2940,16, FALSE))</f>
        <v/>
      </c>
      <c r="B15" s="73"/>
      <c r="C15" s="74"/>
      <c r="D15" s="75"/>
      <c r="E15" s="76"/>
      <c r="F15" s="77"/>
      <c r="G15" s="78"/>
      <c r="H15" s="79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26" t="s">
        <v>4117</v>
      </c>
      <c r="B16" s="27"/>
      <c r="C16" s="27"/>
      <c r="D16" s="28"/>
      <c r="E16" s="29"/>
      <c r="F16" s="30" t="str">
        <f>A16</f>
        <v>(31)19</v>
      </c>
      <c r="G16" s="31" t="s">
        <v>238</v>
      </c>
      <c r="H16" s="32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34" t="s">
        <v>239</v>
      </c>
      <c r="B17" s="35" t="str">
        <f>IFERROR(VLOOKUP(A16,REKAPAN!$A$1:$M$2940,2, FALSE))</f>
        <v/>
      </c>
      <c r="C17" s="36"/>
      <c r="D17" s="38"/>
      <c r="E17" s="40"/>
      <c r="F17" s="30" t="s">
        <v>266</v>
      </c>
      <c r="G17" s="43" t="str">
        <f>B23</f>
        <v/>
      </c>
      <c r="H17" s="28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4" t="s">
        <v>269</v>
      </c>
      <c r="B18" s="45" t="str">
        <f>IFERROR(VLOOKUP(A16,REKAPAN!$A$1:$M$2940,3, FALSE))</f>
        <v/>
      </c>
      <c r="D18" s="46"/>
      <c r="E18" s="40"/>
      <c r="F18" s="47" t="s">
        <v>270</v>
      </c>
      <c r="G18" s="49" t="str">
        <f>B17</f>
        <v/>
      </c>
      <c r="H18" s="50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3.5" customHeight="1">
      <c r="A19" s="44"/>
      <c r="D19" s="46"/>
      <c r="E19" s="40"/>
      <c r="F19" s="47" t="s">
        <v>283</v>
      </c>
      <c r="G19" s="51" t="str">
        <f t="shared" ref="G19:G23" si="3">D22</f>
        <v/>
      </c>
      <c r="H19" s="50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34.5" customHeight="1">
      <c r="A20" s="44"/>
      <c r="D20" s="46"/>
      <c r="E20" s="40"/>
      <c r="F20" s="47" t="s">
        <v>300</v>
      </c>
      <c r="G20" s="51" t="str">
        <f t="shared" si="3"/>
        <v/>
      </c>
      <c r="H20" s="50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4" t="s">
        <v>306</v>
      </c>
      <c r="B21" s="52" t="str">
        <f>IFERROR(VLOOKUP(A16,REKAPAN!$A$1:$M$2940,4, FALSE))</f>
        <v/>
      </c>
      <c r="C21" s="53"/>
      <c r="D21" s="54"/>
      <c r="E21" s="40"/>
      <c r="F21" s="47" t="s">
        <v>325</v>
      </c>
      <c r="G21" s="49" t="str">
        <f t="shared" si="3"/>
        <v/>
      </c>
      <c r="H21" s="50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30" t="s">
        <v>332</v>
      </c>
      <c r="B22" s="55" t="s">
        <v>333</v>
      </c>
      <c r="C22" s="56" t="s">
        <v>283</v>
      </c>
      <c r="D22" s="57" t="str">
        <f>IFERROR(VLOOKUP(A16,REKAPAN!$A$1:$M$2940,12, FALSE))</f>
        <v/>
      </c>
      <c r="E22" s="40"/>
      <c r="F22" s="47" t="s">
        <v>351</v>
      </c>
      <c r="G22" s="49" t="str">
        <f t="shared" si="3"/>
        <v/>
      </c>
      <c r="H22" s="50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4" t="s">
        <v>266</v>
      </c>
      <c r="B23" s="52" t="str">
        <f>IFERROR(VLOOKUP(A16,REKAPAN!$A$1:$O$2940,15, FALSE))</f>
        <v/>
      </c>
      <c r="C23" s="58" t="s">
        <v>300</v>
      </c>
      <c r="D23" s="59" t="str">
        <f>IFERROR(VLOOKUP(A16,REKAPAN!$A$1:$M$2940,13, FALSE))</f>
        <v/>
      </c>
      <c r="E23" s="40"/>
      <c r="F23" s="47" t="s">
        <v>372</v>
      </c>
      <c r="G23" s="49" t="str">
        <f t="shared" si="3"/>
        <v/>
      </c>
      <c r="H23" s="50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4" t="s">
        <v>383</v>
      </c>
      <c r="B24" s="52" t="str">
        <f>IFERROR(VLOOKUP(A16,REKAPAN!$A$1:$M$2940,6, FALSE))</f>
        <v/>
      </c>
      <c r="C24" s="58" t="s">
        <v>325</v>
      </c>
      <c r="D24" s="60" t="str">
        <f>IFERROR(VLOOKUP(A16,REKAPAN!$A$1:$M$2940,11, FALSE))</f>
        <v/>
      </c>
      <c r="E24" s="40"/>
      <c r="F24" s="47" t="s">
        <v>394</v>
      </c>
      <c r="G24" s="61" t="str">
        <f>IFERROR(VLOOKUP(A16,REKAPAN!$A$1:$O$1,14, FALSE))</f>
        <v/>
      </c>
      <c r="H24" s="50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4" t="s">
        <v>404</v>
      </c>
      <c r="B25" s="62" t="str">
        <f>IFERROR(VLOOKUP(A16,REKAPAN!$A$1:$M$2940,5, FALSE))</f>
        <v/>
      </c>
      <c r="C25" s="58" t="s">
        <v>351</v>
      </c>
      <c r="D25" s="60" t="str">
        <f>IFERROR(VLOOKUP(A16,REKAPAN!$A$1:$M$2940,9, FALSE))</f>
        <v/>
      </c>
      <c r="E25" s="40"/>
      <c r="F25" s="47" t="s">
        <v>383</v>
      </c>
      <c r="G25" s="63" t="str">
        <f t="shared" ref="G25:G26" si="4">B24</f>
        <v/>
      </c>
      <c r="H25" s="50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64"/>
      <c r="C26" s="58" t="s">
        <v>372</v>
      </c>
      <c r="D26" s="65" t="str">
        <f>IFERROR(VLOOKUP(A16,REKAPAN!$A$1:$M$2940,10, FALSE))</f>
        <v/>
      </c>
      <c r="E26" s="40"/>
      <c r="F26" s="47" t="s">
        <v>404</v>
      </c>
      <c r="G26" s="66" t="str">
        <f t="shared" si="4"/>
        <v/>
      </c>
      <c r="H26" s="50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64"/>
      <c r="C27" s="58" t="s">
        <v>394</v>
      </c>
      <c r="D27" s="67"/>
      <c r="E27" s="40"/>
      <c r="F27" s="47"/>
      <c r="H27" s="50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44.25" customHeight="1">
      <c r="A28" s="64"/>
      <c r="C28" s="53"/>
      <c r="D28" s="50"/>
      <c r="E28" s="40"/>
      <c r="F28" s="64"/>
      <c r="H28" s="50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7" t="s">
        <v>460</v>
      </c>
      <c r="B29" s="68" t="s">
        <v>462</v>
      </c>
      <c r="C29" s="53"/>
      <c r="D29" s="54"/>
      <c r="E29" s="40"/>
      <c r="F29" s="69" t="s">
        <v>464</v>
      </c>
      <c r="G29" s="70" t="s">
        <v>469</v>
      </c>
      <c r="H29" s="71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72" t="str">
        <f>IFERROR(VLOOKUP(A16,REKAPAN!$A$2:$R$2940,16, FALSE))</f>
        <v/>
      </c>
      <c r="B30" s="73"/>
      <c r="C30" s="74"/>
      <c r="D30" s="75"/>
      <c r="E30" s="76"/>
      <c r="F30" s="77"/>
      <c r="G30" s="78"/>
      <c r="H30" s="79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26" t="s">
        <v>4120</v>
      </c>
      <c r="B31" s="27"/>
      <c r="C31" s="27"/>
      <c r="D31" s="28"/>
      <c r="E31" s="29"/>
      <c r="F31" s="30" t="str">
        <f>A31</f>
        <v>(31)20</v>
      </c>
      <c r="G31" s="31" t="s">
        <v>238</v>
      </c>
      <c r="H31" s="32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34" t="s">
        <v>239</v>
      </c>
      <c r="B32" s="35" t="str">
        <f>IFERROR(VLOOKUP(A31,REKAPAN!$A$1:$M$2940,2, FALSE))</f>
        <v/>
      </c>
      <c r="C32" s="36"/>
      <c r="D32" s="38"/>
      <c r="E32" s="40"/>
      <c r="F32" s="30" t="s">
        <v>266</v>
      </c>
      <c r="G32" s="43" t="str">
        <f>B38</f>
        <v/>
      </c>
      <c r="H32" s="28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4" t="s">
        <v>269</v>
      </c>
      <c r="B33" s="45" t="str">
        <f>IFERROR(VLOOKUP(A31,REKAPAN!$A$1:$M$2940,3, FALSE))</f>
        <v/>
      </c>
      <c r="D33" s="46"/>
      <c r="E33" s="40"/>
      <c r="F33" s="47" t="s">
        <v>270</v>
      </c>
      <c r="G33" s="49" t="str">
        <f>B32</f>
        <v/>
      </c>
      <c r="H33" s="50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8.75" customHeight="1">
      <c r="A34" s="44"/>
      <c r="D34" s="46"/>
      <c r="E34" s="40"/>
      <c r="F34" s="47" t="s">
        <v>283</v>
      </c>
      <c r="G34" s="51" t="str">
        <f t="shared" ref="G34:G38" si="5">D37</f>
        <v/>
      </c>
      <c r="H34" s="50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9.5" customHeight="1">
      <c r="A35" s="44"/>
      <c r="D35" s="46"/>
      <c r="E35" s="40"/>
      <c r="F35" s="47" t="s">
        <v>300</v>
      </c>
      <c r="G35" s="51" t="str">
        <f t="shared" si="5"/>
        <v/>
      </c>
      <c r="H35" s="50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4" t="s">
        <v>306</v>
      </c>
      <c r="B36" s="52" t="str">
        <f>IFERROR(VLOOKUP(A31,REKAPAN!$A$1:$M$2940,4, FALSE))</f>
        <v/>
      </c>
      <c r="C36" s="53"/>
      <c r="D36" s="54"/>
      <c r="E36" s="40"/>
      <c r="F36" s="47" t="s">
        <v>325</v>
      </c>
      <c r="G36" s="49" t="str">
        <f t="shared" si="5"/>
        <v/>
      </c>
      <c r="H36" s="50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30" t="s">
        <v>332</v>
      </c>
      <c r="B37" s="55" t="s">
        <v>333</v>
      </c>
      <c r="C37" s="56" t="s">
        <v>283</v>
      </c>
      <c r="D37" s="57" t="str">
        <f>IFERROR(VLOOKUP(A31,REKAPAN!$A$1:$M$2940,12, FALSE))</f>
        <v/>
      </c>
      <c r="E37" s="40"/>
      <c r="F37" s="47" t="s">
        <v>351</v>
      </c>
      <c r="G37" s="49" t="str">
        <f t="shared" si="5"/>
        <v/>
      </c>
      <c r="H37" s="50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4" t="s">
        <v>266</v>
      </c>
      <c r="B38" s="52" t="str">
        <f>IFERROR(VLOOKUP(A31,REKAPAN!$A$1:$O$2940,15, FALSE))</f>
        <v/>
      </c>
      <c r="C38" s="58" t="s">
        <v>300</v>
      </c>
      <c r="D38" s="59" t="str">
        <f>IFERROR(VLOOKUP(A31,REKAPAN!$A$1:$M$2940,13, FALSE))</f>
        <v/>
      </c>
      <c r="E38" s="40"/>
      <c r="F38" s="47" t="s">
        <v>372</v>
      </c>
      <c r="G38" s="49" t="str">
        <f t="shared" si="5"/>
        <v/>
      </c>
      <c r="H38" s="50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4" t="s">
        <v>383</v>
      </c>
      <c r="B39" s="52" t="str">
        <f>IFERROR(VLOOKUP(A31,REKAPAN!$A$1:$M$2940,6, FALSE))</f>
        <v/>
      </c>
      <c r="C39" s="58" t="s">
        <v>325</v>
      </c>
      <c r="D39" s="60" t="str">
        <f>IFERROR(VLOOKUP(A31,REKAPAN!$A$1:$M$2940,11, FALSE))</f>
        <v/>
      </c>
      <c r="E39" s="40"/>
      <c r="F39" s="47" t="s">
        <v>394</v>
      </c>
      <c r="G39" s="61" t="str">
        <f>IFERROR(VLOOKUP(A31,REKAPAN!$A$1:$O$1,14, FALSE))</f>
        <v/>
      </c>
      <c r="H39" s="50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4" t="s">
        <v>404</v>
      </c>
      <c r="B40" s="62" t="str">
        <f>IFERROR(VLOOKUP(A31,REKAPAN!$A$1:$M$2940,5, FALSE))</f>
        <v/>
      </c>
      <c r="C40" s="58" t="s">
        <v>351</v>
      </c>
      <c r="D40" s="60" t="str">
        <f>IFERROR(VLOOKUP(A31,REKAPAN!$A$1:$M$2940,9, FALSE))</f>
        <v/>
      </c>
      <c r="E40" s="40"/>
      <c r="F40" s="47" t="s">
        <v>383</v>
      </c>
      <c r="G40" s="63" t="str">
        <f t="shared" ref="G40:G41" si="6">B39</f>
        <v/>
      </c>
      <c r="H40" s="50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64"/>
      <c r="C41" s="58" t="s">
        <v>372</v>
      </c>
      <c r="D41" s="65" t="str">
        <f>IFERROR(VLOOKUP(A31,REKAPAN!$A$1:$M$2940,10, FALSE))</f>
        <v/>
      </c>
      <c r="E41" s="40"/>
      <c r="F41" s="47" t="s">
        <v>404</v>
      </c>
      <c r="G41" s="66" t="str">
        <f t="shared" si="6"/>
        <v/>
      </c>
      <c r="H41" s="50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64"/>
      <c r="C42" s="58" t="s">
        <v>394</v>
      </c>
      <c r="D42" s="67"/>
      <c r="E42" s="40"/>
      <c r="F42" s="47"/>
      <c r="H42" s="50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33.0" customHeight="1">
      <c r="A43" s="64"/>
      <c r="C43" s="53"/>
      <c r="D43" s="50"/>
      <c r="E43" s="40"/>
      <c r="F43" s="64"/>
      <c r="H43" s="50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7" t="s">
        <v>460</v>
      </c>
      <c r="B44" s="68" t="s">
        <v>462</v>
      </c>
      <c r="C44" s="53"/>
      <c r="D44" s="54"/>
      <c r="E44" s="40"/>
      <c r="F44" s="69" t="s">
        <v>464</v>
      </c>
      <c r="G44" s="70" t="s">
        <v>469</v>
      </c>
      <c r="H44" s="71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72" t="str">
        <f>IFERROR(VLOOKUP(A31,REKAPAN!$A$2:$R$2940,16, FALSE))</f>
        <v/>
      </c>
      <c r="B45" s="73"/>
      <c r="C45" s="74"/>
      <c r="D45" s="75"/>
      <c r="E45" s="76"/>
      <c r="F45" s="77"/>
      <c r="G45" s="78"/>
      <c r="H45" s="79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26" t="s">
        <v>798</v>
      </c>
      <c r="B46" s="27"/>
      <c r="C46" s="27"/>
      <c r="D46" s="28"/>
      <c r="E46" s="29"/>
      <c r="F46" s="30" t="str">
        <f>A46</f>
        <v>(24)4</v>
      </c>
      <c r="G46" s="31" t="s">
        <v>238</v>
      </c>
      <c r="H46" s="32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34" t="s">
        <v>239</v>
      </c>
      <c r="B47" s="35" t="str">
        <f>IFERROR(VLOOKUP(A46,REKAPAN!$A$1:$M$2940,2, FALSE))</f>
        <v>Riska nurhakiki</v>
      </c>
      <c r="C47" s="36"/>
      <c r="D47" s="38"/>
      <c r="E47" s="40"/>
      <c r="F47" s="30" t="s">
        <v>266</v>
      </c>
      <c r="G47" s="43" t="str">
        <f>B53</f>
        <v>CS YENI (082321458214)</v>
      </c>
      <c r="H47" s="28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4" t="s">
        <v>269</v>
      </c>
      <c r="B48" s="45" t="str">
        <f>IFERROR(VLOOKUP(A46,REKAPAN!$A$1:$M$2940,3, FALSE))</f>
        <v>jl.daan Mogot km.13 no.159 (toko besi Mega baja) Kecamatan :Cengkareng Kota :Jakarta barat Prov :DKI Jakarta</v>
      </c>
      <c r="D48" s="46"/>
      <c r="E48" s="40"/>
      <c r="F48" s="47" t="s">
        <v>270</v>
      </c>
      <c r="G48" s="49" t="str">
        <f>B47</f>
        <v>Riska nurhakiki</v>
      </c>
      <c r="H48" s="50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24.75" customHeight="1">
      <c r="A49" s="44"/>
      <c r="D49" s="46"/>
      <c r="E49" s="40"/>
      <c r="F49" s="47" t="s">
        <v>283</v>
      </c>
      <c r="G49" s="51" t="str">
        <f t="shared" ref="G49:G53" si="7">D52</f>
        <v>23/04/19</v>
      </c>
      <c r="H49" s="50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6.0" customHeight="1">
      <c r="A50" s="44"/>
      <c r="D50" s="46"/>
      <c r="E50" s="40"/>
      <c r="F50" s="47" t="s">
        <v>300</v>
      </c>
      <c r="G50" s="51" t="str">
        <f t="shared" si="7"/>
        <v>23/04/19</v>
      </c>
      <c r="H50" s="5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4" t="s">
        <v>306</v>
      </c>
      <c r="B51" s="52" t="str">
        <f>IFERROR(VLOOKUP(A46,REKAPAN!$A$1:$M$2940,4, FALSE))</f>
        <v>082320654622</v>
      </c>
      <c r="C51" s="53"/>
      <c r="D51" s="54"/>
      <c r="E51" s="40"/>
      <c r="F51" s="47" t="s">
        <v>325</v>
      </c>
      <c r="G51" s="49" t="str">
        <f t="shared" si="7"/>
        <v/>
      </c>
      <c r="H51" s="50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30" t="s">
        <v>332</v>
      </c>
      <c r="B52" s="55" t="s">
        <v>333</v>
      </c>
      <c r="C52" s="56" t="s">
        <v>283</v>
      </c>
      <c r="D52" s="57" t="str">
        <f>IFERROR(VLOOKUP(A46,REKAPAN!$A$1:$M$2940,12, FALSE))</f>
        <v>23/04/19</v>
      </c>
      <c r="E52" s="40"/>
      <c r="F52" s="47" t="s">
        <v>351</v>
      </c>
      <c r="G52" s="49">
        <f t="shared" si="7"/>
        <v>11000</v>
      </c>
      <c r="H52" s="50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4" t="s">
        <v>266</v>
      </c>
      <c r="B53" s="52" t="str">
        <f>IFERROR(VLOOKUP(A46,REKAPAN!$A$1:$O$2940,15, FALSE))</f>
        <v>CS YENI (082321458214)</v>
      </c>
      <c r="C53" s="58" t="s">
        <v>300</v>
      </c>
      <c r="D53" s="59" t="str">
        <f>IFERROR(VLOOKUP(A46,REKAPAN!$A$1:$M$2940,13, FALSE))</f>
        <v>23/04/19</v>
      </c>
      <c r="E53" s="40"/>
      <c r="F53" s="47" t="s">
        <v>372</v>
      </c>
      <c r="G53" s="49" t="str">
        <f t="shared" si="7"/>
        <v>JNE REG</v>
      </c>
      <c r="H53" s="50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4" t="s">
        <v>383</v>
      </c>
      <c r="B54" s="52">
        <f>IFERROR(VLOOKUP(A46,REKAPAN!$A$1:$M$2940,6, FALSE))</f>
        <v>2</v>
      </c>
      <c r="C54" s="58" t="s">
        <v>325</v>
      </c>
      <c r="D54" s="60" t="str">
        <f>IFERROR(VLOOKUP(A46,REKAPAN!$A$1:$M$2940,11, FALSE))</f>
        <v/>
      </c>
      <c r="E54" s="40"/>
      <c r="F54" s="47" t="s">
        <v>394</v>
      </c>
      <c r="G54" s="61" t="str">
        <f>IFERROR(VLOOKUP(A46,REKAPAN!$A$1:$O$1,14, FALSE))</f>
        <v/>
      </c>
      <c r="H54" s="50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4" t="s">
        <v>404</v>
      </c>
      <c r="B55" s="62" t="str">
        <f>IFERROR(VLOOKUP(A46,REKAPAN!$A$1:$M$2940,5, FALSE))</f>
        <v>Yara Nude L set</v>
      </c>
      <c r="C55" s="58" t="s">
        <v>351</v>
      </c>
      <c r="D55" s="60">
        <f>IFERROR(VLOOKUP(A46,REKAPAN!$A$1:$M$2940,9, FALSE))</f>
        <v>11000</v>
      </c>
      <c r="E55" s="40"/>
      <c r="F55" s="47" t="s">
        <v>383</v>
      </c>
      <c r="G55" s="63">
        <f t="shared" ref="G55:G56" si="8">B54</f>
        <v>2</v>
      </c>
      <c r="H55" s="50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64"/>
      <c r="C56" s="58" t="s">
        <v>372</v>
      </c>
      <c r="D56" s="65" t="str">
        <f>IFERROR(VLOOKUP(A46,REKAPAN!$A$1:$M$2940,10, FALSE))</f>
        <v>JNE REG</v>
      </c>
      <c r="E56" s="40"/>
      <c r="F56" s="47" t="s">
        <v>404</v>
      </c>
      <c r="G56" s="66" t="str">
        <f t="shared" si="8"/>
        <v>Yara Nude L set</v>
      </c>
      <c r="H56" s="50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64"/>
      <c r="C57" s="58" t="s">
        <v>394</v>
      </c>
      <c r="D57" s="67"/>
      <c r="E57" s="40"/>
      <c r="F57" s="47"/>
      <c r="H57" s="5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3.5" customHeight="1">
      <c r="A58" s="64"/>
      <c r="C58" s="53"/>
      <c r="D58" s="50"/>
      <c r="E58" s="40"/>
      <c r="F58" s="64"/>
      <c r="H58" s="50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7" t="s">
        <v>460</v>
      </c>
      <c r="B59" s="68" t="s">
        <v>462</v>
      </c>
      <c r="C59" s="53"/>
      <c r="D59" s="54"/>
      <c r="E59" s="40"/>
      <c r="F59" s="69" t="s">
        <v>464</v>
      </c>
      <c r="G59" s="70" t="s">
        <v>469</v>
      </c>
      <c r="H59" s="71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72" t="str">
        <f>IFERROR(VLOOKUP(A46,REKAPAN!$A$2:$R$2940,16, FALSE))</f>
        <v/>
      </c>
      <c r="B60" s="73"/>
      <c r="C60" s="74"/>
      <c r="D60" s="75"/>
      <c r="E60" s="76"/>
      <c r="F60" s="77"/>
      <c r="G60" s="78"/>
      <c r="H60" s="79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26" t="s">
        <v>803</v>
      </c>
      <c r="B61" s="27"/>
      <c r="C61" s="27"/>
      <c r="D61" s="28"/>
      <c r="E61" s="29"/>
      <c r="F61" s="30" t="str">
        <f>A61</f>
        <v>(24)5</v>
      </c>
      <c r="G61" s="31" t="s">
        <v>238</v>
      </c>
      <c r="H61" s="32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34" t="s">
        <v>239</v>
      </c>
      <c r="B62" s="35" t="str">
        <f>IFERROR(VLOOKUP(A61,REKAPAN!$A$1:$M$2940,2, FALSE))</f>
        <v>Nopita Wulandari</v>
      </c>
      <c r="C62" s="36"/>
      <c r="D62" s="38"/>
      <c r="E62" s="40"/>
      <c r="F62" s="30" t="s">
        <v>266</v>
      </c>
      <c r="G62" s="43" t="str">
        <f>B68</f>
        <v>CS YENI (082321458214)</v>
      </c>
      <c r="H62" s="28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4" t="s">
        <v>269</v>
      </c>
      <c r="B63" s="45" t="str">
        <f>IFERROR(VLOOKUP(A61,REKAPAN!$A$1:$M$2940,3, FALSE))</f>
        <v>jl. Ra. Kartini,  gang sepakat,  desa karang anyar 2, kec. Argamakmur, kab. Bengkulu Utara. Provinsi Bengkulu Kecamatan : Argamakmur Kab/Kota : Bengkulu Utara Provinsi : Bengkulu</v>
      </c>
      <c r="D63" s="46"/>
      <c r="E63" s="40"/>
      <c r="F63" s="47" t="s">
        <v>270</v>
      </c>
      <c r="G63" s="49" t="str">
        <f>B62</f>
        <v>Nopita Wulandari</v>
      </c>
      <c r="H63" s="50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4"/>
      <c r="D64" s="46"/>
      <c r="E64" s="40"/>
      <c r="F64" s="47" t="s">
        <v>283</v>
      </c>
      <c r="G64" s="51" t="str">
        <f t="shared" ref="G64:G68" si="9">D67</f>
        <v>24/04/19</v>
      </c>
      <c r="H64" s="50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32.25" customHeight="1">
      <c r="A65" s="44"/>
      <c r="D65" s="46"/>
      <c r="E65" s="40"/>
      <c r="F65" s="47" t="s">
        <v>300</v>
      </c>
      <c r="G65" s="51" t="str">
        <f t="shared" si="9"/>
        <v>24/04/19</v>
      </c>
      <c r="H65" s="50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4" t="s">
        <v>306</v>
      </c>
      <c r="B66" s="52" t="str">
        <f>IFERROR(VLOOKUP(A61,REKAPAN!$A$1:$M$2940,4, FALSE))</f>
        <v>082306446656</v>
      </c>
      <c r="C66" s="53"/>
      <c r="D66" s="54"/>
      <c r="E66" s="40"/>
      <c r="F66" s="47" t="s">
        <v>325</v>
      </c>
      <c r="G66" s="49" t="str">
        <f t="shared" si="9"/>
        <v/>
      </c>
      <c r="H66" s="50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30" t="s">
        <v>332</v>
      </c>
      <c r="B67" s="55" t="s">
        <v>333</v>
      </c>
      <c r="C67" s="56" t="s">
        <v>283</v>
      </c>
      <c r="D67" s="57" t="str">
        <f>IFERROR(VLOOKUP(A61,REKAPAN!$A$1:$M$2940,12, FALSE))</f>
        <v>24/04/19</v>
      </c>
      <c r="E67" s="40"/>
      <c r="F67" s="47" t="s">
        <v>351</v>
      </c>
      <c r="G67" s="49">
        <f t="shared" si="9"/>
        <v>46000</v>
      </c>
      <c r="H67" s="50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4" t="s">
        <v>266</v>
      </c>
      <c r="B68" s="52" t="str">
        <f>IFERROR(VLOOKUP(A61,REKAPAN!$A$1:$O$2940,15, FALSE))</f>
        <v>CS YENI (082321458214)</v>
      </c>
      <c r="C68" s="58" t="s">
        <v>300</v>
      </c>
      <c r="D68" s="59" t="str">
        <f>IFERROR(VLOOKUP(A61,REKAPAN!$A$1:$M$2940,13, FALSE))</f>
        <v>24/04/19</v>
      </c>
      <c r="E68" s="40"/>
      <c r="F68" s="47" t="s">
        <v>372</v>
      </c>
      <c r="G68" s="49" t="str">
        <f t="shared" si="9"/>
        <v>JNE REG</v>
      </c>
      <c r="H68" s="50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4" t="s">
        <v>383</v>
      </c>
      <c r="B69" s="52">
        <f>IFERROR(VLOOKUP(A61,REKAPAN!$A$1:$M$2940,6, FALSE))</f>
        <v>1</v>
      </c>
      <c r="C69" s="58" t="s">
        <v>325</v>
      </c>
      <c r="D69" s="60" t="str">
        <f>IFERROR(VLOOKUP(A61,REKAPAN!$A$1:$M$2940,11, FALSE))</f>
        <v/>
      </c>
      <c r="E69" s="40"/>
      <c r="F69" s="47" t="s">
        <v>394</v>
      </c>
      <c r="G69" s="61" t="str">
        <f>IFERROR(VLOOKUP(A61,REKAPAN!$A$1:$O$1,14, FALSE))</f>
        <v/>
      </c>
      <c r="H69" s="50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4" t="s">
        <v>404</v>
      </c>
      <c r="B70" s="62" t="str">
        <f>IFERROR(VLOOKUP(A61,REKAPAN!$A$1:$M$2940,5, FALSE))</f>
        <v>Yara Hitam XL do</v>
      </c>
      <c r="C70" s="58" t="s">
        <v>351</v>
      </c>
      <c r="D70" s="60">
        <f>IFERROR(VLOOKUP(A61,REKAPAN!$A$1:$M$2940,9, FALSE))</f>
        <v>46000</v>
      </c>
      <c r="E70" s="40"/>
      <c r="F70" s="47" t="s">
        <v>383</v>
      </c>
      <c r="G70" s="63">
        <f t="shared" ref="G70:G71" si="10">B69</f>
        <v>1</v>
      </c>
      <c r="H70" s="50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64"/>
      <c r="C71" s="58" t="s">
        <v>372</v>
      </c>
      <c r="D71" s="65" t="str">
        <f>IFERROR(VLOOKUP(A61,REKAPAN!$A$1:$M$2940,10, FALSE))</f>
        <v>JNE REG</v>
      </c>
      <c r="E71" s="40"/>
      <c r="F71" s="47" t="s">
        <v>404</v>
      </c>
      <c r="G71" s="66" t="str">
        <f t="shared" si="10"/>
        <v>Yara Hitam XL do</v>
      </c>
      <c r="H71" s="50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64"/>
      <c r="C72" s="58" t="s">
        <v>394</v>
      </c>
      <c r="D72" s="67"/>
      <c r="E72" s="40"/>
      <c r="F72" s="47"/>
      <c r="H72" s="50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8.0" customHeight="1">
      <c r="A73" s="64"/>
      <c r="C73" s="53"/>
      <c r="D73" s="50"/>
      <c r="E73" s="40"/>
      <c r="F73" s="64"/>
      <c r="H73" s="50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7" t="s">
        <v>460</v>
      </c>
      <c r="B74" s="68" t="s">
        <v>462</v>
      </c>
      <c r="C74" s="53"/>
      <c r="D74" s="54"/>
      <c r="E74" s="40"/>
      <c r="F74" s="69" t="s">
        <v>464</v>
      </c>
      <c r="G74" s="70" t="s">
        <v>469</v>
      </c>
      <c r="H74" s="71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72" t="str">
        <f>IFERROR(VLOOKUP(A61,REKAPAN!$A$2:$R$2940,16, FALSE))</f>
        <v>Rosty</v>
      </c>
      <c r="B75" s="73"/>
      <c r="C75" s="74"/>
      <c r="D75" s="75"/>
      <c r="E75" s="76"/>
      <c r="F75" s="77"/>
      <c r="G75" s="78"/>
      <c r="H75" s="79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26" t="s">
        <v>809</v>
      </c>
      <c r="B76" s="27"/>
      <c r="C76" s="27"/>
      <c r="D76" s="28"/>
      <c r="E76" s="29"/>
      <c r="F76" s="30" t="str">
        <f>A76</f>
        <v>(24)6</v>
      </c>
      <c r="G76" s="31" t="s">
        <v>238</v>
      </c>
      <c r="H76" s="32"/>
      <c r="I76" s="33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 ht="15.75" customHeight="1">
      <c r="A77" s="34" t="s">
        <v>239</v>
      </c>
      <c r="B77" s="35" t="str">
        <f>IFERROR(VLOOKUP(A76,REKAPAN!$A$1:$M$2940,2, FALSE))</f>
        <v>Latifah / ifah ( toko khanza) </v>
      </c>
      <c r="C77" s="36"/>
      <c r="D77" s="38"/>
      <c r="E77" s="40"/>
      <c r="F77" s="30" t="s">
        <v>266</v>
      </c>
      <c r="G77" s="43" t="str">
        <f>B83</f>
        <v>CS YENI (082321458214)</v>
      </c>
      <c r="H77" s="28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4" t="s">
        <v>269</v>
      </c>
      <c r="B78" s="45" t="str">
        <f>IFERROR(VLOOKUP(A76,REKAPAN!$A$1:$M$2940,3, FALSE))</f>
        <v>jl. Irigasi utara sukra wetan (perempatan sukra)  Gg. Bidan dian Kecamatan: Sukra Kab/kota: kab. Indramayu JABAR</v>
      </c>
      <c r="D78" s="46"/>
      <c r="E78" s="40"/>
      <c r="F78" s="47" t="s">
        <v>270</v>
      </c>
      <c r="G78" s="49" t="str">
        <f>B77</f>
        <v>Latifah / ifah ( toko khanza) </v>
      </c>
      <c r="H78" s="50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3.5" customHeight="1">
      <c r="A79" s="44"/>
      <c r="D79" s="46"/>
      <c r="E79" s="40"/>
      <c r="F79" s="47" t="s">
        <v>283</v>
      </c>
      <c r="G79" s="51" t="str">
        <f t="shared" ref="G79:G83" si="11">D82</f>
        <v>24/04/19</v>
      </c>
      <c r="H79" s="50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1.25" customHeight="1">
      <c r="A80" s="44"/>
      <c r="D80" s="46"/>
      <c r="E80" s="40"/>
      <c r="F80" s="47" t="s">
        <v>300</v>
      </c>
      <c r="G80" s="51" t="str">
        <f t="shared" si="11"/>
        <v/>
      </c>
      <c r="H80" s="50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4" t="s">
        <v>306</v>
      </c>
      <c r="B81" s="52" t="str">
        <f>IFERROR(VLOOKUP(A76,REKAPAN!$A$1:$M$2940,4, FALSE))</f>
        <v>083823093622</v>
      </c>
      <c r="C81" s="53"/>
      <c r="D81" s="54"/>
      <c r="E81" s="40"/>
      <c r="F81" s="47" t="s">
        <v>325</v>
      </c>
      <c r="G81" s="49" t="str">
        <f t="shared" si="11"/>
        <v/>
      </c>
      <c r="H81" s="50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30" t="s">
        <v>332</v>
      </c>
      <c r="B82" s="55" t="s">
        <v>333</v>
      </c>
      <c r="C82" s="56" t="s">
        <v>283</v>
      </c>
      <c r="D82" s="57" t="str">
        <f>IFERROR(VLOOKUP(A76,REKAPAN!$A$1:$M$2940,12, FALSE))</f>
        <v>24/04/19</v>
      </c>
      <c r="E82" s="40"/>
      <c r="F82" s="47" t="s">
        <v>351</v>
      </c>
      <c r="G82" s="49">
        <f t="shared" si="11"/>
        <v>16000</v>
      </c>
      <c r="H82" s="50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4" t="s">
        <v>266</v>
      </c>
      <c r="B83" s="52" t="str">
        <f>IFERROR(VLOOKUP(A76,REKAPAN!$A$1:$O$2940,15, FALSE))</f>
        <v>CS YENI (082321458214)</v>
      </c>
      <c r="C83" s="58" t="s">
        <v>300</v>
      </c>
      <c r="D83" s="59" t="str">
        <f>IFERROR(VLOOKUP(A76,REKAPAN!$A$1:$M$2940,13, FALSE))</f>
        <v/>
      </c>
      <c r="E83" s="40"/>
      <c r="F83" s="47" t="s">
        <v>372</v>
      </c>
      <c r="G83" s="49" t="str">
        <f t="shared" si="11"/>
        <v>JNE REG</v>
      </c>
      <c r="H83" s="50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4" t="s">
        <v>383</v>
      </c>
      <c r="B84" s="52">
        <f>IFERROR(VLOOKUP(A76,REKAPAN!$A$1:$M$2940,6, FALSE))</f>
        <v>1</v>
      </c>
      <c r="C84" s="58" t="s">
        <v>325</v>
      </c>
      <c r="D84" s="60" t="str">
        <f>IFERROR(VLOOKUP(A76,REKAPAN!$A$1:$M$2940,11, FALSE))</f>
        <v/>
      </c>
      <c r="E84" s="40"/>
      <c r="F84" s="47" t="s">
        <v>394</v>
      </c>
      <c r="G84" s="61" t="str">
        <f>IFERROR(VLOOKUP(A76,REKAPAN!$A$1:$O$1,14, FALSE))</f>
        <v/>
      </c>
      <c r="H84" s="50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4" t="s">
        <v>404</v>
      </c>
      <c r="B85" s="62" t="str">
        <f>IFERROR(VLOOKUP(A76,REKAPAN!$A$1:$M$2940,5, FALSE))</f>
        <v>Khimar Elenora Flamingo</v>
      </c>
      <c r="C85" s="58" t="s">
        <v>351</v>
      </c>
      <c r="D85" s="60">
        <f>IFERROR(VLOOKUP(A76,REKAPAN!$A$1:$M$2940,9, FALSE))</f>
        <v>16000</v>
      </c>
      <c r="E85" s="40"/>
      <c r="F85" s="47" t="s">
        <v>383</v>
      </c>
      <c r="G85" s="63">
        <f t="shared" ref="G85:G86" si="12">B84</f>
        <v>1</v>
      </c>
      <c r="H85" s="50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9.5" customHeight="1">
      <c r="A86" s="64"/>
      <c r="C86" s="58" t="s">
        <v>372</v>
      </c>
      <c r="D86" s="65" t="str">
        <f>IFERROR(VLOOKUP(A76,REKAPAN!$A$1:$M$2940,10, FALSE))</f>
        <v>JNE REG</v>
      </c>
      <c r="E86" s="40"/>
      <c r="F86" s="47" t="s">
        <v>404</v>
      </c>
      <c r="G86" s="66" t="str">
        <f t="shared" si="12"/>
        <v>Khimar Elenora Flamingo</v>
      </c>
      <c r="H86" s="50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24.75" customHeight="1">
      <c r="A87" s="64"/>
      <c r="C87" s="58" t="s">
        <v>394</v>
      </c>
      <c r="D87" s="67"/>
      <c r="E87" s="40"/>
      <c r="F87" s="47"/>
      <c r="H87" s="50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2.0" customHeight="1">
      <c r="A88" s="64"/>
      <c r="C88" s="53"/>
      <c r="D88" s="50"/>
      <c r="E88" s="40"/>
      <c r="F88" s="64"/>
      <c r="H88" s="50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7" t="s">
        <v>460</v>
      </c>
      <c r="B89" s="68" t="s">
        <v>462</v>
      </c>
      <c r="C89" s="53"/>
      <c r="D89" s="54"/>
      <c r="E89" s="40"/>
      <c r="F89" s="69" t="s">
        <v>464</v>
      </c>
      <c r="G89" s="70" t="s">
        <v>469</v>
      </c>
      <c r="H89" s="71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72" t="str">
        <f>IFERROR(VLOOKUP(A76,REKAPAN!$A$2:$R$2940,16, FALSE))</f>
        <v>Rosty</v>
      </c>
      <c r="B90" s="73"/>
      <c r="C90" s="74"/>
      <c r="D90" s="75"/>
      <c r="E90" s="76"/>
      <c r="F90" s="77"/>
      <c r="G90" s="78"/>
      <c r="H90" s="79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26" t="s">
        <v>810</v>
      </c>
      <c r="B91" s="27"/>
      <c r="C91" s="27"/>
      <c r="D91" s="28"/>
      <c r="E91" s="29"/>
      <c r="F91" s="30" t="str">
        <f>A91</f>
        <v>(24)7</v>
      </c>
      <c r="G91" s="31" t="s">
        <v>238</v>
      </c>
      <c r="H91" s="32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34" t="s">
        <v>239</v>
      </c>
      <c r="B92" s="35" t="str">
        <f>IFERROR(VLOOKUP(A91,REKAPAN!$A$1:$M$2940,2, FALSE))</f>
        <v>Bapak widi safrulloh</v>
      </c>
      <c r="C92" s="36"/>
      <c r="D92" s="38"/>
      <c r="E92" s="40"/>
      <c r="F92" s="30" t="s">
        <v>266</v>
      </c>
      <c r="G92" s="43" t="str">
        <f>B98</f>
        <v>CS YENI (082321458214)</v>
      </c>
      <c r="H92" s="28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4" t="s">
        <v>269</v>
      </c>
      <c r="B93" s="45" t="str">
        <f>IFERROR(VLOOKUP(A91,REKAPAN!$A$1:$M$2940,3, FALSE))</f>
        <v>Jl. Muara Baru, Gg MARLINA RT 02/RW 17, Penjaringan, Jakarta Utara (karyawan gudang Kontainer PT.KTS (divisi kontainer)</v>
      </c>
      <c r="D93" s="46"/>
      <c r="E93" s="40"/>
      <c r="F93" s="47" t="s">
        <v>270</v>
      </c>
      <c r="G93" s="49" t="str">
        <f>B92</f>
        <v>Bapak widi safrulloh</v>
      </c>
      <c r="H93" s="50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24.75" customHeight="1">
      <c r="A94" s="44"/>
      <c r="D94" s="46"/>
      <c r="E94" s="40"/>
      <c r="F94" s="47" t="s">
        <v>283</v>
      </c>
      <c r="G94" s="51" t="str">
        <f t="shared" ref="G94:G98" si="13">D97</f>
        <v>24/04/19</v>
      </c>
      <c r="H94" s="50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24.75" customHeight="1">
      <c r="A95" s="44"/>
      <c r="D95" s="46"/>
      <c r="E95" s="40"/>
      <c r="F95" s="47" t="s">
        <v>300</v>
      </c>
      <c r="G95" s="51" t="str">
        <f t="shared" si="13"/>
        <v>24/04/19</v>
      </c>
      <c r="H95" s="50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4" t="s">
        <v>306</v>
      </c>
      <c r="B96" s="52" t="str">
        <f>IFERROR(VLOOKUP(A91,REKAPAN!$A$1:$M$2940,4, FALSE))</f>
        <v>082311900294</v>
      </c>
      <c r="C96" s="53"/>
      <c r="D96" s="54"/>
      <c r="E96" s="40"/>
      <c r="F96" s="47" t="s">
        <v>325</v>
      </c>
      <c r="G96" s="49" t="str">
        <f t="shared" si="13"/>
        <v/>
      </c>
      <c r="H96" s="50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30" t="s">
        <v>332</v>
      </c>
      <c r="B97" s="55" t="s">
        <v>333</v>
      </c>
      <c r="C97" s="56" t="s">
        <v>283</v>
      </c>
      <c r="D97" s="57" t="str">
        <f>IFERROR(VLOOKUP(A91,REKAPAN!$A$1:$M$2940,12, FALSE))</f>
        <v>24/04/19</v>
      </c>
      <c r="E97" s="40"/>
      <c r="F97" s="47" t="s">
        <v>351</v>
      </c>
      <c r="G97" s="49">
        <f t="shared" si="13"/>
        <v>11000</v>
      </c>
      <c r="H97" s="50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4" t="s">
        <v>266</v>
      </c>
      <c r="B98" s="52" t="str">
        <f>IFERROR(VLOOKUP(A91,REKAPAN!$A$1:$O$2940,15, FALSE))</f>
        <v>CS YENI (082321458214)</v>
      </c>
      <c r="C98" s="58" t="s">
        <v>300</v>
      </c>
      <c r="D98" s="59" t="str">
        <f>IFERROR(VLOOKUP(A91,REKAPAN!$A$1:$M$2940,13, FALSE))</f>
        <v>24/04/19</v>
      </c>
      <c r="E98" s="40"/>
      <c r="F98" s="47" t="s">
        <v>372</v>
      </c>
      <c r="G98" s="49" t="str">
        <f t="shared" si="13"/>
        <v>JNE REG</v>
      </c>
      <c r="H98" s="50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4" t="s">
        <v>383</v>
      </c>
      <c r="B99" s="52">
        <f>IFERROR(VLOOKUP(A91,REKAPAN!$A$1:$M$2940,6, FALSE))</f>
        <v>2</v>
      </c>
      <c r="C99" s="58" t="s">
        <v>325</v>
      </c>
      <c r="D99" s="60" t="str">
        <f>IFERROR(VLOOKUP(A91,REKAPAN!$A$1:$M$2940,11, FALSE))</f>
        <v/>
      </c>
      <c r="E99" s="40"/>
      <c r="F99" s="47" t="s">
        <v>394</v>
      </c>
      <c r="G99" s="61" t="str">
        <f>IFERROR(VLOOKUP(A91,REKAPAN!$A$1:$O$1,14, FALSE))</f>
        <v/>
      </c>
      <c r="H99" s="50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4" t="s">
        <v>404</v>
      </c>
      <c r="B100" s="62" t="str">
        <f>IFERROR(VLOOKUP(A91,REKAPAN!$A$1:$M$2940,5, FALSE))</f>
        <v>- Inner rajut paket 1
- Handsock paket 2</v>
      </c>
      <c r="C100" s="58" t="s">
        <v>351</v>
      </c>
      <c r="D100" s="60">
        <f>IFERROR(VLOOKUP(A91,REKAPAN!$A$1:$M$2940,9, FALSE))</f>
        <v>11000</v>
      </c>
      <c r="E100" s="40"/>
      <c r="F100" s="47" t="s">
        <v>383</v>
      </c>
      <c r="G100" s="63">
        <f t="shared" ref="G100:G101" si="14">B99</f>
        <v>2</v>
      </c>
      <c r="H100" s="50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64"/>
      <c r="C101" s="58" t="s">
        <v>372</v>
      </c>
      <c r="D101" s="65" t="str">
        <f>IFERROR(VLOOKUP(A91,REKAPAN!$A$1:$M$2940,10, FALSE))</f>
        <v>JNE REG</v>
      </c>
      <c r="E101" s="40"/>
      <c r="F101" s="47" t="s">
        <v>404</v>
      </c>
      <c r="G101" s="66" t="str">
        <f t="shared" si="14"/>
        <v>- Inner rajut paket 1
- Handsock paket 2</v>
      </c>
      <c r="H101" s="50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64"/>
      <c r="C102" s="58" t="s">
        <v>394</v>
      </c>
      <c r="D102" s="67"/>
      <c r="E102" s="40"/>
      <c r="F102" s="47"/>
      <c r="H102" s="50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31.5" customHeight="1">
      <c r="A103" s="64"/>
      <c r="C103" s="53"/>
      <c r="D103" s="50"/>
      <c r="E103" s="40"/>
      <c r="F103" s="64"/>
      <c r="H103" s="50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7" t="s">
        <v>460</v>
      </c>
      <c r="B104" s="68" t="s">
        <v>462</v>
      </c>
      <c r="C104" s="53"/>
      <c r="D104" s="54"/>
      <c r="E104" s="40"/>
      <c r="F104" s="69" t="s">
        <v>464</v>
      </c>
      <c r="G104" s="70" t="s">
        <v>469</v>
      </c>
      <c r="H104" s="71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72" t="str">
        <f>IFERROR(VLOOKUP(A91,REKAPAN!$A$2:$R$2940,16, FALSE))</f>
        <v>WAWAT</v>
      </c>
      <c r="B105" s="73"/>
      <c r="C105" s="74"/>
      <c r="D105" s="75"/>
      <c r="E105" s="76"/>
      <c r="F105" s="77"/>
      <c r="G105" s="78"/>
      <c r="H105" s="79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26" t="s">
        <v>815</v>
      </c>
      <c r="B106" s="27"/>
      <c r="C106" s="27"/>
      <c r="D106" s="28"/>
      <c r="E106" s="29"/>
      <c r="F106" s="30" t="str">
        <f>A106</f>
        <v>(24)8</v>
      </c>
      <c r="G106" s="31" t="s">
        <v>238</v>
      </c>
      <c r="H106" s="32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34" t="s">
        <v>239</v>
      </c>
      <c r="B107" s="35" t="str">
        <f>IFERROR(VLOOKUP(A106,REKAPAN!$A$1:$M$2940,2, FALSE))</f>
        <v>Etin Haryati</v>
      </c>
      <c r="C107" s="36"/>
      <c r="D107" s="38"/>
      <c r="E107" s="40"/>
      <c r="F107" s="30" t="s">
        <v>266</v>
      </c>
      <c r="G107" s="43" t="str">
        <f>B113</f>
        <v>CS YENI (082321458214)</v>
      </c>
      <c r="H107" s="28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4" t="s">
        <v>269</v>
      </c>
      <c r="B108" s="45" t="str">
        <f>IFERROR(VLOOKUP(A106,REKAPAN!$A$1:$M$2940,3, FALSE))</f>
        <v>Perum Duren Jaya Permai Jl. Prambanan 1 blok k-1 no.11 Rt 10 rw 04 kel. Aren Jaya Kec. Bekasi Timur Kota Bekasi Jawa Barat 17111 ( Warung Ujung )</v>
      </c>
      <c r="D108" s="46"/>
      <c r="E108" s="40"/>
      <c r="F108" s="47" t="s">
        <v>270</v>
      </c>
      <c r="G108" s="49" t="str">
        <f>B107</f>
        <v>Etin Haryati</v>
      </c>
      <c r="H108" s="50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27.75" customHeight="1">
      <c r="A109" s="44"/>
      <c r="D109" s="46"/>
      <c r="E109" s="40"/>
      <c r="F109" s="47" t="s">
        <v>283</v>
      </c>
      <c r="G109" s="51" t="str">
        <f t="shared" ref="G109:G113" si="15">D112</f>
        <v>24/04/19</v>
      </c>
      <c r="H109" s="50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5.75" customHeight="1">
      <c r="A110" s="44"/>
      <c r="D110" s="46"/>
      <c r="E110" s="40"/>
      <c r="F110" s="47" t="s">
        <v>300</v>
      </c>
      <c r="G110" s="51" t="str">
        <f t="shared" si="15"/>
        <v>24/04/19</v>
      </c>
      <c r="H110" s="50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4" t="s">
        <v>306</v>
      </c>
      <c r="B111" s="52" t="str">
        <f>IFERROR(VLOOKUP(A106,REKAPAN!$A$1:$M$2940,4, FALSE))</f>
        <v>087877883162</v>
      </c>
      <c r="C111" s="53"/>
      <c r="D111" s="54"/>
      <c r="E111" s="40"/>
      <c r="F111" s="47" t="s">
        <v>325</v>
      </c>
      <c r="G111" s="49" t="str">
        <f t="shared" si="15"/>
        <v/>
      </c>
      <c r="H111" s="50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30" t="s">
        <v>332</v>
      </c>
      <c r="B112" s="55" t="s">
        <v>333</v>
      </c>
      <c r="C112" s="56" t="s">
        <v>283</v>
      </c>
      <c r="D112" s="57" t="str">
        <f>IFERROR(VLOOKUP(A106,REKAPAN!$A$1:$M$2940,12, FALSE))</f>
        <v>24/04/19</v>
      </c>
      <c r="E112" s="40"/>
      <c r="F112" s="47" t="s">
        <v>351</v>
      </c>
      <c r="G112" s="49">
        <f t="shared" si="15"/>
        <v>12000</v>
      </c>
      <c r="H112" s="50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4" t="s">
        <v>266</v>
      </c>
      <c r="B113" s="52" t="str">
        <f>IFERROR(VLOOKUP(A106,REKAPAN!$A$1:$O$2940,15, FALSE))</f>
        <v>CS YENI (082321458214)</v>
      </c>
      <c r="C113" s="58" t="s">
        <v>300</v>
      </c>
      <c r="D113" s="59" t="str">
        <f>IFERROR(VLOOKUP(A106,REKAPAN!$A$1:$M$2940,13, FALSE))</f>
        <v>24/04/19</v>
      </c>
      <c r="E113" s="40"/>
      <c r="F113" s="47" t="s">
        <v>372</v>
      </c>
      <c r="G113" s="49" t="str">
        <f t="shared" si="15"/>
        <v>JNE REG</v>
      </c>
      <c r="H113" s="50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4" t="s">
        <v>383</v>
      </c>
      <c r="B114" s="52">
        <f>IFERROR(VLOOKUP(A106,REKAPAN!$A$1:$M$2940,6, FALSE))</f>
        <v>1</v>
      </c>
      <c r="C114" s="58" t="s">
        <v>325</v>
      </c>
      <c r="D114" s="60" t="str">
        <f>IFERROR(VLOOKUP(A106,REKAPAN!$A$1:$M$2940,11, FALSE))</f>
        <v/>
      </c>
      <c r="E114" s="40"/>
      <c r="F114" s="47" t="s">
        <v>394</v>
      </c>
      <c r="G114" s="61" t="str">
        <f>IFERROR(VLOOKUP(A106,REKAPAN!$A$1:$O$1,14, FALSE))</f>
        <v/>
      </c>
      <c r="H114" s="50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4" t="s">
        <v>404</v>
      </c>
      <c r="B115" s="62" t="str">
        <f>IFERROR(VLOOKUP(A106,REKAPAN!$A$1:$M$2940,5, FALSE))</f>
        <v>Yara Maroon S do</v>
      </c>
      <c r="C115" s="58" t="s">
        <v>351</v>
      </c>
      <c r="D115" s="60">
        <f>IFERROR(VLOOKUP(A106,REKAPAN!$A$1:$M$2940,9, FALSE))</f>
        <v>12000</v>
      </c>
      <c r="E115" s="40"/>
      <c r="F115" s="47" t="s">
        <v>383</v>
      </c>
      <c r="G115" s="63">
        <f t="shared" ref="G115:G116" si="16">B114</f>
        <v>1</v>
      </c>
      <c r="H115" s="50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64"/>
      <c r="C116" s="58" t="s">
        <v>372</v>
      </c>
      <c r="D116" s="65" t="str">
        <f>IFERROR(VLOOKUP(A106,REKAPAN!$A$1:$M$2940,10, FALSE))</f>
        <v>JNE REG</v>
      </c>
      <c r="E116" s="40"/>
      <c r="F116" s="47" t="s">
        <v>404</v>
      </c>
      <c r="G116" s="66" t="str">
        <f t="shared" si="16"/>
        <v>Yara Maroon S do</v>
      </c>
      <c r="H116" s="50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64"/>
      <c r="C117" s="58" t="s">
        <v>394</v>
      </c>
      <c r="D117" s="67"/>
      <c r="E117" s="40"/>
      <c r="F117" s="47"/>
      <c r="H117" s="50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32.25" customHeight="1">
      <c r="A118" s="64"/>
      <c r="C118" s="53"/>
      <c r="D118" s="50"/>
      <c r="E118" s="40"/>
      <c r="F118" s="64"/>
      <c r="H118" s="50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7" t="s">
        <v>460</v>
      </c>
      <c r="B119" s="68" t="s">
        <v>462</v>
      </c>
      <c r="C119" s="53"/>
      <c r="D119" s="54"/>
      <c r="E119" s="40"/>
      <c r="F119" s="69" t="s">
        <v>464</v>
      </c>
      <c r="G119" s="70" t="s">
        <v>469</v>
      </c>
      <c r="H119" s="71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72" t="str">
        <f>IFERROR(VLOOKUP(A106,REKAPAN!$A$2:$R$2940,16, FALSE))</f>
        <v>Rosty</v>
      </c>
      <c r="B120" s="73"/>
      <c r="C120" s="74"/>
      <c r="D120" s="75"/>
      <c r="E120" s="76"/>
      <c r="F120" s="77"/>
      <c r="G120" s="78"/>
      <c r="H120" s="79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26" t="s">
        <v>819</v>
      </c>
      <c r="B121" s="27"/>
      <c r="C121" s="27"/>
      <c r="D121" s="28"/>
      <c r="E121" s="29"/>
      <c r="F121" s="30" t="str">
        <f>A121</f>
        <v>(24)9</v>
      </c>
      <c r="G121" s="31" t="s">
        <v>238</v>
      </c>
      <c r="H121" s="32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34" t="s">
        <v>239</v>
      </c>
      <c r="B122" s="35" t="str">
        <f>IFERROR(VLOOKUP(A121,REKAPAN!$A$1:$M$2940,2, FALSE))</f>
        <v>Aryanti</v>
      </c>
      <c r="C122" s="36"/>
      <c r="D122" s="38"/>
      <c r="E122" s="40"/>
      <c r="F122" s="30" t="s">
        <v>266</v>
      </c>
      <c r="G122" s="43" t="str">
        <f>B128</f>
        <v>CS YENI (082321458214)</v>
      </c>
      <c r="H122" s="28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4" t="s">
        <v>269</v>
      </c>
      <c r="B123" s="45" t="str">
        <f>IFERROR(VLOOKUP(A121,REKAPAN!$A$1:$M$2940,3, FALSE))</f>
        <v>Jl. Padat Karya Lr. H. Alwie rt 05 rw 01 no. 93 Air Paoh Baturaja Kecamatan : Baturaja Timur Kab/Kota : OKU Provinsi : Sumatera Selatan</v>
      </c>
      <c r="D123" s="46"/>
      <c r="E123" s="40"/>
      <c r="F123" s="47" t="s">
        <v>270</v>
      </c>
      <c r="G123" s="49" t="str">
        <f>B122</f>
        <v>Aryanti</v>
      </c>
      <c r="H123" s="50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24.75" customHeight="1">
      <c r="A124" s="44"/>
      <c r="D124" s="46"/>
      <c r="E124" s="40"/>
      <c r="F124" s="47" t="s">
        <v>283</v>
      </c>
      <c r="G124" s="51" t="str">
        <f t="shared" ref="G124:G128" si="17">D127</f>
        <v>24/04/19</v>
      </c>
      <c r="H124" s="50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22.5" customHeight="1">
      <c r="A125" s="44"/>
      <c r="D125" s="46"/>
      <c r="E125" s="40"/>
      <c r="F125" s="47" t="s">
        <v>300</v>
      </c>
      <c r="G125" s="51" t="str">
        <f t="shared" si="17"/>
        <v>24/04/19</v>
      </c>
      <c r="H125" s="50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4" t="s">
        <v>306</v>
      </c>
      <c r="B126" s="52" t="str">
        <f>IFERROR(VLOOKUP(A121,REKAPAN!$A$1:$M$2940,4, FALSE))</f>
        <v>081368008412</v>
      </c>
      <c r="C126" s="53"/>
      <c r="D126" s="54"/>
      <c r="E126" s="40"/>
      <c r="F126" s="47" t="s">
        <v>325</v>
      </c>
      <c r="G126" s="49" t="str">
        <f t="shared" si="17"/>
        <v/>
      </c>
      <c r="H126" s="50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30" t="s">
        <v>332</v>
      </c>
      <c r="B127" s="55" t="s">
        <v>333</v>
      </c>
      <c r="C127" s="56" t="s">
        <v>283</v>
      </c>
      <c r="D127" s="57" t="str">
        <f>IFERROR(VLOOKUP(A121,REKAPAN!$A$1:$M$2940,12, FALSE))</f>
        <v>24/04/19</v>
      </c>
      <c r="E127" s="40"/>
      <c r="F127" s="47" t="s">
        <v>351</v>
      </c>
      <c r="G127" s="49">
        <f t="shared" si="17"/>
        <v>33000</v>
      </c>
      <c r="H127" s="50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4" t="s">
        <v>266</v>
      </c>
      <c r="B128" s="52" t="str">
        <f>IFERROR(VLOOKUP(A121,REKAPAN!$A$1:$O$2940,15, FALSE))</f>
        <v>CS YENI (082321458214)</v>
      </c>
      <c r="C128" s="58" t="s">
        <v>300</v>
      </c>
      <c r="D128" s="59" t="str">
        <f>IFERROR(VLOOKUP(A121,REKAPAN!$A$1:$M$2940,13, FALSE))</f>
        <v>24/04/19</v>
      </c>
      <c r="E128" s="40"/>
      <c r="F128" s="47" t="s">
        <v>372</v>
      </c>
      <c r="G128" s="49" t="str">
        <f t="shared" si="17"/>
        <v>POS</v>
      </c>
      <c r="H128" s="50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4" t="s">
        <v>383</v>
      </c>
      <c r="B129" s="52">
        <f>IFERROR(VLOOKUP(A121,REKAPAN!$A$1:$M$2940,6, FALSE))</f>
        <v>2</v>
      </c>
      <c r="C129" s="58" t="s">
        <v>325</v>
      </c>
      <c r="D129" s="60" t="str">
        <f>IFERROR(VLOOKUP(A121,REKAPAN!$A$1:$M$2940,11, FALSE))</f>
        <v/>
      </c>
      <c r="E129" s="40"/>
      <c r="F129" s="47" t="s">
        <v>394</v>
      </c>
      <c r="G129" s="61" t="str">
        <f>IFERROR(VLOOKUP(A121,REKAPAN!$A$1:$O$1,14, FALSE))</f>
        <v/>
      </c>
      <c r="H129" s="50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4" t="s">
        <v>404</v>
      </c>
      <c r="B130" s="62" t="str">
        <f>IFERROR(VLOOKUP(A121,REKAPAN!$A$1:$M$2940,5, FALSE))</f>
        <v>- Yara Maroon L do
- Tisha lavender M do</v>
      </c>
      <c r="C130" s="58" t="s">
        <v>351</v>
      </c>
      <c r="D130" s="60">
        <f>IFERROR(VLOOKUP(A121,REKAPAN!$A$1:$M$2940,9, FALSE))</f>
        <v>33000</v>
      </c>
      <c r="E130" s="40"/>
      <c r="F130" s="47" t="s">
        <v>383</v>
      </c>
      <c r="G130" s="63">
        <f t="shared" ref="G130:G131" si="18">B129</f>
        <v>2</v>
      </c>
      <c r="H130" s="50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64"/>
      <c r="C131" s="58" t="s">
        <v>372</v>
      </c>
      <c r="D131" s="65" t="str">
        <f>IFERROR(VLOOKUP(A121,REKAPAN!$A$1:$M$2940,10, FALSE))</f>
        <v>POS</v>
      </c>
      <c r="E131" s="40"/>
      <c r="F131" s="47" t="s">
        <v>404</v>
      </c>
      <c r="G131" s="66" t="str">
        <f t="shared" si="18"/>
        <v>- Yara Maroon L do
- Tisha lavender M do</v>
      </c>
      <c r="H131" s="50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64"/>
      <c r="C132" s="58" t="s">
        <v>394</v>
      </c>
      <c r="D132" s="67"/>
      <c r="E132" s="40"/>
      <c r="F132" s="47"/>
      <c r="H132" s="50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64"/>
      <c r="C133" s="53"/>
      <c r="D133" s="50"/>
      <c r="E133" s="40"/>
      <c r="F133" s="64"/>
      <c r="H133" s="50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7" t="s">
        <v>460</v>
      </c>
      <c r="B134" s="68" t="s">
        <v>462</v>
      </c>
      <c r="C134" s="53"/>
      <c r="D134" s="54"/>
      <c r="E134" s="40"/>
      <c r="F134" s="69" t="s">
        <v>464</v>
      </c>
      <c r="G134" s="70" t="s">
        <v>469</v>
      </c>
      <c r="H134" s="71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72" t="str">
        <f>IFERROR(VLOOKUP(A121,REKAPAN!$A$2:$R$2940,16, FALSE))</f>
        <v>Rosty</v>
      </c>
      <c r="B135" s="73"/>
      <c r="C135" s="74"/>
      <c r="D135" s="75"/>
      <c r="E135" s="76"/>
      <c r="F135" s="77"/>
      <c r="G135" s="78"/>
      <c r="H135" s="79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26" t="s">
        <v>824</v>
      </c>
      <c r="B136" s="27"/>
      <c r="C136" s="27"/>
      <c r="D136" s="28"/>
      <c r="E136" s="29"/>
      <c r="F136" s="30" t="str">
        <f>A136</f>
        <v>(24)10</v>
      </c>
      <c r="G136" s="31" t="s">
        <v>238</v>
      </c>
      <c r="H136" s="32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34" t="s">
        <v>239</v>
      </c>
      <c r="B137" s="35" t="str">
        <f>IFERROR(VLOOKUP(A136,REKAPAN!$A$1:$M$2940,2, FALSE))</f>
        <v>Istinganah</v>
      </c>
      <c r="C137" s="36"/>
      <c r="D137" s="38"/>
      <c r="E137" s="40"/>
      <c r="F137" s="30" t="s">
        <v>266</v>
      </c>
      <c r="G137" s="43" t="str">
        <f>B143</f>
        <v>CS YENI (082321458214)</v>
      </c>
      <c r="H137" s="28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4" t="s">
        <v>269</v>
      </c>
      <c r="B138" s="45" t="str">
        <f>IFERROR(VLOOKUP(A136,REKAPAN!$A$1:$M$2940,3, FALSE))</f>
        <v>tlepok rt 01 rw 01 Karangasem Kecamatan : Kertanegara Kab/Kota : Purbalingga Provinsi :Jawa tengah</v>
      </c>
      <c r="D138" s="46"/>
      <c r="E138" s="40"/>
      <c r="F138" s="47" t="s">
        <v>270</v>
      </c>
      <c r="G138" s="49" t="str">
        <f>B137</f>
        <v>Istinganah</v>
      </c>
      <c r="H138" s="50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20.25" customHeight="1">
      <c r="A139" s="44"/>
      <c r="D139" s="46"/>
      <c r="E139" s="40"/>
      <c r="F139" s="47" t="s">
        <v>283</v>
      </c>
      <c r="G139" s="51" t="str">
        <f t="shared" ref="G139:G143" si="19">D142</f>
        <v>24/04/19</v>
      </c>
      <c r="H139" s="50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30.75" customHeight="1">
      <c r="A140" s="44"/>
      <c r="D140" s="46"/>
      <c r="E140" s="40"/>
      <c r="F140" s="47" t="s">
        <v>300</v>
      </c>
      <c r="G140" s="51" t="str">
        <f t="shared" si="19"/>
        <v>24/04/19</v>
      </c>
      <c r="H140" s="50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4" t="s">
        <v>306</v>
      </c>
      <c r="B141" s="52" t="str">
        <f>IFERROR(VLOOKUP(A136,REKAPAN!$A$1:$M$2940,4, FALSE))</f>
        <v>081327595225</v>
      </c>
      <c r="C141" s="53"/>
      <c r="D141" s="54"/>
      <c r="E141" s="40"/>
      <c r="F141" s="47" t="s">
        <v>325</v>
      </c>
      <c r="G141" s="49" t="str">
        <f t="shared" si="19"/>
        <v/>
      </c>
      <c r="H141" s="50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30" t="s">
        <v>332</v>
      </c>
      <c r="B142" s="55" t="s">
        <v>333</v>
      </c>
      <c r="C142" s="56" t="s">
        <v>283</v>
      </c>
      <c r="D142" s="57" t="str">
        <f>IFERROR(VLOOKUP(A136,REKAPAN!$A$1:$M$2940,12, FALSE))</f>
        <v>24/04/19</v>
      </c>
      <c r="E142" s="40"/>
      <c r="F142" s="47" t="s">
        <v>351</v>
      </c>
      <c r="G142" s="49">
        <f t="shared" si="19"/>
        <v>24000</v>
      </c>
      <c r="H142" s="50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4" t="s">
        <v>266</v>
      </c>
      <c r="B143" s="52" t="str">
        <f>IFERROR(VLOOKUP(A136,REKAPAN!$A$1:$O$2940,15, FALSE))</f>
        <v>CS YENI (082321458214)</v>
      </c>
      <c r="C143" s="58" t="s">
        <v>300</v>
      </c>
      <c r="D143" s="59" t="str">
        <f>IFERROR(VLOOKUP(A136,REKAPAN!$A$1:$M$2940,13, FALSE))</f>
        <v>24/04/19</v>
      </c>
      <c r="E143" s="40"/>
      <c r="F143" s="47" t="s">
        <v>372</v>
      </c>
      <c r="G143" s="49" t="str">
        <f t="shared" si="19"/>
        <v>JNE REG</v>
      </c>
      <c r="H143" s="50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4" t="s">
        <v>383</v>
      </c>
      <c r="B144" s="52">
        <f>IFERROR(VLOOKUP(A136,REKAPAN!$A$1:$M$2940,6, FALSE))</f>
        <v>1</v>
      </c>
      <c r="C144" s="58" t="s">
        <v>325</v>
      </c>
      <c r="D144" s="60" t="str">
        <f>IFERROR(VLOOKUP(A136,REKAPAN!$A$1:$M$2940,11, FALSE))</f>
        <v/>
      </c>
      <c r="E144" s="40"/>
      <c r="F144" s="47" t="s">
        <v>394</v>
      </c>
      <c r="G144" s="61" t="str">
        <f>IFERROR(VLOOKUP(A136,REKAPAN!$A$1:$O$1,14, FALSE))</f>
        <v/>
      </c>
      <c r="H144" s="50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4" t="s">
        <v>404</v>
      </c>
      <c r="B145" s="62" t="str">
        <f>IFERROR(VLOOKUP(A136,REKAPAN!$A$1:$M$2940,5, FALSE))</f>
        <v>Zenya rose S do</v>
      </c>
      <c r="C145" s="58" t="s">
        <v>351</v>
      </c>
      <c r="D145" s="60">
        <f>IFERROR(VLOOKUP(A136,REKAPAN!$A$1:$M$2940,9, FALSE))</f>
        <v>24000</v>
      </c>
      <c r="E145" s="40"/>
      <c r="F145" s="47" t="s">
        <v>383</v>
      </c>
      <c r="G145" s="63">
        <f t="shared" ref="G145:G146" si="20">B144</f>
        <v>1</v>
      </c>
      <c r="H145" s="50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64"/>
      <c r="C146" s="58" t="s">
        <v>372</v>
      </c>
      <c r="D146" s="65" t="str">
        <f>IFERROR(VLOOKUP(A136,REKAPAN!$A$1:$M$2940,10, FALSE))</f>
        <v>JNE REG</v>
      </c>
      <c r="E146" s="40"/>
      <c r="F146" s="47" t="s">
        <v>404</v>
      </c>
      <c r="G146" s="66" t="str">
        <f t="shared" si="20"/>
        <v>Zenya rose S do</v>
      </c>
      <c r="H146" s="50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64"/>
      <c r="C147" s="58" t="s">
        <v>394</v>
      </c>
      <c r="D147" s="67"/>
      <c r="E147" s="40"/>
      <c r="F147" s="47"/>
      <c r="H147" s="50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27.0" customHeight="1">
      <c r="A148" s="64"/>
      <c r="C148" s="53"/>
      <c r="D148" s="50"/>
      <c r="E148" s="40"/>
      <c r="F148" s="64"/>
      <c r="H148" s="50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7" t="s">
        <v>460</v>
      </c>
      <c r="B149" s="68" t="s">
        <v>462</v>
      </c>
      <c r="C149" s="53"/>
      <c r="D149" s="54"/>
      <c r="E149" s="40"/>
      <c r="F149" s="69" t="s">
        <v>464</v>
      </c>
      <c r="G149" s="70" t="s">
        <v>469</v>
      </c>
      <c r="H149" s="71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72" t="str">
        <f>IFERROR(VLOOKUP(A136,REKAPAN!$A$2:$R$2940,16, FALSE))</f>
        <v>WAWAT</v>
      </c>
      <c r="B150" s="73"/>
      <c r="C150" s="74"/>
      <c r="D150" s="75"/>
      <c r="E150" s="76"/>
      <c r="F150" s="77"/>
      <c r="G150" s="78"/>
      <c r="H150" s="79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162" t="s">
        <v>1951</v>
      </c>
      <c r="B151" s="27"/>
      <c r="C151" s="27"/>
      <c r="D151" s="28"/>
      <c r="E151" s="163"/>
      <c r="F151" s="164" t="str">
        <f>A151</f>
        <v>(24)11</v>
      </c>
      <c r="G151" s="165" t="s">
        <v>238</v>
      </c>
      <c r="H151" s="166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167" t="s">
        <v>239</v>
      </c>
      <c r="B152" s="168" t="str">
        <f>IFERROR(VLOOKUP(A151,REKAPAN!$A$1:$M$2940,2, FALSE))</f>
        <v>SITI MARCHAMAH</v>
      </c>
      <c r="C152" s="169"/>
      <c r="D152" s="170"/>
      <c r="E152" s="171"/>
      <c r="F152" s="164" t="s">
        <v>266</v>
      </c>
      <c r="G152" s="172" t="str">
        <f>B158</f>
        <v>TheNema.Olshop (+62) 89601286851</v>
      </c>
      <c r="H152" s="28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173" t="s">
        <v>269</v>
      </c>
      <c r="B153" s="174" t="str">
        <f>IFERROR(VLOOKUP(A151,REKAPAN!$A$1:$M$2940,3, FALSE))</f>
        <v>Jl. Lapangan Asri (Depan RM. Pring Asri) Dukuhturi, KAB. BREBES, BUMIAYU, JAWA TENGAH, ID, 52273</v>
      </c>
      <c r="D153" s="175"/>
      <c r="E153" s="171"/>
      <c r="F153" s="176" t="s">
        <v>270</v>
      </c>
      <c r="G153" s="177" t="str">
        <f>B152</f>
        <v>SITI MARCHAMAH</v>
      </c>
      <c r="H153" s="50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173"/>
      <c r="D154" s="175"/>
      <c r="E154" s="171"/>
      <c r="F154" s="176" t="s">
        <v>283</v>
      </c>
      <c r="G154" s="178">
        <f t="shared" ref="G154:G158" si="21">D157</f>
        <v>43579</v>
      </c>
      <c r="H154" s="50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33.0" customHeight="1">
      <c r="A155" s="173"/>
      <c r="D155" s="175"/>
      <c r="E155" s="171"/>
      <c r="F155" s="176" t="s">
        <v>300</v>
      </c>
      <c r="G155" s="178">
        <f t="shared" si="21"/>
        <v>43579</v>
      </c>
      <c r="H155" s="50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173" t="s">
        <v>306</v>
      </c>
      <c r="B156" s="179" t="str">
        <f>IFERROR(VLOOKUP(A151,REKAPAN!$A$1:$M$2940,4, FALSE))</f>
        <v>(+62) 85228407766</v>
      </c>
      <c r="C156" s="180"/>
      <c r="D156" s="181"/>
      <c r="E156" s="171"/>
      <c r="F156" s="176" t="s">
        <v>325</v>
      </c>
      <c r="G156" s="177" t="str">
        <f t="shared" si="21"/>
        <v/>
      </c>
      <c r="H156" s="50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164" t="s">
        <v>332</v>
      </c>
      <c r="B157" s="182" t="s">
        <v>333</v>
      </c>
      <c r="C157" s="183" t="s">
        <v>283</v>
      </c>
      <c r="D157" s="184">
        <f>IFERROR(VLOOKUP(A151,REKAPAN!$A$1:$M$2940,12, FALSE))</f>
        <v>43579</v>
      </c>
      <c r="E157" s="171"/>
      <c r="F157" s="176" t="s">
        <v>351</v>
      </c>
      <c r="G157" s="177">
        <f t="shared" si="21"/>
        <v>16000</v>
      </c>
      <c r="H157" s="50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173" t="s">
        <v>266</v>
      </c>
      <c r="B158" s="179" t="str">
        <f>IFERROR(VLOOKUP(A151,REKAPAN!$A$1:$O$2940,15, FALSE))</f>
        <v>TheNema.Olshop (+62) 89601286851</v>
      </c>
      <c r="C158" s="185" t="s">
        <v>300</v>
      </c>
      <c r="D158" s="186">
        <f>IFERROR(VLOOKUP(A151,REKAPAN!$A$1:$M$2940,13, FALSE))</f>
        <v>43579</v>
      </c>
      <c r="E158" s="171"/>
      <c r="F158" s="176" t="s">
        <v>372</v>
      </c>
      <c r="G158" s="177" t="str">
        <f t="shared" si="21"/>
        <v>ok</v>
      </c>
      <c r="H158" s="50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173" t="s">
        <v>383</v>
      </c>
      <c r="B159" s="179">
        <f>IFERROR(VLOOKUP(A151,REKAPAN!$A$1:$M$2940,6, FALSE))</f>
        <v>1</v>
      </c>
      <c r="C159" s="185" t="s">
        <v>325</v>
      </c>
      <c r="D159" s="187" t="str">
        <f>IFERROR(VLOOKUP(A151,REKAPAN!$A$1:$M$2940,11, FALSE))</f>
        <v/>
      </c>
      <c r="E159" s="171"/>
      <c r="F159" s="176" t="s">
        <v>394</v>
      </c>
      <c r="G159" s="188" t="str">
        <f>IFERROR(VLOOKUP(A151,REKAPAN!$A$1:$O$1,14, FALSE))</f>
        <v/>
      </c>
      <c r="H159" s="50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173" t="s">
        <v>404</v>
      </c>
      <c r="B160" s="189" t="str">
        <f>IFERROR(VLOOKUP(A151,REKAPAN!$A$1:$M$2940,5, FALSE))</f>
        <v>elenora flamingo 3tahunset</v>
      </c>
      <c r="C160" s="185" t="s">
        <v>351</v>
      </c>
      <c r="D160" s="187">
        <f>IFERROR(VLOOKUP(A151,REKAPAN!$A$1:$M$2940,9, FALSE))</f>
        <v>16000</v>
      </c>
      <c r="E160" s="171"/>
      <c r="F160" s="176" t="s">
        <v>383</v>
      </c>
      <c r="G160" s="190">
        <f t="shared" ref="G160:G161" si="22">B159</f>
        <v>1</v>
      </c>
      <c r="H160" s="50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191"/>
      <c r="C161" s="185" t="s">
        <v>372</v>
      </c>
      <c r="D161" s="192" t="str">
        <f>IFERROR(VLOOKUP(A151,REKAPAN!$A$1:$M$2940,10, FALSE))</f>
        <v>ok</v>
      </c>
      <c r="E161" s="171"/>
      <c r="F161" s="176" t="s">
        <v>404</v>
      </c>
      <c r="G161" s="193" t="str">
        <f t="shared" si="22"/>
        <v>elenora flamingo 3tahunset</v>
      </c>
      <c r="H161" s="50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191"/>
      <c r="C162" s="185" t="s">
        <v>394</v>
      </c>
      <c r="D162" s="194"/>
      <c r="E162" s="171"/>
      <c r="F162" s="176"/>
      <c r="H162" s="50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191"/>
      <c r="C163" s="180"/>
      <c r="D163" s="50"/>
      <c r="E163" s="171"/>
      <c r="F163" s="191"/>
      <c r="H163" s="50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176" t="s">
        <v>460</v>
      </c>
      <c r="B164" s="195" t="s">
        <v>462</v>
      </c>
      <c r="C164" s="180"/>
      <c r="D164" s="181"/>
      <c r="E164" s="171"/>
      <c r="F164" s="196" t="s">
        <v>464</v>
      </c>
      <c r="G164" s="197" t="s">
        <v>469</v>
      </c>
      <c r="H164" s="198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199" t="str">
        <f>IFERROR(VLOOKUP(A151,REKAPAN!$A$2:$R$2940,16, FALSE))</f>
        <v/>
      </c>
      <c r="B165" s="200"/>
      <c r="C165" s="201"/>
      <c r="D165" s="202"/>
      <c r="E165" s="203"/>
      <c r="F165" s="204"/>
      <c r="G165" s="78"/>
      <c r="H165" s="79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26" t="s">
        <v>4140</v>
      </c>
      <c r="B166" s="27"/>
      <c r="C166" s="27"/>
      <c r="D166" s="28"/>
      <c r="E166" s="29"/>
      <c r="F166" s="30" t="str">
        <f>A166</f>
        <v>(24)12</v>
      </c>
      <c r="G166" s="31" t="s">
        <v>238</v>
      </c>
      <c r="H166" s="32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34" t="s">
        <v>239</v>
      </c>
      <c r="B167" s="35" t="str">
        <f>IFERROR(VLOOKUP(A166,REKAPAN!$A$1:$M$2940,2, FALSE))</f>
        <v/>
      </c>
      <c r="C167" s="36"/>
      <c r="D167" s="38"/>
      <c r="E167" s="40"/>
      <c r="F167" s="30" t="s">
        <v>266</v>
      </c>
      <c r="G167" s="43" t="str">
        <f>B173</f>
        <v/>
      </c>
      <c r="H167" s="28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4" t="s">
        <v>269</v>
      </c>
      <c r="B168" s="45" t="str">
        <f>IFERROR(VLOOKUP(A166,REKAPAN!$A$1:$M$2940,3, FALSE))</f>
        <v/>
      </c>
      <c r="D168" s="46"/>
      <c r="E168" s="40"/>
      <c r="F168" s="47" t="s">
        <v>270</v>
      </c>
      <c r="G168" s="49" t="str">
        <f>B167</f>
        <v/>
      </c>
      <c r="H168" s="50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4"/>
      <c r="D169" s="46"/>
      <c r="E169" s="40"/>
      <c r="F169" s="47" t="s">
        <v>283</v>
      </c>
      <c r="G169" s="51" t="str">
        <f t="shared" ref="G169:G173" si="23">D172</f>
        <v/>
      </c>
      <c r="H169" s="50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33.0" customHeight="1">
      <c r="A170" s="44"/>
      <c r="D170" s="46"/>
      <c r="E170" s="40"/>
      <c r="F170" s="47" t="s">
        <v>300</v>
      </c>
      <c r="G170" s="51" t="str">
        <f t="shared" si="23"/>
        <v/>
      </c>
      <c r="H170" s="50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4" t="s">
        <v>306</v>
      </c>
      <c r="B171" s="52" t="str">
        <f>IFERROR(VLOOKUP(A166,REKAPAN!$A$1:$M$2940,4, FALSE))</f>
        <v/>
      </c>
      <c r="C171" s="53"/>
      <c r="D171" s="54"/>
      <c r="E171" s="40"/>
      <c r="F171" s="47" t="s">
        <v>325</v>
      </c>
      <c r="G171" s="49" t="str">
        <f t="shared" si="23"/>
        <v/>
      </c>
      <c r="H171" s="50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30" t="s">
        <v>332</v>
      </c>
      <c r="B172" s="55" t="s">
        <v>333</v>
      </c>
      <c r="C172" s="56" t="s">
        <v>283</v>
      </c>
      <c r="D172" s="57" t="str">
        <f>IFERROR(VLOOKUP(A166,REKAPAN!$A$1:$M$2940,12, FALSE))</f>
        <v/>
      </c>
      <c r="E172" s="40"/>
      <c r="F172" s="47" t="s">
        <v>351</v>
      </c>
      <c r="G172" s="49" t="str">
        <f t="shared" si="23"/>
        <v/>
      </c>
      <c r="H172" s="50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4" t="s">
        <v>266</v>
      </c>
      <c r="B173" s="52" t="str">
        <f>IFERROR(VLOOKUP(A166,REKAPAN!$A$1:$O$2940,15, FALSE))</f>
        <v/>
      </c>
      <c r="C173" s="58" t="s">
        <v>300</v>
      </c>
      <c r="D173" s="59" t="str">
        <f>IFERROR(VLOOKUP(A166,REKAPAN!$A$1:$M$2940,13, FALSE))</f>
        <v/>
      </c>
      <c r="E173" s="40"/>
      <c r="F173" s="47" t="s">
        <v>372</v>
      </c>
      <c r="G173" s="49" t="str">
        <f t="shared" si="23"/>
        <v/>
      </c>
      <c r="H173" s="50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4" t="s">
        <v>383</v>
      </c>
      <c r="B174" s="52" t="str">
        <f>IFERROR(VLOOKUP(A166,REKAPAN!$A$1:$M$2940,6, FALSE))</f>
        <v/>
      </c>
      <c r="C174" s="58" t="s">
        <v>325</v>
      </c>
      <c r="D174" s="60" t="str">
        <f>IFERROR(VLOOKUP(A166,REKAPAN!$A$1:$M$2940,11, FALSE))</f>
        <v/>
      </c>
      <c r="E174" s="40"/>
      <c r="F174" s="47" t="s">
        <v>394</v>
      </c>
      <c r="G174" s="61" t="str">
        <f>IFERROR(VLOOKUP(A166,REKAPAN!$A$1:$O$1,14, FALSE))</f>
        <v/>
      </c>
      <c r="H174" s="50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4" t="s">
        <v>404</v>
      </c>
      <c r="B175" s="62" t="str">
        <f>IFERROR(VLOOKUP(A166,REKAPAN!$A$1:$M$2940,5, FALSE))</f>
        <v/>
      </c>
      <c r="C175" s="58" t="s">
        <v>351</v>
      </c>
      <c r="D175" s="60" t="str">
        <f>IFERROR(VLOOKUP(A166,REKAPAN!$A$1:$M$2940,9, FALSE))</f>
        <v/>
      </c>
      <c r="E175" s="40"/>
      <c r="F175" s="47" t="s">
        <v>383</v>
      </c>
      <c r="G175" s="63" t="str">
        <f t="shared" ref="G175:G176" si="24">B174</f>
        <v/>
      </c>
      <c r="H175" s="50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64"/>
      <c r="C176" s="58" t="s">
        <v>372</v>
      </c>
      <c r="D176" s="65" t="str">
        <f>IFERROR(VLOOKUP(A166,REKAPAN!$A$1:$M$2940,10, FALSE))</f>
        <v/>
      </c>
      <c r="E176" s="40"/>
      <c r="F176" s="47" t="s">
        <v>404</v>
      </c>
      <c r="G176" s="66" t="str">
        <f t="shared" si="24"/>
        <v/>
      </c>
      <c r="H176" s="50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64"/>
      <c r="C177" s="58" t="s">
        <v>394</v>
      </c>
      <c r="D177" s="67"/>
      <c r="E177" s="40"/>
      <c r="F177" s="47"/>
      <c r="H177" s="50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1.25" customHeight="1">
      <c r="A178" s="64"/>
      <c r="C178" s="53"/>
      <c r="D178" s="50"/>
      <c r="E178" s="40"/>
      <c r="F178" s="64"/>
      <c r="H178" s="50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7" t="s">
        <v>460</v>
      </c>
      <c r="B179" s="68" t="s">
        <v>462</v>
      </c>
      <c r="C179" s="53"/>
      <c r="D179" s="54"/>
      <c r="E179" s="40"/>
      <c r="F179" s="69" t="s">
        <v>464</v>
      </c>
      <c r="G179" s="70" t="s">
        <v>469</v>
      </c>
      <c r="H179" s="71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72" t="str">
        <f>IFERROR(VLOOKUP(A166,REKAPAN!$A$2:$R$2940,16, FALSE))</f>
        <v/>
      </c>
      <c r="B180" s="73"/>
      <c r="C180" s="74"/>
      <c r="D180" s="75"/>
      <c r="E180" s="76"/>
      <c r="F180" s="77"/>
      <c r="G180" s="78"/>
      <c r="H180" s="79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26" t="s">
        <v>4142</v>
      </c>
      <c r="B181" s="27"/>
      <c r="C181" s="27"/>
      <c r="D181" s="28"/>
      <c r="E181" s="29"/>
      <c r="F181" s="30" t="str">
        <f>A181</f>
        <v>(24)13</v>
      </c>
      <c r="G181" s="31" t="s">
        <v>238</v>
      </c>
      <c r="H181" s="32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34" t="s">
        <v>239</v>
      </c>
      <c r="B182" s="35" t="str">
        <f>IFERROR(VLOOKUP(A181,REKAPAN!$A$1:$M$2940,2, FALSE))</f>
        <v/>
      </c>
      <c r="C182" s="36"/>
      <c r="D182" s="38"/>
      <c r="E182" s="40"/>
      <c r="F182" s="30" t="s">
        <v>266</v>
      </c>
      <c r="G182" s="43" t="str">
        <f>B188</f>
        <v/>
      </c>
      <c r="H182" s="28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4" t="s">
        <v>269</v>
      </c>
      <c r="B183" s="45" t="str">
        <f>IFERROR(VLOOKUP(A181,REKAPAN!$A$1:$M$2940,3, FALSE))</f>
        <v/>
      </c>
      <c r="D183" s="46"/>
      <c r="E183" s="40"/>
      <c r="F183" s="47" t="s">
        <v>270</v>
      </c>
      <c r="G183" s="49" t="str">
        <f>B182</f>
        <v/>
      </c>
      <c r="H183" s="50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4"/>
      <c r="D184" s="46"/>
      <c r="E184" s="40"/>
      <c r="F184" s="47" t="s">
        <v>283</v>
      </c>
      <c r="G184" s="51" t="str">
        <f t="shared" ref="G184:G188" si="25">D187</f>
        <v/>
      </c>
      <c r="H184" s="50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26.25" customHeight="1">
      <c r="A185" s="44"/>
      <c r="D185" s="46"/>
      <c r="E185" s="40"/>
      <c r="F185" s="47" t="s">
        <v>300</v>
      </c>
      <c r="G185" s="51" t="str">
        <f t="shared" si="25"/>
        <v/>
      </c>
      <c r="H185" s="50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4" t="s">
        <v>306</v>
      </c>
      <c r="B186" s="52" t="str">
        <f>IFERROR(VLOOKUP(A181,REKAPAN!$A$1:$M$2940,4, FALSE))</f>
        <v/>
      </c>
      <c r="C186" s="53"/>
      <c r="D186" s="54"/>
      <c r="E186" s="40"/>
      <c r="F186" s="47" t="s">
        <v>325</v>
      </c>
      <c r="G186" s="49" t="str">
        <f t="shared" si="25"/>
        <v/>
      </c>
      <c r="H186" s="50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30" t="s">
        <v>332</v>
      </c>
      <c r="B187" s="55" t="s">
        <v>333</v>
      </c>
      <c r="C187" s="56" t="s">
        <v>283</v>
      </c>
      <c r="D187" s="57" t="str">
        <f>IFERROR(VLOOKUP(A181,REKAPAN!$A$1:$M$2940,12, FALSE))</f>
        <v/>
      </c>
      <c r="E187" s="40"/>
      <c r="F187" s="47" t="s">
        <v>351</v>
      </c>
      <c r="G187" s="49" t="str">
        <f t="shared" si="25"/>
        <v/>
      </c>
      <c r="H187" s="50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4" t="s">
        <v>266</v>
      </c>
      <c r="B188" s="52" t="str">
        <f>IFERROR(VLOOKUP(A181,REKAPAN!$A$1:$O$2940,15, FALSE))</f>
        <v/>
      </c>
      <c r="C188" s="58" t="s">
        <v>300</v>
      </c>
      <c r="D188" s="59" t="str">
        <f>IFERROR(VLOOKUP(A181,REKAPAN!$A$1:$M$2940,13, FALSE))</f>
        <v/>
      </c>
      <c r="E188" s="40"/>
      <c r="F188" s="47" t="s">
        <v>372</v>
      </c>
      <c r="G188" s="49" t="str">
        <f t="shared" si="25"/>
        <v/>
      </c>
      <c r="H188" s="50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4" t="s">
        <v>383</v>
      </c>
      <c r="B189" s="52" t="str">
        <f>IFERROR(VLOOKUP(A181,REKAPAN!$A$1:$M$2940,6, FALSE))</f>
        <v/>
      </c>
      <c r="C189" s="58" t="s">
        <v>325</v>
      </c>
      <c r="D189" s="60" t="str">
        <f>IFERROR(VLOOKUP(A181,REKAPAN!$A$1:$M$2940,11, FALSE))</f>
        <v/>
      </c>
      <c r="E189" s="40"/>
      <c r="F189" s="47" t="s">
        <v>394</v>
      </c>
      <c r="G189" s="61" t="str">
        <f>IFERROR(VLOOKUP(A181,REKAPAN!$A$1:$O$1,14, FALSE))</f>
        <v/>
      </c>
      <c r="H189" s="50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4" t="s">
        <v>404</v>
      </c>
      <c r="B190" s="62" t="str">
        <f>IFERROR(VLOOKUP(A181,REKAPAN!$A$1:$M$2940,5, FALSE))</f>
        <v/>
      </c>
      <c r="C190" s="58" t="s">
        <v>351</v>
      </c>
      <c r="D190" s="60" t="str">
        <f>IFERROR(VLOOKUP(A181,REKAPAN!$A$1:$M$2940,9, FALSE))</f>
        <v/>
      </c>
      <c r="E190" s="40"/>
      <c r="F190" s="47" t="s">
        <v>383</v>
      </c>
      <c r="G190" s="63" t="str">
        <f t="shared" ref="G190:G191" si="26">B189</f>
        <v/>
      </c>
      <c r="H190" s="50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64"/>
      <c r="C191" s="58" t="s">
        <v>372</v>
      </c>
      <c r="D191" s="65" t="str">
        <f>IFERROR(VLOOKUP(A181,REKAPAN!$A$1:$M$2940,10, FALSE))</f>
        <v/>
      </c>
      <c r="E191" s="40"/>
      <c r="F191" s="47" t="s">
        <v>404</v>
      </c>
      <c r="G191" s="66" t="str">
        <f t="shared" si="26"/>
        <v/>
      </c>
      <c r="H191" s="50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6.5" customHeight="1">
      <c r="A192" s="64"/>
      <c r="C192" s="58" t="s">
        <v>394</v>
      </c>
      <c r="D192" s="67"/>
      <c r="E192" s="40"/>
      <c r="F192" s="47"/>
      <c r="H192" s="50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4.25" customHeight="1">
      <c r="A193" s="64"/>
      <c r="C193" s="53"/>
      <c r="D193" s="50"/>
      <c r="E193" s="40"/>
      <c r="F193" s="64"/>
      <c r="H193" s="50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7" t="s">
        <v>460</v>
      </c>
      <c r="B194" s="68" t="s">
        <v>462</v>
      </c>
      <c r="C194" s="53"/>
      <c r="D194" s="54"/>
      <c r="E194" s="40"/>
      <c r="F194" s="69" t="s">
        <v>464</v>
      </c>
      <c r="G194" s="70" t="s">
        <v>469</v>
      </c>
      <c r="H194" s="71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72" t="str">
        <f>IFERROR(VLOOKUP(A181,REKAPAN!$A$2:$R$2940,16, FALSE))</f>
        <v/>
      </c>
      <c r="B195" s="73"/>
      <c r="C195" s="74"/>
      <c r="D195" s="75"/>
      <c r="E195" s="76"/>
      <c r="F195" s="77"/>
      <c r="G195" s="78"/>
      <c r="H195" s="79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26" t="s">
        <v>4144</v>
      </c>
      <c r="B196" s="27"/>
      <c r="C196" s="27"/>
      <c r="D196" s="28"/>
      <c r="E196" s="29"/>
      <c r="F196" s="30" t="str">
        <f>A196</f>
        <v>(24)14</v>
      </c>
      <c r="G196" s="31" t="s">
        <v>238</v>
      </c>
      <c r="H196" s="32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34" t="s">
        <v>239</v>
      </c>
      <c r="B197" s="35" t="str">
        <f>IFERROR(VLOOKUP(A196,REKAPAN!$A$1:$M$2940,2, FALSE))</f>
        <v/>
      </c>
      <c r="C197" s="36"/>
      <c r="D197" s="38"/>
      <c r="E197" s="40"/>
      <c r="F197" s="30" t="s">
        <v>266</v>
      </c>
      <c r="G197" s="43" t="str">
        <f>B203</f>
        <v/>
      </c>
      <c r="H197" s="28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4" t="s">
        <v>269</v>
      </c>
      <c r="B198" s="45" t="str">
        <f>IFERROR(VLOOKUP(A196,REKAPAN!$A$1:$M$2940,3, FALSE))</f>
        <v/>
      </c>
      <c r="D198" s="46"/>
      <c r="E198" s="40"/>
      <c r="F198" s="47" t="s">
        <v>270</v>
      </c>
      <c r="G198" s="49" t="str">
        <f>B197</f>
        <v/>
      </c>
      <c r="H198" s="50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4"/>
      <c r="D199" s="46"/>
      <c r="E199" s="40"/>
      <c r="F199" s="47" t="s">
        <v>283</v>
      </c>
      <c r="G199" s="51" t="str">
        <f t="shared" ref="G199:G203" si="27">D202</f>
        <v/>
      </c>
      <c r="H199" s="50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33.75" customHeight="1">
      <c r="A200" s="44"/>
      <c r="D200" s="46"/>
      <c r="E200" s="40"/>
      <c r="F200" s="47" t="s">
        <v>300</v>
      </c>
      <c r="G200" s="51" t="str">
        <f t="shared" si="27"/>
        <v/>
      </c>
      <c r="H200" s="50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4" t="s">
        <v>306</v>
      </c>
      <c r="B201" s="52" t="str">
        <f>IFERROR(VLOOKUP(A196,REKAPAN!$A$1:$M$2940,4, FALSE))</f>
        <v/>
      </c>
      <c r="C201" s="53"/>
      <c r="D201" s="54"/>
      <c r="E201" s="40"/>
      <c r="F201" s="47" t="s">
        <v>325</v>
      </c>
      <c r="G201" s="49" t="str">
        <f t="shared" si="27"/>
        <v/>
      </c>
      <c r="H201" s="50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30" t="s">
        <v>332</v>
      </c>
      <c r="B202" s="55" t="s">
        <v>333</v>
      </c>
      <c r="C202" s="56" t="s">
        <v>283</v>
      </c>
      <c r="D202" s="57" t="str">
        <f>IFERROR(VLOOKUP(A196,REKAPAN!$A$1:$M$2940,12, FALSE))</f>
        <v/>
      </c>
      <c r="E202" s="40"/>
      <c r="F202" s="47" t="s">
        <v>351</v>
      </c>
      <c r="G202" s="49" t="str">
        <f t="shared" si="27"/>
        <v/>
      </c>
      <c r="H202" s="50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4" t="s">
        <v>266</v>
      </c>
      <c r="B203" s="52" t="str">
        <f>IFERROR(VLOOKUP(A196,REKAPAN!$A$1:$O$2940,15, FALSE))</f>
        <v/>
      </c>
      <c r="C203" s="58" t="s">
        <v>300</v>
      </c>
      <c r="D203" s="59" t="str">
        <f>IFERROR(VLOOKUP(A196,REKAPAN!$A$1:$M$2940,13, FALSE))</f>
        <v/>
      </c>
      <c r="E203" s="40"/>
      <c r="F203" s="47" t="s">
        <v>372</v>
      </c>
      <c r="G203" s="49" t="str">
        <f t="shared" si="27"/>
        <v/>
      </c>
      <c r="H203" s="50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4" t="s">
        <v>383</v>
      </c>
      <c r="B204" s="52" t="str">
        <f>IFERROR(VLOOKUP(A196,REKAPAN!$A$1:$M$2940,6, FALSE))</f>
        <v/>
      </c>
      <c r="C204" s="58" t="s">
        <v>325</v>
      </c>
      <c r="D204" s="60" t="str">
        <f>IFERROR(VLOOKUP(A196,REKAPAN!$A$1:$M$2940,11, FALSE))</f>
        <v/>
      </c>
      <c r="E204" s="40"/>
      <c r="F204" s="47" t="s">
        <v>394</v>
      </c>
      <c r="G204" s="61" t="str">
        <f>IFERROR(VLOOKUP(A196,REKAPAN!$A$1:$O$1,14, FALSE))</f>
        <v/>
      </c>
      <c r="H204" s="50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4" t="s">
        <v>404</v>
      </c>
      <c r="B205" s="62" t="str">
        <f>IFERROR(VLOOKUP(A196,REKAPAN!$A$1:$M$2940,5, FALSE))</f>
        <v/>
      </c>
      <c r="C205" s="58" t="s">
        <v>351</v>
      </c>
      <c r="D205" s="60" t="str">
        <f>IFERROR(VLOOKUP(A196,REKAPAN!$A$1:$M$2940,9, FALSE))</f>
        <v/>
      </c>
      <c r="E205" s="40"/>
      <c r="F205" s="47" t="s">
        <v>383</v>
      </c>
      <c r="G205" s="63" t="str">
        <f t="shared" ref="G205:G206" si="28">B204</f>
        <v/>
      </c>
      <c r="H205" s="50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64"/>
      <c r="C206" s="58" t="s">
        <v>372</v>
      </c>
      <c r="D206" s="65" t="str">
        <f>IFERROR(VLOOKUP(A196,REKAPAN!$A$1:$M$2940,10, FALSE))</f>
        <v/>
      </c>
      <c r="E206" s="40"/>
      <c r="F206" s="47" t="s">
        <v>404</v>
      </c>
      <c r="G206" s="66" t="str">
        <f t="shared" si="28"/>
        <v/>
      </c>
      <c r="H206" s="50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64"/>
      <c r="C207" s="58" t="s">
        <v>394</v>
      </c>
      <c r="D207" s="67"/>
      <c r="E207" s="40"/>
      <c r="F207" s="47"/>
      <c r="H207" s="50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64"/>
      <c r="C208" s="53"/>
      <c r="D208" s="50"/>
      <c r="E208" s="40"/>
      <c r="F208" s="64"/>
      <c r="H208" s="50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7" t="s">
        <v>460</v>
      </c>
      <c r="B209" s="68" t="s">
        <v>462</v>
      </c>
      <c r="C209" s="53"/>
      <c r="D209" s="54"/>
      <c r="E209" s="40"/>
      <c r="F209" s="69" t="s">
        <v>464</v>
      </c>
      <c r="G209" s="70" t="s">
        <v>469</v>
      </c>
      <c r="H209" s="71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72" t="str">
        <f>IFERROR(VLOOKUP(A196,REKAPAN!$A$2:$R$2940,16, FALSE))</f>
        <v/>
      </c>
      <c r="B210" s="73"/>
      <c r="C210" s="74"/>
      <c r="D210" s="75"/>
      <c r="E210" s="76"/>
      <c r="F210" s="77"/>
      <c r="G210" s="78"/>
      <c r="H210" s="79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26" t="s">
        <v>892</v>
      </c>
      <c r="B211" s="27"/>
      <c r="C211" s="27"/>
      <c r="D211" s="28"/>
      <c r="E211" s="29"/>
      <c r="F211" s="30" t="str">
        <f>A211</f>
        <v>(26)1</v>
      </c>
      <c r="G211" s="31" t="s">
        <v>238</v>
      </c>
      <c r="H211" s="32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34" t="s">
        <v>239</v>
      </c>
      <c r="B212" s="35" t="str">
        <f>IFERROR(VLOOKUP(A211,REKAPAN!$A$1:$M$2940,2, FALSE))</f>
        <v>Gustonul ansori</v>
      </c>
      <c r="C212" s="36"/>
      <c r="D212" s="38"/>
      <c r="E212" s="40"/>
      <c r="F212" s="30" t="s">
        <v>266</v>
      </c>
      <c r="G212" s="43" t="str">
        <f>B218</f>
        <v>CS YENI (082321458214)</v>
      </c>
      <c r="H212" s="28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4" t="s">
        <v>269</v>
      </c>
      <c r="B213" s="45" t="str">
        <f>IFERROR(VLOOKUP(A211,REKAPAN!$A$1:$M$2940,3, FALSE))</f>
        <v>Prayungan getas rt 03 rw 03 Kecamatan :wonosalam Kab/Kota :demak Provinsi :jawa tengah</v>
      </c>
      <c r="D213" s="46"/>
      <c r="E213" s="40"/>
      <c r="F213" s="47" t="s">
        <v>270</v>
      </c>
      <c r="G213" s="49" t="str">
        <f>B212</f>
        <v>Gustonul ansori</v>
      </c>
      <c r="H213" s="50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4"/>
      <c r="D214" s="46"/>
      <c r="E214" s="40"/>
      <c r="F214" s="47" t="s">
        <v>283</v>
      </c>
      <c r="G214" s="51" t="str">
        <f t="shared" ref="G214:G218" si="29">D217</f>
        <v>25/04/19</v>
      </c>
      <c r="H214" s="50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8.75" customHeight="1">
      <c r="A215" s="44"/>
      <c r="D215" s="46"/>
      <c r="E215" s="40"/>
      <c r="F215" s="47" t="s">
        <v>300</v>
      </c>
      <c r="G215" s="51" t="str">
        <f t="shared" si="29"/>
        <v>25/04/19</v>
      </c>
      <c r="H215" s="50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4" t="s">
        <v>306</v>
      </c>
      <c r="B216" s="52" t="str">
        <f>IFERROR(VLOOKUP(A211,REKAPAN!$A$1:$M$2940,4, FALSE))</f>
        <v>082136462878</v>
      </c>
      <c r="C216" s="53"/>
      <c r="D216" s="54"/>
      <c r="E216" s="40"/>
      <c r="F216" s="47" t="s">
        <v>325</v>
      </c>
      <c r="G216" s="49" t="str">
        <f t="shared" si="29"/>
        <v/>
      </c>
      <c r="H216" s="50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30" t="s">
        <v>332</v>
      </c>
      <c r="B217" s="55" t="s">
        <v>333</v>
      </c>
      <c r="C217" s="56" t="s">
        <v>283</v>
      </c>
      <c r="D217" s="57" t="str">
        <f>IFERROR(VLOOKUP(A211,REKAPAN!$A$1:$M$2940,12, FALSE))</f>
        <v>25/04/19</v>
      </c>
      <c r="E217" s="40"/>
      <c r="F217" s="47" t="s">
        <v>351</v>
      </c>
      <c r="G217" s="49">
        <f t="shared" si="29"/>
        <v>24000</v>
      </c>
      <c r="H217" s="50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4" t="s">
        <v>266</v>
      </c>
      <c r="B218" s="52" t="str">
        <f>IFERROR(VLOOKUP(A211,REKAPAN!$A$1:$O$2940,15, FALSE))</f>
        <v>CS YENI (082321458214)</v>
      </c>
      <c r="C218" s="58" t="s">
        <v>300</v>
      </c>
      <c r="D218" s="59" t="str">
        <f>IFERROR(VLOOKUP(A211,REKAPAN!$A$1:$M$2940,13, FALSE))</f>
        <v>25/04/19</v>
      </c>
      <c r="E218" s="40"/>
      <c r="F218" s="47" t="s">
        <v>372</v>
      </c>
      <c r="G218" s="49" t="str">
        <f t="shared" si="29"/>
        <v>JNE REG</v>
      </c>
      <c r="H218" s="50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4" t="s">
        <v>383</v>
      </c>
      <c r="B219" s="52">
        <f>IFERROR(VLOOKUP(A211,REKAPAN!$A$1:$M$2940,6, FALSE))</f>
        <v>1</v>
      </c>
      <c r="C219" s="58" t="s">
        <v>325</v>
      </c>
      <c r="D219" s="60" t="str">
        <f>IFERROR(VLOOKUP(A211,REKAPAN!$A$1:$M$2940,11, FALSE))</f>
        <v/>
      </c>
      <c r="E219" s="40"/>
      <c r="F219" s="47" t="s">
        <v>394</v>
      </c>
      <c r="G219" s="61" t="str">
        <f>IFERROR(VLOOKUP(A211,REKAPAN!$A$1:$O$1,14, FALSE))</f>
        <v/>
      </c>
      <c r="H219" s="50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4" t="s">
        <v>404</v>
      </c>
      <c r="B220" s="62" t="str">
        <f>IFERROR(VLOOKUP(A211,REKAPAN!$A$1:$M$2940,5, FALSE))</f>
        <v>Yara Maroon L do</v>
      </c>
      <c r="C220" s="58" t="s">
        <v>351</v>
      </c>
      <c r="D220" s="60">
        <f>IFERROR(VLOOKUP(A211,REKAPAN!$A$1:$M$2940,9, FALSE))</f>
        <v>24000</v>
      </c>
      <c r="E220" s="40"/>
      <c r="F220" s="47" t="s">
        <v>383</v>
      </c>
      <c r="G220" s="63">
        <f t="shared" ref="G220:G221" si="30">B219</f>
        <v>1</v>
      </c>
      <c r="H220" s="50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64"/>
      <c r="C221" s="58" t="s">
        <v>372</v>
      </c>
      <c r="D221" s="65" t="str">
        <f>IFERROR(VLOOKUP(A211,REKAPAN!$A$1:$M$2940,10, FALSE))</f>
        <v>JNE REG</v>
      </c>
      <c r="E221" s="40"/>
      <c r="F221" s="47" t="s">
        <v>404</v>
      </c>
      <c r="G221" s="66" t="str">
        <f t="shared" si="30"/>
        <v>Yara Maroon L do</v>
      </c>
      <c r="H221" s="50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64"/>
      <c r="C222" s="58" t="s">
        <v>394</v>
      </c>
      <c r="D222" s="67"/>
      <c r="E222" s="40"/>
      <c r="F222" s="47"/>
      <c r="H222" s="50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64"/>
      <c r="C223" s="53"/>
      <c r="D223" s="50"/>
      <c r="E223" s="40"/>
      <c r="F223" s="64"/>
      <c r="H223" s="50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7" t="s">
        <v>460</v>
      </c>
      <c r="B224" s="68" t="s">
        <v>462</v>
      </c>
      <c r="C224" s="53"/>
      <c r="D224" s="54"/>
      <c r="E224" s="40"/>
      <c r="F224" s="69" t="s">
        <v>464</v>
      </c>
      <c r="G224" s="70" t="s">
        <v>469</v>
      </c>
      <c r="H224" s="71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72" t="str">
        <f>IFERROR(VLOOKUP(A211,REKAPAN!$A$2:$R$2940,16, FALSE))</f>
        <v>Rosty</v>
      </c>
      <c r="B225" s="73"/>
      <c r="C225" s="74"/>
      <c r="D225" s="75"/>
      <c r="E225" s="76"/>
      <c r="F225" s="77"/>
      <c r="G225" s="78"/>
      <c r="H225" s="79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26" t="s">
        <v>897</v>
      </c>
      <c r="B226" s="27"/>
      <c r="C226" s="27"/>
      <c r="D226" s="28"/>
      <c r="E226" s="29"/>
      <c r="F226" s="30" t="str">
        <f>A226</f>
        <v>(26)2</v>
      </c>
      <c r="G226" s="31" t="s">
        <v>238</v>
      </c>
      <c r="H226" s="32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34" t="s">
        <v>239</v>
      </c>
      <c r="B227" s="35" t="str">
        <f>IFERROR(VLOOKUP(A226,REKAPAN!$A$1:$M$2940,2, FALSE))</f>
        <v>Siti nurjanah</v>
      </c>
      <c r="C227" s="36"/>
      <c r="D227" s="38"/>
      <c r="E227" s="40"/>
      <c r="F227" s="30" t="s">
        <v>266</v>
      </c>
      <c r="G227" s="43" t="str">
        <f>B233</f>
        <v>CS YENI (082321458214)</v>
      </c>
      <c r="H227" s="28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4" t="s">
        <v>269</v>
      </c>
      <c r="B228" s="45" t="str">
        <f>IFERROR(VLOOKUP(A226,REKAPAN!$A$1:$M$2940,3, FALSE))</f>
        <v>PT. SAMI-JF  Jl. Raya Jepara- Kudus KM 28 Jepara Kecamatan : Mayong Kab/Kota : Jepara Provinsi : Jawa Tengah</v>
      </c>
      <c r="D228" s="46"/>
      <c r="E228" s="40"/>
      <c r="F228" s="47" t="s">
        <v>270</v>
      </c>
      <c r="G228" s="49" t="str">
        <f>B227</f>
        <v>Siti nurjanah</v>
      </c>
      <c r="H228" s="50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4"/>
      <c r="D229" s="46"/>
      <c r="E229" s="40"/>
      <c r="F229" s="47" t="s">
        <v>283</v>
      </c>
      <c r="G229" s="51" t="str">
        <f t="shared" ref="G229:G233" si="31">D232</f>
        <v>25/04/19</v>
      </c>
      <c r="H229" s="50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30.0" customHeight="1">
      <c r="A230" s="44"/>
      <c r="D230" s="46"/>
      <c r="E230" s="40"/>
      <c r="F230" s="47" t="s">
        <v>300</v>
      </c>
      <c r="G230" s="51" t="str">
        <f t="shared" si="31"/>
        <v>25/04/19</v>
      </c>
      <c r="H230" s="50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4" t="s">
        <v>306</v>
      </c>
      <c r="B231" s="52" t="str">
        <f>IFERROR(VLOOKUP(A226,REKAPAN!$A$1:$M$2940,4, FALSE))</f>
        <v>085311345318</v>
      </c>
      <c r="C231" s="53"/>
      <c r="D231" s="54"/>
      <c r="E231" s="40"/>
      <c r="F231" s="47" t="s">
        <v>325</v>
      </c>
      <c r="G231" s="49" t="str">
        <f t="shared" si="31"/>
        <v/>
      </c>
      <c r="H231" s="50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30" t="s">
        <v>332</v>
      </c>
      <c r="B232" s="55" t="s">
        <v>333</v>
      </c>
      <c r="C232" s="56" t="s">
        <v>283</v>
      </c>
      <c r="D232" s="57" t="str">
        <f>IFERROR(VLOOKUP(A226,REKAPAN!$A$1:$M$2940,12, FALSE))</f>
        <v>25/04/19</v>
      </c>
      <c r="E232" s="40"/>
      <c r="F232" s="47" t="s">
        <v>351</v>
      </c>
      <c r="G232" s="49">
        <f t="shared" si="31"/>
        <v>24000</v>
      </c>
      <c r="H232" s="50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4" t="s">
        <v>266</v>
      </c>
      <c r="B233" s="52" t="str">
        <f>IFERROR(VLOOKUP(A226,REKAPAN!$A$1:$O$2940,15, FALSE))</f>
        <v>CS YENI (082321458214)</v>
      </c>
      <c r="C233" s="58" t="s">
        <v>300</v>
      </c>
      <c r="D233" s="59" t="str">
        <f>IFERROR(VLOOKUP(A226,REKAPAN!$A$1:$M$2940,13, FALSE))</f>
        <v>25/04/19</v>
      </c>
      <c r="E233" s="40"/>
      <c r="F233" s="47" t="s">
        <v>372</v>
      </c>
      <c r="G233" s="49" t="str">
        <f t="shared" si="31"/>
        <v>JNE REG</v>
      </c>
      <c r="H233" s="50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4" t="s">
        <v>383</v>
      </c>
      <c r="B234" s="52">
        <f>IFERROR(VLOOKUP(A226,REKAPAN!$A$1:$M$2940,6, FALSE))</f>
        <v>1</v>
      </c>
      <c r="C234" s="58" t="s">
        <v>325</v>
      </c>
      <c r="D234" s="60" t="str">
        <f>IFERROR(VLOOKUP(A226,REKAPAN!$A$1:$M$2940,11, FALSE))</f>
        <v/>
      </c>
      <c r="E234" s="40"/>
      <c r="F234" s="47" t="s">
        <v>394</v>
      </c>
      <c r="G234" s="61" t="str">
        <f>IFERROR(VLOOKUP(A226,REKAPAN!$A$1:$O$1,14, FALSE))</f>
        <v/>
      </c>
      <c r="H234" s="50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4" t="s">
        <v>404</v>
      </c>
      <c r="B235" s="62" t="str">
        <f>IFERROR(VLOOKUP(A226,REKAPAN!$A$1:$M$2940,5, FALSE))</f>
        <v>- Yara Maroon S do
- Inner rajut paket 1 (warna baru)</v>
      </c>
      <c r="C235" s="58" t="s">
        <v>351</v>
      </c>
      <c r="D235" s="60">
        <f>IFERROR(VLOOKUP(A226,REKAPAN!$A$1:$M$2940,9, FALSE))</f>
        <v>24000</v>
      </c>
      <c r="E235" s="40"/>
      <c r="F235" s="47" t="s">
        <v>383</v>
      </c>
      <c r="G235" s="63">
        <f t="shared" ref="G235:G236" si="32">B234</f>
        <v>1</v>
      </c>
      <c r="H235" s="50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64"/>
      <c r="C236" s="58" t="s">
        <v>372</v>
      </c>
      <c r="D236" s="65" t="str">
        <f>IFERROR(VLOOKUP(A226,REKAPAN!$A$1:$M$2940,10, FALSE))</f>
        <v>JNE REG</v>
      </c>
      <c r="E236" s="40"/>
      <c r="F236" s="47" t="s">
        <v>404</v>
      </c>
      <c r="G236" s="66" t="str">
        <f t="shared" si="32"/>
        <v>- Yara Maroon S do
- Inner rajut paket 1 (warna baru)</v>
      </c>
      <c r="H236" s="50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64"/>
      <c r="C237" s="58" t="s">
        <v>394</v>
      </c>
      <c r="D237" s="67"/>
      <c r="E237" s="40"/>
      <c r="F237" s="47"/>
      <c r="H237" s="50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29.25" customHeight="1">
      <c r="A238" s="64"/>
      <c r="C238" s="53"/>
      <c r="D238" s="50"/>
      <c r="E238" s="40"/>
      <c r="F238" s="64"/>
      <c r="H238" s="50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7" t="s">
        <v>460</v>
      </c>
      <c r="B239" s="68" t="s">
        <v>462</v>
      </c>
      <c r="C239" s="53"/>
      <c r="D239" s="54"/>
      <c r="E239" s="40"/>
      <c r="F239" s="69" t="s">
        <v>464</v>
      </c>
      <c r="G239" s="70" t="s">
        <v>469</v>
      </c>
      <c r="H239" s="71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72" t="str">
        <f>IFERROR(VLOOKUP(A226,REKAPAN!$A$2:$R$2940,16, FALSE))</f>
        <v>Rosty</v>
      </c>
      <c r="B240" s="73"/>
      <c r="C240" s="74"/>
      <c r="D240" s="75"/>
      <c r="E240" s="76"/>
      <c r="F240" s="77"/>
      <c r="G240" s="78"/>
      <c r="H240" s="79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26" t="s">
        <v>902</v>
      </c>
      <c r="B241" s="27"/>
      <c r="C241" s="27"/>
      <c r="D241" s="28"/>
      <c r="E241" s="29"/>
      <c r="F241" s="30" t="str">
        <f>A241</f>
        <v>(26)3</v>
      </c>
      <c r="G241" s="31" t="s">
        <v>238</v>
      </c>
      <c r="H241" s="32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34" t="s">
        <v>239</v>
      </c>
      <c r="B242" s="35" t="str">
        <f>IFERROR(VLOOKUP(A241,REKAPAN!$A$1:$M$2940,2, FALSE))</f>
        <v>Dwi Hastuti</v>
      </c>
      <c r="C242" s="36"/>
      <c r="D242" s="38"/>
      <c r="E242" s="40"/>
      <c r="F242" s="30" t="s">
        <v>266</v>
      </c>
      <c r="G242" s="43" t="str">
        <f>B248</f>
        <v>CS YENI (082321458214)</v>
      </c>
      <c r="H242" s="28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4" t="s">
        <v>269</v>
      </c>
      <c r="B243" s="45" t="str">
        <f>IFERROR(VLOOKUP(A241,REKAPAN!$A$1:$M$2940,3, FALSE))</f>
        <v>Sidorejo Rt17/05,Somomorodukuh Kecamatan :Plupuh kab/Kota :Sragen Provinsi :Jawa Tengah</v>
      </c>
      <c r="D243" s="46"/>
      <c r="E243" s="40"/>
      <c r="F243" s="47" t="s">
        <v>270</v>
      </c>
      <c r="G243" s="49" t="str">
        <f>B242</f>
        <v>Dwi Hastuti</v>
      </c>
      <c r="H243" s="50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4"/>
      <c r="D244" s="46"/>
      <c r="E244" s="40"/>
      <c r="F244" s="47" t="s">
        <v>283</v>
      </c>
      <c r="G244" s="51" t="str">
        <f t="shared" ref="G244:G248" si="33">D247</f>
        <v>26/04/19</v>
      </c>
      <c r="H244" s="50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5.75" customHeight="1">
      <c r="A245" s="44"/>
      <c r="D245" s="46"/>
      <c r="E245" s="40"/>
      <c r="F245" s="47" t="s">
        <v>300</v>
      </c>
      <c r="G245" s="51" t="str">
        <f t="shared" si="33"/>
        <v>26/04/19</v>
      </c>
      <c r="H245" s="50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4" t="s">
        <v>306</v>
      </c>
      <c r="B246" s="52" t="str">
        <f>IFERROR(VLOOKUP(A241,REKAPAN!$A$1:$M$2940,4, FALSE))</f>
        <v>081902601539</v>
      </c>
      <c r="C246" s="53"/>
      <c r="D246" s="54"/>
      <c r="E246" s="40"/>
      <c r="F246" s="47" t="s">
        <v>325</v>
      </c>
      <c r="G246" s="49" t="str">
        <f t="shared" si="33"/>
        <v/>
      </c>
      <c r="H246" s="50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30" t="s">
        <v>332</v>
      </c>
      <c r="B247" s="55" t="s">
        <v>333</v>
      </c>
      <c r="C247" s="56" t="s">
        <v>283</v>
      </c>
      <c r="D247" s="57" t="str">
        <f>IFERROR(VLOOKUP(A241,REKAPAN!$A$1:$M$2940,12, FALSE))</f>
        <v>26/04/19</v>
      </c>
      <c r="E247" s="40"/>
      <c r="F247" s="47" t="s">
        <v>351</v>
      </c>
      <c r="G247" s="49">
        <f t="shared" si="33"/>
        <v>24000</v>
      </c>
      <c r="H247" s="50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4" t="s">
        <v>266</v>
      </c>
      <c r="B248" s="52" t="str">
        <f>IFERROR(VLOOKUP(A241,REKAPAN!$A$1:$O$2940,15, FALSE))</f>
        <v>CS YENI (082321458214)</v>
      </c>
      <c r="C248" s="58" t="s">
        <v>300</v>
      </c>
      <c r="D248" s="59" t="str">
        <f>IFERROR(VLOOKUP(A241,REKAPAN!$A$1:$M$2940,13, FALSE))</f>
        <v>26/04/19</v>
      </c>
      <c r="E248" s="40"/>
      <c r="F248" s="47" t="s">
        <v>372</v>
      </c>
      <c r="G248" s="49" t="str">
        <f t="shared" si="33"/>
        <v>JNE REG</v>
      </c>
      <c r="H248" s="50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4" t="s">
        <v>383</v>
      </c>
      <c r="B249" s="52">
        <f>IFERROR(VLOOKUP(A241,REKAPAN!$A$1:$M$2940,6, FALSE))</f>
        <v>2</v>
      </c>
      <c r="C249" s="58" t="s">
        <v>325</v>
      </c>
      <c r="D249" s="60" t="str">
        <f>IFERROR(VLOOKUP(A241,REKAPAN!$A$1:$M$2940,11, FALSE))</f>
        <v/>
      </c>
      <c r="E249" s="40"/>
      <c r="F249" s="47" t="s">
        <v>394</v>
      </c>
      <c r="G249" s="61" t="str">
        <f>IFERROR(VLOOKUP(A241,REKAPAN!$A$1:$O$1,14, FALSE))</f>
        <v/>
      </c>
      <c r="H249" s="50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4" t="s">
        <v>404</v>
      </c>
      <c r="B250" s="62" t="str">
        <f>IFERROR(VLOOKUP(A241,REKAPAN!$A$1:$M$2940,5, FALSE))</f>
        <v>- Azni Blood S do
- Hasya maroon</v>
      </c>
      <c r="C250" s="58" t="s">
        <v>351</v>
      </c>
      <c r="D250" s="60">
        <f>IFERROR(VLOOKUP(A241,REKAPAN!$A$1:$M$2940,9, FALSE))</f>
        <v>24000</v>
      </c>
      <c r="E250" s="40"/>
      <c r="F250" s="47" t="s">
        <v>383</v>
      </c>
      <c r="G250" s="63">
        <f t="shared" ref="G250:G251" si="34">B249</f>
        <v>2</v>
      </c>
      <c r="H250" s="50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64"/>
      <c r="C251" s="58" t="s">
        <v>372</v>
      </c>
      <c r="D251" s="65" t="str">
        <f>IFERROR(VLOOKUP(A241,REKAPAN!$A$1:$M$2940,10, FALSE))</f>
        <v>JNE REG</v>
      </c>
      <c r="E251" s="40"/>
      <c r="F251" s="47" t="s">
        <v>404</v>
      </c>
      <c r="G251" s="66" t="str">
        <f t="shared" si="34"/>
        <v>- Azni Blood S do
- Hasya maroon</v>
      </c>
      <c r="H251" s="50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64"/>
      <c r="C252" s="58" t="s">
        <v>394</v>
      </c>
      <c r="D252" s="67"/>
      <c r="E252" s="40"/>
      <c r="F252" s="47"/>
      <c r="H252" s="50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64"/>
      <c r="C253" s="53"/>
      <c r="D253" s="50"/>
      <c r="E253" s="40"/>
      <c r="F253" s="64"/>
      <c r="H253" s="50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7" t="s">
        <v>460</v>
      </c>
      <c r="B254" s="68" t="s">
        <v>462</v>
      </c>
      <c r="C254" s="53"/>
      <c r="D254" s="54"/>
      <c r="E254" s="40"/>
      <c r="F254" s="69" t="s">
        <v>464</v>
      </c>
      <c r="G254" s="70" t="s">
        <v>469</v>
      </c>
      <c r="H254" s="71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72" t="str">
        <f>IFERROR(VLOOKUP(A241,REKAPAN!$A$2:$R$2940,16, FALSE))</f>
        <v>WAWAT</v>
      </c>
      <c r="B255" s="73"/>
      <c r="C255" s="74"/>
      <c r="D255" s="75"/>
      <c r="E255" s="76"/>
      <c r="F255" s="77"/>
      <c r="G255" s="78"/>
      <c r="H255" s="79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26" t="s">
        <v>908</v>
      </c>
      <c r="B256" s="27"/>
      <c r="C256" s="27"/>
      <c r="D256" s="28"/>
      <c r="E256" s="29"/>
      <c r="F256" s="30" t="str">
        <f>A256</f>
        <v>(26)4</v>
      </c>
      <c r="G256" s="31" t="s">
        <v>238</v>
      </c>
      <c r="H256" s="32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34" t="s">
        <v>239</v>
      </c>
      <c r="B257" s="35" t="str">
        <f>IFERROR(VLOOKUP(A256,REKAPAN!$A$1:$M$2940,2, FALSE))</f>
        <v>Fitriyani  </v>
      </c>
      <c r="C257" s="36"/>
      <c r="D257" s="38"/>
      <c r="E257" s="40"/>
      <c r="F257" s="30" t="s">
        <v>266</v>
      </c>
      <c r="G257" s="43" t="str">
        <f>B263</f>
        <v>CS YENI (082321458214)</v>
      </c>
      <c r="H257" s="28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4" t="s">
        <v>269</v>
      </c>
      <c r="B258" s="45" t="str">
        <f>IFERROR(VLOOKUP(A256,REKAPAN!$A$1:$M$2940,3, FALSE))</f>
        <v>PT Advanex Precision Indonesia, Kawasan industri lippo cikarang,Blok C1-16 ,bekasi 17550</v>
      </c>
      <c r="D258" s="46"/>
      <c r="E258" s="40"/>
      <c r="F258" s="47" t="s">
        <v>270</v>
      </c>
      <c r="G258" s="49" t="str">
        <f>B257</f>
        <v>Fitriyani  </v>
      </c>
      <c r="H258" s="50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4"/>
      <c r="D259" s="46"/>
      <c r="E259" s="40"/>
      <c r="F259" s="47" t="s">
        <v>283</v>
      </c>
      <c r="G259" s="51" t="str">
        <f t="shared" ref="G259:G263" si="35">D262</f>
        <v>26/04/19</v>
      </c>
      <c r="H259" s="50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31.5" customHeight="1">
      <c r="A260" s="44"/>
      <c r="D260" s="46"/>
      <c r="E260" s="40"/>
      <c r="F260" s="47" t="s">
        <v>300</v>
      </c>
      <c r="G260" s="51" t="str">
        <f t="shared" si="35"/>
        <v>26/04/19</v>
      </c>
      <c r="H260" s="50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4" t="s">
        <v>306</v>
      </c>
      <c r="B261" s="52" t="str">
        <f>IFERROR(VLOOKUP(A256,REKAPAN!$A$1:$M$2940,4, FALSE))</f>
        <v>081331261554</v>
      </c>
      <c r="C261" s="53"/>
      <c r="D261" s="54"/>
      <c r="E261" s="40"/>
      <c r="F261" s="47" t="s">
        <v>325</v>
      </c>
      <c r="G261" s="49" t="str">
        <f t="shared" si="35"/>
        <v/>
      </c>
      <c r="H261" s="50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30" t="s">
        <v>332</v>
      </c>
      <c r="B262" s="55" t="s">
        <v>333</v>
      </c>
      <c r="C262" s="56" t="s">
        <v>283</v>
      </c>
      <c r="D262" s="57" t="str">
        <f>IFERROR(VLOOKUP(A256,REKAPAN!$A$1:$M$2940,12, FALSE))</f>
        <v>26/04/19</v>
      </c>
      <c r="E262" s="40"/>
      <c r="F262" s="47" t="s">
        <v>351</v>
      </c>
      <c r="G262" s="49">
        <f t="shared" si="35"/>
        <v>12000</v>
      </c>
      <c r="H262" s="50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4" t="s">
        <v>266</v>
      </c>
      <c r="B263" s="52" t="str">
        <f>IFERROR(VLOOKUP(A256,REKAPAN!$A$1:$O$2940,15, FALSE))</f>
        <v>CS YENI (082321458214)</v>
      </c>
      <c r="C263" s="58" t="s">
        <v>300</v>
      </c>
      <c r="D263" s="59" t="str">
        <f>IFERROR(VLOOKUP(A256,REKAPAN!$A$1:$M$2940,13, FALSE))</f>
        <v>26/04/19</v>
      </c>
      <c r="E263" s="40"/>
      <c r="F263" s="47" t="s">
        <v>372</v>
      </c>
      <c r="G263" s="49" t="str">
        <f t="shared" si="35"/>
        <v>JNE REG</v>
      </c>
      <c r="H263" s="50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4" t="s">
        <v>383</v>
      </c>
      <c r="B264" s="52">
        <f>IFERROR(VLOOKUP(A256,REKAPAN!$A$1:$M$2940,6, FALSE))</f>
        <v>2</v>
      </c>
      <c r="C264" s="58" t="s">
        <v>325</v>
      </c>
      <c r="D264" s="60" t="str">
        <f>IFERROR(VLOOKUP(A256,REKAPAN!$A$1:$M$2940,11, FALSE))</f>
        <v/>
      </c>
      <c r="E264" s="40"/>
      <c r="F264" s="47" t="s">
        <v>394</v>
      </c>
      <c r="G264" s="61" t="str">
        <f>IFERROR(VLOOKUP(A256,REKAPAN!$A$1:$O$1,14, FALSE))</f>
        <v/>
      </c>
      <c r="H264" s="50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4" t="s">
        <v>404</v>
      </c>
      <c r="B265" s="62" t="str">
        <f>IFERROR(VLOOKUP(A256,REKAPAN!$A$1:$M$2940,5, FALSE))</f>
        <v>Grizel Peach S set</v>
      </c>
      <c r="C265" s="58" t="s">
        <v>351</v>
      </c>
      <c r="D265" s="60">
        <f>IFERROR(VLOOKUP(A256,REKAPAN!$A$1:$M$2940,9, FALSE))</f>
        <v>12000</v>
      </c>
      <c r="E265" s="40"/>
      <c r="F265" s="47" t="s">
        <v>383</v>
      </c>
      <c r="G265" s="63">
        <f t="shared" ref="G265:G266" si="36">B264</f>
        <v>2</v>
      </c>
      <c r="H265" s="50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64"/>
      <c r="C266" s="58" t="s">
        <v>372</v>
      </c>
      <c r="D266" s="65" t="str">
        <f>IFERROR(VLOOKUP(A256,REKAPAN!$A$1:$M$2940,10, FALSE))</f>
        <v>JNE REG</v>
      </c>
      <c r="E266" s="40"/>
      <c r="F266" s="47" t="s">
        <v>404</v>
      </c>
      <c r="G266" s="66" t="str">
        <f t="shared" si="36"/>
        <v>Grizel Peach S set</v>
      </c>
      <c r="H266" s="50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64"/>
      <c r="C267" s="58" t="s">
        <v>394</v>
      </c>
      <c r="D267" s="67"/>
      <c r="E267" s="40"/>
      <c r="F267" s="47"/>
      <c r="H267" s="50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64"/>
      <c r="C268" s="53"/>
      <c r="D268" s="50"/>
      <c r="E268" s="40"/>
      <c r="F268" s="64"/>
      <c r="H268" s="50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7" t="s">
        <v>460</v>
      </c>
      <c r="B269" s="68" t="s">
        <v>462</v>
      </c>
      <c r="C269" s="53"/>
      <c r="D269" s="54"/>
      <c r="E269" s="40"/>
      <c r="F269" s="69" t="s">
        <v>464</v>
      </c>
      <c r="G269" s="70" t="s">
        <v>469</v>
      </c>
      <c r="H269" s="71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72" t="str">
        <f>IFERROR(VLOOKUP(A256,REKAPAN!$A$2:$R$2940,16, FALSE))</f>
        <v>WAWAT</v>
      </c>
      <c r="B270" s="73"/>
      <c r="C270" s="74"/>
      <c r="D270" s="75"/>
      <c r="E270" s="76"/>
      <c r="F270" s="77"/>
      <c r="G270" s="78"/>
      <c r="H270" s="79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26" t="s">
        <v>913</v>
      </c>
      <c r="B271" s="27"/>
      <c r="C271" s="27"/>
      <c r="D271" s="28"/>
      <c r="E271" s="29"/>
      <c r="F271" s="30" t="str">
        <f>A271</f>
        <v>(26)5</v>
      </c>
      <c r="G271" s="31" t="s">
        <v>238</v>
      </c>
      <c r="H271" s="32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34" t="s">
        <v>239</v>
      </c>
      <c r="B272" s="35" t="str">
        <f>IFERROR(VLOOKUP(A271,REKAPAN!$A$1:$M$2940,2, FALSE))</f>
        <v>Lala Komalasari (Sri Sofiati)</v>
      </c>
      <c r="C272" s="36"/>
      <c r="D272" s="38"/>
      <c r="E272" s="40"/>
      <c r="F272" s="30" t="s">
        <v>266</v>
      </c>
      <c r="G272" s="43" t="str">
        <f>B278</f>
        <v>CS YENI (082321458214)</v>
      </c>
      <c r="H272" s="28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4" t="s">
        <v>269</v>
      </c>
      <c r="B273" s="45" t="str">
        <f>IFERROR(VLOOKUP(A271,REKAPAN!$A$1:$M$2940,3, FALSE))</f>
        <v>Perum bukit kawalu indah blok C9, kelurahan Gununggede, kecamatan Kawalu, kota Tasikmalaya</v>
      </c>
      <c r="D273" s="46"/>
      <c r="E273" s="40"/>
      <c r="F273" s="47" t="s">
        <v>270</v>
      </c>
      <c r="G273" s="49" t="str">
        <f>B272</f>
        <v>Lala Komalasari (Sri Sofiati)</v>
      </c>
      <c r="H273" s="50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4"/>
      <c r="D274" s="46"/>
      <c r="E274" s="40"/>
      <c r="F274" s="47" t="s">
        <v>283</v>
      </c>
      <c r="G274" s="51" t="str">
        <f t="shared" ref="G274:G278" si="37">D277</f>
        <v>26/04/19</v>
      </c>
      <c r="H274" s="50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29.25" customHeight="1">
      <c r="A275" s="44"/>
      <c r="D275" s="46"/>
      <c r="E275" s="40"/>
      <c r="F275" s="47" t="s">
        <v>300</v>
      </c>
      <c r="G275" s="51" t="str">
        <f t="shared" si="37"/>
        <v>26/04/19</v>
      </c>
      <c r="H275" s="50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4" t="s">
        <v>306</v>
      </c>
      <c r="B276" s="52" t="str">
        <f>IFERROR(VLOOKUP(A271,REKAPAN!$A$1:$M$2940,4, FALSE))</f>
        <v>085221626526</v>
      </c>
      <c r="C276" s="53"/>
      <c r="D276" s="54"/>
      <c r="E276" s="40"/>
      <c r="F276" s="47" t="s">
        <v>325</v>
      </c>
      <c r="G276" s="49" t="str">
        <f t="shared" si="37"/>
        <v/>
      </c>
      <c r="H276" s="50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30" t="s">
        <v>332</v>
      </c>
      <c r="B277" s="55" t="s">
        <v>333</v>
      </c>
      <c r="C277" s="56" t="s">
        <v>283</v>
      </c>
      <c r="D277" s="57" t="str">
        <f>IFERROR(VLOOKUP(A271,REKAPAN!$A$1:$M$2940,12, FALSE))</f>
        <v>26/04/19</v>
      </c>
      <c r="E277" s="40"/>
      <c r="F277" s="47" t="s">
        <v>351</v>
      </c>
      <c r="G277" s="49">
        <f t="shared" si="37"/>
        <v>8000</v>
      </c>
      <c r="H277" s="50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4" t="s">
        <v>266</v>
      </c>
      <c r="B278" s="52" t="str">
        <f>IFERROR(VLOOKUP(A271,REKAPAN!$A$1:$O$2940,15, FALSE))</f>
        <v>CS YENI (082321458214)</v>
      </c>
      <c r="C278" s="58" t="s">
        <v>300</v>
      </c>
      <c r="D278" s="59" t="str">
        <f>IFERROR(VLOOKUP(A271,REKAPAN!$A$1:$M$2940,13, FALSE))</f>
        <v>26/04/19</v>
      </c>
      <c r="E278" s="40"/>
      <c r="F278" s="47" t="s">
        <v>372</v>
      </c>
      <c r="G278" s="49" t="str">
        <f t="shared" si="37"/>
        <v>JNE REG</v>
      </c>
      <c r="H278" s="50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4" t="s">
        <v>383</v>
      </c>
      <c r="B279" s="52">
        <f>IFERROR(VLOOKUP(A271,REKAPAN!$A$1:$M$2940,6, FALSE))</f>
        <v>2</v>
      </c>
      <c r="C279" s="58" t="s">
        <v>325</v>
      </c>
      <c r="D279" s="60" t="str">
        <f>IFERROR(VLOOKUP(A271,REKAPAN!$A$1:$M$2940,11, FALSE))</f>
        <v/>
      </c>
      <c r="E279" s="40"/>
      <c r="F279" s="47" t="s">
        <v>394</v>
      </c>
      <c r="G279" s="61" t="str">
        <f>IFERROR(VLOOKUP(A271,REKAPAN!$A$1:$O$1,14, FALSE))</f>
        <v/>
      </c>
      <c r="H279" s="50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4" t="s">
        <v>404</v>
      </c>
      <c r="B280" s="62" t="str">
        <f>IFERROR(VLOOKUP(A271,REKAPAN!$A$1:$M$2940,5, FALSE))</f>
        <v>- Zenya Rose M do
- Khimar zenya rose</v>
      </c>
      <c r="C280" s="58" t="s">
        <v>351</v>
      </c>
      <c r="D280" s="60">
        <f>IFERROR(VLOOKUP(A271,REKAPAN!$A$1:$M$2940,9, FALSE))</f>
        <v>8000</v>
      </c>
      <c r="E280" s="40"/>
      <c r="F280" s="47" t="s">
        <v>383</v>
      </c>
      <c r="G280" s="63">
        <f t="shared" ref="G280:G281" si="38">B279</f>
        <v>2</v>
      </c>
      <c r="H280" s="50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64"/>
      <c r="C281" s="58" t="s">
        <v>372</v>
      </c>
      <c r="D281" s="65" t="str">
        <f>IFERROR(VLOOKUP(A271,REKAPAN!$A$1:$M$2940,10, FALSE))</f>
        <v>JNE REG</v>
      </c>
      <c r="E281" s="40"/>
      <c r="F281" s="47" t="s">
        <v>404</v>
      </c>
      <c r="G281" s="66" t="str">
        <f t="shared" si="38"/>
        <v>- Zenya Rose M do
- Khimar zenya rose</v>
      </c>
      <c r="H281" s="50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64"/>
      <c r="C282" s="58" t="s">
        <v>394</v>
      </c>
      <c r="D282" s="67"/>
      <c r="E282" s="40"/>
      <c r="F282" s="47"/>
      <c r="H282" s="50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42.0" customHeight="1">
      <c r="A283" s="64"/>
      <c r="C283" s="53"/>
      <c r="D283" s="50"/>
      <c r="E283" s="40"/>
      <c r="F283" s="64"/>
      <c r="H283" s="50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7" t="s">
        <v>460</v>
      </c>
      <c r="B284" s="68" t="s">
        <v>462</v>
      </c>
      <c r="C284" s="53"/>
      <c r="D284" s="54"/>
      <c r="E284" s="40"/>
      <c r="F284" s="69" t="s">
        <v>464</v>
      </c>
      <c r="G284" s="70" t="s">
        <v>469</v>
      </c>
      <c r="H284" s="71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72" t="str">
        <f>IFERROR(VLOOKUP(A271,REKAPAN!$A$2:$R$2940,16, FALSE))</f>
        <v>WAWAT</v>
      </c>
      <c r="B285" s="73"/>
      <c r="C285" s="74"/>
      <c r="D285" s="75"/>
      <c r="E285" s="76"/>
      <c r="F285" s="77"/>
      <c r="G285" s="78"/>
      <c r="H285" s="79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26" t="s">
        <v>918</v>
      </c>
      <c r="B286" s="27"/>
      <c r="C286" s="27"/>
      <c r="D286" s="28"/>
      <c r="E286" s="29"/>
      <c r="F286" s="30" t="str">
        <f>A286</f>
        <v>(26)6</v>
      </c>
      <c r="G286" s="31" t="s">
        <v>238</v>
      </c>
      <c r="H286" s="32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34" t="s">
        <v>239</v>
      </c>
      <c r="B287" s="35" t="str">
        <f>IFERROR(VLOOKUP(A286,REKAPAN!$A$1:$M$2940,2, FALSE))</f>
        <v>kholifatunnisak</v>
      </c>
      <c r="C287" s="36"/>
      <c r="D287" s="38"/>
      <c r="E287" s="40"/>
      <c r="F287" s="30" t="s">
        <v>266</v>
      </c>
      <c r="G287" s="43" t="str">
        <f>B293</f>
        <v>CS YENI (082321458214)</v>
      </c>
      <c r="H287" s="28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4" t="s">
        <v>269</v>
      </c>
      <c r="B288" s="45" t="str">
        <f>IFERROR(VLOOKUP(A286,REKAPAN!$A$1:$M$2940,3, FALSE))</f>
        <v>Dukuh pondok rt7rw5 desa Tanjung Anom kecamatan gabus kabupaten Pati Jawa tengah</v>
      </c>
      <c r="D288" s="46"/>
      <c r="E288" s="40"/>
      <c r="F288" s="47" t="s">
        <v>270</v>
      </c>
      <c r="G288" s="49" t="str">
        <f>B287</f>
        <v>kholifatunnisak</v>
      </c>
      <c r="H288" s="50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6.5" customHeight="1">
      <c r="A289" s="44"/>
      <c r="D289" s="46"/>
      <c r="E289" s="40"/>
      <c r="F289" s="47" t="s">
        <v>283</v>
      </c>
      <c r="G289" s="51" t="str">
        <f t="shared" ref="G289:G293" si="39">D292</f>
        <v>26/04/19</v>
      </c>
      <c r="H289" s="50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7.25" customHeight="1">
      <c r="A290" s="44"/>
      <c r="D290" s="46"/>
      <c r="E290" s="40"/>
      <c r="F290" s="47" t="s">
        <v>300</v>
      </c>
      <c r="G290" s="51" t="str">
        <f t="shared" si="39"/>
        <v>26/04/19</v>
      </c>
      <c r="H290" s="50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4" t="s">
        <v>306</v>
      </c>
      <c r="B291" s="52" t="str">
        <f>IFERROR(VLOOKUP(A286,REKAPAN!$A$1:$M$2940,4, FALSE))</f>
        <v>085329845104</v>
      </c>
      <c r="C291" s="53"/>
      <c r="D291" s="54"/>
      <c r="E291" s="40"/>
      <c r="F291" s="47" t="s">
        <v>325</v>
      </c>
      <c r="G291" s="49" t="str">
        <f t="shared" si="39"/>
        <v/>
      </c>
      <c r="H291" s="50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30" t="s">
        <v>332</v>
      </c>
      <c r="B292" s="55" t="s">
        <v>333</v>
      </c>
      <c r="C292" s="56" t="s">
        <v>283</v>
      </c>
      <c r="D292" s="57" t="str">
        <f>IFERROR(VLOOKUP(A286,REKAPAN!$A$1:$M$2940,12, FALSE))</f>
        <v>26/04/19</v>
      </c>
      <c r="E292" s="40"/>
      <c r="F292" s="47" t="s">
        <v>351</v>
      </c>
      <c r="G292" s="49">
        <f t="shared" si="39"/>
        <v>19000</v>
      </c>
      <c r="H292" s="50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4" t="s">
        <v>266</v>
      </c>
      <c r="B293" s="52" t="str">
        <f>IFERROR(VLOOKUP(A286,REKAPAN!$A$1:$O$2940,15, FALSE))</f>
        <v>CS YENI (082321458214)</v>
      </c>
      <c r="C293" s="58" t="s">
        <v>300</v>
      </c>
      <c r="D293" s="59" t="str">
        <f>IFERROR(VLOOKUP(A286,REKAPAN!$A$1:$M$2940,13, FALSE))</f>
        <v>26/04/19</v>
      </c>
      <c r="E293" s="40"/>
      <c r="F293" s="47" t="s">
        <v>372</v>
      </c>
      <c r="G293" s="49" t="str">
        <f t="shared" si="39"/>
        <v>POS</v>
      </c>
      <c r="H293" s="50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4" t="s">
        <v>383</v>
      </c>
      <c r="B294" s="52">
        <f>IFERROR(VLOOKUP(A286,REKAPAN!$A$1:$M$2940,6, FALSE))</f>
        <v>2</v>
      </c>
      <c r="C294" s="58" t="s">
        <v>325</v>
      </c>
      <c r="D294" s="60" t="str">
        <f>IFERROR(VLOOKUP(A286,REKAPAN!$A$1:$M$2940,11, FALSE))</f>
        <v/>
      </c>
      <c r="E294" s="40"/>
      <c r="F294" s="47" t="s">
        <v>394</v>
      </c>
      <c r="G294" s="61" t="str">
        <f>IFERROR(VLOOKUP(A286,REKAPAN!$A$1:$O$1,14, FALSE))</f>
        <v/>
      </c>
      <c r="H294" s="50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4" t="s">
        <v>404</v>
      </c>
      <c r="B295" s="62" t="str">
        <f>IFERROR(VLOOKUP(A286,REKAPAN!$A$1:$M$2940,5, FALSE))</f>
        <v>Tisha choco S set</v>
      </c>
      <c r="C295" s="58" t="s">
        <v>351</v>
      </c>
      <c r="D295" s="60">
        <f>IFERROR(VLOOKUP(A286,REKAPAN!$A$1:$M$2940,9, FALSE))</f>
        <v>19000</v>
      </c>
      <c r="E295" s="40"/>
      <c r="F295" s="47" t="s">
        <v>383</v>
      </c>
      <c r="G295" s="63">
        <f t="shared" ref="G295:G296" si="40">B294</f>
        <v>2</v>
      </c>
      <c r="H295" s="50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64"/>
      <c r="C296" s="58" t="s">
        <v>372</v>
      </c>
      <c r="D296" s="65" t="str">
        <f>IFERROR(VLOOKUP(A286,REKAPAN!$A$1:$M$2940,10, FALSE))</f>
        <v>POS</v>
      </c>
      <c r="E296" s="40"/>
      <c r="F296" s="47" t="s">
        <v>404</v>
      </c>
      <c r="G296" s="66" t="str">
        <f t="shared" si="40"/>
        <v>Tisha choco S set</v>
      </c>
      <c r="H296" s="50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64"/>
      <c r="C297" s="58" t="s">
        <v>394</v>
      </c>
      <c r="D297" s="67"/>
      <c r="E297" s="40"/>
      <c r="F297" s="47"/>
      <c r="H297" s="50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64"/>
      <c r="C298" s="53"/>
      <c r="D298" s="50"/>
      <c r="E298" s="40"/>
      <c r="F298" s="64"/>
      <c r="H298" s="50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7" t="s">
        <v>460</v>
      </c>
      <c r="B299" s="68" t="s">
        <v>462</v>
      </c>
      <c r="C299" s="53"/>
      <c r="D299" s="54"/>
      <c r="E299" s="40"/>
      <c r="F299" s="69" t="s">
        <v>464</v>
      </c>
      <c r="G299" s="70" t="s">
        <v>469</v>
      </c>
      <c r="H299" s="71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72" t="str">
        <f>IFERROR(VLOOKUP(A286,REKAPAN!$A$2:$R$2940,16, FALSE))</f>
        <v>WAWAT</v>
      </c>
      <c r="B300" s="73"/>
      <c r="C300" s="74"/>
      <c r="D300" s="75"/>
      <c r="E300" s="76"/>
      <c r="F300" s="77"/>
      <c r="G300" s="78"/>
      <c r="H300" s="79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26" t="s">
        <v>922</v>
      </c>
      <c r="B301" s="27"/>
      <c r="C301" s="27"/>
      <c r="D301" s="28"/>
      <c r="E301" s="29"/>
      <c r="F301" s="30" t="str">
        <f>A301</f>
        <v>(26)7</v>
      </c>
      <c r="G301" s="31" t="s">
        <v>238</v>
      </c>
      <c r="H301" s="32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34" t="s">
        <v>239</v>
      </c>
      <c r="B302" s="35" t="str">
        <f>IFERROR(VLOOKUP(A301,REKAPAN!$A$1:$M$2940,2, FALSE))</f>
        <v>Ririn</v>
      </c>
      <c r="C302" s="36"/>
      <c r="D302" s="38"/>
      <c r="E302" s="40"/>
      <c r="F302" s="30" t="s">
        <v>266</v>
      </c>
      <c r="G302" s="43" t="str">
        <f>B308</f>
        <v>CS YENI (082321458214)</v>
      </c>
      <c r="H302" s="28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4" t="s">
        <v>269</v>
      </c>
      <c r="B303" s="45" t="str">
        <f>IFERROR(VLOOKUP(A301,REKAPAN!$A$1:$M$2940,3, FALSE))</f>
        <v>jl Dr Muwardi 2e no 2 Grogol Petamburan Jakarta barat</v>
      </c>
      <c r="D303" s="46"/>
      <c r="E303" s="40"/>
      <c r="F303" s="47" t="s">
        <v>270</v>
      </c>
      <c r="G303" s="49" t="str">
        <f>B302</f>
        <v>Ririn</v>
      </c>
      <c r="H303" s="50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4"/>
      <c r="D304" s="46"/>
      <c r="E304" s="40"/>
      <c r="F304" s="47" t="s">
        <v>283</v>
      </c>
      <c r="G304" s="51" t="str">
        <f t="shared" ref="G304:G308" si="41">D307</f>
        <v>26/04/19</v>
      </c>
      <c r="H304" s="50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34.5" customHeight="1">
      <c r="A305" s="44"/>
      <c r="D305" s="46"/>
      <c r="E305" s="40"/>
      <c r="F305" s="47" t="s">
        <v>300</v>
      </c>
      <c r="G305" s="51" t="str">
        <f t="shared" si="41"/>
        <v>26/04/19</v>
      </c>
      <c r="H305" s="50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4" t="s">
        <v>306</v>
      </c>
      <c r="B306" s="52" t="str">
        <f>IFERROR(VLOOKUP(A301,REKAPAN!$A$1:$M$2940,4, FALSE))</f>
        <v>085780979099</v>
      </c>
      <c r="C306" s="53"/>
      <c r="D306" s="54"/>
      <c r="E306" s="40"/>
      <c r="F306" s="47" t="s">
        <v>325</v>
      </c>
      <c r="G306" s="49" t="str">
        <f t="shared" si="41"/>
        <v/>
      </c>
      <c r="H306" s="50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30" t="s">
        <v>332</v>
      </c>
      <c r="B307" s="55" t="s">
        <v>333</v>
      </c>
      <c r="C307" s="56" t="s">
        <v>283</v>
      </c>
      <c r="D307" s="57" t="str">
        <f>IFERROR(VLOOKUP(A301,REKAPAN!$A$1:$M$2940,12, FALSE))</f>
        <v>26/04/19</v>
      </c>
      <c r="E307" s="40"/>
      <c r="F307" s="47" t="s">
        <v>351</v>
      </c>
      <c r="G307" s="49">
        <f t="shared" si="41"/>
        <v>11000</v>
      </c>
      <c r="H307" s="50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4" t="s">
        <v>266</v>
      </c>
      <c r="B308" s="52" t="str">
        <f>IFERROR(VLOOKUP(A301,REKAPAN!$A$1:$O$2940,15, FALSE))</f>
        <v>CS YENI (082321458214)</v>
      </c>
      <c r="C308" s="58" t="s">
        <v>300</v>
      </c>
      <c r="D308" s="59" t="str">
        <f>IFERROR(VLOOKUP(A301,REKAPAN!$A$1:$M$2940,13, FALSE))</f>
        <v>26/04/19</v>
      </c>
      <c r="E308" s="40"/>
      <c r="F308" s="47" t="s">
        <v>372</v>
      </c>
      <c r="G308" s="49" t="str">
        <f t="shared" si="41"/>
        <v>JNE REG</v>
      </c>
      <c r="H308" s="50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4" t="s">
        <v>383</v>
      </c>
      <c r="B309" s="52">
        <f>IFERROR(VLOOKUP(A301,REKAPAN!$A$1:$M$2940,6, FALSE))</f>
        <v>2</v>
      </c>
      <c r="C309" s="58" t="s">
        <v>325</v>
      </c>
      <c r="D309" s="60" t="str">
        <f>IFERROR(VLOOKUP(A301,REKAPAN!$A$1:$M$2940,11, FALSE))</f>
        <v/>
      </c>
      <c r="E309" s="40"/>
      <c r="F309" s="47" t="s">
        <v>394</v>
      </c>
      <c r="G309" s="61" t="str">
        <f>IFERROR(VLOOKUP(A301,REKAPAN!$A$1:$O$1,14, FALSE))</f>
        <v/>
      </c>
      <c r="H309" s="50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4" t="s">
        <v>404</v>
      </c>
      <c r="B310" s="62" t="str">
        <f>IFERROR(VLOOKUP(A301,REKAPAN!$A$1:$M$2940,5, FALSE))</f>
        <v>ELenora cream xl set</v>
      </c>
      <c r="C310" s="58" t="s">
        <v>351</v>
      </c>
      <c r="D310" s="60">
        <f>IFERROR(VLOOKUP(A301,REKAPAN!$A$1:$M$2940,9, FALSE))</f>
        <v>11000</v>
      </c>
      <c r="E310" s="40"/>
      <c r="F310" s="47" t="s">
        <v>383</v>
      </c>
      <c r="G310" s="63">
        <f t="shared" ref="G310:G311" si="42">B309</f>
        <v>2</v>
      </c>
      <c r="H310" s="50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64"/>
      <c r="C311" s="58" t="s">
        <v>372</v>
      </c>
      <c r="D311" s="65" t="str">
        <f>IFERROR(VLOOKUP(A301,REKAPAN!$A$1:$M$2940,10, FALSE))</f>
        <v>JNE REG</v>
      </c>
      <c r="E311" s="40"/>
      <c r="F311" s="47" t="s">
        <v>404</v>
      </c>
      <c r="G311" s="66" t="str">
        <f t="shared" si="42"/>
        <v>ELenora cream xl set</v>
      </c>
      <c r="H311" s="50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64"/>
      <c r="C312" s="58" t="s">
        <v>394</v>
      </c>
      <c r="D312" s="67"/>
      <c r="E312" s="40"/>
      <c r="F312" s="47"/>
      <c r="H312" s="50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64"/>
      <c r="C313" s="53"/>
      <c r="D313" s="50"/>
      <c r="E313" s="40"/>
      <c r="F313" s="64"/>
      <c r="H313" s="50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7" t="s">
        <v>460</v>
      </c>
      <c r="B314" s="68" t="s">
        <v>462</v>
      </c>
      <c r="C314" s="53"/>
      <c r="D314" s="54"/>
      <c r="E314" s="40"/>
      <c r="F314" s="69" t="s">
        <v>464</v>
      </c>
      <c r="G314" s="70" t="s">
        <v>469</v>
      </c>
      <c r="H314" s="71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72" t="str">
        <f>IFERROR(VLOOKUP(A301,REKAPAN!$A$2:$R$2940,16, FALSE))</f>
        <v>WAWAT</v>
      </c>
      <c r="B315" s="73"/>
      <c r="C315" s="74"/>
      <c r="D315" s="75"/>
      <c r="E315" s="76"/>
      <c r="F315" s="77"/>
      <c r="G315" s="78"/>
      <c r="H315" s="79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26" t="s">
        <v>1372</v>
      </c>
      <c r="B316" s="27"/>
      <c r="C316" s="27"/>
      <c r="D316" s="28"/>
      <c r="E316" s="29"/>
      <c r="F316" s="30" t="str">
        <f>A316</f>
        <v>(26)8</v>
      </c>
      <c r="G316" s="31" t="s">
        <v>238</v>
      </c>
      <c r="H316" s="32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34" t="s">
        <v>239</v>
      </c>
      <c r="B317" s="35" t="str">
        <f>IFERROR(VLOOKUP(A316,REKAPAN!$A$1:$M$2940,2, FALSE))</f>
        <v>rika hambali</v>
      </c>
      <c r="C317" s="36"/>
      <c r="D317" s="38"/>
      <c r="E317" s="40"/>
      <c r="F317" s="30" t="s">
        <v>266</v>
      </c>
      <c r="G317" s="43" t="str">
        <f>B323</f>
        <v>Dea (085213414302)</v>
      </c>
      <c r="H317" s="28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4" t="s">
        <v>269</v>
      </c>
      <c r="B318" s="45" t="str">
        <f>IFERROR(VLOOKUP(A316,REKAPAN!$A$1:$M$2940,3, FALSE))</f>
        <v>jln raya cadas kukun km 2, 5 kp pangodokan kaler rt 01/01 pinggir kali kelurahan kota bumi kec : pasar kemis tangerang banten 15560</v>
      </c>
      <c r="D318" s="46"/>
      <c r="E318" s="40"/>
      <c r="F318" s="47" t="s">
        <v>270</v>
      </c>
      <c r="G318" s="49" t="str">
        <f>B317</f>
        <v>rika hambali</v>
      </c>
      <c r="H318" s="50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4"/>
      <c r="D319" s="46"/>
      <c r="E319" s="40"/>
      <c r="F319" s="47" t="s">
        <v>283</v>
      </c>
      <c r="G319" s="51">
        <f t="shared" ref="G319:G323" si="43">D322</f>
        <v>43580</v>
      </c>
      <c r="H319" s="50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40.5" customHeight="1">
      <c r="A320" s="44"/>
      <c r="D320" s="46"/>
      <c r="E320" s="40"/>
      <c r="F320" s="47" t="s">
        <v>300</v>
      </c>
      <c r="G320" s="51">
        <f t="shared" si="43"/>
        <v>43581</v>
      </c>
      <c r="H320" s="50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4" t="s">
        <v>306</v>
      </c>
      <c r="B321" s="52">
        <f>IFERROR(VLOOKUP(A316,REKAPAN!$A$1:$M$2940,4, FALSE))</f>
        <v>81292935043</v>
      </c>
      <c r="C321" s="53"/>
      <c r="D321" s="54"/>
      <c r="E321" s="40"/>
      <c r="F321" s="47" t="s">
        <v>325</v>
      </c>
      <c r="G321" s="49" t="str">
        <f t="shared" si="43"/>
        <v/>
      </c>
      <c r="H321" s="50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30" t="s">
        <v>332</v>
      </c>
      <c r="B322" s="55" t="s">
        <v>333</v>
      </c>
      <c r="C322" s="56" t="s">
        <v>283</v>
      </c>
      <c r="D322" s="57">
        <f>IFERROR(VLOOKUP(A316,REKAPAN!$A$1:$M$2940,12, FALSE))</f>
        <v>43580</v>
      </c>
      <c r="E322" s="40"/>
      <c r="F322" s="47" t="s">
        <v>351</v>
      </c>
      <c r="G322" s="49">
        <f t="shared" si="43"/>
        <v>12000</v>
      </c>
      <c r="H322" s="50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4" t="s">
        <v>266</v>
      </c>
      <c r="B323" s="52" t="str">
        <f>IFERROR(VLOOKUP(A316,REKAPAN!$A$1:$O$2940,15, FALSE))</f>
        <v>Dea (085213414302)</v>
      </c>
      <c r="C323" s="58" t="s">
        <v>300</v>
      </c>
      <c r="D323" s="59">
        <f>IFERROR(VLOOKUP(A316,REKAPAN!$A$1:$M$2940,13, FALSE))</f>
        <v>43581</v>
      </c>
      <c r="E323" s="40"/>
      <c r="F323" s="47" t="s">
        <v>372</v>
      </c>
      <c r="G323" s="49" t="str">
        <f t="shared" si="43"/>
        <v>REG</v>
      </c>
      <c r="H323" s="50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4" t="s">
        <v>383</v>
      </c>
      <c r="B324" s="52">
        <f>IFERROR(VLOOKUP(A316,REKAPAN!$A$1:$M$2940,6, FALSE))</f>
        <v>2</v>
      </c>
      <c r="C324" s="58" t="s">
        <v>325</v>
      </c>
      <c r="D324" s="60" t="str">
        <f>IFERROR(VLOOKUP(A316,REKAPAN!$A$1:$M$2940,11, FALSE))</f>
        <v/>
      </c>
      <c r="E324" s="40"/>
      <c r="F324" s="47" t="s">
        <v>394</v>
      </c>
      <c r="G324" s="61" t="str">
        <f>IFERROR(VLOOKUP(A316,REKAPAN!$A$1:$O$1,14, FALSE))</f>
        <v/>
      </c>
      <c r="H324" s="50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4" t="s">
        <v>404</v>
      </c>
      <c r="B325" s="62" t="str">
        <f>IFERROR(VLOOKUP(A316,REKAPAN!$A$1:$M$2940,5, FALSE))</f>
        <v>AZNI DUSTYPINK M SET</v>
      </c>
      <c r="C325" s="58" t="s">
        <v>351</v>
      </c>
      <c r="D325" s="60">
        <f>IFERROR(VLOOKUP(A316,REKAPAN!$A$1:$M$2940,9, FALSE))</f>
        <v>12000</v>
      </c>
      <c r="E325" s="40"/>
      <c r="F325" s="47" t="s">
        <v>383</v>
      </c>
      <c r="G325" s="63">
        <f t="shared" ref="G325:G326" si="44">B324</f>
        <v>2</v>
      </c>
      <c r="H325" s="50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64"/>
      <c r="C326" s="58" t="s">
        <v>372</v>
      </c>
      <c r="D326" s="65" t="str">
        <f>IFERROR(VLOOKUP(A316,REKAPAN!$A$1:$M$2940,10, FALSE))</f>
        <v>REG</v>
      </c>
      <c r="E326" s="40"/>
      <c r="F326" s="47" t="s">
        <v>404</v>
      </c>
      <c r="G326" s="66" t="str">
        <f t="shared" si="44"/>
        <v>AZNI DUSTYPINK M SET</v>
      </c>
      <c r="H326" s="50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64"/>
      <c r="C327" s="58" t="s">
        <v>394</v>
      </c>
      <c r="D327" s="67"/>
      <c r="E327" s="40"/>
      <c r="F327" s="47"/>
      <c r="H327" s="50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64"/>
      <c r="C328" s="53"/>
      <c r="D328" s="50"/>
      <c r="E328" s="40"/>
      <c r="F328" s="64"/>
      <c r="H328" s="50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7" t="s">
        <v>460</v>
      </c>
      <c r="B329" s="68" t="s">
        <v>462</v>
      </c>
      <c r="C329" s="53"/>
      <c r="D329" s="54"/>
      <c r="E329" s="40"/>
      <c r="F329" s="69" t="s">
        <v>464</v>
      </c>
      <c r="G329" s="70" t="s">
        <v>469</v>
      </c>
      <c r="H329" s="71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72" t="str">
        <f>IFERROR(VLOOKUP(A316,REKAPAN!$A$2:$R$2940,16, FALSE))</f>
        <v/>
      </c>
      <c r="B330" s="73"/>
      <c r="C330" s="74"/>
      <c r="D330" s="75"/>
      <c r="E330" s="76"/>
      <c r="F330" s="77"/>
      <c r="G330" s="78"/>
      <c r="H330" s="79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26" t="s">
        <v>1376</v>
      </c>
      <c r="B331" s="27"/>
      <c r="C331" s="27"/>
      <c r="D331" s="28"/>
      <c r="E331" s="29"/>
      <c r="F331" s="30" t="str">
        <f>A331</f>
        <v>(26)9</v>
      </c>
      <c r="G331" s="31" t="s">
        <v>238</v>
      </c>
      <c r="H331" s="32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34" t="s">
        <v>239</v>
      </c>
      <c r="B332" s="35" t="str">
        <f>IFERROR(VLOOKUP(A331,REKAPAN!$A$1:$M$2940,2, FALSE))</f>
        <v>Enik erpiana</v>
      </c>
      <c r="C332" s="36"/>
      <c r="D332" s="38"/>
      <c r="E332" s="40"/>
      <c r="F332" s="30" t="s">
        <v>266</v>
      </c>
      <c r="G332" s="43" t="str">
        <f>B338</f>
        <v>Dea (085213414302)</v>
      </c>
      <c r="H332" s="28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4" t="s">
        <v>269</v>
      </c>
      <c r="B333" s="45" t="str">
        <f>IFERROR(VLOOKUP(A331,REKAPAN!$A$1:$M$2940,3, FALSE))</f>
        <v>DS kuwon rt03 RW 02 kec Karas kab magetan</v>
      </c>
      <c r="D333" s="46"/>
      <c r="E333" s="40"/>
      <c r="F333" s="47" t="s">
        <v>270</v>
      </c>
      <c r="G333" s="49" t="str">
        <f>B332</f>
        <v>Enik erpiana</v>
      </c>
      <c r="H333" s="50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4"/>
      <c r="D334" s="46"/>
      <c r="E334" s="40"/>
      <c r="F334" s="47" t="s">
        <v>283</v>
      </c>
      <c r="G334" s="51">
        <f t="shared" ref="G334:G338" si="45">D337</f>
        <v>43580</v>
      </c>
      <c r="H334" s="50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4"/>
      <c r="D335" s="46"/>
      <c r="E335" s="40"/>
      <c r="F335" s="47" t="s">
        <v>300</v>
      </c>
      <c r="G335" s="51">
        <f t="shared" si="45"/>
        <v>43581</v>
      </c>
      <c r="H335" s="50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4" t="s">
        <v>306</v>
      </c>
      <c r="B336" s="52">
        <f>IFERROR(VLOOKUP(A331,REKAPAN!$A$1:$M$2940,4, FALSE))</f>
        <v>8591124329</v>
      </c>
      <c r="C336" s="53"/>
      <c r="D336" s="54"/>
      <c r="E336" s="40"/>
      <c r="F336" s="47" t="s">
        <v>325</v>
      </c>
      <c r="G336" s="49" t="str">
        <f t="shared" si="45"/>
        <v/>
      </c>
      <c r="H336" s="50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30" t="s">
        <v>332</v>
      </c>
      <c r="B337" s="55" t="s">
        <v>333</v>
      </c>
      <c r="C337" s="56" t="s">
        <v>283</v>
      </c>
      <c r="D337" s="57">
        <f>IFERROR(VLOOKUP(A331,REKAPAN!$A$1:$M$2940,12, FALSE))</f>
        <v>43580</v>
      </c>
      <c r="E337" s="40"/>
      <c r="F337" s="47" t="s">
        <v>351</v>
      </c>
      <c r="G337" s="49">
        <f t="shared" si="45"/>
        <v>25000</v>
      </c>
      <c r="H337" s="50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4" t="s">
        <v>266</v>
      </c>
      <c r="B338" s="52" t="str">
        <f>IFERROR(VLOOKUP(A331,REKAPAN!$A$1:$O$2940,15, FALSE))</f>
        <v>Dea (085213414302)</v>
      </c>
      <c r="C338" s="58" t="s">
        <v>300</v>
      </c>
      <c r="D338" s="59">
        <f>IFERROR(VLOOKUP(A331,REKAPAN!$A$1:$M$2940,13, FALSE))</f>
        <v>43581</v>
      </c>
      <c r="E338" s="40"/>
      <c r="F338" s="47" t="s">
        <v>372</v>
      </c>
      <c r="G338" s="49" t="str">
        <f t="shared" si="45"/>
        <v>OKE</v>
      </c>
      <c r="H338" s="50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4" t="s">
        <v>383</v>
      </c>
      <c r="B339" s="52">
        <f>IFERROR(VLOOKUP(A331,REKAPAN!$A$1:$M$2940,6, FALSE))</f>
        <v>2</v>
      </c>
      <c r="C339" s="58" t="s">
        <v>325</v>
      </c>
      <c r="D339" s="60" t="str">
        <f>IFERROR(VLOOKUP(A331,REKAPAN!$A$1:$M$2940,11, FALSE))</f>
        <v/>
      </c>
      <c r="E339" s="40"/>
      <c r="F339" s="47" t="s">
        <v>394</v>
      </c>
      <c r="G339" s="61" t="str">
        <f>IFERROR(VLOOKUP(A331,REKAPAN!$A$1:$O$1,14, FALSE))</f>
        <v/>
      </c>
      <c r="H339" s="50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4" t="s">
        <v>404</v>
      </c>
      <c r="B340" s="62" t="str">
        <f>IFERROR(VLOOKUP(A331,REKAPAN!$A$1:$M$2940,5, FALSE))</f>
        <v>TISHA PLUM L SET</v>
      </c>
      <c r="C340" s="58" t="s">
        <v>351</v>
      </c>
      <c r="D340" s="60">
        <f>IFERROR(VLOOKUP(A331,REKAPAN!$A$1:$M$2940,9, FALSE))</f>
        <v>25000</v>
      </c>
      <c r="E340" s="40"/>
      <c r="F340" s="47" t="s">
        <v>383</v>
      </c>
      <c r="G340" s="63">
        <f t="shared" ref="G340:G341" si="46">B339</f>
        <v>2</v>
      </c>
      <c r="H340" s="50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64"/>
      <c r="C341" s="58" t="s">
        <v>372</v>
      </c>
      <c r="D341" s="65" t="str">
        <f>IFERROR(VLOOKUP(A331,REKAPAN!$A$1:$M$2940,10, FALSE))</f>
        <v>OKE</v>
      </c>
      <c r="E341" s="40"/>
      <c r="F341" s="47" t="s">
        <v>404</v>
      </c>
      <c r="G341" s="66" t="str">
        <f t="shared" si="46"/>
        <v>TISHA PLUM L SET</v>
      </c>
      <c r="H341" s="50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64"/>
      <c r="C342" s="58" t="s">
        <v>394</v>
      </c>
      <c r="D342" s="67"/>
      <c r="E342" s="40"/>
      <c r="F342" s="47"/>
      <c r="H342" s="50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64"/>
      <c r="C343" s="53"/>
      <c r="D343" s="50"/>
      <c r="E343" s="40"/>
      <c r="F343" s="64"/>
      <c r="H343" s="50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7" t="s">
        <v>460</v>
      </c>
      <c r="B344" s="68" t="s">
        <v>462</v>
      </c>
      <c r="C344" s="53"/>
      <c r="D344" s="54"/>
      <c r="E344" s="40"/>
      <c r="F344" s="69" t="s">
        <v>464</v>
      </c>
      <c r="G344" s="70" t="s">
        <v>469</v>
      </c>
      <c r="H344" s="71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72" t="str">
        <f>IFERROR(VLOOKUP(A331,REKAPAN!$A$2:$R$2940,16, FALSE))</f>
        <v/>
      </c>
      <c r="B345" s="73"/>
      <c r="C345" s="74"/>
      <c r="D345" s="75"/>
      <c r="E345" s="76"/>
      <c r="F345" s="77"/>
      <c r="G345" s="78"/>
      <c r="H345" s="79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26" t="s">
        <v>3430</v>
      </c>
      <c r="B346" s="27"/>
      <c r="C346" s="27"/>
      <c r="D346" s="28"/>
      <c r="E346" s="29"/>
      <c r="F346" s="30" t="str">
        <f>A346</f>
        <v>(26)10</v>
      </c>
      <c r="G346" s="31" t="s">
        <v>238</v>
      </c>
      <c r="H346" s="32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34" t="s">
        <v>239</v>
      </c>
      <c r="B347" s="35" t="str">
        <f>IFERROR(VLOOKUP(A346,REKAPAN!$A$1:$M$2940,2, FALSE))</f>
        <v>vera satirania</v>
      </c>
      <c r="C347" s="36"/>
      <c r="D347" s="38"/>
      <c r="E347" s="40"/>
      <c r="F347" s="30" t="s">
        <v>266</v>
      </c>
      <c r="G347" s="43" t="str">
        <f>B353</f>
        <v>Dresvania +62 877 36447769</v>
      </c>
      <c r="H347" s="28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4" t="s">
        <v>269</v>
      </c>
      <c r="B348" s="45" t="str">
        <f>IFERROR(VLOOKUP(A346,REKAPAN!$A$1:$M$2940,3, FALSE))</f>
        <v>kp cikedokan poncol dukuh rt002 rw010 desa Sukadanau 
- Kecamatan : cikarang barat - Kab/Kota : bekasi - Provinsi : jawa barat</v>
      </c>
      <c r="D348" s="46"/>
      <c r="E348" s="40"/>
      <c r="F348" s="47" t="s">
        <v>270</v>
      </c>
      <c r="G348" s="49" t="str">
        <f>B347</f>
        <v>vera satirania</v>
      </c>
      <c r="H348" s="50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25.5" customHeight="1">
      <c r="A349" s="44"/>
      <c r="D349" s="46"/>
      <c r="E349" s="40"/>
      <c r="F349" s="47" t="s">
        <v>283</v>
      </c>
      <c r="G349" s="51" t="str">
        <f t="shared" ref="G349:G353" si="47">D352</f>
        <v/>
      </c>
      <c r="H349" s="50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24.75" customHeight="1">
      <c r="A350" s="44"/>
      <c r="D350" s="46"/>
      <c r="E350" s="40"/>
      <c r="F350" s="47" t="s">
        <v>300</v>
      </c>
      <c r="G350" s="51">
        <f t="shared" si="47"/>
        <v>43947</v>
      </c>
      <c r="H350" s="50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4" t="s">
        <v>306</v>
      </c>
      <c r="B351" s="52">
        <f>IFERROR(VLOOKUP(A346,REKAPAN!$A$1:$M$2940,4, FALSE))</f>
        <v>82260132625</v>
      </c>
      <c r="C351" s="53"/>
      <c r="D351" s="54"/>
      <c r="E351" s="40"/>
      <c r="F351" s="47" t="s">
        <v>325</v>
      </c>
      <c r="G351" s="49" t="str">
        <f t="shared" si="47"/>
        <v/>
      </c>
      <c r="H351" s="50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30" t="s">
        <v>332</v>
      </c>
      <c r="B352" s="55" t="s">
        <v>333</v>
      </c>
      <c r="C352" s="56" t="s">
        <v>283</v>
      </c>
      <c r="D352" s="57" t="str">
        <f>IFERROR(VLOOKUP(A346,REKAPAN!$A$1:$M$2940,12, FALSE))</f>
        <v/>
      </c>
      <c r="E352" s="40"/>
      <c r="F352" s="47" t="s">
        <v>351</v>
      </c>
      <c r="G352" s="49">
        <f t="shared" si="47"/>
        <v>12000</v>
      </c>
      <c r="H352" s="50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4" t="s">
        <v>266</v>
      </c>
      <c r="B353" s="52" t="str">
        <f>IFERROR(VLOOKUP(A346,REKAPAN!$A$1:$O$2940,15, FALSE))</f>
        <v>Dresvania +62 877 36447769</v>
      </c>
      <c r="C353" s="58" t="s">
        <v>300</v>
      </c>
      <c r="D353" s="59">
        <f>IFERROR(VLOOKUP(A346,REKAPAN!$A$1:$M$2940,13, FALSE))</f>
        <v>43947</v>
      </c>
      <c r="E353" s="40"/>
      <c r="F353" s="47" t="s">
        <v>372</v>
      </c>
      <c r="G353" s="49" t="str">
        <f t="shared" si="47"/>
        <v>REG</v>
      </c>
      <c r="H353" s="50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4" t="s">
        <v>383</v>
      </c>
      <c r="B354" s="52">
        <f>IFERROR(VLOOKUP(A346,REKAPAN!$A$1:$M$2940,6, FALSE))</f>
        <v>1</v>
      </c>
      <c r="C354" s="58" t="s">
        <v>325</v>
      </c>
      <c r="D354" s="60" t="str">
        <f>IFERROR(VLOOKUP(A346,REKAPAN!$A$1:$M$2940,11, FALSE))</f>
        <v/>
      </c>
      <c r="E354" s="40"/>
      <c r="F354" s="47" t="s">
        <v>394</v>
      </c>
      <c r="G354" s="61" t="str">
        <f>IFERROR(VLOOKUP(A346,REKAPAN!$A$1:$O$1,14, FALSE))</f>
        <v/>
      </c>
      <c r="H354" s="50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4" t="s">
        <v>404</v>
      </c>
      <c r="B355" s="62" t="str">
        <f>IFERROR(VLOOKUP(A346,REKAPAN!$A$1:$M$2940,5, FALSE))</f>
        <v>TISHA NAVY L DO</v>
      </c>
      <c r="C355" s="58" t="s">
        <v>351</v>
      </c>
      <c r="D355" s="60">
        <f>IFERROR(VLOOKUP(A346,REKAPAN!$A$1:$M$2940,9, FALSE))</f>
        <v>12000</v>
      </c>
      <c r="E355" s="40"/>
      <c r="F355" s="47" t="s">
        <v>383</v>
      </c>
      <c r="G355" s="63">
        <f t="shared" ref="G355:G356" si="48">B354</f>
        <v>1</v>
      </c>
      <c r="H355" s="50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64"/>
      <c r="C356" s="58" t="s">
        <v>372</v>
      </c>
      <c r="D356" s="65" t="str">
        <f>IFERROR(VLOOKUP(A346,REKAPAN!$A$1:$M$2940,10, FALSE))</f>
        <v>REG</v>
      </c>
      <c r="E356" s="40"/>
      <c r="F356" s="47" t="s">
        <v>404</v>
      </c>
      <c r="G356" s="66" t="str">
        <f t="shared" si="48"/>
        <v>TISHA NAVY L DO</v>
      </c>
      <c r="H356" s="50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64"/>
      <c r="C357" s="58" t="s">
        <v>394</v>
      </c>
      <c r="D357" s="67"/>
      <c r="E357" s="40"/>
      <c r="F357" s="47"/>
      <c r="H357" s="50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64"/>
      <c r="C358" s="53"/>
      <c r="D358" s="50"/>
      <c r="E358" s="40"/>
      <c r="F358" s="64"/>
      <c r="H358" s="50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7" t="s">
        <v>460</v>
      </c>
      <c r="B359" s="68" t="s">
        <v>462</v>
      </c>
      <c r="C359" s="53"/>
      <c r="D359" s="54"/>
      <c r="E359" s="40"/>
      <c r="F359" s="69" t="s">
        <v>464</v>
      </c>
      <c r="G359" s="70" t="s">
        <v>469</v>
      </c>
      <c r="H359" s="71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72" t="str">
        <f>IFERROR(VLOOKUP(A346,REKAPAN!$A$2:$R$2940,16, FALSE))</f>
        <v/>
      </c>
      <c r="B360" s="73"/>
      <c r="C360" s="74"/>
      <c r="D360" s="75"/>
      <c r="E360" s="76"/>
      <c r="F360" s="77"/>
      <c r="G360" s="78"/>
      <c r="H360" s="79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26" t="s">
        <v>3433</v>
      </c>
      <c r="B361" s="27"/>
      <c r="C361" s="27"/>
      <c r="D361" s="28"/>
      <c r="E361" s="29"/>
      <c r="F361" s="30" t="str">
        <f>A361</f>
        <v>(26)11</v>
      </c>
      <c r="G361" s="31" t="s">
        <v>238</v>
      </c>
      <c r="H361" s="32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34" t="s">
        <v>239</v>
      </c>
      <c r="B362" s="35" t="str">
        <f>IFERROR(VLOOKUP(A361,REKAPAN!$A$1:$M$2940,2, FALSE))</f>
        <v>Noor Halidah.</v>
      </c>
      <c r="C362" s="36"/>
      <c r="D362" s="38"/>
      <c r="E362" s="40"/>
      <c r="F362" s="30" t="s">
        <v>266</v>
      </c>
      <c r="G362" s="43" t="str">
        <f>B368</f>
        <v>NAZIVA (0895-3738-20460)</v>
      </c>
      <c r="H362" s="28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4" t="s">
        <v>269</v>
      </c>
      <c r="B363" s="45" t="str">
        <f>IFERROR(VLOOKUP(A361,REKAPAN!$A$1:$M$2940,3, FALSE))</f>
        <v>ln Cilik Riwut Manunggal 1, NO 206. Kecamatan Selat, Kabupaten : Kapuas. Propinsi : Kalimantan Tengah.</v>
      </c>
      <c r="D363" s="46"/>
      <c r="E363" s="40"/>
      <c r="F363" s="47" t="s">
        <v>270</v>
      </c>
      <c r="G363" s="49" t="str">
        <f>B362</f>
        <v>Noor Halidah.</v>
      </c>
      <c r="H363" s="50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4"/>
      <c r="D364" s="46"/>
      <c r="E364" s="40"/>
      <c r="F364" s="47" t="s">
        <v>283</v>
      </c>
      <c r="G364" s="51" t="str">
        <f t="shared" ref="G364:G368" si="49">D367</f>
        <v/>
      </c>
      <c r="H364" s="50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32.25" customHeight="1">
      <c r="A365" s="44"/>
      <c r="D365" s="46"/>
      <c r="E365" s="40"/>
      <c r="F365" s="47" t="s">
        <v>300</v>
      </c>
      <c r="G365" s="51">
        <f t="shared" si="49"/>
        <v>43947</v>
      </c>
      <c r="H365" s="50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4" t="s">
        <v>306</v>
      </c>
      <c r="B366" s="52">
        <f>IFERROR(VLOOKUP(A361,REKAPAN!$A$1:$M$2940,4, FALSE))</f>
        <v>85249968784</v>
      </c>
      <c r="C366" s="53"/>
      <c r="D366" s="54"/>
      <c r="E366" s="40"/>
      <c r="F366" s="47" t="s">
        <v>325</v>
      </c>
      <c r="G366" s="49" t="str">
        <f t="shared" si="49"/>
        <v/>
      </c>
      <c r="H366" s="50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30" t="s">
        <v>332</v>
      </c>
      <c r="B367" s="55" t="s">
        <v>333</v>
      </c>
      <c r="C367" s="56" t="s">
        <v>283</v>
      </c>
      <c r="D367" s="57" t="str">
        <f>IFERROR(VLOOKUP(A361,REKAPAN!$A$1:$M$2940,12, FALSE))</f>
        <v/>
      </c>
      <c r="E367" s="40"/>
      <c r="F367" s="47" t="s">
        <v>351</v>
      </c>
      <c r="G367" s="49">
        <f t="shared" si="49"/>
        <v>50000</v>
      </c>
      <c r="H367" s="50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4" t="s">
        <v>266</v>
      </c>
      <c r="B368" s="52" t="str">
        <f>IFERROR(VLOOKUP(A361,REKAPAN!$A$1:$O$2940,15, FALSE))</f>
        <v>NAZIVA (0895-3738-20460)</v>
      </c>
      <c r="C368" s="58" t="s">
        <v>300</v>
      </c>
      <c r="D368" s="59">
        <f>IFERROR(VLOOKUP(A361,REKAPAN!$A$1:$M$2940,13, FALSE))</f>
        <v>43947</v>
      </c>
      <c r="E368" s="40"/>
      <c r="F368" s="47" t="s">
        <v>372</v>
      </c>
      <c r="G368" s="49" t="str">
        <f t="shared" si="49"/>
        <v>REG</v>
      </c>
      <c r="H368" s="50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4" t="s">
        <v>383</v>
      </c>
      <c r="B369" s="52">
        <f>IFERROR(VLOOKUP(A361,REKAPAN!$A$1:$M$2940,6, FALSE))</f>
        <v>1</v>
      </c>
      <c r="C369" s="58" t="s">
        <v>325</v>
      </c>
      <c r="D369" s="60" t="str">
        <f>IFERROR(VLOOKUP(A361,REKAPAN!$A$1:$M$2940,11, FALSE))</f>
        <v/>
      </c>
      <c r="E369" s="40"/>
      <c r="F369" s="47" t="s">
        <v>394</v>
      </c>
      <c r="G369" s="61" t="str">
        <f>IFERROR(VLOOKUP(A361,REKAPAN!$A$1:$O$1,14, FALSE))</f>
        <v/>
      </c>
      <c r="H369" s="50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4" t="s">
        <v>404</v>
      </c>
      <c r="B370" s="62" t="str">
        <f>IFERROR(VLOOKUP(A361,REKAPAN!$A$1:$M$2940,5, FALSE))</f>
        <v>Dress Arfa maroon size M DO</v>
      </c>
      <c r="C370" s="58" t="s">
        <v>351</v>
      </c>
      <c r="D370" s="60">
        <f>IFERROR(VLOOKUP(A361,REKAPAN!$A$1:$M$2940,9, FALSE))</f>
        <v>50000</v>
      </c>
      <c r="E370" s="40"/>
      <c r="F370" s="47" t="s">
        <v>383</v>
      </c>
      <c r="G370" s="63">
        <f t="shared" ref="G370:G371" si="50">B369</f>
        <v>1</v>
      </c>
      <c r="H370" s="50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64"/>
      <c r="C371" s="58" t="s">
        <v>372</v>
      </c>
      <c r="D371" s="65" t="str">
        <f>IFERROR(VLOOKUP(A361,REKAPAN!$A$1:$M$2940,10, FALSE))</f>
        <v>REG</v>
      </c>
      <c r="E371" s="40"/>
      <c r="F371" s="47" t="s">
        <v>404</v>
      </c>
      <c r="G371" s="66" t="str">
        <f t="shared" si="50"/>
        <v>Dress Arfa maroon size M DO</v>
      </c>
      <c r="H371" s="50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64"/>
      <c r="C372" s="58" t="s">
        <v>394</v>
      </c>
      <c r="D372" s="67"/>
      <c r="E372" s="40"/>
      <c r="F372" s="47"/>
      <c r="H372" s="50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64"/>
      <c r="C373" s="53"/>
      <c r="D373" s="50"/>
      <c r="E373" s="40"/>
      <c r="F373" s="64"/>
      <c r="H373" s="50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7" t="s">
        <v>460</v>
      </c>
      <c r="B374" s="68" t="s">
        <v>462</v>
      </c>
      <c r="C374" s="53"/>
      <c r="D374" s="54"/>
      <c r="E374" s="40"/>
      <c r="F374" s="69" t="s">
        <v>464</v>
      </c>
      <c r="G374" s="70" t="s">
        <v>469</v>
      </c>
      <c r="H374" s="71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72" t="str">
        <f>IFERROR(VLOOKUP(A361,REKAPAN!$A$2:$R$2940,16, FALSE))</f>
        <v/>
      </c>
      <c r="B375" s="73"/>
      <c r="C375" s="74"/>
      <c r="D375" s="75"/>
      <c r="E375" s="76"/>
      <c r="F375" s="77"/>
      <c r="G375" s="78"/>
      <c r="H375" s="79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26" t="s">
        <v>3439</v>
      </c>
      <c r="B376" s="27"/>
      <c r="C376" s="27"/>
      <c r="D376" s="28"/>
      <c r="E376" s="29"/>
      <c r="F376" s="30" t="str">
        <f>A376</f>
        <v>(26)12</v>
      </c>
      <c r="G376" s="31" t="s">
        <v>238</v>
      </c>
      <c r="H376" s="32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34" t="s">
        <v>239</v>
      </c>
      <c r="B377" s="35" t="str">
        <f>IFERROR(VLOOKUP(A376,REKAPAN!$A$1:$M$2940,2, FALSE))</f>
        <v>Tuti Kurniawati</v>
      </c>
      <c r="C377" s="36"/>
      <c r="D377" s="38"/>
      <c r="E377" s="40"/>
      <c r="F377" s="30" t="s">
        <v>266</v>
      </c>
      <c r="G377" s="43" t="str">
        <f>B383</f>
        <v>Sheika hijab (0852-2447-2404)</v>
      </c>
      <c r="H377" s="28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4" t="s">
        <v>269</v>
      </c>
      <c r="B378" s="45" t="str">
        <f>IFERROR(VLOOKUP(A376,REKAPAN!$A$1:$M$2940,3, FALSE))</f>
        <v>warung sate Beber.depan gudang pupuk padi sentra
Jalan Raya Luragung Blok puhun rt 19 rw 4 Desa Mekarwangi Kec.Lebakwangi Kab.Kuningan JAWA BARAT</v>
      </c>
      <c r="D378" s="46"/>
      <c r="E378" s="40"/>
      <c r="F378" s="47" t="s">
        <v>270</v>
      </c>
      <c r="G378" s="49" t="str">
        <f>B377</f>
        <v>Tuti Kurniawati</v>
      </c>
      <c r="H378" s="50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4"/>
      <c r="D379" s="46"/>
      <c r="E379" s="40"/>
      <c r="F379" s="47" t="s">
        <v>283</v>
      </c>
      <c r="G379" s="51" t="str">
        <f t="shared" ref="G379:G383" si="51">D382</f>
        <v/>
      </c>
      <c r="H379" s="50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28.5" customHeight="1">
      <c r="A380" s="44"/>
      <c r="D380" s="46"/>
      <c r="E380" s="40"/>
      <c r="F380" s="47" t="s">
        <v>300</v>
      </c>
      <c r="G380" s="51">
        <f t="shared" si="51"/>
        <v>43947</v>
      </c>
      <c r="H380" s="50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4" t="s">
        <v>306</v>
      </c>
      <c r="B381" s="52" t="str">
        <f>IFERROR(VLOOKUP(A376,REKAPAN!$A$1:$M$2940,4, FALSE))</f>
        <v>0896 5776 6248</v>
      </c>
      <c r="C381" s="53"/>
      <c r="D381" s="54"/>
      <c r="E381" s="40"/>
      <c r="F381" s="47" t="s">
        <v>325</v>
      </c>
      <c r="G381" s="49" t="str">
        <f t="shared" si="51"/>
        <v/>
      </c>
      <c r="H381" s="50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30" t="s">
        <v>332</v>
      </c>
      <c r="B382" s="55" t="s">
        <v>333</v>
      </c>
      <c r="C382" s="56" t="s">
        <v>283</v>
      </c>
      <c r="D382" s="57" t="str">
        <f>IFERROR(VLOOKUP(A376,REKAPAN!$A$1:$M$2940,12, FALSE))</f>
        <v/>
      </c>
      <c r="E382" s="40"/>
      <c r="F382" s="47" t="s">
        <v>351</v>
      </c>
      <c r="G382" s="49">
        <f t="shared" si="51"/>
        <v>16000</v>
      </c>
      <c r="H382" s="50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4" t="s">
        <v>266</v>
      </c>
      <c r="B383" s="52" t="str">
        <f>IFERROR(VLOOKUP(A376,REKAPAN!$A$1:$O$2940,15, FALSE))</f>
        <v>Sheika hijab (0852-2447-2404)</v>
      </c>
      <c r="C383" s="58" t="s">
        <v>300</v>
      </c>
      <c r="D383" s="59">
        <f>IFERROR(VLOOKUP(A376,REKAPAN!$A$1:$M$2940,13, FALSE))</f>
        <v>43947</v>
      </c>
      <c r="E383" s="40"/>
      <c r="F383" s="47" t="s">
        <v>372</v>
      </c>
      <c r="G383" s="49" t="str">
        <f t="shared" si="51"/>
        <v>REG</v>
      </c>
      <c r="H383" s="50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4" t="s">
        <v>383</v>
      </c>
      <c r="B384" s="52">
        <f>IFERROR(VLOOKUP(A376,REKAPAN!$A$1:$M$2940,6, FALSE))</f>
        <v>1</v>
      </c>
      <c r="C384" s="58" t="s">
        <v>325</v>
      </c>
      <c r="D384" s="60" t="str">
        <f>IFERROR(VLOOKUP(A376,REKAPAN!$A$1:$M$2940,11, FALSE))</f>
        <v/>
      </c>
      <c r="E384" s="40"/>
      <c r="F384" s="47" t="s">
        <v>394</v>
      </c>
      <c r="G384" s="61" t="str">
        <f>IFERROR(VLOOKUP(A376,REKAPAN!$A$1:$O$1,14, FALSE))</f>
        <v/>
      </c>
      <c r="H384" s="50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4" t="s">
        <v>404</v>
      </c>
      <c r="B385" s="62" t="str">
        <f>IFERROR(VLOOKUP(A376,REKAPAN!$A$1:$M$2940,5, FALSE))</f>
        <v>ZINNIA SMOKE M DO</v>
      </c>
      <c r="C385" s="58" t="s">
        <v>351</v>
      </c>
      <c r="D385" s="60">
        <f>IFERROR(VLOOKUP(A376,REKAPAN!$A$1:$M$2940,9, FALSE))</f>
        <v>16000</v>
      </c>
      <c r="E385" s="40"/>
      <c r="F385" s="47" t="s">
        <v>383</v>
      </c>
      <c r="G385" s="63">
        <f t="shared" ref="G385:G386" si="52">B384</f>
        <v>1</v>
      </c>
      <c r="H385" s="50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64"/>
      <c r="C386" s="58" t="s">
        <v>372</v>
      </c>
      <c r="D386" s="65" t="str">
        <f>IFERROR(VLOOKUP(A376,REKAPAN!$A$1:$M$2940,10, FALSE))</f>
        <v>REG</v>
      </c>
      <c r="E386" s="40"/>
      <c r="F386" s="47" t="s">
        <v>404</v>
      </c>
      <c r="G386" s="66" t="str">
        <f t="shared" si="52"/>
        <v>ZINNIA SMOKE M DO</v>
      </c>
      <c r="H386" s="50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64"/>
      <c r="C387" s="58" t="s">
        <v>394</v>
      </c>
      <c r="D387" s="67"/>
      <c r="E387" s="40"/>
      <c r="F387" s="47"/>
      <c r="H387" s="50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64"/>
      <c r="C388" s="53"/>
      <c r="D388" s="50"/>
      <c r="E388" s="40"/>
      <c r="F388" s="64"/>
      <c r="H388" s="50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7" t="s">
        <v>460</v>
      </c>
      <c r="B389" s="68" t="s">
        <v>462</v>
      </c>
      <c r="C389" s="53"/>
      <c r="D389" s="54"/>
      <c r="E389" s="40"/>
      <c r="F389" s="69" t="s">
        <v>464</v>
      </c>
      <c r="G389" s="70" t="s">
        <v>469</v>
      </c>
      <c r="H389" s="71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72" t="str">
        <f>IFERROR(VLOOKUP(A376,REKAPAN!$A$2:$R$2940,16, FALSE))</f>
        <v/>
      </c>
      <c r="B390" s="73"/>
      <c r="C390" s="74"/>
      <c r="D390" s="75"/>
      <c r="E390" s="76"/>
      <c r="F390" s="77"/>
      <c r="G390" s="78"/>
      <c r="H390" s="79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26" t="s">
        <v>3444</v>
      </c>
      <c r="B391" s="27"/>
      <c r="C391" s="27"/>
      <c r="D391" s="28"/>
      <c r="E391" s="29"/>
      <c r="F391" s="30" t="str">
        <f>A391</f>
        <v>(26)13</v>
      </c>
      <c r="G391" s="31" t="s">
        <v>238</v>
      </c>
      <c r="H391" s="32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34" t="s">
        <v>239</v>
      </c>
      <c r="B392" s="35" t="str">
        <f>IFERROR(VLOOKUP(A391,REKAPAN!$A$1:$M$2940,2, FALSE))</f>
        <v>FEBRIANI</v>
      </c>
      <c r="C392" s="36"/>
      <c r="D392" s="38"/>
      <c r="E392" s="40"/>
      <c r="F392" s="30" t="s">
        <v>266</v>
      </c>
      <c r="G392" s="43" t="str">
        <f>B398</f>
        <v>FEYRA HIJAB (0895-3738-20460)</v>
      </c>
      <c r="H392" s="28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4" t="s">
        <v>269</v>
      </c>
      <c r="B393" s="45" t="str">
        <f>IFERROR(VLOOKUP(A391,REKAPAN!$A$1:$M$2940,3, FALSE))</f>
        <v>Jl.sultan hasanuddin nomor 32 Kab/Kota : Tojo una-una, Kec.ampana Kota.
kode pos 94683. Provinsi : Sulawesi Tengah</v>
      </c>
      <c r="D393" s="46"/>
      <c r="E393" s="40"/>
      <c r="F393" s="47" t="s">
        <v>270</v>
      </c>
      <c r="G393" s="49" t="str">
        <f>B392</f>
        <v>FEBRIANI</v>
      </c>
      <c r="H393" s="50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4"/>
      <c r="D394" s="46"/>
      <c r="E394" s="40"/>
      <c r="F394" s="47" t="s">
        <v>283</v>
      </c>
      <c r="G394" s="51" t="str">
        <f t="shared" ref="G394:G398" si="53">D397</f>
        <v/>
      </c>
      <c r="H394" s="50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4"/>
      <c r="D395" s="46"/>
      <c r="E395" s="40"/>
      <c r="F395" s="47" t="s">
        <v>300</v>
      </c>
      <c r="G395" s="51">
        <f t="shared" si="53"/>
        <v>43947</v>
      </c>
      <c r="H395" s="50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4" t="s">
        <v>306</v>
      </c>
      <c r="B396" s="52" t="str">
        <f>IFERROR(VLOOKUP(A391,REKAPAN!$A$1:$M$2940,4, FALSE))</f>
        <v>0821-8885-7239</v>
      </c>
      <c r="C396" s="53"/>
      <c r="D396" s="54"/>
      <c r="E396" s="40"/>
      <c r="F396" s="47" t="s">
        <v>325</v>
      </c>
      <c r="G396" s="49" t="str">
        <f t="shared" si="53"/>
        <v/>
      </c>
      <c r="H396" s="50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30" t="s">
        <v>332</v>
      </c>
      <c r="B397" s="55" t="s">
        <v>333</v>
      </c>
      <c r="C397" s="56" t="s">
        <v>283</v>
      </c>
      <c r="D397" s="57" t="str">
        <f>IFERROR(VLOOKUP(A391,REKAPAN!$A$1:$M$2940,12, FALSE))</f>
        <v/>
      </c>
      <c r="E397" s="40"/>
      <c r="F397" s="47" t="s">
        <v>351</v>
      </c>
      <c r="G397" s="49">
        <f t="shared" si="53"/>
        <v>59000</v>
      </c>
      <c r="H397" s="50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4" t="s">
        <v>266</v>
      </c>
      <c r="B398" s="52" t="str">
        <f>IFERROR(VLOOKUP(A391,REKAPAN!$A$1:$O$2940,15, FALSE))</f>
        <v>FEYRA HIJAB (0895-3738-20460)</v>
      </c>
      <c r="C398" s="58" t="s">
        <v>300</v>
      </c>
      <c r="D398" s="59">
        <f>IFERROR(VLOOKUP(A391,REKAPAN!$A$1:$M$2940,13, FALSE))</f>
        <v>43947</v>
      </c>
      <c r="E398" s="40"/>
      <c r="F398" s="47" t="s">
        <v>372</v>
      </c>
      <c r="G398" s="49" t="str">
        <f t="shared" si="53"/>
        <v>REG</v>
      </c>
      <c r="H398" s="50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4" t="s">
        <v>383</v>
      </c>
      <c r="B399" s="52">
        <f>IFERROR(VLOOKUP(A391,REKAPAN!$A$1:$M$2940,6, FALSE))</f>
        <v>2</v>
      </c>
      <c r="C399" s="58" t="s">
        <v>325</v>
      </c>
      <c r="D399" s="60" t="str">
        <f>IFERROR(VLOOKUP(A391,REKAPAN!$A$1:$M$2940,11, FALSE))</f>
        <v/>
      </c>
      <c r="E399" s="40"/>
      <c r="F399" s="47" t="s">
        <v>394</v>
      </c>
      <c r="G399" s="61" t="str">
        <f>IFERROR(VLOOKUP(A391,REKAPAN!$A$1:$O$1,14, FALSE))</f>
        <v/>
      </c>
      <c r="H399" s="50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4" t="s">
        <v>404</v>
      </c>
      <c r="B400" s="62" t="str">
        <f>IFERROR(VLOOKUP(A391,REKAPAN!$A$1:$M$2940,5, FALSE))</f>
        <v>Tisha lavender, pasmina hulya lavender</v>
      </c>
      <c r="C400" s="58" t="s">
        <v>351</v>
      </c>
      <c r="D400" s="60">
        <f>IFERROR(VLOOKUP(A391,REKAPAN!$A$1:$M$2940,9, FALSE))</f>
        <v>59000</v>
      </c>
      <c r="E400" s="40"/>
      <c r="F400" s="47" t="s">
        <v>383</v>
      </c>
      <c r="G400" s="63">
        <f t="shared" ref="G400:G401" si="54">B399</f>
        <v>2</v>
      </c>
      <c r="H400" s="50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64"/>
      <c r="C401" s="58" t="s">
        <v>372</v>
      </c>
      <c r="D401" s="65" t="str">
        <f>IFERROR(VLOOKUP(A391,REKAPAN!$A$1:$M$2940,10, FALSE))</f>
        <v>REG</v>
      </c>
      <c r="E401" s="40"/>
      <c r="F401" s="47" t="s">
        <v>404</v>
      </c>
      <c r="G401" s="66" t="str">
        <f t="shared" si="54"/>
        <v>Tisha lavender, pasmina hulya lavender</v>
      </c>
      <c r="H401" s="50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64"/>
      <c r="C402" s="58" t="s">
        <v>394</v>
      </c>
      <c r="D402" s="67"/>
      <c r="E402" s="40"/>
      <c r="F402" s="47"/>
      <c r="H402" s="50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41.25" customHeight="1">
      <c r="A403" s="64"/>
      <c r="C403" s="53"/>
      <c r="D403" s="50"/>
      <c r="E403" s="40"/>
      <c r="F403" s="64"/>
      <c r="H403" s="50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7" t="s">
        <v>460</v>
      </c>
      <c r="B404" s="68" t="s">
        <v>462</v>
      </c>
      <c r="C404" s="53"/>
      <c r="D404" s="54"/>
      <c r="E404" s="40"/>
      <c r="F404" s="69" t="s">
        <v>464</v>
      </c>
      <c r="G404" s="70" t="s">
        <v>469</v>
      </c>
      <c r="H404" s="71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72" t="str">
        <f>IFERROR(VLOOKUP(A391,REKAPAN!$A$2:$R$2940,16, FALSE))</f>
        <v/>
      </c>
      <c r="B405" s="73"/>
      <c r="C405" s="74"/>
      <c r="D405" s="75"/>
      <c r="E405" s="76"/>
      <c r="F405" s="77"/>
      <c r="G405" s="78"/>
      <c r="H405" s="79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26" t="s">
        <v>3449</v>
      </c>
      <c r="B406" s="27"/>
      <c r="C406" s="27"/>
      <c r="D406" s="28"/>
      <c r="E406" s="29"/>
      <c r="F406" s="30" t="str">
        <f>A406</f>
        <v>(26)14</v>
      </c>
      <c r="G406" s="31" t="s">
        <v>238</v>
      </c>
      <c r="H406" s="32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34" t="s">
        <v>239</v>
      </c>
      <c r="B407" s="35" t="str">
        <f>IFERROR(VLOOKUP(A406,REKAPAN!$A$1:$M$2940,2, FALSE))</f>
        <v>IKA PUTRI KURNIAWATI</v>
      </c>
      <c r="C407" s="36"/>
      <c r="D407" s="38"/>
      <c r="E407" s="40"/>
      <c r="F407" s="30" t="s">
        <v>266</v>
      </c>
      <c r="G407" s="43" t="str">
        <f>B413</f>
        <v>Zabiya ( 0822-4046-0900 )</v>
      </c>
      <c r="H407" s="28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4" t="s">
        <v>269</v>
      </c>
      <c r="B408" s="45" t="str">
        <f>IFERROR(VLOOKUP(A406,REKAPAN!$A$1:$M$2940,3, FALSE))</f>
        <v>JOGAHAN RT 11 RW O6 TEMON WETAN 
TEMON .KULON PROGO YOGYAKARTA</v>
      </c>
      <c r="D408" s="46"/>
      <c r="E408" s="40"/>
      <c r="F408" s="47" t="s">
        <v>270</v>
      </c>
      <c r="G408" s="49" t="str">
        <f>B407</f>
        <v>IKA PUTRI KURNIAWATI</v>
      </c>
      <c r="H408" s="50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4"/>
      <c r="D409" s="46"/>
      <c r="E409" s="40"/>
      <c r="F409" s="47" t="s">
        <v>283</v>
      </c>
      <c r="G409" s="51" t="str">
        <f t="shared" ref="G409:G413" si="55">D412</f>
        <v/>
      </c>
      <c r="H409" s="50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4"/>
      <c r="D410" s="46"/>
      <c r="E410" s="40"/>
      <c r="F410" s="47" t="s">
        <v>300</v>
      </c>
      <c r="G410" s="51">
        <f t="shared" si="55"/>
        <v>43947</v>
      </c>
      <c r="H410" s="50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4" t="s">
        <v>306</v>
      </c>
      <c r="B411" s="52">
        <f>IFERROR(VLOOKUP(A406,REKAPAN!$A$1:$M$2940,4, FALSE))</f>
        <v>85643141692</v>
      </c>
      <c r="C411" s="53"/>
      <c r="D411" s="54"/>
      <c r="E411" s="40"/>
      <c r="F411" s="47" t="s">
        <v>325</v>
      </c>
      <c r="G411" s="49" t="str">
        <f t="shared" si="55"/>
        <v/>
      </c>
      <c r="H411" s="50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30" t="s">
        <v>332</v>
      </c>
      <c r="B412" s="55" t="s">
        <v>333</v>
      </c>
      <c r="C412" s="56" t="s">
        <v>283</v>
      </c>
      <c r="D412" s="57" t="str">
        <f>IFERROR(VLOOKUP(A406,REKAPAN!$A$1:$M$2940,12, FALSE))</f>
        <v/>
      </c>
      <c r="E412" s="40"/>
      <c r="F412" s="47" t="s">
        <v>351</v>
      </c>
      <c r="G412" s="49">
        <f t="shared" si="55"/>
        <v>24000</v>
      </c>
      <c r="H412" s="50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4" t="s">
        <v>266</v>
      </c>
      <c r="B413" s="52" t="str">
        <f>IFERROR(VLOOKUP(A406,REKAPAN!$A$1:$O$2940,15, FALSE))</f>
        <v>Zabiya ( 0822-4046-0900 )</v>
      </c>
      <c r="C413" s="58" t="s">
        <v>300</v>
      </c>
      <c r="D413" s="59">
        <f>IFERROR(VLOOKUP(A406,REKAPAN!$A$1:$M$2940,13, FALSE))</f>
        <v>43947</v>
      </c>
      <c r="E413" s="40"/>
      <c r="F413" s="47" t="s">
        <v>372</v>
      </c>
      <c r="G413" s="49" t="str">
        <f t="shared" si="55"/>
        <v>REG</v>
      </c>
      <c r="H413" s="50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4" t="s">
        <v>383</v>
      </c>
      <c r="B414" s="52">
        <f>IFERROR(VLOOKUP(A406,REKAPAN!$A$1:$M$2940,6, FALSE))</f>
        <v>1</v>
      </c>
      <c r="C414" s="58" t="s">
        <v>325</v>
      </c>
      <c r="D414" s="60" t="str">
        <f>IFERROR(VLOOKUP(A406,REKAPAN!$A$1:$M$2940,11, FALSE))</f>
        <v/>
      </c>
      <c r="E414" s="40"/>
      <c r="F414" s="47" t="s">
        <v>394</v>
      </c>
      <c r="G414" s="61" t="str">
        <f>IFERROR(VLOOKUP(A406,REKAPAN!$A$1:$O$1,14, FALSE))</f>
        <v/>
      </c>
      <c r="H414" s="50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4" t="s">
        <v>404</v>
      </c>
      <c r="B415" s="62" t="str">
        <f>IFERROR(VLOOKUP(A406,REKAPAN!$A$1:$M$2940,5, FALSE))</f>
        <v>Do zinnia midnigth navy size S</v>
      </c>
      <c r="C415" s="58" t="s">
        <v>351</v>
      </c>
      <c r="D415" s="60">
        <f>IFERROR(VLOOKUP(A406,REKAPAN!$A$1:$M$2940,9, FALSE))</f>
        <v>24000</v>
      </c>
      <c r="E415" s="40"/>
      <c r="F415" s="47" t="s">
        <v>383</v>
      </c>
      <c r="G415" s="63">
        <f t="shared" ref="G415:G416" si="56">B414</f>
        <v>1</v>
      </c>
      <c r="H415" s="50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64"/>
      <c r="C416" s="58" t="s">
        <v>372</v>
      </c>
      <c r="D416" s="65" t="str">
        <f>IFERROR(VLOOKUP(A406,REKAPAN!$A$1:$M$2940,10, FALSE))</f>
        <v>REG</v>
      </c>
      <c r="E416" s="40"/>
      <c r="F416" s="47" t="s">
        <v>404</v>
      </c>
      <c r="G416" s="66" t="str">
        <f t="shared" si="56"/>
        <v>Do zinnia midnigth navy size S</v>
      </c>
      <c r="H416" s="50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64"/>
      <c r="C417" s="58" t="s">
        <v>394</v>
      </c>
      <c r="D417" s="67"/>
      <c r="E417" s="40"/>
      <c r="F417" s="47"/>
      <c r="H417" s="50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64"/>
      <c r="C418" s="53"/>
      <c r="D418" s="50"/>
      <c r="E418" s="40"/>
      <c r="F418" s="64"/>
      <c r="H418" s="50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7" t="s">
        <v>460</v>
      </c>
      <c r="B419" s="68" t="s">
        <v>462</v>
      </c>
      <c r="C419" s="53"/>
      <c r="D419" s="54"/>
      <c r="E419" s="40"/>
      <c r="F419" s="69" t="s">
        <v>464</v>
      </c>
      <c r="G419" s="70" t="s">
        <v>469</v>
      </c>
      <c r="H419" s="71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72" t="str">
        <f>IFERROR(VLOOKUP(A406,REKAPAN!$A$2:$R$2940,16, FALSE))</f>
        <v/>
      </c>
      <c r="B420" s="73"/>
      <c r="C420" s="74"/>
      <c r="D420" s="75"/>
      <c r="E420" s="76"/>
      <c r="F420" s="77"/>
      <c r="G420" s="78"/>
      <c r="H420" s="79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26" t="s">
        <v>3453</v>
      </c>
      <c r="B421" s="27"/>
      <c r="C421" s="27"/>
      <c r="D421" s="28"/>
      <c r="E421" s="29"/>
      <c r="F421" s="30" t="str">
        <f>A421</f>
        <v>(26)15</v>
      </c>
      <c r="G421" s="31" t="s">
        <v>238</v>
      </c>
      <c r="H421" s="32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34" t="s">
        <v>239</v>
      </c>
      <c r="B422" s="35" t="str">
        <f>IFERROR(VLOOKUP(A421,REKAPAN!$A$1:$M$2940,2, FALSE))</f>
        <v>Septi Yulianti/Anton</v>
      </c>
      <c r="C422" s="36"/>
      <c r="D422" s="38"/>
      <c r="E422" s="40"/>
      <c r="F422" s="30" t="s">
        <v>266</v>
      </c>
      <c r="G422" s="43" t="str">
        <f>B428</f>
        <v>FEYRA HIJAB (0895-3738-20460)</v>
      </c>
      <c r="H422" s="28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4" t="s">
        <v>269</v>
      </c>
      <c r="B423" s="45" t="str">
        <f>IFERROR(VLOOKUP(A421,REKAPAN!$A$1:$M$2940,3, FALSE))</f>
        <v>:jl.negara no 79 RT/RW 001/001 desa tiuh balak kecamatan Baradatu kabupaten way kanan propinsi Lampung kode pos 34761</v>
      </c>
      <c r="D423" s="46"/>
      <c r="E423" s="40"/>
      <c r="F423" s="47" t="s">
        <v>270</v>
      </c>
      <c r="G423" s="49" t="str">
        <f>B422</f>
        <v>Septi Yulianti/Anton</v>
      </c>
      <c r="H423" s="50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4"/>
      <c r="D424" s="46"/>
      <c r="E424" s="40"/>
      <c r="F424" s="47" t="s">
        <v>283</v>
      </c>
      <c r="G424" s="51" t="str">
        <f t="shared" ref="G424:G428" si="57">D427</f>
        <v/>
      </c>
      <c r="H424" s="50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4"/>
      <c r="D425" s="46"/>
      <c r="E425" s="40"/>
      <c r="F425" s="47" t="s">
        <v>300</v>
      </c>
      <c r="G425" s="51">
        <f t="shared" si="57"/>
        <v>43947</v>
      </c>
      <c r="H425" s="50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4" t="s">
        <v>306</v>
      </c>
      <c r="B426" s="52">
        <f>IFERROR(VLOOKUP(A421,REKAPAN!$A$1:$M$2940,4, FALSE))</f>
        <v>81367057081</v>
      </c>
      <c r="C426" s="53"/>
      <c r="D426" s="54"/>
      <c r="E426" s="40"/>
      <c r="F426" s="47" t="s">
        <v>325</v>
      </c>
      <c r="G426" s="49" t="str">
        <f t="shared" si="57"/>
        <v/>
      </c>
      <c r="H426" s="50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30" t="s">
        <v>332</v>
      </c>
      <c r="B427" s="55" t="s">
        <v>333</v>
      </c>
      <c r="C427" s="56" t="s">
        <v>283</v>
      </c>
      <c r="D427" s="57" t="str">
        <f>IFERROR(VLOOKUP(A421,REKAPAN!$A$1:$M$2940,12, FALSE))</f>
        <v/>
      </c>
      <c r="E427" s="40"/>
      <c r="F427" s="47" t="s">
        <v>351</v>
      </c>
      <c r="G427" s="49">
        <f t="shared" si="57"/>
        <v>26000</v>
      </c>
      <c r="H427" s="50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4" t="s">
        <v>266</v>
      </c>
      <c r="B428" s="52" t="str">
        <f>IFERROR(VLOOKUP(A421,REKAPAN!$A$1:$O$2940,15, FALSE))</f>
        <v>FEYRA HIJAB (0895-3738-20460)</v>
      </c>
      <c r="C428" s="58" t="s">
        <v>300</v>
      </c>
      <c r="D428" s="59">
        <f>IFERROR(VLOOKUP(A421,REKAPAN!$A$1:$M$2940,13, FALSE))</f>
        <v>43947</v>
      </c>
      <c r="E428" s="40"/>
      <c r="F428" s="47" t="s">
        <v>372</v>
      </c>
      <c r="G428" s="49" t="str">
        <f t="shared" si="57"/>
        <v>REG</v>
      </c>
      <c r="H428" s="50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4" t="s">
        <v>383</v>
      </c>
      <c r="B429" s="52">
        <f>IFERROR(VLOOKUP(A421,REKAPAN!$A$1:$M$2940,6, FALSE))</f>
        <v>2</v>
      </c>
      <c r="C429" s="58" t="s">
        <v>325</v>
      </c>
      <c r="D429" s="60" t="str">
        <f>IFERROR(VLOOKUP(A421,REKAPAN!$A$1:$M$2940,11, FALSE))</f>
        <v/>
      </c>
      <c r="E429" s="40"/>
      <c r="F429" s="47" t="s">
        <v>394</v>
      </c>
      <c r="G429" s="61" t="str">
        <f>IFERROR(VLOOKUP(A421,REKAPAN!$A$1:$O$1,14, FALSE))</f>
        <v/>
      </c>
      <c r="H429" s="50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4" t="s">
        <v>404</v>
      </c>
      <c r="B430" s="62" t="str">
        <f>IFERROR(VLOOKUP(A421,REKAPAN!$A$1:$M$2940,5, FALSE))</f>
        <v>Set zinnia lavender size M</v>
      </c>
      <c r="C430" s="58" t="s">
        <v>351</v>
      </c>
      <c r="D430" s="60">
        <f>IFERROR(VLOOKUP(A421,REKAPAN!$A$1:$M$2940,9, FALSE))</f>
        <v>26000</v>
      </c>
      <c r="E430" s="40"/>
      <c r="F430" s="47" t="s">
        <v>383</v>
      </c>
      <c r="G430" s="63">
        <f t="shared" ref="G430:G431" si="58">B429</f>
        <v>2</v>
      </c>
      <c r="H430" s="50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64"/>
      <c r="C431" s="58" t="s">
        <v>372</v>
      </c>
      <c r="D431" s="65" t="str">
        <f>IFERROR(VLOOKUP(A421,REKAPAN!$A$1:$M$2940,10, FALSE))</f>
        <v>REG</v>
      </c>
      <c r="E431" s="40"/>
      <c r="F431" s="47" t="s">
        <v>404</v>
      </c>
      <c r="G431" s="66" t="str">
        <f t="shared" si="58"/>
        <v>Set zinnia lavender size M</v>
      </c>
      <c r="H431" s="50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64"/>
      <c r="C432" s="58" t="s">
        <v>394</v>
      </c>
      <c r="D432" s="67"/>
      <c r="E432" s="40"/>
      <c r="F432" s="47"/>
      <c r="H432" s="50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64"/>
      <c r="C433" s="53"/>
      <c r="D433" s="50"/>
      <c r="E433" s="40"/>
      <c r="F433" s="64"/>
      <c r="H433" s="50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7" t="s">
        <v>460</v>
      </c>
      <c r="B434" s="68" t="s">
        <v>462</v>
      </c>
      <c r="C434" s="53"/>
      <c r="D434" s="54"/>
      <c r="E434" s="40"/>
      <c r="F434" s="69" t="s">
        <v>464</v>
      </c>
      <c r="G434" s="70" t="s">
        <v>469</v>
      </c>
      <c r="H434" s="71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72" t="str">
        <f>IFERROR(VLOOKUP(A421,REKAPAN!$A$2:$R$2940,16, FALSE))</f>
        <v/>
      </c>
      <c r="B435" s="73"/>
      <c r="C435" s="74"/>
      <c r="D435" s="75"/>
      <c r="E435" s="76"/>
      <c r="F435" s="77"/>
      <c r="G435" s="78"/>
      <c r="H435" s="79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26" t="s">
        <v>3457</v>
      </c>
      <c r="B436" s="27"/>
      <c r="C436" s="27"/>
      <c r="D436" s="28"/>
      <c r="E436" s="29"/>
      <c r="F436" s="30" t="str">
        <f>A436</f>
        <v>(26)16</v>
      </c>
      <c r="G436" s="31" t="s">
        <v>238</v>
      </c>
      <c r="H436" s="32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34" t="s">
        <v>239</v>
      </c>
      <c r="B437" s="35" t="str">
        <f>IFERROR(VLOOKUP(A436,REKAPAN!$A$1:$M$2940,2, FALSE))</f>
        <v>Dini/enah</v>
      </c>
      <c r="C437" s="36"/>
      <c r="D437" s="38"/>
      <c r="E437" s="40"/>
      <c r="F437" s="30" t="s">
        <v>266</v>
      </c>
      <c r="G437" s="43" t="str">
        <f>B443</f>
        <v>Zabiya ( 0822-4046-0900 )</v>
      </c>
      <c r="H437" s="28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4" t="s">
        <v>269</v>
      </c>
      <c r="B438" s="45" t="str">
        <f>IFERROR(VLOOKUP(A436,REKAPAN!$A$1:$M$2940,3, FALSE))</f>
        <v>Jln Kebagusan IV Gg Swadaya 2 Rt 011/04 No.46 Pasar Minggu Jakarta Selatan</v>
      </c>
      <c r="D438" s="46"/>
      <c r="E438" s="40"/>
      <c r="F438" s="47" t="s">
        <v>270</v>
      </c>
      <c r="G438" s="49" t="str">
        <f>B437</f>
        <v>Dini/enah</v>
      </c>
      <c r="H438" s="50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4"/>
      <c r="D439" s="46"/>
      <c r="E439" s="40"/>
      <c r="F439" s="47" t="s">
        <v>283</v>
      </c>
      <c r="G439" s="51" t="str">
        <f t="shared" ref="G439:G443" si="59">D442</f>
        <v/>
      </c>
      <c r="H439" s="50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4"/>
      <c r="D440" s="46"/>
      <c r="E440" s="40"/>
      <c r="F440" s="47" t="s">
        <v>300</v>
      </c>
      <c r="G440" s="51">
        <f t="shared" si="59"/>
        <v>43947</v>
      </c>
      <c r="H440" s="50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4" t="s">
        <v>306</v>
      </c>
      <c r="B441" s="52">
        <f>IFERROR(VLOOKUP(A436,REKAPAN!$A$1:$M$2940,4, FALSE))</f>
        <v>87819428884</v>
      </c>
      <c r="C441" s="53"/>
      <c r="D441" s="54"/>
      <c r="E441" s="40"/>
      <c r="F441" s="47" t="s">
        <v>325</v>
      </c>
      <c r="G441" s="49" t="str">
        <f t="shared" si="59"/>
        <v/>
      </c>
      <c r="H441" s="50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30" t="s">
        <v>332</v>
      </c>
      <c r="B442" s="55" t="s">
        <v>333</v>
      </c>
      <c r="C442" s="56" t="s">
        <v>283</v>
      </c>
      <c r="D442" s="57" t="str">
        <f>IFERROR(VLOOKUP(A436,REKAPAN!$A$1:$M$2940,12, FALSE))</f>
        <v/>
      </c>
      <c r="E442" s="40"/>
      <c r="F442" s="47" t="s">
        <v>351</v>
      </c>
      <c r="G442" s="49">
        <f t="shared" si="59"/>
        <v>11000</v>
      </c>
      <c r="H442" s="50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4" t="s">
        <v>266</v>
      </c>
      <c r="B443" s="52" t="str">
        <f>IFERROR(VLOOKUP(A436,REKAPAN!$A$1:$O$2940,15, FALSE))</f>
        <v>Zabiya ( 0822-4046-0900 )</v>
      </c>
      <c r="C443" s="58" t="s">
        <v>300</v>
      </c>
      <c r="D443" s="59">
        <f>IFERROR(VLOOKUP(A436,REKAPAN!$A$1:$M$2940,13, FALSE))</f>
        <v>43947</v>
      </c>
      <c r="E443" s="40"/>
      <c r="F443" s="47" t="s">
        <v>372</v>
      </c>
      <c r="G443" s="49" t="str">
        <f t="shared" si="59"/>
        <v>REG</v>
      </c>
      <c r="H443" s="50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4" t="s">
        <v>383</v>
      </c>
      <c r="B444" s="52">
        <f>IFERROR(VLOOKUP(A436,REKAPAN!$A$1:$M$2940,6, FALSE))</f>
        <v>2</v>
      </c>
      <c r="C444" s="58" t="s">
        <v>325</v>
      </c>
      <c r="D444" s="60" t="str">
        <f>IFERROR(VLOOKUP(A436,REKAPAN!$A$1:$M$2940,11, FALSE))</f>
        <v/>
      </c>
      <c r="E444" s="40"/>
      <c r="F444" s="47" t="s">
        <v>394</v>
      </c>
      <c r="G444" s="61" t="str">
        <f>IFERROR(VLOOKUP(A436,REKAPAN!$A$1:$O$1,14, FALSE))</f>
        <v/>
      </c>
      <c r="H444" s="50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4" t="s">
        <v>404</v>
      </c>
      <c r="B445" s="62" t="str">
        <f>IFERROR(VLOOKUP(A436,REKAPAN!$A$1:$M$2940,5, FALSE))</f>
        <v>Set tisha warna navy size L</v>
      </c>
      <c r="C445" s="58" t="s">
        <v>351</v>
      </c>
      <c r="D445" s="60">
        <f>IFERROR(VLOOKUP(A436,REKAPAN!$A$1:$M$2940,9, FALSE))</f>
        <v>11000</v>
      </c>
      <c r="E445" s="40"/>
      <c r="F445" s="47" t="s">
        <v>383</v>
      </c>
      <c r="G445" s="63">
        <f t="shared" ref="G445:G446" si="60">B444</f>
        <v>2</v>
      </c>
      <c r="H445" s="50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64"/>
      <c r="C446" s="58" t="s">
        <v>372</v>
      </c>
      <c r="D446" s="65" t="str">
        <f>IFERROR(VLOOKUP(A436,REKAPAN!$A$1:$M$2940,10, FALSE))</f>
        <v>REG</v>
      </c>
      <c r="E446" s="40"/>
      <c r="F446" s="47" t="s">
        <v>404</v>
      </c>
      <c r="G446" s="66" t="str">
        <f t="shared" si="60"/>
        <v>Set tisha warna navy size L</v>
      </c>
      <c r="H446" s="50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64"/>
      <c r="C447" s="58" t="s">
        <v>394</v>
      </c>
      <c r="D447" s="67"/>
      <c r="E447" s="40"/>
      <c r="F447" s="47"/>
      <c r="H447" s="50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64"/>
      <c r="C448" s="53"/>
      <c r="D448" s="50"/>
      <c r="E448" s="40"/>
      <c r="F448" s="64"/>
      <c r="H448" s="50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7" t="s">
        <v>460</v>
      </c>
      <c r="B449" s="68" t="s">
        <v>462</v>
      </c>
      <c r="C449" s="53"/>
      <c r="D449" s="54"/>
      <c r="E449" s="40"/>
      <c r="F449" s="69" t="s">
        <v>464</v>
      </c>
      <c r="G449" s="70" t="s">
        <v>469</v>
      </c>
      <c r="H449" s="71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72" t="str">
        <f>IFERROR(VLOOKUP(A436,REKAPAN!$A$2:$R$2940,16, FALSE))</f>
        <v/>
      </c>
      <c r="B450" s="73"/>
      <c r="C450" s="74"/>
      <c r="D450" s="75"/>
      <c r="E450" s="76"/>
      <c r="F450" s="77"/>
      <c r="G450" s="78"/>
      <c r="H450" s="79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26" t="s">
        <v>3461</v>
      </c>
      <c r="B451" s="27"/>
      <c r="C451" s="27"/>
      <c r="D451" s="28"/>
      <c r="E451" s="29"/>
      <c r="F451" s="30" t="str">
        <f>A451</f>
        <v>(26)17</v>
      </c>
      <c r="G451" s="31" t="s">
        <v>238</v>
      </c>
      <c r="H451" s="32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34" t="s">
        <v>239</v>
      </c>
      <c r="B452" s="35" t="str">
        <f>IFERROR(VLOOKUP(A451,REKAPAN!$A$1:$M$2940,2, FALSE))</f>
        <v>Mumu Mubarok</v>
      </c>
      <c r="C452" s="36"/>
      <c r="D452" s="38"/>
      <c r="E452" s="40"/>
      <c r="F452" s="30" t="s">
        <v>266</v>
      </c>
      <c r="G452" s="43" t="str">
        <f>B458</f>
        <v>FEYRA HIJAB (0895-3738-20460)</v>
      </c>
      <c r="H452" s="28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4" t="s">
        <v>269</v>
      </c>
      <c r="B453" s="45" t="str">
        <f>IFERROR(VLOOKUP(A451,REKAPAN!$A$1:$M$2940,3, FALSE))</f>
        <v>komplek masjid agung banten rt 01 rt 11
Kecamatan : Kasemen Kab/Kota : Serang Provinsi : Banten</v>
      </c>
      <c r="D453" s="46"/>
      <c r="E453" s="40"/>
      <c r="F453" s="47" t="s">
        <v>270</v>
      </c>
      <c r="G453" s="49" t="str">
        <f>B452</f>
        <v>Mumu Mubarok</v>
      </c>
      <c r="H453" s="50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4"/>
      <c r="D454" s="46"/>
      <c r="E454" s="40"/>
      <c r="F454" s="47" t="s">
        <v>283</v>
      </c>
      <c r="G454" s="51" t="str">
        <f t="shared" ref="G454:G458" si="61">D457</f>
        <v/>
      </c>
      <c r="H454" s="50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4"/>
      <c r="D455" s="46"/>
      <c r="E455" s="40"/>
      <c r="F455" s="47" t="s">
        <v>300</v>
      </c>
      <c r="G455" s="51">
        <f t="shared" si="61"/>
        <v>43947</v>
      </c>
      <c r="H455" s="50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4" t="s">
        <v>306</v>
      </c>
      <c r="B456" s="52" t="str">
        <f>IFERROR(VLOOKUP(A451,REKAPAN!$A$1:$M$2940,4, FALSE))</f>
        <v>083877424915/087774548883</v>
      </c>
      <c r="C456" s="53"/>
      <c r="D456" s="54"/>
      <c r="E456" s="40"/>
      <c r="F456" s="47" t="s">
        <v>325</v>
      </c>
      <c r="G456" s="49" t="str">
        <f t="shared" si="61"/>
        <v/>
      </c>
      <c r="H456" s="50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30" t="s">
        <v>332</v>
      </c>
      <c r="B457" s="55" t="s">
        <v>333</v>
      </c>
      <c r="C457" s="56" t="s">
        <v>283</v>
      </c>
      <c r="D457" s="57" t="str">
        <f>IFERROR(VLOOKUP(A451,REKAPAN!$A$1:$M$2940,12, FALSE))</f>
        <v/>
      </c>
      <c r="E457" s="40"/>
      <c r="F457" s="47" t="s">
        <v>351</v>
      </c>
      <c r="G457" s="49">
        <f t="shared" si="61"/>
        <v>14000</v>
      </c>
      <c r="H457" s="50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4" t="s">
        <v>266</v>
      </c>
      <c r="B458" s="52" t="str">
        <f>IFERROR(VLOOKUP(A451,REKAPAN!$A$1:$O$2940,15, FALSE))</f>
        <v>FEYRA HIJAB (0895-3738-20460)</v>
      </c>
      <c r="C458" s="58" t="s">
        <v>300</v>
      </c>
      <c r="D458" s="59">
        <f>IFERROR(VLOOKUP(A451,REKAPAN!$A$1:$M$2940,13, FALSE))</f>
        <v>43947</v>
      </c>
      <c r="E458" s="40"/>
      <c r="F458" s="47" t="s">
        <v>372</v>
      </c>
      <c r="G458" s="49" t="str">
        <f t="shared" si="61"/>
        <v>REG</v>
      </c>
      <c r="H458" s="50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4" t="s">
        <v>383</v>
      </c>
      <c r="B459" s="52">
        <f>IFERROR(VLOOKUP(A451,REKAPAN!$A$1:$M$2940,6, FALSE))</f>
        <v>1</v>
      </c>
      <c r="C459" s="58" t="s">
        <v>325</v>
      </c>
      <c r="D459" s="60" t="str">
        <f>IFERROR(VLOOKUP(A451,REKAPAN!$A$1:$M$2940,11, FALSE))</f>
        <v/>
      </c>
      <c r="E459" s="40"/>
      <c r="F459" s="47" t="s">
        <v>394</v>
      </c>
      <c r="G459" s="61" t="str">
        <f>IFERROR(VLOOKUP(A451,REKAPAN!$A$1:$O$1,14, FALSE))</f>
        <v/>
      </c>
      <c r="H459" s="50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4" t="s">
        <v>404</v>
      </c>
      <c r="B460" s="62" t="str">
        <f>IFERROR(VLOOKUP(A451,REKAPAN!$A$1:$M$2940,5, FALSE))</f>
        <v>yara green s do</v>
      </c>
      <c r="C460" s="58" t="s">
        <v>351</v>
      </c>
      <c r="D460" s="60">
        <f>IFERROR(VLOOKUP(A451,REKAPAN!$A$1:$M$2940,9, FALSE))</f>
        <v>14000</v>
      </c>
      <c r="E460" s="40"/>
      <c r="F460" s="47" t="s">
        <v>383</v>
      </c>
      <c r="G460" s="63">
        <f t="shared" ref="G460:G461" si="62">B459</f>
        <v>1</v>
      </c>
      <c r="H460" s="50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64"/>
      <c r="C461" s="58" t="s">
        <v>372</v>
      </c>
      <c r="D461" s="65" t="str">
        <f>IFERROR(VLOOKUP(A451,REKAPAN!$A$1:$M$2940,10, FALSE))</f>
        <v>REG</v>
      </c>
      <c r="E461" s="40"/>
      <c r="F461" s="47" t="s">
        <v>404</v>
      </c>
      <c r="G461" s="66" t="str">
        <f t="shared" si="62"/>
        <v>yara green s do</v>
      </c>
      <c r="H461" s="50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64"/>
      <c r="C462" s="58" t="s">
        <v>394</v>
      </c>
      <c r="D462" s="67"/>
      <c r="E462" s="40"/>
      <c r="F462" s="47"/>
      <c r="H462" s="50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64"/>
      <c r="C463" s="53"/>
      <c r="D463" s="50"/>
      <c r="E463" s="40"/>
      <c r="F463" s="64"/>
      <c r="H463" s="50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7" t="s">
        <v>460</v>
      </c>
      <c r="B464" s="68" t="s">
        <v>462</v>
      </c>
      <c r="C464" s="53"/>
      <c r="D464" s="54"/>
      <c r="E464" s="40"/>
      <c r="F464" s="69" t="s">
        <v>464</v>
      </c>
      <c r="G464" s="70" t="s">
        <v>469</v>
      </c>
      <c r="H464" s="71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72" t="str">
        <f>IFERROR(VLOOKUP(A451,REKAPAN!$A$2:$R$2940,16, FALSE))</f>
        <v/>
      </c>
      <c r="B465" s="73"/>
      <c r="C465" s="74"/>
      <c r="D465" s="75"/>
      <c r="E465" s="76"/>
      <c r="F465" s="77"/>
      <c r="G465" s="78"/>
      <c r="H465" s="79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26" t="s">
        <v>4171</v>
      </c>
      <c r="B466" s="27"/>
      <c r="C466" s="27"/>
      <c r="D466" s="28"/>
      <c r="E466" s="29"/>
      <c r="F466" s="30" t="str">
        <f>A466</f>
        <v>(26)18</v>
      </c>
      <c r="G466" s="31" t="s">
        <v>238</v>
      </c>
      <c r="H466" s="32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34" t="s">
        <v>239</v>
      </c>
      <c r="B467" s="35" t="str">
        <f>IFERROR(VLOOKUP(A466,REKAPAN!$A$1:$M$2940,2, FALSE))</f>
        <v/>
      </c>
      <c r="C467" s="36"/>
      <c r="D467" s="38"/>
      <c r="E467" s="40"/>
      <c r="F467" s="30" t="s">
        <v>266</v>
      </c>
      <c r="G467" s="43" t="str">
        <f>B473</f>
        <v/>
      </c>
      <c r="H467" s="28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4" t="s">
        <v>269</v>
      </c>
      <c r="B468" s="45" t="str">
        <f>IFERROR(VLOOKUP(A466,REKAPAN!$A$1:$M$2940,3, FALSE))</f>
        <v/>
      </c>
      <c r="D468" s="46"/>
      <c r="E468" s="40"/>
      <c r="F468" s="47" t="s">
        <v>270</v>
      </c>
      <c r="G468" s="49" t="str">
        <f>B467</f>
        <v/>
      </c>
      <c r="H468" s="50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4"/>
      <c r="D469" s="46"/>
      <c r="E469" s="40"/>
      <c r="F469" s="47" t="s">
        <v>283</v>
      </c>
      <c r="G469" s="51" t="str">
        <f t="shared" ref="G469:G473" si="63">D472</f>
        <v/>
      </c>
      <c r="H469" s="50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24.75" customHeight="1">
      <c r="A470" s="44"/>
      <c r="D470" s="46"/>
      <c r="E470" s="40"/>
      <c r="F470" s="47" t="s">
        <v>300</v>
      </c>
      <c r="G470" s="51" t="str">
        <f t="shared" si="63"/>
        <v/>
      </c>
      <c r="H470" s="50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4" t="s">
        <v>306</v>
      </c>
      <c r="B471" s="52" t="str">
        <f>IFERROR(VLOOKUP(A466,REKAPAN!$A$1:$M$2940,4, FALSE))</f>
        <v/>
      </c>
      <c r="C471" s="53"/>
      <c r="D471" s="54"/>
      <c r="E471" s="40"/>
      <c r="F471" s="47" t="s">
        <v>325</v>
      </c>
      <c r="G471" s="49" t="str">
        <f t="shared" si="63"/>
        <v/>
      </c>
      <c r="H471" s="50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30" t="s">
        <v>332</v>
      </c>
      <c r="B472" s="55" t="s">
        <v>333</v>
      </c>
      <c r="C472" s="56" t="s">
        <v>283</v>
      </c>
      <c r="D472" s="57" t="str">
        <f>IFERROR(VLOOKUP(A466,REKAPAN!$A$1:$M$2940,12, FALSE))</f>
        <v/>
      </c>
      <c r="E472" s="40"/>
      <c r="F472" s="47" t="s">
        <v>351</v>
      </c>
      <c r="G472" s="49" t="str">
        <f t="shared" si="63"/>
        <v/>
      </c>
      <c r="H472" s="50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4" t="s">
        <v>266</v>
      </c>
      <c r="B473" s="52" t="str">
        <f>IFERROR(VLOOKUP(A466,REKAPAN!$A$1:$O$2940,15, FALSE))</f>
        <v/>
      </c>
      <c r="C473" s="58" t="s">
        <v>300</v>
      </c>
      <c r="D473" s="59" t="str">
        <f>IFERROR(VLOOKUP(A466,REKAPAN!$A$1:$M$2940,13, FALSE))</f>
        <v/>
      </c>
      <c r="E473" s="40"/>
      <c r="F473" s="47" t="s">
        <v>372</v>
      </c>
      <c r="G473" s="49" t="str">
        <f t="shared" si="63"/>
        <v/>
      </c>
      <c r="H473" s="50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4" t="s">
        <v>383</v>
      </c>
      <c r="B474" s="52" t="str">
        <f>IFERROR(VLOOKUP(A466,REKAPAN!$A$1:$M$2940,6, FALSE))</f>
        <v/>
      </c>
      <c r="C474" s="58" t="s">
        <v>325</v>
      </c>
      <c r="D474" s="60" t="str">
        <f>IFERROR(VLOOKUP(A466,REKAPAN!$A$1:$M$2940,11, FALSE))</f>
        <v/>
      </c>
      <c r="E474" s="40"/>
      <c r="F474" s="47" t="s">
        <v>394</v>
      </c>
      <c r="G474" s="61" t="str">
        <f>IFERROR(VLOOKUP(A466,REKAPAN!$A$1:$O$1,14, FALSE))</f>
        <v/>
      </c>
      <c r="H474" s="50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4" t="s">
        <v>404</v>
      </c>
      <c r="B475" s="62" t="str">
        <f>IFERROR(VLOOKUP(A466,REKAPAN!$A$1:$M$2940,5, FALSE))</f>
        <v/>
      </c>
      <c r="C475" s="58" t="s">
        <v>351</v>
      </c>
      <c r="D475" s="60" t="str">
        <f>IFERROR(VLOOKUP(A466,REKAPAN!$A$1:$M$2940,9, FALSE))</f>
        <v/>
      </c>
      <c r="E475" s="40"/>
      <c r="F475" s="47" t="s">
        <v>383</v>
      </c>
      <c r="G475" s="63" t="str">
        <f t="shared" ref="G475:G476" si="64">B474</f>
        <v/>
      </c>
      <c r="H475" s="50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64"/>
      <c r="C476" s="58" t="s">
        <v>372</v>
      </c>
      <c r="D476" s="65" t="str">
        <f>IFERROR(VLOOKUP(A466,REKAPAN!$A$1:$M$2940,10, FALSE))</f>
        <v/>
      </c>
      <c r="E476" s="40"/>
      <c r="F476" s="47" t="s">
        <v>404</v>
      </c>
      <c r="G476" s="66" t="str">
        <f t="shared" si="64"/>
        <v/>
      </c>
      <c r="H476" s="50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64"/>
      <c r="C477" s="58" t="s">
        <v>394</v>
      </c>
      <c r="D477" s="67"/>
      <c r="E477" s="40"/>
      <c r="F477" s="47"/>
      <c r="H477" s="50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64"/>
      <c r="C478" s="53"/>
      <c r="D478" s="50"/>
      <c r="E478" s="40"/>
      <c r="F478" s="64"/>
      <c r="H478" s="50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7" t="s">
        <v>460</v>
      </c>
      <c r="B479" s="68" t="s">
        <v>462</v>
      </c>
      <c r="C479" s="53"/>
      <c r="D479" s="54"/>
      <c r="E479" s="40"/>
      <c r="F479" s="69" t="s">
        <v>464</v>
      </c>
      <c r="G479" s="70" t="s">
        <v>469</v>
      </c>
      <c r="H479" s="71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72" t="str">
        <f>IFERROR(VLOOKUP(A466,REKAPAN!$A$2:$R$2940,16, FALSE))</f>
        <v/>
      </c>
      <c r="B480" s="73"/>
      <c r="C480" s="74"/>
      <c r="D480" s="75"/>
      <c r="E480" s="76"/>
      <c r="F480" s="77"/>
      <c r="G480" s="78"/>
      <c r="H480" s="79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26" t="s">
        <v>4175</v>
      </c>
      <c r="B481" s="27"/>
      <c r="C481" s="27"/>
      <c r="D481" s="28"/>
      <c r="E481" s="29"/>
      <c r="F481" s="30" t="str">
        <f>A481</f>
        <v>(26)19</v>
      </c>
      <c r="G481" s="31" t="s">
        <v>238</v>
      </c>
      <c r="H481" s="32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34" t="s">
        <v>239</v>
      </c>
      <c r="B482" s="35" t="str">
        <f>IFERROR(VLOOKUP(A481,REKAPAN!$A$1:$M$2940,2, FALSE))</f>
        <v/>
      </c>
      <c r="C482" s="36"/>
      <c r="D482" s="38"/>
      <c r="E482" s="40"/>
      <c r="F482" s="30" t="s">
        <v>266</v>
      </c>
      <c r="G482" s="43" t="str">
        <f>B488</f>
        <v/>
      </c>
      <c r="H482" s="28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4" t="s">
        <v>269</v>
      </c>
      <c r="B483" s="45" t="str">
        <f>IFERROR(VLOOKUP(A481,REKAPAN!$A$1:$M$2940,3, FALSE))</f>
        <v/>
      </c>
      <c r="D483" s="46"/>
      <c r="E483" s="40"/>
      <c r="F483" s="47" t="s">
        <v>270</v>
      </c>
      <c r="G483" s="49" t="str">
        <f>B482</f>
        <v/>
      </c>
      <c r="H483" s="50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4"/>
      <c r="D484" s="46"/>
      <c r="E484" s="40"/>
      <c r="F484" s="47" t="s">
        <v>283</v>
      </c>
      <c r="G484" s="51" t="str">
        <f t="shared" ref="G484:G488" si="65">D487</f>
        <v/>
      </c>
      <c r="H484" s="50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25.5" customHeight="1">
      <c r="A485" s="44"/>
      <c r="D485" s="46"/>
      <c r="E485" s="40"/>
      <c r="F485" s="47" t="s">
        <v>300</v>
      </c>
      <c r="G485" s="51" t="str">
        <f t="shared" si="65"/>
        <v/>
      </c>
      <c r="H485" s="50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4" t="s">
        <v>306</v>
      </c>
      <c r="B486" s="52" t="str">
        <f>IFERROR(VLOOKUP(A481,REKAPAN!$A$1:$M$2940,4, FALSE))</f>
        <v/>
      </c>
      <c r="C486" s="53"/>
      <c r="D486" s="54"/>
      <c r="E486" s="40"/>
      <c r="F486" s="47" t="s">
        <v>325</v>
      </c>
      <c r="G486" s="49" t="str">
        <f t="shared" si="65"/>
        <v/>
      </c>
      <c r="H486" s="50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30" t="s">
        <v>332</v>
      </c>
      <c r="B487" s="55" t="s">
        <v>333</v>
      </c>
      <c r="C487" s="56" t="s">
        <v>283</v>
      </c>
      <c r="D487" s="57" t="str">
        <f>IFERROR(VLOOKUP(A481,REKAPAN!$A$1:$M$2940,12, FALSE))</f>
        <v/>
      </c>
      <c r="E487" s="40"/>
      <c r="F487" s="47" t="s">
        <v>351</v>
      </c>
      <c r="G487" s="49" t="str">
        <f t="shared" si="65"/>
        <v/>
      </c>
      <c r="H487" s="50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4" t="s">
        <v>266</v>
      </c>
      <c r="B488" s="52" t="str">
        <f>IFERROR(VLOOKUP(A481,REKAPAN!$A$1:$O$2940,15, FALSE))</f>
        <v/>
      </c>
      <c r="C488" s="58" t="s">
        <v>300</v>
      </c>
      <c r="D488" s="59" t="str">
        <f>IFERROR(VLOOKUP(A481,REKAPAN!$A$1:$M$2940,13, FALSE))</f>
        <v/>
      </c>
      <c r="E488" s="40"/>
      <c r="F488" s="47" t="s">
        <v>372</v>
      </c>
      <c r="G488" s="49" t="str">
        <f t="shared" si="65"/>
        <v/>
      </c>
      <c r="H488" s="50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4" t="s">
        <v>383</v>
      </c>
      <c r="B489" s="52" t="str">
        <f>IFERROR(VLOOKUP(A481,REKAPAN!$A$1:$M$2940,6, FALSE))</f>
        <v/>
      </c>
      <c r="C489" s="58" t="s">
        <v>325</v>
      </c>
      <c r="D489" s="60" t="str">
        <f>IFERROR(VLOOKUP(A481,REKAPAN!$A$1:$M$2940,11, FALSE))</f>
        <v/>
      </c>
      <c r="E489" s="40"/>
      <c r="F489" s="47" t="s">
        <v>394</v>
      </c>
      <c r="G489" s="61" t="str">
        <f>IFERROR(VLOOKUP(A481,REKAPAN!$A$1:$O$1,14, FALSE))</f>
        <v/>
      </c>
      <c r="H489" s="50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4" t="s">
        <v>404</v>
      </c>
      <c r="B490" s="62" t="str">
        <f>IFERROR(VLOOKUP(A481,REKAPAN!$A$1:$M$2940,5, FALSE))</f>
        <v/>
      </c>
      <c r="C490" s="58" t="s">
        <v>351</v>
      </c>
      <c r="D490" s="60" t="str">
        <f>IFERROR(VLOOKUP(A481,REKAPAN!$A$1:$M$2940,9, FALSE))</f>
        <v/>
      </c>
      <c r="E490" s="40"/>
      <c r="F490" s="47" t="s">
        <v>383</v>
      </c>
      <c r="G490" s="63" t="str">
        <f t="shared" ref="G490:G491" si="66">B489</f>
        <v/>
      </c>
      <c r="H490" s="50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64"/>
      <c r="C491" s="58" t="s">
        <v>372</v>
      </c>
      <c r="D491" s="65" t="str">
        <f>IFERROR(VLOOKUP(A481,REKAPAN!$A$1:$M$2940,10, FALSE))</f>
        <v/>
      </c>
      <c r="E491" s="40"/>
      <c r="F491" s="47" t="s">
        <v>404</v>
      </c>
      <c r="G491" s="66" t="str">
        <f t="shared" si="66"/>
        <v/>
      </c>
      <c r="H491" s="50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64"/>
      <c r="C492" s="58" t="s">
        <v>394</v>
      </c>
      <c r="D492" s="67"/>
      <c r="E492" s="40"/>
      <c r="F492" s="47"/>
      <c r="H492" s="50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64"/>
      <c r="C493" s="53"/>
      <c r="D493" s="50"/>
      <c r="E493" s="40"/>
      <c r="F493" s="64"/>
      <c r="H493" s="50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7" t="s">
        <v>460</v>
      </c>
      <c r="B494" s="68" t="s">
        <v>462</v>
      </c>
      <c r="C494" s="53"/>
      <c r="D494" s="54"/>
      <c r="E494" s="40"/>
      <c r="F494" s="69" t="s">
        <v>464</v>
      </c>
      <c r="G494" s="70" t="s">
        <v>469</v>
      </c>
      <c r="H494" s="71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72" t="str">
        <f>IFERROR(VLOOKUP(A481,REKAPAN!$A$2:$R$2940,16, FALSE))</f>
        <v/>
      </c>
      <c r="B495" s="73"/>
      <c r="C495" s="74"/>
      <c r="D495" s="75"/>
      <c r="E495" s="76"/>
      <c r="F495" s="77"/>
      <c r="G495" s="78"/>
      <c r="H495" s="79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26" t="s">
        <v>4178</v>
      </c>
      <c r="B496" s="27"/>
      <c r="C496" s="27"/>
      <c r="D496" s="28"/>
      <c r="E496" s="29"/>
      <c r="F496" s="30" t="str">
        <f>A496</f>
        <v>(26)20</v>
      </c>
      <c r="G496" s="31" t="s">
        <v>238</v>
      </c>
      <c r="H496" s="32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34" t="s">
        <v>239</v>
      </c>
      <c r="B497" s="35" t="str">
        <f>IFERROR(VLOOKUP(A496,REKAPAN!$A$1:$M$2940,2, FALSE))</f>
        <v/>
      </c>
      <c r="C497" s="36"/>
      <c r="D497" s="38"/>
      <c r="E497" s="40"/>
      <c r="F497" s="30" t="s">
        <v>266</v>
      </c>
      <c r="G497" s="43" t="str">
        <f>B503</f>
        <v/>
      </c>
      <c r="H497" s="28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4" t="s">
        <v>269</v>
      </c>
      <c r="B498" s="45" t="str">
        <f>IFERROR(VLOOKUP(A496,REKAPAN!$A$1:$M$2940,3, FALSE))</f>
        <v/>
      </c>
      <c r="D498" s="46"/>
      <c r="E498" s="40"/>
      <c r="F498" s="47" t="s">
        <v>270</v>
      </c>
      <c r="G498" s="49" t="str">
        <f>B497</f>
        <v/>
      </c>
      <c r="H498" s="50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4"/>
      <c r="D499" s="46"/>
      <c r="E499" s="40"/>
      <c r="F499" s="47" t="s">
        <v>283</v>
      </c>
      <c r="G499" s="51" t="str">
        <f t="shared" ref="G499:G503" si="67">D502</f>
        <v/>
      </c>
      <c r="H499" s="50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4"/>
      <c r="D500" s="46"/>
      <c r="E500" s="40"/>
      <c r="F500" s="47" t="s">
        <v>300</v>
      </c>
      <c r="G500" s="51" t="str">
        <f t="shared" si="67"/>
        <v/>
      </c>
      <c r="H500" s="50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4" t="s">
        <v>306</v>
      </c>
      <c r="B501" s="52" t="str">
        <f>IFERROR(VLOOKUP(A496,REKAPAN!$A$1:$M$2940,4, FALSE))</f>
        <v/>
      </c>
      <c r="C501" s="53"/>
      <c r="D501" s="54"/>
      <c r="E501" s="40"/>
      <c r="F501" s="47" t="s">
        <v>325</v>
      </c>
      <c r="G501" s="49" t="str">
        <f t="shared" si="67"/>
        <v/>
      </c>
      <c r="H501" s="50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30" t="s">
        <v>332</v>
      </c>
      <c r="B502" s="55" t="s">
        <v>333</v>
      </c>
      <c r="C502" s="56" t="s">
        <v>283</v>
      </c>
      <c r="D502" s="57" t="str">
        <f>IFERROR(VLOOKUP(A496,REKAPAN!$A$1:$M$2940,12, FALSE))</f>
        <v/>
      </c>
      <c r="E502" s="40"/>
      <c r="F502" s="47" t="s">
        <v>351</v>
      </c>
      <c r="G502" s="49" t="str">
        <f t="shared" si="67"/>
        <v/>
      </c>
      <c r="H502" s="50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4" t="s">
        <v>266</v>
      </c>
      <c r="B503" s="52" t="str">
        <f>IFERROR(VLOOKUP(A496,REKAPAN!$A$1:$O$2940,15, FALSE))</f>
        <v/>
      </c>
      <c r="C503" s="58" t="s">
        <v>300</v>
      </c>
      <c r="D503" s="59" t="str">
        <f>IFERROR(VLOOKUP(A496,REKAPAN!$A$1:$M$2940,13, FALSE))</f>
        <v/>
      </c>
      <c r="E503" s="40"/>
      <c r="F503" s="47" t="s">
        <v>372</v>
      </c>
      <c r="G503" s="49" t="str">
        <f t="shared" si="67"/>
        <v/>
      </c>
      <c r="H503" s="50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4" t="s">
        <v>383</v>
      </c>
      <c r="B504" s="52" t="str">
        <f>IFERROR(VLOOKUP(A496,REKAPAN!$A$1:$M$2940,6, FALSE))</f>
        <v/>
      </c>
      <c r="C504" s="58" t="s">
        <v>325</v>
      </c>
      <c r="D504" s="60" t="str">
        <f>IFERROR(VLOOKUP(A496,REKAPAN!$A$1:$M$2940,11, FALSE))</f>
        <v/>
      </c>
      <c r="E504" s="40"/>
      <c r="F504" s="47" t="s">
        <v>394</v>
      </c>
      <c r="G504" s="61" t="str">
        <f>IFERROR(VLOOKUP(A496,REKAPAN!$A$1:$O$1,14, FALSE))</f>
        <v/>
      </c>
      <c r="H504" s="50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4" t="s">
        <v>404</v>
      </c>
      <c r="B505" s="62" t="str">
        <f>IFERROR(VLOOKUP(A496,REKAPAN!$A$1:$M$2940,5, FALSE))</f>
        <v/>
      </c>
      <c r="C505" s="58" t="s">
        <v>351</v>
      </c>
      <c r="D505" s="60" t="str">
        <f>IFERROR(VLOOKUP(A496,REKAPAN!$A$1:$M$2940,9, FALSE))</f>
        <v/>
      </c>
      <c r="E505" s="40"/>
      <c r="F505" s="47" t="s">
        <v>383</v>
      </c>
      <c r="G505" s="63" t="str">
        <f t="shared" ref="G505:G506" si="68">B504</f>
        <v/>
      </c>
      <c r="H505" s="50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64"/>
      <c r="C506" s="58" t="s">
        <v>372</v>
      </c>
      <c r="D506" s="65" t="str">
        <f>IFERROR(VLOOKUP(A496,REKAPAN!$A$1:$M$2940,10, FALSE))</f>
        <v/>
      </c>
      <c r="E506" s="40"/>
      <c r="F506" s="47" t="s">
        <v>404</v>
      </c>
      <c r="G506" s="66" t="str">
        <f t="shared" si="68"/>
        <v/>
      </c>
      <c r="H506" s="50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64"/>
      <c r="C507" s="58" t="s">
        <v>394</v>
      </c>
      <c r="D507" s="67"/>
      <c r="E507" s="40"/>
      <c r="F507" s="47"/>
      <c r="H507" s="50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64"/>
      <c r="C508" s="53"/>
      <c r="D508" s="50"/>
      <c r="E508" s="40"/>
      <c r="F508" s="64"/>
      <c r="H508" s="50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7" t="s">
        <v>460</v>
      </c>
      <c r="B509" s="68" t="s">
        <v>462</v>
      </c>
      <c r="C509" s="53"/>
      <c r="D509" s="54"/>
      <c r="E509" s="40"/>
      <c r="F509" s="69" t="s">
        <v>464</v>
      </c>
      <c r="G509" s="70" t="s">
        <v>469</v>
      </c>
      <c r="H509" s="71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72" t="str">
        <f>IFERROR(VLOOKUP(A496,REKAPAN!$A$2:$R$2940,16, FALSE))</f>
        <v/>
      </c>
      <c r="B510" s="73"/>
      <c r="C510" s="74"/>
      <c r="D510" s="75"/>
      <c r="E510" s="76"/>
      <c r="F510" s="77"/>
      <c r="G510" s="78"/>
      <c r="H510" s="79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26" t="s">
        <v>4181</v>
      </c>
      <c r="B511" s="27"/>
      <c r="C511" s="27"/>
      <c r="D511" s="28"/>
      <c r="E511" s="29"/>
      <c r="F511" s="30" t="str">
        <f>A511</f>
        <v>(26)21</v>
      </c>
      <c r="G511" s="31" t="s">
        <v>238</v>
      </c>
      <c r="H511" s="32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34" t="s">
        <v>239</v>
      </c>
      <c r="B512" s="35" t="str">
        <f>IFERROR(VLOOKUP(A511,REKAPAN!$A$1:$M$2940,2, FALSE))</f>
        <v/>
      </c>
      <c r="C512" s="36"/>
      <c r="D512" s="38"/>
      <c r="E512" s="40"/>
      <c r="F512" s="30" t="s">
        <v>266</v>
      </c>
      <c r="G512" s="43" t="str">
        <f>B518</f>
        <v/>
      </c>
      <c r="H512" s="28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4" t="s">
        <v>269</v>
      </c>
      <c r="B513" s="45" t="str">
        <f>IFERROR(VLOOKUP(A511,REKAPAN!$A$1:$M$2940,3, FALSE))</f>
        <v/>
      </c>
      <c r="D513" s="46"/>
      <c r="E513" s="40"/>
      <c r="F513" s="47" t="s">
        <v>270</v>
      </c>
      <c r="G513" s="49" t="str">
        <f>B512</f>
        <v/>
      </c>
      <c r="H513" s="50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4"/>
      <c r="D514" s="46"/>
      <c r="E514" s="40"/>
      <c r="F514" s="47" t="s">
        <v>283</v>
      </c>
      <c r="G514" s="51" t="str">
        <f t="shared" ref="G514:G518" si="69">D517</f>
        <v/>
      </c>
      <c r="H514" s="50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32.25" customHeight="1">
      <c r="A515" s="44"/>
      <c r="D515" s="46"/>
      <c r="E515" s="40"/>
      <c r="F515" s="47" t="s">
        <v>300</v>
      </c>
      <c r="G515" s="51" t="str">
        <f t="shared" si="69"/>
        <v/>
      </c>
      <c r="H515" s="50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4" t="s">
        <v>306</v>
      </c>
      <c r="B516" s="52" t="str">
        <f>IFERROR(VLOOKUP(A511,REKAPAN!$A$1:$M$2940,4, FALSE))</f>
        <v/>
      </c>
      <c r="C516" s="53"/>
      <c r="D516" s="54"/>
      <c r="E516" s="40"/>
      <c r="F516" s="47" t="s">
        <v>325</v>
      </c>
      <c r="G516" s="49" t="str">
        <f t="shared" si="69"/>
        <v/>
      </c>
      <c r="H516" s="50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30" t="s">
        <v>332</v>
      </c>
      <c r="B517" s="55" t="s">
        <v>333</v>
      </c>
      <c r="C517" s="56" t="s">
        <v>283</v>
      </c>
      <c r="D517" s="57" t="str">
        <f>IFERROR(VLOOKUP(A511,REKAPAN!$A$1:$M$2940,12, FALSE))</f>
        <v/>
      </c>
      <c r="E517" s="40"/>
      <c r="F517" s="47" t="s">
        <v>351</v>
      </c>
      <c r="G517" s="49" t="str">
        <f t="shared" si="69"/>
        <v/>
      </c>
      <c r="H517" s="50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4" t="s">
        <v>266</v>
      </c>
      <c r="B518" s="52" t="str">
        <f>IFERROR(VLOOKUP(A511,REKAPAN!$A$1:$O$2940,15, FALSE))</f>
        <v/>
      </c>
      <c r="C518" s="58" t="s">
        <v>300</v>
      </c>
      <c r="D518" s="59" t="str">
        <f>IFERROR(VLOOKUP(A511,REKAPAN!$A$1:$M$2940,13, FALSE))</f>
        <v/>
      </c>
      <c r="E518" s="40"/>
      <c r="F518" s="47" t="s">
        <v>372</v>
      </c>
      <c r="G518" s="49" t="str">
        <f t="shared" si="69"/>
        <v/>
      </c>
      <c r="H518" s="50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4" t="s">
        <v>383</v>
      </c>
      <c r="B519" s="52" t="str">
        <f>IFERROR(VLOOKUP(A511,REKAPAN!$A$1:$M$2940,6, FALSE))</f>
        <v/>
      </c>
      <c r="C519" s="58" t="s">
        <v>325</v>
      </c>
      <c r="D519" s="60" t="str">
        <f>IFERROR(VLOOKUP(A511,REKAPAN!$A$1:$M$2940,11, FALSE))</f>
        <v/>
      </c>
      <c r="E519" s="40"/>
      <c r="F519" s="47" t="s">
        <v>394</v>
      </c>
      <c r="G519" s="61" t="str">
        <f>IFERROR(VLOOKUP(A511,REKAPAN!$A$1:$O$1,14, FALSE))</f>
        <v/>
      </c>
      <c r="H519" s="50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4" t="s">
        <v>404</v>
      </c>
      <c r="B520" s="62" t="str">
        <f>IFERROR(VLOOKUP(A511,REKAPAN!$A$1:$M$2940,5, FALSE))</f>
        <v/>
      </c>
      <c r="C520" s="58" t="s">
        <v>351</v>
      </c>
      <c r="D520" s="60" t="str">
        <f>IFERROR(VLOOKUP(A511,REKAPAN!$A$1:$M$2940,9, FALSE))</f>
        <v/>
      </c>
      <c r="E520" s="40"/>
      <c r="F520" s="47" t="s">
        <v>383</v>
      </c>
      <c r="G520" s="63" t="str">
        <f t="shared" ref="G520:G521" si="70">B519</f>
        <v/>
      </c>
      <c r="H520" s="50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64"/>
      <c r="C521" s="58" t="s">
        <v>372</v>
      </c>
      <c r="D521" s="65" t="str">
        <f>IFERROR(VLOOKUP(A511,REKAPAN!$A$1:$M$2940,10, FALSE))</f>
        <v/>
      </c>
      <c r="E521" s="40"/>
      <c r="F521" s="47" t="s">
        <v>404</v>
      </c>
      <c r="G521" s="66" t="str">
        <f t="shared" si="70"/>
        <v/>
      </c>
      <c r="H521" s="50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64"/>
      <c r="C522" s="58" t="s">
        <v>394</v>
      </c>
      <c r="D522" s="67"/>
      <c r="E522" s="40"/>
      <c r="F522" s="47"/>
      <c r="H522" s="50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30.0" customHeight="1">
      <c r="A523" s="64"/>
      <c r="C523" s="53"/>
      <c r="D523" s="50"/>
      <c r="E523" s="40"/>
      <c r="F523" s="64"/>
      <c r="H523" s="50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7" t="s">
        <v>460</v>
      </c>
      <c r="B524" s="68" t="s">
        <v>462</v>
      </c>
      <c r="C524" s="53"/>
      <c r="D524" s="54"/>
      <c r="E524" s="40"/>
      <c r="F524" s="69" t="s">
        <v>464</v>
      </c>
      <c r="G524" s="70" t="s">
        <v>469</v>
      </c>
      <c r="H524" s="71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72" t="str">
        <f>IFERROR(VLOOKUP(A511,REKAPAN!$A$2:$R$2940,16, FALSE))</f>
        <v/>
      </c>
      <c r="B525" s="73"/>
      <c r="C525" s="74"/>
      <c r="D525" s="75"/>
      <c r="E525" s="76"/>
      <c r="F525" s="77"/>
      <c r="G525" s="78"/>
      <c r="H525" s="79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26" t="s">
        <v>4184</v>
      </c>
      <c r="B526" s="27"/>
      <c r="C526" s="27"/>
      <c r="D526" s="28"/>
      <c r="E526" s="29"/>
      <c r="F526" s="30" t="str">
        <f>A526</f>
        <v>(26)22</v>
      </c>
      <c r="G526" s="31" t="s">
        <v>238</v>
      </c>
      <c r="H526" s="32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34" t="s">
        <v>239</v>
      </c>
      <c r="B527" s="35" t="str">
        <f>IFERROR(VLOOKUP(A526,REKAPAN!$A$1:$M$2940,2, FALSE))</f>
        <v/>
      </c>
      <c r="C527" s="36"/>
      <c r="D527" s="38"/>
      <c r="E527" s="40"/>
      <c r="F527" s="30" t="s">
        <v>266</v>
      </c>
      <c r="G527" s="43" t="str">
        <f>B533</f>
        <v/>
      </c>
      <c r="H527" s="28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4" t="s">
        <v>269</v>
      </c>
      <c r="B528" s="45" t="str">
        <f>IFERROR(VLOOKUP(A526,REKAPAN!$A$1:$M$2940,3, FALSE))</f>
        <v/>
      </c>
      <c r="D528" s="46"/>
      <c r="E528" s="40"/>
      <c r="F528" s="47" t="s">
        <v>270</v>
      </c>
      <c r="G528" s="49" t="str">
        <f>B527</f>
        <v/>
      </c>
      <c r="H528" s="50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4"/>
      <c r="D529" s="46"/>
      <c r="E529" s="40"/>
      <c r="F529" s="47" t="s">
        <v>283</v>
      </c>
      <c r="G529" s="51" t="str">
        <f t="shared" ref="G529:G533" si="71">D532</f>
        <v/>
      </c>
      <c r="H529" s="50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40.5" customHeight="1">
      <c r="A530" s="44"/>
      <c r="D530" s="46"/>
      <c r="E530" s="40"/>
      <c r="F530" s="47" t="s">
        <v>300</v>
      </c>
      <c r="G530" s="51" t="str">
        <f t="shared" si="71"/>
        <v/>
      </c>
      <c r="H530" s="50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4" t="s">
        <v>306</v>
      </c>
      <c r="B531" s="52" t="str">
        <f>IFERROR(VLOOKUP(A526,REKAPAN!$A$1:$M$2940,4, FALSE))</f>
        <v/>
      </c>
      <c r="C531" s="53"/>
      <c r="D531" s="54"/>
      <c r="E531" s="40"/>
      <c r="F531" s="47" t="s">
        <v>325</v>
      </c>
      <c r="G531" s="49" t="str">
        <f t="shared" si="71"/>
        <v/>
      </c>
      <c r="H531" s="50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30" t="s">
        <v>332</v>
      </c>
      <c r="B532" s="55" t="s">
        <v>333</v>
      </c>
      <c r="C532" s="56" t="s">
        <v>283</v>
      </c>
      <c r="D532" s="57" t="str">
        <f>IFERROR(VLOOKUP(A526,REKAPAN!$A$1:$M$2940,12, FALSE))</f>
        <v/>
      </c>
      <c r="E532" s="40"/>
      <c r="F532" s="47" t="s">
        <v>351</v>
      </c>
      <c r="G532" s="49" t="str">
        <f t="shared" si="71"/>
        <v/>
      </c>
      <c r="H532" s="50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4" t="s">
        <v>266</v>
      </c>
      <c r="B533" s="52" t="str">
        <f>IFERROR(VLOOKUP(A526,REKAPAN!$A$1:$O$2940,15, FALSE))</f>
        <v/>
      </c>
      <c r="C533" s="58" t="s">
        <v>300</v>
      </c>
      <c r="D533" s="59" t="str">
        <f>IFERROR(VLOOKUP(A526,REKAPAN!$A$1:$M$2940,13, FALSE))</f>
        <v/>
      </c>
      <c r="E533" s="40"/>
      <c r="F533" s="47" t="s">
        <v>372</v>
      </c>
      <c r="G533" s="49" t="str">
        <f t="shared" si="71"/>
        <v/>
      </c>
      <c r="H533" s="50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4" t="s">
        <v>383</v>
      </c>
      <c r="B534" s="52" t="str">
        <f>IFERROR(VLOOKUP(A526,REKAPAN!$A$1:$M$2940,6, FALSE))</f>
        <v/>
      </c>
      <c r="C534" s="58" t="s">
        <v>325</v>
      </c>
      <c r="D534" s="60" t="str">
        <f>IFERROR(VLOOKUP(A526,REKAPAN!$A$1:$M$2940,11, FALSE))</f>
        <v/>
      </c>
      <c r="E534" s="40"/>
      <c r="F534" s="47" t="s">
        <v>394</v>
      </c>
      <c r="G534" s="61" t="str">
        <f>IFERROR(VLOOKUP(A526,REKAPAN!$A$1:$O$1,14, FALSE))</f>
        <v/>
      </c>
      <c r="H534" s="50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4" t="s">
        <v>404</v>
      </c>
      <c r="B535" s="62" t="str">
        <f>IFERROR(VLOOKUP(A526,REKAPAN!$A$1:$M$2940,5, FALSE))</f>
        <v/>
      </c>
      <c r="C535" s="58" t="s">
        <v>351</v>
      </c>
      <c r="D535" s="60" t="str">
        <f>IFERROR(VLOOKUP(A526,REKAPAN!$A$1:$M$2940,9, FALSE))</f>
        <v/>
      </c>
      <c r="E535" s="40"/>
      <c r="F535" s="47" t="s">
        <v>383</v>
      </c>
      <c r="G535" s="63" t="str">
        <f t="shared" ref="G535:G536" si="72">B534</f>
        <v/>
      </c>
      <c r="H535" s="50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64"/>
      <c r="C536" s="58" t="s">
        <v>372</v>
      </c>
      <c r="D536" s="65" t="str">
        <f>IFERROR(VLOOKUP(A526,REKAPAN!$A$1:$M$2940,10, FALSE))</f>
        <v/>
      </c>
      <c r="E536" s="40"/>
      <c r="F536" s="47" t="s">
        <v>404</v>
      </c>
      <c r="G536" s="66" t="str">
        <f t="shared" si="72"/>
        <v/>
      </c>
      <c r="H536" s="50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64"/>
      <c r="C537" s="58" t="s">
        <v>394</v>
      </c>
      <c r="D537" s="67"/>
      <c r="E537" s="40"/>
      <c r="F537" s="47"/>
      <c r="H537" s="50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64"/>
      <c r="C538" s="53"/>
      <c r="D538" s="50"/>
      <c r="E538" s="40"/>
      <c r="F538" s="64"/>
      <c r="H538" s="50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7" t="s">
        <v>460</v>
      </c>
      <c r="B539" s="68" t="s">
        <v>462</v>
      </c>
      <c r="C539" s="53"/>
      <c r="D539" s="54"/>
      <c r="E539" s="40"/>
      <c r="F539" s="69" t="s">
        <v>464</v>
      </c>
      <c r="G539" s="70" t="s">
        <v>469</v>
      </c>
      <c r="H539" s="71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72" t="str">
        <f>IFERROR(VLOOKUP(A526,REKAPAN!$A$2:$R$2940,16, FALSE))</f>
        <v/>
      </c>
      <c r="B540" s="73"/>
      <c r="C540" s="74"/>
      <c r="D540" s="75"/>
      <c r="E540" s="76"/>
      <c r="F540" s="77"/>
      <c r="G540" s="78"/>
      <c r="H540" s="79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26" t="s">
        <v>4186</v>
      </c>
      <c r="B541" s="27"/>
      <c r="C541" s="27"/>
      <c r="D541" s="28"/>
      <c r="E541" s="29"/>
      <c r="F541" s="30" t="str">
        <f>A541</f>
        <v>(26)23</v>
      </c>
      <c r="G541" s="31" t="s">
        <v>238</v>
      </c>
      <c r="H541" s="32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34" t="s">
        <v>239</v>
      </c>
      <c r="B542" s="35" t="str">
        <f>IFERROR(VLOOKUP(A541,REKAPAN!$A$1:$M$2940,2, FALSE))</f>
        <v/>
      </c>
      <c r="C542" s="36"/>
      <c r="D542" s="38"/>
      <c r="E542" s="40"/>
      <c r="F542" s="30" t="s">
        <v>266</v>
      </c>
      <c r="G542" s="43" t="str">
        <f>B548</f>
        <v/>
      </c>
      <c r="H542" s="28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4" t="s">
        <v>269</v>
      </c>
      <c r="B543" s="45" t="str">
        <f>IFERROR(VLOOKUP(A541,REKAPAN!$A$1:$M$2940,3, FALSE))</f>
        <v/>
      </c>
      <c r="D543" s="46"/>
      <c r="E543" s="40"/>
      <c r="F543" s="47" t="s">
        <v>270</v>
      </c>
      <c r="G543" s="49" t="str">
        <f>B542</f>
        <v/>
      </c>
      <c r="H543" s="50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4"/>
      <c r="D544" s="46"/>
      <c r="E544" s="40"/>
      <c r="F544" s="47" t="s">
        <v>283</v>
      </c>
      <c r="G544" s="51" t="str">
        <f t="shared" ref="G544:G548" si="73">D547</f>
        <v/>
      </c>
      <c r="H544" s="50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30.75" customHeight="1">
      <c r="A545" s="44"/>
      <c r="D545" s="46"/>
      <c r="E545" s="40"/>
      <c r="F545" s="47" t="s">
        <v>300</v>
      </c>
      <c r="G545" s="51" t="str">
        <f t="shared" si="73"/>
        <v/>
      </c>
      <c r="H545" s="50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4" t="s">
        <v>306</v>
      </c>
      <c r="B546" s="52" t="str">
        <f>IFERROR(VLOOKUP(A541,REKAPAN!$A$1:$M$2940,4, FALSE))</f>
        <v/>
      </c>
      <c r="C546" s="53"/>
      <c r="D546" s="54"/>
      <c r="E546" s="40"/>
      <c r="F546" s="47" t="s">
        <v>325</v>
      </c>
      <c r="G546" s="49" t="str">
        <f t="shared" si="73"/>
        <v/>
      </c>
      <c r="H546" s="50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30" t="s">
        <v>332</v>
      </c>
      <c r="B547" s="55" t="s">
        <v>333</v>
      </c>
      <c r="C547" s="56" t="s">
        <v>283</v>
      </c>
      <c r="D547" s="57" t="str">
        <f>IFERROR(VLOOKUP(A541,REKAPAN!$A$1:$M$2940,12, FALSE))</f>
        <v/>
      </c>
      <c r="E547" s="40"/>
      <c r="F547" s="47" t="s">
        <v>351</v>
      </c>
      <c r="G547" s="49" t="str">
        <f t="shared" si="73"/>
        <v/>
      </c>
      <c r="H547" s="50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4" t="s">
        <v>266</v>
      </c>
      <c r="B548" s="52" t="str">
        <f>IFERROR(VLOOKUP(A541,REKAPAN!$A$1:$O$2940,15, FALSE))</f>
        <v/>
      </c>
      <c r="C548" s="58" t="s">
        <v>300</v>
      </c>
      <c r="D548" s="59" t="str">
        <f>IFERROR(VLOOKUP(A541,REKAPAN!$A$1:$M$2940,13, FALSE))</f>
        <v/>
      </c>
      <c r="E548" s="40"/>
      <c r="F548" s="47" t="s">
        <v>372</v>
      </c>
      <c r="G548" s="49" t="str">
        <f t="shared" si="73"/>
        <v/>
      </c>
      <c r="H548" s="50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4" t="s">
        <v>383</v>
      </c>
      <c r="B549" s="52" t="str">
        <f>IFERROR(VLOOKUP(A541,REKAPAN!$A$1:$M$2940,6, FALSE))</f>
        <v/>
      </c>
      <c r="C549" s="58" t="s">
        <v>325</v>
      </c>
      <c r="D549" s="60" t="str">
        <f>IFERROR(VLOOKUP(A541,REKAPAN!$A$1:$M$2940,11, FALSE))</f>
        <v/>
      </c>
      <c r="E549" s="40"/>
      <c r="F549" s="47" t="s">
        <v>394</v>
      </c>
      <c r="G549" s="61" t="str">
        <f>IFERROR(VLOOKUP(A541,REKAPAN!$A$1:$O$1,14, FALSE))</f>
        <v/>
      </c>
      <c r="H549" s="50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4" t="s">
        <v>404</v>
      </c>
      <c r="B550" s="62" t="str">
        <f>IFERROR(VLOOKUP(A541,REKAPAN!$A$1:$M$2940,5, FALSE))</f>
        <v/>
      </c>
      <c r="C550" s="58" t="s">
        <v>351</v>
      </c>
      <c r="D550" s="60" t="str">
        <f>IFERROR(VLOOKUP(A541,REKAPAN!$A$1:$M$2940,9, FALSE))</f>
        <v/>
      </c>
      <c r="E550" s="40"/>
      <c r="F550" s="47" t="s">
        <v>383</v>
      </c>
      <c r="G550" s="63" t="str">
        <f t="shared" ref="G550:G551" si="74">B549</f>
        <v/>
      </c>
      <c r="H550" s="50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64"/>
      <c r="C551" s="58" t="s">
        <v>372</v>
      </c>
      <c r="D551" s="65" t="str">
        <f>IFERROR(VLOOKUP(A541,REKAPAN!$A$1:$M$2940,10, FALSE))</f>
        <v/>
      </c>
      <c r="E551" s="40"/>
      <c r="F551" s="47" t="s">
        <v>404</v>
      </c>
      <c r="G551" s="66" t="str">
        <f t="shared" si="74"/>
        <v/>
      </c>
      <c r="H551" s="50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64"/>
      <c r="C552" s="58" t="s">
        <v>394</v>
      </c>
      <c r="D552" s="67"/>
      <c r="E552" s="40"/>
      <c r="F552" s="47"/>
      <c r="H552" s="50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64"/>
      <c r="C553" s="53"/>
      <c r="D553" s="50"/>
      <c r="E553" s="40"/>
      <c r="F553" s="64"/>
      <c r="H553" s="50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7" t="s">
        <v>460</v>
      </c>
      <c r="B554" s="68" t="s">
        <v>462</v>
      </c>
      <c r="C554" s="53"/>
      <c r="D554" s="54"/>
      <c r="E554" s="40"/>
      <c r="F554" s="69" t="s">
        <v>464</v>
      </c>
      <c r="G554" s="70" t="s">
        <v>469</v>
      </c>
      <c r="H554" s="71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72" t="str">
        <f>IFERROR(VLOOKUP(A541,REKAPAN!$A$2:$R$2940,16, FALSE))</f>
        <v/>
      </c>
      <c r="B555" s="73"/>
      <c r="C555" s="74"/>
      <c r="D555" s="75"/>
      <c r="E555" s="76"/>
      <c r="F555" s="77"/>
      <c r="G555" s="78"/>
      <c r="H555" s="79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26" t="s">
        <v>4189</v>
      </c>
      <c r="B556" s="27"/>
      <c r="C556" s="27"/>
      <c r="D556" s="28"/>
      <c r="E556" s="29"/>
      <c r="F556" s="30" t="str">
        <f>A556</f>
        <v>(26)24</v>
      </c>
      <c r="G556" s="31" t="s">
        <v>238</v>
      </c>
      <c r="H556" s="32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34" t="s">
        <v>239</v>
      </c>
      <c r="B557" s="35" t="str">
        <f>IFERROR(VLOOKUP(A556,REKAPAN!$A$1:$M$2940,2, FALSE))</f>
        <v/>
      </c>
      <c r="C557" s="36"/>
      <c r="D557" s="38"/>
      <c r="E557" s="40"/>
      <c r="F557" s="30" t="s">
        <v>266</v>
      </c>
      <c r="G557" s="43" t="str">
        <f>B563</f>
        <v/>
      </c>
      <c r="H557" s="28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4" t="s">
        <v>269</v>
      </c>
      <c r="B558" s="45" t="str">
        <f>IFERROR(VLOOKUP(A556,REKAPAN!$A$1:$M$2940,3, FALSE))</f>
        <v/>
      </c>
      <c r="D558" s="46"/>
      <c r="E558" s="40"/>
      <c r="F558" s="47" t="s">
        <v>270</v>
      </c>
      <c r="G558" s="49" t="str">
        <f>B557</f>
        <v/>
      </c>
      <c r="H558" s="50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4"/>
      <c r="D559" s="46"/>
      <c r="E559" s="40"/>
      <c r="F559" s="47" t="s">
        <v>283</v>
      </c>
      <c r="G559" s="51" t="str">
        <f t="shared" ref="G559:G563" si="75">D562</f>
        <v/>
      </c>
      <c r="H559" s="50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32.25" customHeight="1">
      <c r="A560" s="44"/>
      <c r="D560" s="46"/>
      <c r="E560" s="40"/>
      <c r="F560" s="47" t="s">
        <v>300</v>
      </c>
      <c r="G560" s="51" t="str">
        <f t="shared" si="75"/>
        <v/>
      </c>
      <c r="H560" s="50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4" t="s">
        <v>306</v>
      </c>
      <c r="B561" s="52" t="str">
        <f>IFERROR(VLOOKUP(A556,REKAPAN!$A$1:$M$2940,4, FALSE))</f>
        <v/>
      </c>
      <c r="C561" s="53"/>
      <c r="D561" s="54"/>
      <c r="E561" s="40"/>
      <c r="F561" s="47" t="s">
        <v>325</v>
      </c>
      <c r="G561" s="49" t="str">
        <f t="shared" si="75"/>
        <v/>
      </c>
      <c r="H561" s="50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30" t="s">
        <v>332</v>
      </c>
      <c r="B562" s="55" t="s">
        <v>333</v>
      </c>
      <c r="C562" s="56" t="s">
        <v>283</v>
      </c>
      <c r="D562" s="57" t="str">
        <f>IFERROR(VLOOKUP(A556,REKAPAN!$A$1:$M$2940,12, FALSE))</f>
        <v/>
      </c>
      <c r="E562" s="40"/>
      <c r="F562" s="47" t="s">
        <v>351</v>
      </c>
      <c r="G562" s="49" t="str">
        <f t="shared" si="75"/>
        <v/>
      </c>
      <c r="H562" s="50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4" t="s">
        <v>266</v>
      </c>
      <c r="B563" s="52" t="str">
        <f>IFERROR(VLOOKUP(A556,REKAPAN!$A$1:$O$2940,15, FALSE))</f>
        <v/>
      </c>
      <c r="C563" s="58" t="s">
        <v>300</v>
      </c>
      <c r="D563" s="59" t="str">
        <f>IFERROR(VLOOKUP(A556,REKAPAN!$A$1:$M$2940,13, FALSE))</f>
        <v/>
      </c>
      <c r="E563" s="40"/>
      <c r="F563" s="47" t="s">
        <v>372</v>
      </c>
      <c r="G563" s="49" t="str">
        <f t="shared" si="75"/>
        <v/>
      </c>
      <c r="H563" s="50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4" t="s">
        <v>383</v>
      </c>
      <c r="B564" s="52" t="str">
        <f>IFERROR(VLOOKUP(A556,REKAPAN!$A$1:$M$2940,6, FALSE))</f>
        <v/>
      </c>
      <c r="C564" s="58" t="s">
        <v>325</v>
      </c>
      <c r="D564" s="60" t="str">
        <f>IFERROR(VLOOKUP(A556,REKAPAN!$A$1:$M$2940,11, FALSE))</f>
        <v/>
      </c>
      <c r="E564" s="40"/>
      <c r="F564" s="47" t="s">
        <v>394</v>
      </c>
      <c r="G564" s="61" t="str">
        <f>IFERROR(VLOOKUP(A556,REKAPAN!$A$1:$O$1,14, FALSE))</f>
        <v/>
      </c>
      <c r="H564" s="50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4" t="s">
        <v>404</v>
      </c>
      <c r="B565" s="62" t="str">
        <f>IFERROR(VLOOKUP(A556,REKAPAN!$A$1:$M$2940,5, FALSE))</f>
        <v/>
      </c>
      <c r="C565" s="58" t="s">
        <v>351</v>
      </c>
      <c r="D565" s="60" t="str">
        <f>IFERROR(VLOOKUP(A556,REKAPAN!$A$1:$M$2940,9, FALSE))</f>
        <v/>
      </c>
      <c r="E565" s="40"/>
      <c r="F565" s="47" t="s">
        <v>383</v>
      </c>
      <c r="G565" s="63" t="str">
        <f t="shared" ref="G565:G566" si="76">B564</f>
        <v/>
      </c>
      <c r="H565" s="50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64"/>
      <c r="C566" s="58" t="s">
        <v>372</v>
      </c>
      <c r="D566" s="65" t="str">
        <f>IFERROR(VLOOKUP(A556,REKAPAN!$A$1:$M$2940,10, FALSE))</f>
        <v/>
      </c>
      <c r="E566" s="40"/>
      <c r="F566" s="47" t="s">
        <v>404</v>
      </c>
      <c r="G566" s="66" t="str">
        <f t="shared" si="76"/>
        <v/>
      </c>
      <c r="H566" s="50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64"/>
      <c r="C567" s="58" t="s">
        <v>394</v>
      </c>
      <c r="D567" s="67"/>
      <c r="E567" s="40"/>
      <c r="F567" s="47"/>
      <c r="H567" s="50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64"/>
      <c r="C568" s="53"/>
      <c r="D568" s="50"/>
      <c r="E568" s="40"/>
      <c r="F568" s="64"/>
      <c r="H568" s="50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7" t="s">
        <v>460</v>
      </c>
      <c r="B569" s="68" t="s">
        <v>462</v>
      </c>
      <c r="C569" s="53"/>
      <c r="D569" s="54"/>
      <c r="E569" s="40"/>
      <c r="F569" s="69" t="s">
        <v>464</v>
      </c>
      <c r="G569" s="70" t="s">
        <v>469</v>
      </c>
      <c r="H569" s="71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72" t="str">
        <f>IFERROR(VLOOKUP(A556,REKAPAN!$A$2:$R$2940,16, FALSE))</f>
        <v/>
      </c>
      <c r="B570" s="73"/>
      <c r="C570" s="74"/>
      <c r="D570" s="75"/>
      <c r="E570" s="76"/>
      <c r="F570" s="77"/>
      <c r="G570" s="78"/>
      <c r="H570" s="79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26" t="s">
        <v>4192</v>
      </c>
      <c r="B571" s="27"/>
      <c r="C571" s="27"/>
      <c r="D571" s="28"/>
      <c r="E571" s="29"/>
      <c r="F571" s="30" t="str">
        <f>A571</f>
        <v>(26)25</v>
      </c>
      <c r="G571" s="31" t="s">
        <v>238</v>
      </c>
      <c r="H571" s="32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34" t="s">
        <v>239</v>
      </c>
      <c r="B572" s="35" t="str">
        <f>IFERROR(VLOOKUP(A571,REKAPAN!$A$1:$M$2940,2, FALSE))</f>
        <v/>
      </c>
      <c r="C572" s="36"/>
      <c r="D572" s="38"/>
      <c r="E572" s="40"/>
      <c r="F572" s="30" t="s">
        <v>266</v>
      </c>
      <c r="G572" s="43" t="str">
        <f>B578</f>
        <v/>
      </c>
      <c r="H572" s="28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4" t="s">
        <v>269</v>
      </c>
      <c r="B573" s="45" t="str">
        <f>IFERROR(VLOOKUP(A571,REKAPAN!$A$1:$M$2940,3, FALSE))</f>
        <v/>
      </c>
      <c r="D573" s="46"/>
      <c r="E573" s="40"/>
      <c r="F573" s="47" t="s">
        <v>270</v>
      </c>
      <c r="G573" s="49" t="str">
        <f>B572</f>
        <v/>
      </c>
      <c r="H573" s="50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4"/>
      <c r="D574" s="46"/>
      <c r="E574" s="40"/>
      <c r="F574" s="47" t="s">
        <v>283</v>
      </c>
      <c r="G574" s="51" t="str">
        <f t="shared" ref="G574:G578" si="77">D577</f>
        <v/>
      </c>
      <c r="H574" s="50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29.25" customHeight="1">
      <c r="A575" s="44"/>
      <c r="D575" s="46"/>
      <c r="E575" s="40"/>
      <c r="F575" s="47" t="s">
        <v>300</v>
      </c>
      <c r="G575" s="51" t="str">
        <f t="shared" si="77"/>
        <v/>
      </c>
      <c r="H575" s="50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4" t="s">
        <v>306</v>
      </c>
      <c r="B576" s="52" t="str">
        <f>IFERROR(VLOOKUP(A571,REKAPAN!$A$1:$M$2940,4, FALSE))</f>
        <v/>
      </c>
      <c r="C576" s="53"/>
      <c r="D576" s="54"/>
      <c r="E576" s="40"/>
      <c r="F576" s="47" t="s">
        <v>325</v>
      </c>
      <c r="G576" s="49" t="str">
        <f t="shared" si="77"/>
        <v/>
      </c>
      <c r="H576" s="50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30" t="s">
        <v>332</v>
      </c>
      <c r="B577" s="55" t="s">
        <v>333</v>
      </c>
      <c r="C577" s="56" t="s">
        <v>283</v>
      </c>
      <c r="D577" s="57" t="str">
        <f>IFERROR(VLOOKUP(A571,REKAPAN!$A$1:$M$2940,12, FALSE))</f>
        <v/>
      </c>
      <c r="E577" s="40"/>
      <c r="F577" s="47" t="s">
        <v>351</v>
      </c>
      <c r="G577" s="49" t="str">
        <f t="shared" si="77"/>
        <v/>
      </c>
      <c r="H577" s="50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4" t="s">
        <v>266</v>
      </c>
      <c r="B578" s="52" t="str">
        <f>IFERROR(VLOOKUP(A571,REKAPAN!$A$1:$O$2940,15, FALSE))</f>
        <v/>
      </c>
      <c r="C578" s="58" t="s">
        <v>300</v>
      </c>
      <c r="D578" s="59" t="str">
        <f>IFERROR(VLOOKUP(A571,REKAPAN!$A$1:$M$2940,13, FALSE))</f>
        <v/>
      </c>
      <c r="E578" s="40"/>
      <c r="F578" s="47" t="s">
        <v>372</v>
      </c>
      <c r="G578" s="49" t="str">
        <f t="shared" si="77"/>
        <v/>
      </c>
      <c r="H578" s="50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4" t="s">
        <v>383</v>
      </c>
      <c r="B579" s="52" t="str">
        <f>IFERROR(VLOOKUP(A571,REKAPAN!$A$1:$M$2940,6, FALSE))</f>
        <v/>
      </c>
      <c r="C579" s="58" t="s">
        <v>325</v>
      </c>
      <c r="D579" s="60" t="str">
        <f>IFERROR(VLOOKUP(A571,REKAPAN!$A$1:$M$2940,11, FALSE))</f>
        <v/>
      </c>
      <c r="E579" s="40"/>
      <c r="F579" s="47" t="s">
        <v>394</v>
      </c>
      <c r="G579" s="61" t="str">
        <f>IFERROR(VLOOKUP(A571,REKAPAN!$A$1:$O$1,14, FALSE))</f>
        <v/>
      </c>
      <c r="H579" s="50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4" t="s">
        <v>404</v>
      </c>
      <c r="B580" s="62" t="str">
        <f>IFERROR(VLOOKUP(A571,REKAPAN!$A$1:$M$2940,5, FALSE))</f>
        <v/>
      </c>
      <c r="C580" s="58" t="s">
        <v>351</v>
      </c>
      <c r="D580" s="60" t="str">
        <f>IFERROR(VLOOKUP(A571,REKAPAN!$A$1:$M$2940,9, FALSE))</f>
        <v/>
      </c>
      <c r="E580" s="40"/>
      <c r="F580" s="47" t="s">
        <v>383</v>
      </c>
      <c r="G580" s="63" t="str">
        <f t="shared" ref="G580:G581" si="78">B579</f>
        <v/>
      </c>
      <c r="H580" s="50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64"/>
      <c r="C581" s="58" t="s">
        <v>372</v>
      </c>
      <c r="D581" s="65" t="str">
        <f>IFERROR(VLOOKUP(A571,REKAPAN!$A$1:$M$2940,10, FALSE))</f>
        <v/>
      </c>
      <c r="E581" s="40"/>
      <c r="F581" s="47" t="s">
        <v>404</v>
      </c>
      <c r="G581" s="66" t="str">
        <f t="shared" si="78"/>
        <v/>
      </c>
      <c r="H581" s="50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64"/>
      <c r="C582" s="58" t="s">
        <v>394</v>
      </c>
      <c r="D582" s="67"/>
      <c r="E582" s="40"/>
      <c r="F582" s="47"/>
      <c r="H582" s="50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64"/>
      <c r="C583" s="53"/>
      <c r="D583" s="50"/>
      <c r="E583" s="40"/>
      <c r="F583" s="64"/>
      <c r="H583" s="50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7" t="s">
        <v>460</v>
      </c>
      <c r="B584" s="68" t="s">
        <v>462</v>
      </c>
      <c r="C584" s="53"/>
      <c r="D584" s="54"/>
      <c r="E584" s="40"/>
      <c r="F584" s="69" t="s">
        <v>464</v>
      </c>
      <c r="G584" s="70" t="s">
        <v>469</v>
      </c>
      <c r="H584" s="71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72" t="str">
        <f>IFERROR(VLOOKUP(A571,REKAPAN!$A$2:$R$2940,16, FALSE))</f>
        <v/>
      </c>
      <c r="B585" s="73"/>
      <c r="C585" s="74"/>
      <c r="D585" s="75"/>
      <c r="E585" s="76"/>
      <c r="F585" s="77"/>
      <c r="G585" s="78"/>
      <c r="H585" s="79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26" t="s">
        <v>4194</v>
      </c>
      <c r="B586" s="27"/>
      <c r="C586" s="27"/>
      <c r="D586" s="28"/>
      <c r="E586" s="29"/>
      <c r="F586" s="30" t="str">
        <f>A586</f>
        <v>(26)26</v>
      </c>
      <c r="G586" s="31" t="s">
        <v>238</v>
      </c>
      <c r="H586" s="32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34" t="s">
        <v>239</v>
      </c>
      <c r="B587" s="35" t="str">
        <f>IFERROR(VLOOKUP(A586,REKAPAN!$A$1:$M$2940,2, FALSE))</f>
        <v/>
      </c>
      <c r="C587" s="36"/>
      <c r="D587" s="38"/>
      <c r="E587" s="40"/>
      <c r="F587" s="30" t="s">
        <v>266</v>
      </c>
      <c r="G587" s="43" t="str">
        <f>B593</f>
        <v/>
      </c>
      <c r="H587" s="28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4" t="s">
        <v>269</v>
      </c>
      <c r="B588" s="45" t="str">
        <f>IFERROR(VLOOKUP(A586,REKAPAN!$A$1:$M$2940,3, FALSE))</f>
        <v/>
      </c>
      <c r="D588" s="46"/>
      <c r="E588" s="40"/>
      <c r="F588" s="47" t="s">
        <v>270</v>
      </c>
      <c r="G588" s="49" t="str">
        <f>B587</f>
        <v/>
      </c>
      <c r="H588" s="50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4"/>
      <c r="D589" s="46"/>
      <c r="E589" s="40"/>
      <c r="F589" s="47" t="s">
        <v>283</v>
      </c>
      <c r="G589" s="51" t="str">
        <f t="shared" ref="G589:G593" si="79">D592</f>
        <v/>
      </c>
      <c r="H589" s="50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27.75" customHeight="1">
      <c r="A590" s="44"/>
      <c r="D590" s="46"/>
      <c r="E590" s="40"/>
      <c r="F590" s="47" t="s">
        <v>300</v>
      </c>
      <c r="G590" s="51" t="str">
        <f t="shared" si="79"/>
        <v/>
      </c>
      <c r="H590" s="50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4" t="s">
        <v>306</v>
      </c>
      <c r="B591" s="52" t="str">
        <f>IFERROR(VLOOKUP(A586,REKAPAN!$A$1:$M$2940,4, FALSE))</f>
        <v/>
      </c>
      <c r="C591" s="53"/>
      <c r="D591" s="54"/>
      <c r="E591" s="40"/>
      <c r="F591" s="47" t="s">
        <v>325</v>
      </c>
      <c r="G591" s="49" t="str">
        <f t="shared" si="79"/>
        <v/>
      </c>
      <c r="H591" s="50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30" t="s">
        <v>332</v>
      </c>
      <c r="B592" s="55" t="s">
        <v>333</v>
      </c>
      <c r="C592" s="56" t="s">
        <v>283</v>
      </c>
      <c r="D592" s="57" t="str">
        <f>IFERROR(VLOOKUP(A586,REKAPAN!$A$1:$M$2940,12, FALSE))</f>
        <v/>
      </c>
      <c r="E592" s="40"/>
      <c r="F592" s="47" t="s">
        <v>351</v>
      </c>
      <c r="G592" s="49" t="str">
        <f t="shared" si="79"/>
        <v/>
      </c>
      <c r="H592" s="50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4" t="s">
        <v>266</v>
      </c>
      <c r="B593" s="52" t="str">
        <f>IFERROR(VLOOKUP(A586,REKAPAN!$A$1:$O$2940,15, FALSE))</f>
        <v/>
      </c>
      <c r="C593" s="58" t="s">
        <v>300</v>
      </c>
      <c r="D593" s="59" t="str">
        <f>IFERROR(VLOOKUP(A586,REKAPAN!$A$1:$M$2940,13, FALSE))</f>
        <v/>
      </c>
      <c r="E593" s="40"/>
      <c r="F593" s="47" t="s">
        <v>372</v>
      </c>
      <c r="G593" s="49" t="str">
        <f t="shared" si="79"/>
        <v/>
      </c>
      <c r="H593" s="50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4" t="s">
        <v>383</v>
      </c>
      <c r="B594" s="52" t="str">
        <f>IFERROR(VLOOKUP(A586,REKAPAN!$A$1:$M$2940,6, FALSE))</f>
        <v/>
      </c>
      <c r="C594" s="58" t="s">
        <v>325</v>
      </c>
      <c r="D594" s="60" t="str">
        <f>IFERROR(VLOOKUP(A586,REKAPAN!$A$1:$M$2940,11, FALSE))</f>
        <v/>
      </c>
      <c r="E594" s="40"/>
      <c r="F594" s="47" t="s">
        <v>394</v>
      </c>
      <c r="G594" s="61" t="str">
        <f>IFERROR(VLOOKUP(A586,REKAPAN!$A$1:$O$1,14, FALSE))</f>
        <v/>
      </c>
      <c r="H594" s="50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4" t="s">
        <v>404</v>
      </c>
      <c r="B595" s="62" t="str">
        <f>IFERROR(VLOOKUP(A586,REKAPAN!$A$1:$M$2940,5, FALSE))</f>
        <v/>
      </c>
      <c r="C595" s="58" t="s">
        <v>351</v>
      </c>
      <c r="D595" s="60" t="str">
        <f>IFERROR(VLOOKUP(A586,REKAPAN!$A$1:$M$2940,9, FALSE))</f>
        <v/>
      </c>
      <c r="E595" s="40"/>
      <c r="F595" s="47" t="s">
        <v>383</v>
      </c>
      <c r="G595" s="63" t="str">
        <f t="shared" ref="G595:G596" si="80">B594</f>
        <v/>
      </c>
      <c r="H595" s="50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64"/>
      <c r="C596" s="58" t="s">
        <v>372</v>
      </c>
      <c r="D596" s="65" t="str">
        <f>IFERROR(VLOOKUP(A586,REKAPAN!$A$1:$M$2940,10, FALSE))</f>
        <v/>
      </c>
      <c r="E596" s="40"/>
      <c r="F596" s="47" t="s">
        <v>404</v>
      </c>
      <c r="G596" s="66" t="str">
        <f t="shared" si="80"/>
        <v/>
      </c>
      <c r="H596" s="50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64"/>
      <c r="C597" s="58" t="s">
        <v>394</v>
      </c>
      <c r="D597" s="67"/>
      <c r="E597" s="40"/>
      <c r="F597" s="47"/>
      <c r="H597" s="50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64"/>
      <c r="C598" s="53"/>
      <c r="D598" s="50"/>
      <c r="E598" s="40"/>
      <c r="F598" s="64"/>
      <c r="H598" s="50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7" t="s">
        <v>460</v>
      </c>
      <c r="B599" s="68" t="s">
        <v>462</v>
      </c>
      <c r="C599" s="53"/>
      <c r="D599" s="54"/>
      <c r="E599" s="40"/>
      <c r="F599" s="69" t="s">
        <v>464</v>
      </c>
      <c r="G599" s="70" t="s">
        <v>469</v>
      </c>
      <c r="H599" s="71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72" t="str">
        <f>IFERROR(VLOOKUP(A586,REKAPAN!$A$2:$R$2940,16, FALSE))</f>
        <v/>
      </c>
      <c r="B600" s="73"/>
      <c r="C600" s="74"/>
      <c r="D600" s="75"/>
      <c r="E600" s="76"/>
      <c r="F600" s="77"/>
      <c r="G600" s="78"/>
      <c r="H600" s="79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26" t="s">
        <v>927</v>
      </c>
      <c r="B601" s="27"/>
      <c r="C601" s="27"/>
      <c r="D601" s="28"/>
      <c r="E601" s="29"/>
      <c r="F601" s="30" t="str">
        <f>A601</f>
        <v>(27)1</v>
      </c>
      <c r="G601" s="31" t="s">
        <v>238</v>
      </c>
      <c r="H601" s="32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34" t="s">
        <v>239</v>
      </c>
      <c r="B602" s="35" t="str">
        <f>IFERROR(VLOOKUP(A601,REKAPAN!$A$1:$M$2940,2, FALSE))</f>
        <v>Ade hartuti</v>
      </c>
      <c r="C602" s="36"/>
      <c r="D602" s="38"/>
      <c r="E602" s="40"/>
      <c r="F602" s="30" t="s">
        <v>266</v>
      </c>
      <c r="G602" s="43" t="str">
        <f>B608</f>
        <v>CS YENI (082321458214)</v>
      </c>
      <c r="H602" s="28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4" t="s">
        <v>269</v>
      </c>
      <c r="B603" s="45" t="str">
        <f>IFERROR(VLOOKUP(A601,REKAPAN!$A$1:$M$2940,3, FALSE))</f>
        <v>blok pamengkang desa bangodua rt/rw 06/03 Kecamatan: bangodua Kab/kota: indramayu</v>
      </c>
      <c r="D603" s="46"/>
      <c r="E603" s="40"/>
      <c r="F603" s="47" t="s">
        <v>270</v>
      </c>
      <c r="G603" s="49" t="str">
        <f>B602</f>
        <v>Ade hartuti</v>
      </c>
      <c r="H603" s="50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4"/>
      <c r="D604" s="46"/>
      <c r="E604" s="40"/>
      <c r="F604" s="47" t="s">
        <v>283</v>
      </c>
      <c r="G604" s="51" t="str">
        <f t="shared" ref="G604:G608" si="81">D607</f>
        <v>26/04/19</v>
      </c>
      <c r="H604" s="50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4"/>
      <c r="D605" s="46"/>
      <c r="E605" s="40"/>
      <c r="F605" s="47" t="s">
        <v>300</v>
      </c>
      <c r="G605" s="51" t="str">
        <f t="shared" si="81"/>
        <v>26/04/19</v>
      </c>
      <c r="H605" s="50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4" t="s">
        <v>306</v>
      </c>
      <c r="B606" s="52" t="str">
        <f>IFERROR(VLOOKUP(A601,REKAPAN!$A$1:$M$2940,4, FALSE))</f>
        <v>085946055388</v>
      </c>
      <c r="C606" s="53"/>
      <c r="D606" s="54"/>
      <c r="E606" s="40"/>
      <c r="F606" s="47" t="s">
        <v>325</v>
      </c>
      <c r="G606" s="49" t="str">
        <f t="shared" si="81"/>
        <v/>
      </c>
      <c r="H606" s="50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30" t="s">
        <v>332</v>
      </c>
      <c r="B607" s="55" t="s">
        <v>333</v>
      </c>
      <c r="C607" s="56" t="s">
        <v>283</v>
      </c>
      <c r="D607" s="57" t="str">
        <f>IFERROR(VLOOKUP(A601,REKAPAN!$A$1:$M$2940,12, FALSE))</f>
        <v>26/04/19</v>
      </c>
      <c r="E607" s="40"/>
      <c r="F607" s="47" t="s">
        <v>351</v>
      </c>
      <c r="G607" s="49">
        <f t="shared" si="81"/>
        <v>32000</v>
      </c>
      <c r="H607" s="50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4" t="s">
        <v>266</v>
      </c>
      <c r="B608" s="52" t="str">
        <f>IFERROR(VLOOKUP(A601,REKAPAN!$A$1:$O$2940,15, FALSE))</f>
        <v>CS YENI (082321458214)</v>
      </c>
      <c r="C608" s="58" t="s">
        <v>300</v>
      </c>
      <c r="D608" s="59" t="str">
        <f>IFERROR(VLOOKUP(A601,REKAPAN!$A$1:$M$2940,13, FALSE))</f>
        <v>26/04/19</v>
      </c>
      <c r="E608" s="40"/>
      <c r="F608" s="47" t="s">
        <v>372</v>
      </c>
      <c r="G608" s="49" t="str">
        <f t="shared" si="81"/>
        <v>JNE REG</v>
      </c>
      <c r="H608" s="50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4" t="s">
        <v>383</v>
      </c>
      <c r="B609" s="52">
        <f>IFERROR(VLOOKUP(A601,REKAPAN!$A$1:$M$2940,6, FALSE))</f>
        <v>5</v>
      </c>
      <c r="C609" s="58" t="s">
        <v>325</v>
      </c>
      <c r="D609" s="60" t="str">
        <f>IFERROR(VLOOKUP(A601,REKAPAN!$A$1:$M$2940,11, FALSE))</f>
        <v/>
      </c>
      <c r="E609" s="40"/>
      <c r="F609" s="47" t="s">
        <v>394</v>
      </c>
      <c r="G609" s="61" t="str">
        <f>IFERROR(VLOOKUP(A601,REKAPAN!$A$1:$O$1,14, FALSE))</f>
        <v/>
      </c>
      <c r="H609" s="50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4" t="s">
        <v>404</v>
      </c>
      <c r="B610" s="62" t="str">
        <f>IFERROR(VLOOKUP(A601,REKAPAN!$A$1:$M$2940,5, FALSE))</f>
        <v>- Tisha Lavender XL do
- Khimar Tisha Plum
- Yara Nude XL set
- Elenora kids size.3 (set)</v>
      </c>
      <c r="C610" s="58" t="s">
        <v>351</v>
      </c>
      <c r="D610" s="60">
        <f>IFERROR(VLOOKUP(A601,REKAPAN!$A$1:$M$2940,9, FALSE))</f>
        <v>32000</v>
      </c>
      <c r="E610" s="40"/>
      <c r="F610" s="47" t="s">
        <v>383</v>
      </c>
      <c r="G610" s="63">
        <f t="shared" ref="G610:G611" si="82">B609</f>
        <v>5</v>
      </c>
      <c r="H610" s="50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64"/>
      <c r="C611" s="58" t="s">
        <v>372</v>
      </c>
      <c r="D611" s="65" t="str">
        <f>IFERROR(VLOOKUP(A601,REKAPAN!$A$1:$M$2940,10, FALSE))</f>
        <v>JNE REG</v>
      </c>
      <c r="E611" s="40"/>
      <c r="F611" s="47" t="s">
        <v>404</v>
      </c>
      <c r="G611" s="66" t="str">
        <f t="shared" si="82"/>
        <v>- Tisha Lavender XL do
- Khimar Tisha Plum
- Yara Nude XL set
- Elenora kids size.3 (set)</v>
      </c>
      <c r="H611" s="50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64"/>
      <c r="C612" s="58" t="s">
        <v>394</v>
      </c>
      <c r="D612" s="67"/>
      <c r="E612" s="40"/>
      <c r="F612" s="47"/>
      <c r="H612" s="50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64"/>
      <c r="C613" s="53"/>
      <c r="D613" s="50"/>
      <c r="E613" s="40"/>
      <c r="F613" s="64"/>
      <c r="H613" s="50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7" t="s">
        <v>460</v>
      </c>
      <c r="B614" s="68" t="s">
        <v>462</v>
      </c>
      <c r="C614" s="53"/>
      <c r="D614" s="54"/>
      <c r="E614" s="40"/>
      <c r="F614" s="69" t="s">
        <v>464</v>
      </c>
      <c r="G614" s="70" t="s">
        <v>469</v>
      </c>
      <c r="H614" s="71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72" t="str">
        <f>IFERROR(VLOOKUP(A601,REKAPAN!$A$2:$R$2940,16, FALSE))</f>
        <v>WAWAT</v>
      </c>
      <c r="B615" s="73"/>
      <c r="C615" s="74"/>
      <c r="D615" s="75"/>
      <c r="E615" s="76"/>
      <c r="F615" s="77"/>
      <c r="G615" s="78"/>
      <c r="H615" s="79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26" t="s">
        <v>932</v>
      </c>
      <c r="B616" s="27"/>
      <c r="C616" s="27"/>
      <c r="D616" s="28"/>
      <c r="E616" s="29"/>
      <c r="F616" s="30" t="str">
        <f>A616</f>
        <v>(27)2</v>
      </c>
      <c r="G616" s="31" t="s">
        <v>238</v>
      </c>
      <c r="H616" s="32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34" t="s">
        <v>239</v>
      </c>
      <c r="B617" s="35" t="str">
        <f>IFERROR(VLOOKUP(A616,REKAPAN!$A$1:$M$2940,2, FALSE))</f>
        <v>Santi Yuni Apiani</v>
      </c>
      <c r="C617" s="36"/>
      <c r="D617" s="38"/>
      <c r="E617" s="40"/>
      <c r="F617" s="30" t="s">
        <v>266</v>
      </c>
      <c r="G617" s="43" t="str">
        <f>B623</f>
        <v>CS YENI (082321458214)</v>
      </c>
      <c r="H617" s="28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4" t="s">
        <v>269</v>
      </c>
      <c r="B618" s="45" t="str">
        <f>IFERROR(VLOOKUP(A616,REKAPAN!$A$1:$M$2940,3, FALSE))</f>
        <v>Jl pinang  no 22  RT 1 / RW 03 margonda raya pondok cina depok (pondok ibu tien) Kecamatan : Beji Kab/Kota : Depok Provinsi : Jawa barat</v>
      </c>
      <c r="D618" s="46"/>
      <c r="E618" s="40"/>
      <c r="F618" s="47" t="s">
        <v>270</v>
      </c>
      <c r="G618" s="49" t="str">
        <f>B617</f>
        <v>Santi Yuni Apiani</v>
      </c>
      <c r="H618" s="50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4"/>
      <c r="D619" s="46"/>
      <c r="E619" s="40"/>
      <c r="F619" s="47" t="s">
        <v>283</v>
      </c>
      <c r="G619" s="51" t="str">
        <f t="shared" ref="G619:G623" si="83">D622</f>
        <v>27/04/19</v>
      </c>
      <c r="H619" s="50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4"/>
      <c r="D620" s="46"/>
      <c r="E620" s="40"/>
      <c r="F620" s="47" t="s">
        <v>300</v>
      </c>
      <c r="G620" s="51" t="str">
        <f t="shared" si="83"/>
        <v>27/04/19</v>
      </c>
      <c r="H620" s="50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4" t="s">
        <v>306</v>
      </c>
      <c r="B621" s="52" t="str">
        <f>IFERROR(VLOOKUP(A616,REKAPAN!$A$1:$M$2940,4, FALSE))</f>
        <v>089680140187</v>
      </c>
      <c r="C621" s="53"/>
      <c r="D621" s="54"/>
      <c r="E621" s="40"/>
      <c r="F621" s="47" t="s">
        <v>325</v>
      </c>
      <c r="G621" s="49" t="str">
        <f t="shared" si="83"/>
        <v/>
      </c>
      <c r="H621" s="50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30" t="s">
        <v>332</v>
      </c>
      <c r="B622" s="55" t="s">
        <v>333</v>
      </c>
      <c r="C622" s="56" t="s">
        <v>283</v>
      </c>
      <c r="D622" s="57" t="str">
        <f>IFERROR(VLOOKUP(A616,REKAPAN!$A$1:$M$2940,12, FALSE))</f>
        <v>27/04/19</v>
      </c>
      <c r="E622" s="40"/>
      <c r="F622" s="47" t="s">
        <v>351</v>
      </c>
      <c r="G622" s="49">
        <f t="shared" si="83"/>
        <v>12000</v>
      </c>
      <c r="H622" s="50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4" t="s">
        <v>266</v>
      </c>
      <c r="B623" s="52" t="str">
        <f>IFERROR(VLOOKUP(A616,REKAPAN!$A$1:$O$2940,15, FALSE))</f>
        <v>CS YENI (082321458214)</v>
      </c>
      <c r="C623" s="58" t="s">
        <v>300</v>
      </c>
      <c r="D623" s="59" t="str">
        <f>IFERROR(VLOOKUP(A616,REKAPAN!$A$1:$M$2940,13, FALSE))</f>
        <v>27/04/19</v>
      </c>
      <c r="E623" s="40"/>
      <c r="F623" s="47" t="s">
        <v>372</v>
      </c>
      <c r="G623" s="49" t="str">
        <f t="shared" si="83"/>
        <v>JNE REG</v>
      </c>
      <c r="H623" s="50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4" t="s">
        <v>383</v>
      </c>
      <c r="B624" s="52">
        <f>IFERROR(VLOOKUP(A616,REKAPAN!$A$1:$M$2940,6, FALSE))</f>
        <v>2</v>
      </c>
      <c r="C624" s="58" t="s">
        <v>325</v>
      </c>
      <c r="D624" s="60" t="str">
        <f>IFERROR(VLOOKUP(A616,REKAPAN!$A$1:$M$2940,11, FALSE))</f>
        <v/>
      </c>
      <c r="E624" s="40"/>
      <c r="F624" s="47" t="s">
        <v>394</v>
      </c>
      <c r="G624" s="61" t="str">
        <f>IFERROR(VLOOKUP(A616,REKAPAN!$A$1:$O$1,14, FALSE))</f>
        <v/>
      </c>
      <c r="H624" s="50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4" t="s">
        <v>404</v>
      </c>
      <c r="B625" s="62" t="str">
        <f>IFERROR(VLOOKUP(A616,REKAPAN!$A$1:$M$2940,5, FALSE))</f>
        <v>Tisha Choco S set</v>
      </c>
      <c r="C625" s="58" t="s">
        <v>351</v>
      </c>
      <c r="D625" s="60">
        <f>IFERROR(VLOOKUP(A616,REKAPAN!$A$1:$M$2940,9, FALSE))</f>
        <v>12000</v>
      </c>
      <c r="E625" s="40"/>
      <c r="F625" s="47" t="s">
        <v>383</v>
      </c>
      <c r="G625" s="63">
        <f t="shared" ref="G625:G626" si="84">B624</f>
        <v>2</v>
      </c>
      <c r="H625" s="50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64"/>
      <c r="C626" s="58" t="s">
        <v>372</v>
      </c>
      <c r="D626" s="65" t="str">
        <f>IFERROR(VLOOKUP(A616,REKAPAN!$A$1:$M$2940,10, FALSE))</f>
        <v>JNE REG</v>
      </c>
      <c r="E626" s="40"/>
      <c r="F626" s="47" t="s">
        <v>404</v>
      </c>
      <c r="G626" s="66" t="str">
        <f t="shared" si="84"/>
        <v>Tisha Choco S set</v>
      </c>
      <c r="H626" s="50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64"/>
      <c r="C627" s="58" t="s">
        <v>394</v>
      </c>
      <c r="D627" s="67"/>
      <c r="E627" s="40"/>
      <c r="F627" s="47"/>
      <c r="H627" s="50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51.75" customHeight="1">
      <c r="A628" s="64"/>
      <c r="C628" s="53"/>
      <c r="D628" s="50"/>
      <c r="E628" s="40"/>
      <c r="F628" s="64"/>
      <c r="H628" s="50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7" t="s">
        <v>460</v>
      </c>
      <c r="B629" s="68" t="s">
        <v>462</v>
      </c>
      <c r="C629" s="53"/>
      <c r="D629" s="54"/>
      <c r="E629" s="40"/>
      <c r="F629" s="69" t="s">
        <v>464</v>
      </c>
      <c r="G629" s="70" t="s">
        <v>469</v>
      </c>
      <c r="H629" s="71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72" t="str">
        <f>IFERROR(VLOOKUP(A616,REKAPAN!$A$2:$R$2940,16, FALSE))</f>
        <v>WAWAT</v>
      </c>
      <c r="B630" s="73"/>
      <c r="C630" s="74"/>
      <c r="D630" s="75"/>
      <c r="E630" s="76"/>
      <c r="F630" s="77"/>
      <c r="G630" s="78"/>
      <c r="H630" s="79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26" t="s">
        <v>937</v>
      </c>
      <c r="B631" s="27"/>
      <c r="C631" s="27"/>
      <c r="D631" s="28"/>
      <c r="E631" s="29"/>
      <c r="F631" s="30" t="str">
        <f>A631</f>
        <v>(27)3</v>
      </c>
      <c r="G631" s="31" t="s">
        <v>238</v>
      </c>
      <c r="H631" s="32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34" t="s">
        <v>239</v>
      </c>
      <c r="B632" s="35" t="str">
        <f>IFERROR(VLOOKUP(A631,REKAPAN!$A$1:$M$2940,2, FALSE))</f>
        <v>Rita Hastari</v>
      </c>
      <c r="C632" s="36"/>
      <c r="D632" s="38"/>
      <c r="E632" s="40"/>
      <c r="F632" s="30" t="s">
        <v>266</v>
      </c>
      <c r="G632" s="43" t="str">
        <f>B638</f>
        <v>CS YENI (082321458214)</v>
      </c>
      <c r="H632" s="28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4" t="s">
        <v>269</v>
      </c>
      <c r="B633" s="45" t="str">
        <f>IFERROR(VLOOKUP(A631,REKAPAN!$A$1:$M$2940,3, FALSE))</f>
        <v>Jl kramat bundar  no 11,senen Jakarta pusat</v>
      </c>
      <c r="D633" s="46"/>
      <c r="E633" s="40"/>
      <c r="F633" s="47" t="s">
        <v>270</v>
      </c>
      <c r="G633" s="49" t="str">
        <f>B632</f>
        <v>Rita Hastari</v>
      </c>
      <c r="H633" s="50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4"/>
      <c r="D634" s="46"/>
      <c r="E634" s="40"/>
      <c r="F634" s="47" t="s">
        <v>283</v>
      </c>
      <c r="G634" s="51" t="str">
        <f t="shared" ref="G634:G638" si="85">D637</f>
        <v>27/04/19</v>
      </c>
      <c r="H634" s="50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4"/>
      <c r="D635" s="46"/>
      <c r="E635" s="40"/>
      <c r="F635" s="47" t="s">
        <v>300</v>
      </c>
      <c r="G635" s="51" t="str">
        <f t="shared" si="85"/>
        <v>27/04/19</v>
      </c>
      <c r="H635" s="50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4" t="s">
        <v>306</v>
      </c>
      <c r="B636" s="52" t="str">
        <f>IFERROR(VLOOKUP(A631,REKAPAN!$A$1:$M$2940,4, FALSE))</f>
        <v>085810212511</v>
      </c>
      <c r="C636" s="53"/>
      <c r="D636" s="54"/>
      <c r="E636" s="40"/>
      <c r="F636" s="47" t="s">
        <v>325</v>
      </c>
      <c r="G636" s="49" t="str">
        <f t="shared" si="85"/>
        <v/>
      </c>
      <c r="H636" s="50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30" t="s">
        <v>332</v>
      </c>
      <c r="B637" s="55" t="s">
        <v>333</v>
      </c>
      <c r="C637" s="56" t="s">
        <v>283</v>
      </c>
      <c r="D637" s="57" t="str">
        <f>IFERROR(VLOOKUP(A631,REKAPAN!$A$1:$M$2940,12, FALSE))</f>
        <v>27/04/19</v>
      </c>
      <c r="E637" s="40"/>
      <c r="F637" s="47" t="s">
        <v>351</v>
      </c>
      <c r="G637" s="49">
        <f t="shared" si="85"/>
        <v>11000</v>
      </c>
      <c r="H637" s="50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4" t="s">
        <v>266</v>
      </c>
      <c r="B638" s="52" t="str">
        <f>IFERROR(VLOOKUP(A631,REKAPAN!$A$1:$O$2940,15, FALSE))</f>
        <v>CS YENI (082321458214)</v>
      </c>
      <c r="C638" s="58" t="s">
        <v>300</v>
      </c>
      <c r="D638" s="59" t="str">
        <f>IFERROR(VLOOKUP(A631,REKAPAN!$A$1:$M$2940,13, FALSE))</f>
        <v>27/04/19</v>
      </c>
      <c r="E638" s="40"/>
      <c r="F638" s="47" t="s">
        <v>372</v>
      </c>
      <c r="G638" s="49" t="str">
        <f t="shared" si="85"/>
        <v>JNE REG</v>
      </c>
      <c r="H638" s="50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4" t="s">
        <v>383</v>
      </c>
      <c r="B639" s="52">
        <f>IFERROR(VLOOKUP(A631,REKAPAN!$A$1:$M$2940,6, FALSE))</f>
        <v>3</v>
      </c>
      <c r="C639" s="58" t="s">
        <v>325</v>
      </c>
      <c r="D639" s="60" t="str">
        <f>IFERROR(VLOOKUP(A631,REKAPAN!$A$1:$M$2940,11, FALSE))</f>
        <v/>
      </c>
      <c r="E639" s="40"/>
      <c r="F639" s="47" t="s">
        <v>394</v>
      </c>
      <c r="G639" s="61" t="str">
        <f>IFERROR(VLOOKUP(A631,REKAPAN!$A$1:$O$1,14, FALSE))</f>
        <v/>
      </c>
      <c r="H639" s="50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4" t="s">
        <v>404</v>
      </c>
      <c r="B640" s="62" t="str">
        <f>IFERROR(VLOOKUP(A631,REKAPAN!$A$1:$M$2940,5, FALSE))</f>
        <v>- Elenora Cream M set
- Elenora kids size.7 (set)
- Inner Paket 1 (warna baru)</v>
      </c>
      <c r="C640" s="58" t="s">
        <v>351</v>
      </c>
      <c r="D640" s="60">
        <f>IFERROR(VLOOKUP(A631,REKAPAN!$A$1:$M$2940,9, FALSE))</f>
        <v>11000</v>
      </c>
      <c r="E640" s="40"/>
      <c r="F640" s="47" t="s">
        <v>383</v>
      </c>
      <c r="G640" s="63">
        <f t="shared" ref="G640:G641" si="86">B639</f>
        <v>3</v>
      </c>
      <c r="H640" s="50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64"/>
      <c r="C641" s="58" t="s">
        <v>372</v>
      </c>
      <c r="D641" s="65" t="str">
        <f>IFERROR(VLOOKUP(A631,REKAPAN!$A$1:$M$2940,10, FALSE))</f>
        <v>JNE REG</v>
      </c>
      <c r="E641" s="40"/>
      <c r="F641" s="47" t="s">
        <v>404</v>
      </c>
      <c r="G641" s="66" t="str">
        <f t="shared" si="86"/>
        <v>- Elenora Cream M set
- Elenora kids size.7 (set)
- Inner Paket 1 (warna baru)</v>
      </c>
      <c r="H641" s="50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64"/>
      <c r="C642" s="58" t="s">
        <v>394</v>
      </c>
      <c r="D642" s="67"/>
      <c r="E642" s="40"/>
      <c r="F642" s="47"/>
      <c r="H642" s="50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64"/>
      <c r="C643" s="53"/>
      <c r="D643" s="50"/>
      <c r="E643" s="40"/>
      <c r="F643" s="64"/>
      <c r="H643" s="50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7" t="s">
        <v>460</v>
      </c>
      <c r="B644" s="68" t="s">
        <v>462</v>
      </c>
      <c r="C644" s="53"/>
      <c r="D644" s="54"/>
      <c r="E644" s="40"/>
      <c r="F644" s="69" t="s">
        <v>464</v>
      </c>
      <c r="G644" s="70" t="s">
        <v>469</v>
      </c>
      <c r="H644" s="71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72" t="str">
        <f>IFERROR(VLOOKUP(A631,REKAPAN!$A$2:$R$2940,16, FALSE))</f>
        <v>WAWAT</v>
      </c>
      <c r="B645" s="73"/>
      <c r="C645" s="74"/>
      <c r="D645" s="75"/>
      <c r="E645" s="76"/>
      <c r="F645" s="77"/>
      <c r="G645" s="78"/>
      <c r="H645" s="79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26" t="s">
        <v>942</v>
      </c>
      <c r="B646" s="27"/>
      <c r="C646" s="27"/>
      <c r="D646" s="28"/>
      <c r="E646" s="29"/>
      <c r="F646" s="30" t="str">
        <f>A646</f>
        <v>(27)4</v>
      </c>
      <c r="G646" s="31" t="s">
        <v>238</v>
      </c>
      <c r="H646" s="32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34" t="s">
        <v>239</v>
      </c>
      <c r="B647" s="35" t="str">
        <f>IFERROR(VLOOKUP(A646,REKAPAN!$A$1:$M$2940,2, FALSE))</f>
        <v>Bella Sri Wahyuni</v>
      </c>
      <c r="C647" s="36"/>
      <c r="D647" s="38"/>
      <c r="E647" s="40"/>
      <c r="F647" s="30" t="s">
        <v>266</v>
      </c>
      <c r="G647" s="43" t="str">
        <f>B653</f>
        <v>CS YENI (082321458214)</v>
      </c>
      <c r="H647" s="28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4" t="s">
        <v>269</v>
      </c>
      <c r="B648" s="45" t="str">
        <f>IFERROR(VLOOKUP(A646,REKAPAN!$A$1:$M$2940,3, FALSE))</f>
        <v>Perum Bumi Kotabaru Indah 1 Blok E no 1RT 03 RW 03  Desa Pangulah Utara, KOTABARU,ID, 41374 Kab/Kota : KARAWANG Provinsi : JAWA BARAT</v>
      </c>
      <c r="D648" s="46"/>
      <c r="E648" s="40"/>
      <c r="F648" s="47" t="s">
        <v>270</v>
      </c>
      <c r="G648" s="49" t="str">
        <f>B647</f>
        <v>Bella Sri Wahyuni</v>
      </c>
      <c r="H648" s="50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4"/>
      <c r="D649" s="46"/>
      <c r="E649" s="40"/>
      <c r="F649" s="47" t="s">
        <v>283</v>
      </c>
      <c r="G649" s="51" t="str">
        <f t="shared" ref="G649:G653" si="87">D652</f>
        <v>27/04/19</v>
      </c>
      <c r="H649" s="50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4"/>
      <c r="D650" s="46"/>
      <c r="E650" s="40"/>
      <c r="F650" s="47" t="s">
        <v>300</v>
      </c>
      <c r="G650" s="51" t="str">
        <f t="shared" si="87"/>
        <v>27/04/19</v>
      </c>
      <c r="H650" s="50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4" t="s">
        <v>306</v>
      </c>
      <c r="B651" s="52" t="str">
        <f>IFERROR(VLOOKUP(A646,REKAPAN!$A$1:$M$2940,4, FALSE))</f>
        <v>081290316196</v>
      </c>
      <c r="C651" s="53"/>
      <c r="D651" s="54"/>
      <c r="E651" s="40"/>
      <c r="F651" s="47" t="s">
        <v>325</v>
      </c>
      <c r="G651" s="49" t="str">
        <f t="shared" si="87"/>
        <v/>
      </c>
      <c r="H651" s="50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30" t="s">
        <v>332</v>
      </c>
      <c r="B652" s="55" t="s">
        <v>333</v>
      </c>
      <c r="C652" s="56" t="s">
        <v>283</v>
      </c>
      <c r="D652" s="57" t="str">
        <f>IFERROR(VLOOKUP(A646,REKAPAN!$A$1:$M$2940,12, FALSE))</f>
        <v>27/04/19</v>
      </c>
      <c r="E652" s="40"/>
      <c r="F652" s="47" t="s">
        <v>351</v>
      </c>
      <c r="G652" s="49">
        <f t="shared" si="87"/>
        <v>12000</v>
      </c>
      <c r="H652" s="50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4" t="s">
        <v>266</v>
      </c>
      <c r="B653" s="52" t="str">
        <f>IFERROR(VLOOKUP(A646,REKAPAN!$A$1:$O$2940,15, FALSE))</f>
        <v>CS YENI (082321458214)</v>
      </c>
      <c r="C653" s="58" t="s">
        <v>300</v>
      </c>
      <c r="D653" s="59" t="str">
        <f>IFERROR(VLOOKUP(A646,REKAPAN!$A$1:$M$2940,13, FALSE))</f>
        <v>27/04/19</v>
      </c>
      <c r="E653" s="40"/>
      <c r="F653" s="47" t="s">
        <v>372</v>
      </c>
      <c r="G653" s="49" t="str">
        <f t="shared" si="87"/>
        <v>JNE REG</v>
      </c>
      <c r="H653" s="50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4" t="s">
        <v>383</v>
      </c>
      <c r="B654" s="52">
        <f>IFERROR(VLOOKUP(A646,REKAPAN!$A$1:$M$2940,6, FALSE))</f>
        <v>2</v>
      </c>
      <c r="C654" s="58" t="s">
        <v>325</v>
      </c>
      <c r="D654" s="60" t="str">
        <f>IFERROR(VLOOKUP(A646,REKAPAN!$A$1:$M$2940,11, FALSE))</f>
        <v/>
      </c>
      <c r="E654" s="40"/>
      <c r="F654" s="47" t="s">
        <v>394</v>
      </c>
      <c r="G654" s="61" t="str">
        <f>IFERROR(VLOOKUP(A646,REKAPAN!$A$1:$O$1,14, FALSE))</f>
        <v/>
      </c>
      <c r="H654" s="50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4" t="s">
        <v>404</v>
      </c>
      <c r="B655" s="62" t="str">
        <f>IFERROR(VLOOKUP(A646,REKAPAN!$A$1:$M$2940,5, FALSE))</f>
        <v>Tisha Putih L set</v>
      </c>
      <c r="C655" s="58" t="s">
        <v>351</v>
      </c>
      <c r="D655" s="60">
        <f>IFERROR(VLOOKUP(A646,REKAPAN!$A$1:$M$2940,9, FALSE))</f>
        <v>12000</v>
      </c>
      <c r="E655" s="40"/>
      <c r="F655" s="47" t="s">
        <v>383</v>
      </c>
      <c r="G655" s="63">
        <f t="shared" ref="G655:G656" si="88">B654</f>
        <v>2</v>
      </c>
      <c r="H655" s="50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64"/>
      <c r="C656" s="58" t="s">
        <v>372</v>
      </c>
      <c r="D656" s="65" t="str">
        <f>IFERROR(VLOOKUP(A646,REKAPAN!$A$1:$M$2940,10, FALSE))</f>
        <v>JNE REG</v>
      </c>
      <c r="E656" s="40"/>
      <c r="F656" s="47" t="s">
        <v>404</v>
      </c>
      <c r="G656" s="66" t="str">
        <f t="shared" si="88"/>
        <v>Tisha Putih L set</v>
      </c>
      <c r="H656" s="50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64"/>
      <c r="C657" s="58" t="s">
        <v>394</v>
      </c>
      <c r="D657" s="67"/>
      <c r="E657" s="40"/>
      <c r="F657" s="47"/>
      <c r="H657" s="50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64"/>
      <c r="C658" s="53"/>
      <c r="D658" s="50"/>
      <c r="E658" s="40"/>
      <c r="F658" s="64"/>
      <c r="H658" s="50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7" t="s">
        <v>460</v>
      </c>
      <c r="B659" s="68" t="s">
        <v>462</v>
      </c>
      <c r="C659" s="53"/>
      <c r="D659" s="54"/>
      <c r="E659" s="40"/>
      <c r="F659" s="69" t="s">
        <v>464</v>
      </c>
      <c r="G659" s="70" t="s">
        <v>469</v>
      </c>
      <c r="H659" s="71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72" t="str">
        <f>IFERROR(VLOOKUP(A646,REKAPAN!$A$2:$R$2940,16, FALSE))</f>
        <v>WAWAT</v>
      </c>
      <c r="B660" s="73"/>
      <c r="C660" s="74"/>
      <c r="D660" s="75"/>
      <c r="E660" s="76"/>
      <c r="F660" s="77"/>
      <c r="G660" s="78"/>
      <c r="H660" s="79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26" t="s">
        <v>947</v>
      </c>
      <c r="B661" s="27"/>
      <c r="C661" s="27"/>
      <c r="D661" s="28"/>
      <c r="E661" s="29"/>
      <c r="F661" s="30" t="str">
        <f>A661</f>
        <v>(27)5</v>
      </c>
      <c r="G661" s="31" t="s">
        <v>238</v>
      </c>
      <c r="H661" s="32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34" t="s">
        <v>239</v>
      </c>
      <c r="B662" s="35" t="str">
        <f>IFERROR(VLOOKUP(A661,REKAPAN!$A$1:$M$2940,2, FALSE))</f>
        <v>Uswatun khasanah</v>
      </c>
      <c r="C662" s="36"/>
      <c r="D662" s="38"/>
      <c r="E662" s="40"/>
      <c r="F662" s="30" t="s">
        <v>266</v>
      </c>
      <c r="G662" s="43" t="str">
        <f>B668</f>
        <v>CS YENI (082321458214)</v>
      </c>
      <c r="H662" s="28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4" t="s">
        <v>269</v>
      </c>
      <c r="B663" s="45" t="str">
        <f>IFERROR(VLOOKUP(A661,REKAPAN!$A$1:$M$2940,3, FALSE))</f>
        <v>dsn.jetak ds.jasem rt.006 rw.006 Kecamatan : ngoro Kab/Kota : mojokerto Provinsi : jawa timur</v>
      </c>
      <c r="D663" s="46"/>
      <c r="E663" s="40"/>
      <c r="F663" s="47" t="s">
        <v>270</v>
      </c>
      <c r="G663" s="49" t="str">
        <f>B662</f>
        <v>Uswatun khasanah</v>
      </c>
      <c r="H663" s="50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4"/>
      <c r="D664" s="46"/>
      <c r="E664" s="40"/>
      <c r="F664" s="47" t="s">
        <v>283</v>
      </c>
      <c r="G664" s="51" t="str">
        <f t="shared" ref="G664:G668" si="89">D667</f>
        <v>27/04/19</v>
      </c>
      <c r="H664" s="50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4"/>
      <c r="D665" s="46"/>
      <c r="E665" s="40"/>
      <c r="F665" s="47" t="s">
        <v>300</v>
      </c>
      <c r="G665" s="51" t="str">
        <f t="shared" si="89"/>
        <v>27/04/19</v>
      </c>
      <c r="H665" s="50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4" t="s">
        <v>306</v>
      </c>
      <c r="B666" s="52" t="str">
        <f>IFERROR(VLOOKUP(A661,REKAPAN!$A$1:$M$2940,4, FALSE))</f>
        <v>087859606036</v>
      </c>
      <c r="C666" s="53"/>
      <c r="D666" s="54"/>
      <c r="E666" s="40"/>
      <c r="F666" s="47" t="s">
        <v>325</v>
      </c>
      <c r="G666" s="49" t="str">
        <f t="shared" si="89"/>
        <v/>
      </c>
      <c r="H666" s="50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30" t="s">
        <v>332</v>
      </c>
      <c r="B667" s="55" t="s">
        <v>333</v>
      </c>
      <c r="C667" s="56" t="s">
        <v>283</v>
      </c>
      <c r="D667" s="57" t="str">
        <f>IFERROR(VLOOKUP(A661,REKAPAN!$A$1:$M$2940,12, FALSE))</f>
        <v>27/04/19</v>
      </c>
      <c r="E667" s="40"/>
      <c r="F667" s="47" t="s">
        <v>351</v>
      </c>
      <c r="G667" s="49">
        <f t="shared" si="89"/>
        <v>25000</v>
      </c>
      <c r="H667" s="50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4" t="s">
        <v>266</v>
      </c>
      <c r="B668" s="52" t="str">
        <f>IFERROR(VLOOKUP(A661,REKAPAN!$A$1:$O$2940,15, FALSE))</f>
        <v>CS YENI (082321458214)</v>
      </c>
      <c r="C668" s="58" t="s">
        <v>300</v>
      </c>
      <c r="D668" s="59" t="str">
        <f>IFERROR(VLOOKUP(A661,REKAPAN!$A$1:$M$2940,13, FALSE))</f>
        <v>27/04/19</v>
      </c>
      <c r="E668" s="40"/>
      <c r="F668" s="47" t="s">
        <v>372</v>
      </c>
      <c r="G668" s="49" t="str">
        <f t="shared" si="89"/>
        <v>JNE OKE</v>
      </c>
      <c r="H668" s="50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4" t="s">
        <v>383</v>
      </c>
      <c r="B669" s="52">
        <f>IFERROR(VLOOKUP(A661,REKAPAN!$A$1:$M$2940,6, FALSE))</f>
        <v>1</v>
      </c>
      <c r="C669" s="58" t="s">
        <v>325</v>
      </c>
      <c r="D669" s="60" t="str">
        <f>IFERROR(VLOOKUP(A661,REKAPAN!$A$1:$M$2940,11, FALSE))</f>
        <v/>
      </c>
      <c r="E669" s="40"/>
      <c r="F669" s="47" t="s">
        <v>394</v>
      </c>
      <c r="G669" s="61" t="str">
        <f>IFERROR(VLOOKUP(A661,REKAPAN!$A$1:$O$1,14, FALSE))</f>
        <v/>
      </c>
      <c r="H669" s="50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4" t="s">
        <v>404</v>
      </c>
      <c r="B670" s="62" t="str">
        <f>IFERROR(VLOOKUP(A661,REKAPAN!$A$1:$M$2940,5, FALSE))</f>
        <v>Elenora Navy XL do</v>
      </c>
      <c r="C670" s="58" t="s">
        <v>351</v>
      </c>
      <c r="D670" s="60">
        <f>IFERROR(VLOOKUP(A661,REKAPAN!$A$1:$M$2940,9, FALSE))</f>
        <v>25000</v>
      </c>
      <c r="E670" s="40"/>
      <c r="F670" s="47" t="s">
        <v>383</v>
      </c>
      <c r="G670" s="63">
        <f t="shared" ref="G670:G671" si="90">B669</f>
        <v>1</v>
      </c>
      <c r="H670" s="50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64"/>
      <c r="C671" s="58" t="s">
        <v>372</v>
      </c>
      <c r="D671" s="65" t="str">
        <f>IFERROR(VLOOKUP(A661,REKAPAN!$A$1:$M$2940,10, FALSE))</f>
        <v>JNE OKE</v>
      </c>
      <c r="E671" s="40"/>
      <c r="F671" s="47" t="s">
        <v>404</v>
      </c>
      <c r="G671" s="66" t="str">
        <f t="shared" si="90"/>
        <v>Elenora Navy XL do</v>
      </c>
      <c r="H671" s="50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64"/>
      <c r="C672" s="58" t="s">
        <v>394</v>
      </c>
      <c r="D672" s="67"/>
      <c r="E672" s="40"/>
      <c r="F672" s="47"/>
      <c r="H672" s="50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64"/>
      <c r="C673" s="53"/>
      <c r="D673" s="50"/>
      <c r="E673" s="40"/>
      <c r="F673" s="64"/>
      <c r="H673" s="50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7" t="s">
        <v>460</v>
      </c>
      <c r="B674" s="68" t="s">
        <v>462</v>
      </c>
      <c r="C674" s="53"/>
      <c r="D674" s="54"/>
      <c r="E674" s="40"/>
      <c r="F674" s="69" t="s">
        <v>464</v>
      </c>
      <c r="G674" s="70" t="s">
        <v>469</v>
      </c>
      <c r="H674" s="71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72" t="str">
        <f>IFERROR(VLOOKUP(A661,REKAPAN!$A$2:$R$2940,16, FALSE))</f>
        <v>WAWAT</v>
      </c>
      <c r="B675" s="73"/>
      <c r="C675" s="74"/>
      <c r="D675" s="75"/>
      <c r="E675" s="76"/>
      <c r="F675" s="77"/>
      <c r="G675" s="78"/>
      <c r="H675" s="79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26" t="s">
        <v>2019</v>
      </c>
      <c r="B676" s="27"/>
      <c r="C676" s="27"/>
      <c r="D676" s="28"/>
      <c r="E676" s="29"/>
      <c r="F676" s="30" t="str">
        <f>A676</f>
        <v>(27)6</v>
      </c>
      <c r="G676" s="31" t="s">
        <v>238</v>
      </c>
      <c r="H676" s="32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34" t="s">
        <v>239</v>
      </c>
      <c r="B677" s="35" t="str">
        <f>IFERROR(VLOOKUP(A676,REKAPAN!$A$1:$M$2940,2, FALSE))</f>
        <v>Anita zubaedah</v>
      </c>
      <c r="C677" s="36"/>
      <c r="D677" s="38"/>
      <c r="E677" s="40"/>
      <c r="F677" s="30" t="s">
        <v>266</v>
      </c>
      <c r="G677" s="43" t="str">
        <f>B683</f>
        <v>Putri (087725992232)</v>
      </c>
      <c r="H677" s="28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4" t="s">
        <v>269</v>
      </c>
      <c r="B678" s="45" t="str">
        <f>IFERROR(VLOOKUP(A676,REKAPAN!$A$1:$M$2940,3, FALSE))</f>
        <v>Jln teuku umar, Kp.cibuntu bojong rt/rw.01/01, Desa.Gandasari, Kec.Cikarang barat, Kab.Bekasi 17530( kontrakan bapak walim/ ibu emi)</v>
      </c>
      <c r="D678" s="46"/>
      <c r="E678" s="40"/>
      <c r="F678" s="47" t="s">
        <v>270</v>
      </c>
      <c r="G678" s="49" t="str">
        <f>B677</f>
        <v>Anita zubaedah</v>
      </c>
      <c r="H678" s="50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4"/>
      <c r="D679" s="46"/>
      <c r="E679" s="40"/>
      <c r="F679" s="47" t="s">
        <v>283</v>
      </c>
      <c r="G679" s="51">
        <f t="shared" ref="G679:G683" si="91">D682</f>
        <v>43582</v>
      </c>
      <c r="H679" s="50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4"/>
      <c r="D680" s="46"/>
      <c r="E680" s="40"/>
      <c r="F680" s="47" t="s">
        <v>300</v>
      </c>
      <c r="G680" s="51">
        <f t="shared" si="91"/>
        <v>43582</v>
      </c>
      <c r="H680" s="50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4" t="s">
        <v>306</v>
      </c>
      <c r="B681" s="52">
        <f>IFERROR(VLOOKUP(A676,REKAPAN!$A$1:$M$2940,4, FALSE))</f>
        <v>83825489523</v>
      </c>
      <c r="C681" s="53"/>
      <c r="D681" s="54"/>
      <c r="E681" s="40"/>
      <c r="F681" s="47" t="s">
        <v>325</v>
      </c>
      <c r="G681" s="49" t="str">
        <f t="shared" si="91"/>
        <v/>
      </c>
      <c r="H681" s="50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30" t="s">
        <v>332</v>
      </c>
      <c r="B682" s="55" t="s">
        <v>333</v>
      </c>
      <c r="C682" s="56" t="s">
        <v>283</v>
      </c>
      <c r="D682" s="57">
        <f>IFERROR(VLOOKUP(A676,REKAPAN!$A$1:$M$2940,12, FALSE))</f>
        <v>43582</v>
      </c>
      <c r="E682" s="40"/>
      <c r="F682" s="47" t="s">
        <v>351</v>
      </c>
      <c r="G682" s="49">
        <f t="shared" si="91"/>
        <v>12000</v>
      </c>
      <c r="H682" s="50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4" t="s">
        <v>266</v>
      </c>
      <c r="B683" s="52" t="str">
        <f>IFERROR(VLOOKUP(A676,REKAPAN!$A$1:$O$2940,15, FALSE))</f>
        <v>Putri (087725992232)</v>
      </c>
      <c r="C683" s="58" t="s">
        <v>300</v>
      </c>
      <c r="D683" s="59">
        <f>IFERROR(VLOOKUP(A676,REKAPAN!$A$1:$M$2940,13, FALSE))</f>
        <v>43582</v>
      </c>
      <c r="E683" s="40"/>
      <c r="F683" s="47" t="s">
        <v>372</v>
      </c>
      <c r="G683" s="49" t="str">
        <f t="shared" si="91"/>
        <v>Reg</v>
      </c>
      <c r="H683" s="50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4" t="s">
        <v>383</v>
      </c>
      <c r="B684" s="52">
        <f>IFERROR(VLOOKUP(A676,REKAPAN!$A$1:$M$2940,6, FALSE))</f>
        <v>2</v>
      </c>
      <c r="C684" s="58" t="s">
        <v>325</v>
      </c>
      <c r="D684" s="60" t="str">
        <f>IFERROR(VLOOKUP(A676,REKAPAN!$A$1:$M$2940,11, FALSE))</f>
        <v/>
      </c>
      <c r="E684" s="40"/>
      <c r="F684" s="47" t="s">
        <v>394</v>
      </c>
      <c r="G684" s="61" t="str">
        <f>IFERROR(VLOOKUP(A676,REKAPAN!$A$1:$O$1,14, FALSE))</f>
        <v/>
      </c>
      <c r="H684" s="50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4" t="s">
        <v>404</v>
      </c>
      <c r="B685" s="62" t="str">
        <f>IFERROR(VLOOKUP(A676,REKAPAN!$A$1:$M$2940,5, FALSE))</f>
        <v>yara hitam Lset</v>
      </c>
      <c r="C685" s="58" t="s">
        <v>351</v>
      </c>
      <c r="D685" s="60">
        <f>IFERROR(VLOOKUP(A676,REKAPAN!$A$1:$M$2940,9, FALSE))</f>
        <v>12000</v>
      </c>
      <c r="E685" s="40"/>
      <c r="F685" s="47" t="s">
        <v>383</v>
      </c>
      <c r="G685" s="63">
        <f t="shared" ref="G685:G686" si="92">B684</f>
        <v>2</v>
      </c>
      <c r="H685" s="50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64"/>
      <c r="C686" s="58" t="s">
        <v>372</v>
      </c>
      <c r="D686" s="65" t="str">
        <f>IFERROR(VLOOKUP(A676,REKAPAN!$A$1:$M$2940,10, FALSE))</f>
        <v>Reg</v>
      </c>
      <c r="E686" s="40"/>
      <c r="F686" s="47" t="s">
        <v>404</v>
      </c>
      <c r="G686" s="66" t="str">
        <f t="shared" si="92"/>
        <v>yara hitam Lset</v>
      </c>
      <c r="H686" s="50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64"/>
      <c r="C687" s="58" t="s">
        <v>394</v>
      </c>
      <c r="D687" s="67"/>
      <c r="E687" s="40"/>
      <c r="F687" s="47"/>
      <c r="H687" s="50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64"/>
      <c r="C688" s="53"/>
      <c r="D688" s="50"/>
      <c r="E688" s="40"/>
      <c r="F688" s="64"/>
      <c r="H688" s="50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7" t="s">
        <v>460</v>
      </c>
      <c r="B689" s="68" t="s">
        <v>462</v>
      </c>
      <c r="C689" s="53"/>
      <c r="D689" s="54"/>
      <c r="E689" s="40"/>
      <c r="F689" s="69" t="s">
        <v>464</v>
      </c>
      <c r="G689" s="70" t="s">
        <v>469</v>
      </c>
      <c r="H689" s="71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72" t="str">
        <f>IFERROR(VLOOKUP(A676,REKAPAN!$A$2:$R$2940,16, FALSE))</f>
        <v/>
      </c>
      <c r="B690" s="73"/>
      <c r="C690" s="74"/>
      <c r="D690" s="75"/>
      <c r="E690" s="76"/>
      <c r="F690" s="77"/>
      <c r="G690" s="78"/>
      <c r="H690" s="79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26" t="s">
        <v>4106</v>
      </c>
      <c r="B691" s="27"/>
      <c r="C691" s="27"/>
      <c r="D691" s="28"/>
      <c r="E691" s="29"/>
      <c r="F691" s="30" t="str">
        <f>A691</f>
        <v>(27)7</v>
      </c>
      <c r="G691" s="31" t="s">
        <v>238</v>
      </c>
      <c r="H691" s="32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34" t="s">
        <v>239</v>
      </c>
      <c r="B692" s="35" t="str">
        <f>IFERROR(VLOOKUP(A691,REKAPAN!$A$1:$M$2940,2, FALSE))</f>
        <v/>
      </c>
      <c r="C692" s="36"/>
      <c r="D692" s="38"/>
      <c r="E692" s="40"/>
      <c r="F692" s="30" t="s">
        <v>266</v>
      </c>
      <c r="G692" s="43" t="str">
        <f>B698</f>
        <v/>
      </c>
      <c r="H692" s="28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4" t="s">
        <v>269</v>
      </c>
      <c r="B693" s="45" t="str">
        <f>IFERROR(VLOOKUP(A691,REKAPAN!$A$1:$M$2940,3, FALSE))</f>
        <v/>
      </c>
      <c r="D693" s="46"/>
      <c r="E693" s="40"/>
      <c r="F693" s="47" t="s">
        <v>270</v>
      </c>
      <c r="G693" s="49" t="str">
        <f>B692</f>
        <v/>
      </c>
      <c r="H693" s="50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4"/>
      <c r="D694" s="46"/>
      <c r="E694" s="40"/>
      <c r="F694" s="47" t="s">
        <v>283</v>
      </c>
      <c r="G694" s="51" t="str">
        <f t="shared" ref="G694:G698" si="93">D697</f>
        <v/>
      </c>
      <c r="H694" s="50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4"/>
      <c r="D695" s="46"/>
      <c r="E695" s="40"/>
      <c r="F695" s="47" t="s">
        <v>300</v>
      </c>
      <c r="G695" s="51" t="str">
        <f t="shared" si="93"/>
        <v/>
      </c>
      <c r="H695" s="50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4" t="s">
        <v>306</v>
      </c>
      <c r="B696" s="52" t="str">
        <f>IFERROR(VLOOKUP(A691,REKAPAN!$A$1:$M$2940,4, FALSE))</f>
        <v/>
      </c>
      <c r="C696" s="53"/>
      <c r="D696" s="54"/>
      <c r="E696" s="40"/>
      <c r="F696" s="47" t="s">
        <v>325</v>
      </c>
      <c r="G696" s="49" t="str">
        <f t="shared" si="93"/>
        <v/>
      </c>
      <c r="H696" s="50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30" t="s">
        <v>332</v>
      </c>
      <c r="B697" s="55" t="s">
        <v>333</v>
      </c>
      <c r="C697" s="56" t="s">
        <v>283</v>
      </c>
      <c r="D697" s="57" t="str">
        <f>IFERROR(VLOOKUP(A691,REKAPAN!$A$1:$M$2940,12, FALSE))</f>
        <v/>
      </c>
      <c r="E697" s="40"/>
      <c r="F697" s="47" t="s">
        <v>351</v>
      </c>
      <c r="G697" s="49" t="str">
        <f t="shared" si="93"/>
        <v/>
      </c>
      <c r="H697" s="50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4" t="s">
        <v>266</v>
      </c>
      <c r="B698" s="52" t="str">
        <f>IFERROR(VLOOKUP(A691,REKAPAN!$A$1:$O$2940,15, FALSE))</f>
        <v/>
      </c>
      <c r="C698" s="58" t="s">
        <v>300</v>
      </c>
      <c r="D698" s="59" t="str">
        <f>IFERROR(VLOOKUP(A691,REKAPAN!$A$1:$M$2940,13, FALSE))</f>
        <v/>
      </c>
      <c r="E698" s="40"/>
      <c r="F698" s="47" t="s">
        <v>372</v>
      </c>
      <c r="G698" s="49" t="str">
        <f t="shared" si="93"/>
        <v/>
      </c>
      <c r="H698" s="50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4" t="s">
        <v>383</v>
      </c>
      <c r="B699" s="52" t="str">
        <f>IFERROR(VLOOKUP(A691,REKAPAN!$A$1:$M$2940,6, FALSE))</f>
        <v/>
      </c>
      <c r="C699" s="58" t="s">
        <v>325</v>
      </c>
      <c r="D699" s="60" t="str">
        <f>IFERROR(VLOOKUP(A691,REKAPAN!$A$1:$M$2940,11, FALSE))</f>
        <v/>
      </c>
      <c r="E699" s="40"/>
      <c r="F699" s="47" t="s">
        <v>394</v>
      </c>
      <c r="G699" s="61" t="str">
        <f>IFERROR(VLOOKUP(A691,REKAPAN!$A$1:$O$1,14, FALSE))</f>
        <v/>
      </c>
      <c r="H699" s="50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4" t="s">
        <v>404</v>
      </c>
      <c r="B700" s="62" t="str">
        <f>IFERROR(VLOOKUP(A691,REKAPAN!$A$1:$M$2940,5, FALSE))</f>
        <v/>
      </c>
      <c r="C700" s="58" t="s">
        <v>351</v>
      </c>
      <c r="D700" s="60" t="str">
        <f>IFERROR(VLOOKUP(A691,REKAPAN!$A$1:$M$2940,9, FALSE))</f>
        <v/>
      </c>
      <c r="E700" s="40"/>
      <c r="F700" s="47" t="s">
        <v>383</v>
      </c>
      <c r="G700" s="63" t="str">
        <f t="shared" ref="G700:G701" si="94">B699</f>
        <v/>
      </c>
      <c r="H700" s="50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64"/>
      <c r="C701" s="58" t="s">
        <v>372</v>
      </c>
      <c r="D701" s="65" t="str">
        <f>IFERROR(VLOOKUP(A691,REKAPAN!$A$1:$M$2940,10, FALSE))</f>
        <v/>
      </c>
      <c r="E701" s="40"/>
      <c r="F701" s="47" t="s">
        <v>404</v>
      </c>
      <c r="G701" s="66" t="str">
        <f t="shared" si="94"/>
        <v/>
      </c>
      <c r="H701" s="50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64"/>
      <c r="C702" s="58" t="s">
        <v>394</v>
      </c>
      <c r="D702" s="67"/>
      <c r="E702" s="40"/>
      <c r="F702" s="47"/>
      <c r="H702" s="50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42.0" customHeight="1">
      <c r="A703" s="64"/>
      <c r="C703" s="53"/>
      <c r="D703" s="50"/>
      <c r="E703" s="40"/>
      <c r="F703" s="64"/>
      <c r="H703" s="50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7" t="s">
        <v>460</v>
      </c>
      <c r="B704" s="68" t="s">
        <v>462</v>
      </c>
      <c r="C704" s="53"/>
      <c r="D704" s="54"/>
      <c r="E704" s="40"/>
      <c r="F704" s="69" t="s">
        <v>464</v>
      </c>
      <c r="G704" s="70" t="s">
        <v>469</v>
      </c>
      <c r="H704" s="71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72" t="str">
        <f>IFERROR(VLOOKUP(A691,REKAPAN!$A$2:$R$2940,16, FALSE))</f>
        <v/>
      </c>
      <c r="B705" s="73"/>
      <c r="C705" s="74"/>
      <c r="D705" s="75"/>
      <c r="E705" s="76"/>
      <c r="F705" s="77"/>
      <c r="G705" s="78"/>
      <c r="H705" s="79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26" t="s">
        <v>4109</v>
      </c>
      <c r="B706" s="27"/>
      <c r="C706" s="27"/>
      <c r="D706" s="28"/>
      <c r="E706" s="29"/>
      <c r="F706" s="30" t="str">
        <f>A706</f>
        <v>(27)8</v>
      </c>
      <c r="G706" s="31" t="s">
        <v>238</v>
      </c>
      <c r="H706" s="32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34" t="s">
        <v>239</v>
      </c>
      <c r="B707" s="35" t="str">
        <f>IFERROR(VLOOKUP(A706,REKAPAN!$A$1:$M$2940,2, FALSE))</f>
        <v/>
      </c>
      <c r="C707" s="36"/>
      <c r="D707" s="38"/>
      <c r="E707" s="40"/>
      <c r="F707" s="30" t="s">
        <v>266</v>
      </c>
      <c r="G707" s="43" t="str">
        <f>B713</f>
        <v/>
      </c>
      <c r="H707" s="28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4" t="s">
        <v>269</v>
      </c>
      <c r="B708" s="45" t="str">
        <f>IFERROR(VLOOKUP(A706,REKAPAN!$A$1:$M$2940,3, FALSE))</f>
        <v/>
      </c>
      <c r="D708" s="46"/>
      <c r="E708" s="40"/>
      <c r="F708" s="47" t="s">
        <v>270</v>
      </c>
      <c r="G708" s="49" t="str">
        <f>B707</f>
        <v/>
      </c>
      <c r="H708" s="50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4"/>
      <c r="D709" s="46"/>
      <c r="E709" s="40"/>
      <c r="F709" s="47" t="s">
        <v>283</v>
      </c>
      <c r="G709" s="51" t="str">
        <f t="shared" ref="G709:G713" si="95">D712</f>
        <v/>
      </c>
      <c r="H709" s="50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44"/>
      <c r="D710" s="46"/>
      <c r="E710" s="40"/>
      <c r="F710" s="47" t="s">
        <v>300</v>
      </c>
      <c r="G710" s="51" t="str">
        <f t="shared" si="95"/>
        <v/>
      </c>
      <c r="H710" s="50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4" t="s">
        <v>306</v>
      </c>
      <c r="B711" s="52" t="str">
        <f>IFERROR(VLOOKUP(A706,REKAPAN!$A$1:$M$2940,4, FALSE))</f>
        <v/>
      </c>
      <c r="C711" s="53"/>
      <c r="D711" s="54"/>
      <c r="E711" s="40"/>
      <c r="F711" s="47" t="s">
        <v>325</v>
      </c>
      <c r="G711" s="49" t="str">
        <f t="shared" si="95"/>
        <v/>
      </c>
      <c r="H711" s="50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30" t="s">
        <v>332</v>
      </c>
      <c r="B712" s="55" t="s">
        <v>333</v>
      </c>
      <c r="C712" s="56" t="s">
        <v>283</v>
      </c>
      <c r="D712" s="57" t="str">
        <f>IFERROR(VLOOKUP(A706,REKAPAN!$A$1:$M$2940,12, FALSE))</f>
        <v/>
      </c>
      <c r="E712" s="40"/>
      <c r="F712" s="47" t="s">
        <v>351</v>
      </c>
      <c r="G712" s="49" t="str">
        <f t="shared" si="95"/>
        <v/>
      </c>
      <c r="H712" s="50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4" t="s">
        <v>266</v>
      </c>
      <c r="B713" s="52" t="str">
        <f>IFERROR(VLOOKUP(A706,REKAPAN!$A$1:$O$2940,15, FALSE))</f>
        <v/>
      </c>
      <c r="C713" s="58" t="s">
        <v>300</v>
      </c>
      <c r="D713" s="59" t="str">
        <f>IFERROR(VLOOKUP(A706,REKAPAN!$A$1:$M$2940,13, FALSE))</f>
        <v/>
      </c>
      <c r="E713" s="40"/>
      <c r="F713" s="47" t="s">
        <v>372</v>
      </c>
      <c r="G713" s="49" t="str">
        <f t="shared" si="95"/>
        <v/>
      </c>
      <c r="H713" s="50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4" t="s">
        <v>383</v>
      </c>
      <c r="B714" s="52" t="str">
        <f>IFERROR(VLOOKUP(A706,REKAPAN!$A$1:$M$2940,6, FALSE))</f>
        <v/>
      </c>
      <c r="C714" s="58" t="s">
        <v>325</v>
      </c>
      <c r="D714" s="60" t="str">
        <f>IFERROR(VLOOKUP(A706,REKAPAN!$A$1:$M$2940,11, FALSE))</f>
        <v/>
      </c>
      <c r="E714" s="40"/>
      <c r="F714" s="47" t="s">
        <v>394</v>
      </c>
      <c r="G714" s="61" t="str">
        <f>IFERROR(VLOOKUP(A706,REKAPAN!$A$1:$O$1,14, FALSE))</f>
        <v/>
      </c>
      <c r="H714" s="50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4" t="s">
        <v>404</v>
      </c>
      <c r="B715" s="62" t="str">
        <f>IFERROR(VLOOKUP(A706,REKAPAN!$A$1:$M$2940,5, FALSE))</f>
        <v/>
      </c>
      <c r="C715" s="58" t="s">
        <v>351</v>
      </c>
      <c r="D715" s="60" t="str">
        <f>IFERROR(VLOOKUP(A706,REKAPAN!$A$1:$M$2940,9, FALSE))</f>
        <v/>
      </c>
      <c r="E715" s="40"/>
      <c r="F715" s="47" t="s">
        <v>383</v>
      </c>
      <c r="G715" s="63" t="str">
        <f t="shared" ref="G715:G716" si="96">B714</f>
        <v/>
      </c>
      <c r="H715" s="50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64"/>
      <c r="C716" s="58" t="s">
        <v>372</v>
      </c>
      <c r="D716" s="65" t="str">
        <f>IFERROR(VLOOKUP(A706,REKAPAN!$A$1:$M$2940,10, FALSE))</f>
        <v/>
      </c>
      <c r="E716" s="40"/>
      <c r="F716" s="47" t="s">
        <v>404</v>
      </c>
      <c r="G716" s="66" t="str">
        <f t="shared" si="96"/>
        <v/>
      </c>
      <c r="H716" s="50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64"/>
      <c r="C717" s="58" t="s">
        <v>394</v>
      </c>
      <c r="D717" s="67"/>
      <c r="E717" s="40"/>
      <c r="F717" s="47"/>
      <c r="H717" s="50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64"/>
      <c r="C718" s="53"/>
      <c r="D718" s="50"/>
      <c r="E718" s="40"/>
      <c r="F718" s="64"/>
      <c r="H718" s="50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7" t="s">
        <v>460</v>
      </c>
      <c r="B719" s="68" t="s">
        <v>462</v>
      </c>
      <c r="C719" s="53"/>
      <c r="D719" s="54"/>
      <c r="E719" s="40"/>
      <c r="F719" s="69" t="s">
        <v>464</v>
      </c>
      <c r="G719" s="70" t="s">
        <v>469</v>
      </c>
      <c r="H719" s="71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72" t="str">
        <f>IFERROR(VLOOKUP(A706,REKAPAN!$A$2:$R$2940,16, FALSE))</f>
        <v/>
      </c>
      <c r="B720" s="73"/>
      <c r="C720" s="74"/>
      <c r="D720" s="75"/>
      <c r="E720" s="76"/>
      <c r="F720" s="77"/>
      <c r="G720" s="78"/>
      <c r="H720" s="79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26" t="s">
        <v>4112</v>
      </c>
      <c r="B721" s="27"/>
      <c r="C721" s="27"/>
      <c r="D721" s="28"/>
      <c r="E721" s="29"/>
      <c r="F721" s="30" t="str">
        <f>A721</f>
        <v>(27)9</v>
      </c>
      <c r="G721" s="31" t="s">
        <v>238</v>
      </c>
      <c r="H721" s="32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34" t="s">
        <v>239</v>
      </c>
      <c r="B722" s="35" t="str">
        <f>IFERROR(VLOOKUP(A721,REKAPAN!$A$1:$M$2940,2, FALSE))</f>
        <v/>
      </c>
      <c r="C722" s="36"/>
      <c r="D722" s="38"/>
      <c r="E722" s="40"/>
      <c r="F722" s="30" t="s">
        <v>266</v>
      </c>
      <c r="G722" s="43" t="str">
        <f>B728</f>
        <v/>
      </c>
      <c r="H722" s="28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4" t="s">
        <v>269</v>
      </c>
      <c r="B723" s="45" t="str">
        <f>IFERROR(VLOOKUP(A721,REKAPAN!$A$1:$M$2940,3, FALSE))</f>
        <v/>
      </c>
      <c r="D723" s="46"/>
      <c r="E723" s="40"/>
      <c r="F723" s="47" t="s">
        <v>270</v>
      </c>
      <c r="G723" s="49" t="str">
        <f>B722</f>
        <v/>
      </c>
      <c r="H723" s="50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4"/>
      <c r="D724" s="46"/>
      <c r="E724" s="40"/>
      <c r="F724" s="47" t="s">
        <v>283</v>
      </c>
      <c r="G724" s="51" t="str">
        <f t="shared" ref="G724:G728" si="97">D727</f>
        <v/>
      </c>
      <c r="H724" s="50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4"/>
      <c r="D725" s="46"/>
      <c r="E725" s="40"/>
      <c r="F725" s="47" t="s">
        <v>300</v>
      </c>
      <c r="G725" s="51" t="str">
        <f t="shared" si="97"/>
        <v/>
      </c>
      <c r="H725" s="50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4" t="s">
        <v>306</v>
      </c>
      <c r="B726" s="52" t="str">
        <f>IFERROR(VLOOKUP(A721,REKAPAN!$A$1:$M$2940,4, FALSE))</f>
        <v/>
      </c>
      <c r="C726" s="53"/>
      <c r="D726" s="54"/>
      <c r="E726" s="40"/>
      <c r="F726" s="47" t="s">
        <v>325</v>
      </c>
      <c r="G726" s="49" t="str">
        <f t="shared" si="97"/>
        <v/>
      </c>
      <c r="H726" s="50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30" t="s">
        <v>332</v>
      </c>
      <c r="B727" s="55" t="s">
        <v>333</v>
      </c>
      <c r="C727" s="56" t="s">
        <v>283</v>
      </c>
      <c r="D727" s="57" t="str">
        <f>IFERROR(VLOOKUP(A721,REKAPAN!$A$1:$M$2940,12, FALSE))</f>
        <v/>
      </c>
      <c r="E727" s="40"/>
      <c r="F727" s="47" t="s">
        <v>351</v>
      </c>
      <c r="G727" s="49" t="str">
        <f t="shared" si="97"/>
        <v/>
      </c>
      <c r="H727" s="50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4" t="s">
        <v>266</v>
      </c>
      <c r="B728" s="52" t="str">
        <f>IFERROR(VLOOKUP(A721,REKAPAN!$A$1:$O$2940,15, FALSE))</f>
        <v/>
      </c>
      <c r="C728" s="58" t="s">
        <v>300</v>
      </c>
      <c r="D728" s="59" t="str">
        <f>IFERROR(VLOOKUP(A721,REKAPAN!$A$1:$M$2940,13, FALSE))</f>
        <v/>
      </c>
      <c r="E728" s="40"/>
      <c r="F728" s="47" t="s">
        <v>372</v>
      </c>
      <c r="G728" s="49" t="str">
        <f t="shared" si="97"/>
        <v/>
      </c>
      <c r="H728" s="50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4" t="s">
        <v>383</v>
      </c>
      <c r="B729" s="52" t="str">
        <f>IFERROR(VLOOKUP(A721,REKAPAN!$A$1:$M$2940,6, FALSE))</f>
        <v/>
      </c>
      <c r="C729" s="58" t="s">
        <v>325</v>
      </c>
      <c r="D729" s="60" t="str">
        <f>IFERROR(VLOOKUP(A721,REKAPAN!$A$1:$M$2940,11, FALSE))</f>
        <v/>
      </c>
      <c r="E729" s="40"/>
      <c r="F729" s="47" t="s">
        <v>394</v>
      </c>
      <c r="G729" s="61" t="str">
        <f>IFERROR(VLOOKUP(A721,REKAPAN!$A$1:$O$1,14, FALSE))</f>
        <v/>
      </c>
      <c r="H729" s="50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4" t="s">
        <v>404</v>
      </c>
      <c r="B730" s="62" t="str">
        <f>IFERROR(VLOOKUP(A721,REKAPAN!$A$1:$M$2940,5, FALSE))</f>
        <v/>
      </c>
      <c r="C730" s="58" t="s">
        <v>351</v>
      </c>
      <c r="D730" s="60" t="str">
        <f>IFERROR(VLOOKUP(A721,REKAPAN!$A$1:$M$2940,9, FALSE))</f>
        <v/>
      </c>
      <c r="E730" s="40"/>
      <c r="F730" s="47" t="s">
        <v>383</v>
      </c>
      <c r="G730" s="63" t="str">
        <f t="shared" ref="G730:G731" si="98">B729</f>
        <v/>
      </c>
      <c r="H730" s="50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64"/>
      <c r="C731" s="58" t="s">
        <v>372</v>
      </c>
      <c r="D731" s="65" t="str">
        <f>IFERROR(VLOOKUP(A721,REKAPAN!$A$1:$M$2940,10, FALSE))</f>
        <v/>
      </c>
      <c r="E731" s="40"/>
      <c r="F731" s="47" t="s">
        <v>404</v>
      </c>
      <c r="G731" s="66" t="str">
        <f t="shared" si="98"/>
        <v/>
      </c>
      <c r="H731" s="50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64"/>
      <c r="C732" s="58" t="s">
        <v>394</v>
      </c>
      <c r="D732" s="67"/>
      <c r="E732" s="40"/>
      <c r="F732" s="47"/>
      <c r="H732" s="50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64"/>
      <c r="C733" s="53"/>
      <c r="D733" s="50"/>
      <c r="E733" s="40"/>
      <c r="F733" s="64"/>
      <c r="H733" s="50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7" t="s">
        <v>460</v>
      </c>
      <c r="B734" s="68" t="s">
        <v>462</v>
      </c>
      <c r="C734" s="53"/>
      <c r="D734" s="54"/>
      <c r="E734" s="40"/>
      <c r="F734" s="69" t="s">
        <v>464</v>
      </c>
      <c r="G734" s="70" t="s">
        <v>469</v>
      </c>
      <c r="H734" s="71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72" t="str">
        <f>IFERROR(VLOOKUP(A721,REKAPAN!$A$2:$R$2940,16, FALSE))</f>
        <v/>
      </c>
      <c r="B735" s="73"/>
      <c r="C735" s="74"/>
      <c r="D735" s="75"/>
      <c r="E735" s="76"/>
      <c r="F735" s="77"/>
      <c r="G735" s="78"/>
      <c r="H735" s="79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26" t="s">
        <v>4113</v>
      </c>
      <c r="B736" s="27"/>
      <c r="C736" s="27"/>
      <c r="D736" s="28"/>
      <c r="E736" s="29"/>
      <c r="F736" s="30" t="str">
        <f>A736</f>
        <v>(27)10</v>
      </c>
      <c r="G736" s="31" t="s">
        <v>238</v>
      </c>
      <c r="H736" s="32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34" t="s">
        <v>239</v>
      </c>
      <c r="B737" s="35" t="str">
        <f>IFERROR(VLOOKUP(A736,REKAPAN!$A$1:$M$2940,2, FALSE))</f>
        <v/>
      </c>
      <c r="C737" s="36"/>
      <c r="D737" s="38"/>
      <c r="E737" s="40"/>
      <c r="F737" s="30" t="s">
        <v>266</v>
      </c>
      <c r="G737" s="43" t="str">
        <f>B743</f>
        <v/>
      </c>
      <c r="H737" s="28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4" t="s">
        <v>269</v>
      </c>
      <c r="B738" s="45" t="str">
        <f>IFERROR(VLOOKUP(A736,REKAPAN!$A$1:$M$2940,3, FALSE))</f>
        <v/>
      </c>
      <c r="D738" s="46"/>
      <c r="E738" s="40"/>
      <c r="F738" s="47" t="s">
        <v>270</v>
      </c>
      <c r="G738" s="49" t="str">
        <f>B737</f>
        <v/>
      </c>
      <c r="H738" s="50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4"/>
      <c r="D739" s="46"/>
      <c r="E739" s="40"/>
      <c r="F739" s="47" t="s">
        <v>283</v>
      </c>
      <c r="G739" s="51" t="str">
        <f t="shared" ref="G739:G743" si="99">D742</f>
        <v/>
      </c>
      <c r="H739" s="50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4"/>
      <c r="D740" s="46"/>
      <c r="E740" s="40"/>
      <c r="F740" s="47" t="s">
        <v>300</v>
      </c>
      <c r="G740" s="51" t="str">
        <f t="shared" si="99"/>
        <v/>
      </c>
      <c r="H740" s="50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4" t="s">
        <v>306</v>
      </c>
      <c r="B741" s="52" t="str">
        <f>IFERROR(VLOOKUP(A736,REKAPAN!$A$1:$M$2940,4, FALSE))</f>
        <v/>
      </c>
      <c r="C741" s="53"/>
      <c r="D741" s="54"/>
      <c r="E741" s="40"/>
      <c r="F741" s="47" t="s">
        <v>325</v>
      </c>
      <c r="G741" s="49" t="str">
        <f t="shared" si="99"/>
        <v/>
      </c>
      <c r="H741" s="50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30" t="s">
        <v>332</v>
      </c>
      <c r="B742" s="55" t="s">
        <v>333</v>
      </c>
      <c r="C742" s="56" t="s">
        <v>283</v>
      </c>
      <c r="D742" s="57" t="str">
        <f>IFERROR(VLOOKUP(A736,REKAPAN!$A$1:$M$2940,12, FALSE))</f>
        <v/>
      </c>
      <c r="E742" s="40"/>
      <c r="F742" s="47" t="s">
        <v>351</v>
      </c>
      <c r="G742" s="49" t="str">
        <f t="shared" si="99"/>
        <v/>
      </c>
      <c r="H742" s="50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4" t="s">
        <v>266</v>
      </c>
      <c r="B743" s="52" t="str">
        <f>IFERROR(VLOOKUP(A736,REKAPAN!$A$1:$O$2940,15, FALSE))</f>
        <v/>
      </c>
      <c r="C743" s="58" t="s">
        <v>300</v>
      </c>
      <c r="D743" s="59" t="str">
        <f>IFERROR(VLOOKUP(A736,REKAPAN!$A$1:$M$2940,13, FALSE))</f>
        <v/>
      </c>
      <c r="E743" s="40"/>
      <c r="F743" s="47" t="s">
        <v>372</v>
      </c>
      <c r="G743" s="49" t="str">
        <f t="shared" si="99"/>
        <v/>
      </c>
      <c r="H743" s="50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4" t="s">
        <v>383</v>
      </c>
      <c r="B744" s="52" t="str">
        <f>IFERROR(VLOOKUP(A736,REKAPAN!$A$1:$M$2940,6, FALSE))</f>
        <v/>
      </c>
      <c r="C744" s="58" t="s">
        <v>325</v>
      </c>
      <c r="D744" s="60" t="str">
        <f>IFERROR(VLOOKUP(A736,REKAPAN!$A$1:$M$2940,11, FALSE))</f>
        <v/>
      </c>
      <c r="E744" s="40"/>
      <c r="F744" s="47" t="s">
        <v>394</v>
      </c>
      <c r="G744" s="61" t="str">
        <f>IFERROR(VLOOKUP(A736,REKAPAN!$A$1:$O$1,14, FALSE))</f>
        <v/>
      </c>
      <c r="H744" s="50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4" t="s">
        <v>404</v>
      </c>
      <c r="B745" s="62" t="str">
        <f>IFERROR(VLOOKUP(A736,REKAPAN!$A$1:$M$2940,5, FALSE))</f>
        <v/>
      </c>
      <c r="C745" s="58" t="s">
        <v>351</v>
      </c>
      <c r="D745" s="60" t="str">
        <f>IFERROR(VLOOKUP(A736,REKAPAN!$A$1:$M$2940,9, FALSE))</f>
        <v/>
      </c>
      <c r="E745" s="40"/>
      <c r="F745" s="47" t="s">
        <v>383</v>
      </c>
      <c r="G745" s="63" t="str">
        <f t="shared" ref="G745:G746" si="100">B744</f>
        <v/>
      </c>
      <c r="H745" s="50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64"/>
      <c r="C746" s="58" t="s">
        <v>372</v>
      </c>
      <c r="D746" s="65" t="str">
        <f>IFERROR(VLOOKUP(A736,REKAPAN!$A$1:$M$2940,10, FALSE))</f>
        <v/>
      </c>
      <c r="E746" s="40"/>
      <c r="F746" s="47" t="s">
        <v>404</v>
      </c>
      <c r="G746" s="66" t="str">
        <f t="shared" si="100"/>
        <v/>
      </c>
      <c r="H746" s="50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64"/>
      <c r="C747" s="58" t="s">
        <v>394</v>
      </c>
      <c r="D747" s="67"/>
      <c r="E747" s="40"/>
      <c r="F747" s="47"/>
      <c r="H747" s="50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64"/>
      <c r="C748" s="53"/>
      <c r="D748" s="50"/>
      <c r="E748" s="40"/>
      <c r="F748" s="64"/>
      <c r="H748" s="50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7" t="s">
        <v>460</v>
      </c>
      <c r="B749" s="68" t="s">
        <v>462</v>
      </c>
      <c r="C749" s="53"/>
      <c r="D749" s="54"/>
      <c r="E749" s="40"/>
      <c r="F749" s="69" t="s">
        <v>464</v>
      </c>
      <c r="G749" s="70" t="s">
        <v>469</v>
      </c>
      <c r="H749" s="71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72" t="str">
        <f>IFERROR(VLOOKUP(A736,REKAPAN!$A$2:$R$2940,16, FALSE))</f>
        <v/>
      </c>
      <c r="B750" s="73"/>
      <c r="C750" s="74"/>
      <c r="D750" s="75"/>
      <c r="E750" s="76"/>
      <c r="F750" s="77"/>
      <c r="G750" s="78"/>
      <c r="H750" s="79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26" t="s">
        <v>4116</v>
      </c>
      <c r="B751" s="27"/>
      <c r="C751" s="27"/>
      <c r="D751" s="28"/>
      <c r="E751" s="29"/>
      <c r="F751" s="30" t="str">
        <f>A751</f>
        <v>(27)11</v>
      </c>
      <c r="G751" s="31" t="s">
        <v>238</v>
      </c>
      <c r="H751" s="32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34" t="s">
        <v>239</v>
      </c>
      <c r="B752" s="35" t="str">
        <f>IFERROR(VLOOKUP(A751,REKAPAN!$A$1:$M$2940,2, FALSE))</f>
        <v/>
      </c>
      <c r="C752" s="36"/>
      <c r="D752" s="38"/>
      <c r="E752" s="40"/>
      <c r="F752" s="30" t="s">
        <v>266</v>
      </c>
      <c r="G752" s="43" t="str">
        <f>B758</f>
        <v/>
      </c>
      <c r="H752" s="28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4" t="s">
        <v>269</v>
      </c>
      <c r="B753" s="45" t="str">
        <f>IFERROR(VLOOKUP(A751,REKAPAN!$A$1:$M$2940,3, FALSE))</f>
        <v/>
      </c>
      <c r="D753" s="46"/>
      <c r="E753" s="40"/>
      <c r="F753" s="47" t="s">
        <v>270</v>
      </c>
      <c r="G753" s="49" t="str">
        <f>B752</f>
        <v/>
      </c>
      <c r="H753" s="50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4"/>
      <c r="D754" s="46"/>
      <c r="E754" s="40"/>
      <c r="F754" s="47" t="s">
        <v>283</v>
      </c>
      <c r="G754" s="51" t="str">
        <f t="shared" ref="G754:G758" si="101">D757</f>
        <v/>
      </c>
      <c r="H754" s="50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4"/>
      <c r="D755" s="46"/>
      <c r="E755" s="40"/>
      <c r="F755" s="47" t="s">
        <v>300</v>
      </c>
      <c r="G755" s="51" t="str">
        <f t="shared" si="101"/>
        <v/>
      </c>
      <c r="H755" s="50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4" t="s">
        <v>306</v>
      </c>
      <c r="B756" s="52" t="str">
        <f>IFERROR(VLOOKUP(A751,REKAPAN!$A$1:$M$2940,4, FALSE))</f>
        <v/>
      </c>
      <c r="C756" s="53"/>
      <c r="D756" s="54"/>
      <c r="E756" s="40"/>
      <c r="F756" s="47" t="s">
        <v>325</v>
      </c>
      <c r="G756" s="49" t="str">
        <f t="shared" si="101"/>
        <v/>
      </c>
      <c r="H756" s="50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30" t="s">
        <v>332</v>
      </c>
      <c r="B757" s="55" t="s">
        <v>333</v>
      </c>
      <c r="C757" s="56" t="s">
        <v>283</v>
      </c>
      <c r="D757" s="57" t="str">
        <f>IFERROR(VLOOKUP(A751,REKAPAN!$A$1:$M$2940,12, FALSE))</f>
        <v/>
      </c>
      <c r="E757" s="40"/>
      <c r="F757" s="47" t="s">
        <v>351</v>
      </c>
      <c r="G757" s="49" t="str">
        <f t="shared" si="101"/>
        <v/>
      </c>
      <c r="H757" s="50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4" t="s">
        <v>266</v>
      </c>
      <c r="B758" s="52" t="str">
        <f>IFERROR(VLOOKUP(A751,REKAPAN!$A$1:$O$2940,15, FALSE))</f>
        <v/>
      </c>
      <c r="C758" s="58" t="s">
        <v>300</v>
      </c>
      <c r="D758" s="59" t="str">
        <f>IFERROR(VLOOKUP(A751,REKAPAN!$A$1:$M$2940,13, FALSE))</f>
        <v/>
      </c>
      <c r="E758" s="40"/>
      <c r="F758" s="47" t="s">
        <v>372</v>
      </c>
      <c r="G758" s="49" t="str">
        <f t="shared" si="101"/>
        <v/>
      </c>
      <c r="H758" s="50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4" t="s">
        <v>383</v>
      </c>
      <c r="B759" s="52" t="str">
        <f>IFERROR(VLOOKUP(A751,REKAPAN!$A$1:$M$2940,6, FALSE))</f>
        <v/>
      </c>
      <c r="C759" s="58" t="s">
        <v>325</v>
      </c>
      <c r="D759" s="60" t="str">
        <f>IFERROR(VLOOKUP(A751,REKAPAN!$A$1:$M$2940,11, FALSE))</f>
        <v/>
      </c>
      <c r="E759" s="40"/>
      <c r="F759" s="47" t="s">
        <v>394</v>
      </c>
      <c r="G759" s="61" t="str">
        <f>IFERROR(VLOOKUP(A751,REKAPAN!$A$1:$O$1,14, FALSE))</f>
        <v/>
      </c>
      <c r="H759" s="50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4" t="s">
        <v>404</v>
      </c>
      <c r="B760" s="62" t="str">
        <f>IFERROR(VLOOKUP(A751,REKAPAN!$A$1:$M$2940,5, FALSE))</f>
        <v/>
      </c>
      <c r="C760" s="58" t="s">
        <v>351</v>
      </c>
      <c r="D760" s="60" t="str">
        <f>IFERROR(VLOOKUP(A751,REKAPAN!$A$1:$M$2940,9, FALSE))</f>
        <v/>
      </c>
      <c r="E760" s="40"/>
      <c r="F760" s="47" t="s">
        <v>383</v>
      </c>
      <c r="G760" s="63" t="str">
        <f t="shared" ref="G760:G761" si="102">B759</f>
        <v/>
      </c>
      <c r="H760" s="50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64"/>
      <c r="C761" s="58" t="s">
        <v>372</v>
      </c>
      <c r="D761" s="65" t="str">
        <f>IFERROR(VLOOKUP(A751,REKAPAN!$A$1:$M$2940,10, FALSE))</f>
        <v/>
      </c>
      <c r="E761" s="40"/>
      <c r="F761" s="47" t="s">
        <v>404</v>
      </c>
      <c r="G761" s="66" t="str">
        <f t="shared" si="102"/>
        <v/>
      </c>
      <c r="H761" s="50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64"/>
      <c r="C762" s="58" t="s">
        <v>394</v>
      </c>
      <c r="D762" s="67"/>
      <c r="E762" s="40"/>
      <c r="F762" s="47"/>
      <c r="H762" s="50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64"/>
      <c r="C763" s="53"/>
      <c r="D763" s="50"/>
      <c r="E763" s="40"/>
      <c r="F763" s="64"/>
      <c r="H763" s="50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7" t="s">
        <v>460</v>
      </c>
      <c r="B764" s="68" t="s">
        <v>462</v>
      </c>
      <c r="C764" s="53"/>
      <c r="D764" s="54"/>
      <c r="E764" s="40"/>
      <c r="F764" s="69" t="s">
        <v>464</v>
      </c>
      <c r="G764" s="70" t="s">
        <v>469</v>
      </c>
      <c r="H764" s="71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72" t="str">
        <f>IFERROR(VLOOKUP(A751,REKAPAN!$A$2:$R$2940,16, FALSE))</f>
        <v/>
      </c>
      <c r="B765" s="73"/>
      <c r="C765" s="74"/>
      <c r="D765" s="75"/>
      <c r="E765" s="76"/>
      <c r="F765" s="77"/>
      <c r="G765" s="78"/>
      <c r="H765" s="79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26" t="s">
        <v>4118</v>
      </c>
      <c r="B766" s="27"/>
      <c r="C766" s="27"/>
      <c r="D766" s="28"/>
      <c r="E766" s="29"/>
      <c r="F766" s="30" t="str">
        <f>A766</f>
        <v>(27)12</v>
      </c>
      <c r="G766" s="31" t="s">
        <v>238</v>
      </c>
      <c r="H766" s="32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34" t="s">
        <v>239</v>
      </c>
      <c r="B767" s="35" t="str">
        <f>IFERROR(VLOOKUP(A766,REKAPAN!$A$1:$M$2940,2, FALSE))</f>
        <v/>
      </c>
      <c r="C767" s="36"/>
      <c r="D767" s="38"/>
      <c r="E767" s="40"/>
      <c r="F767" s="30" t="s">
        <v>266</v>
      </c>
      <c r="G767" s="43" t="str">
        <f>B773</f>
        <v/>
      </c>
      <c r="H767" s="28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44" t="s">
        <v>269</v>
      </c>
      <c r="B768" s="45" t="str">
        <f>IFERROR(VLOOKUP(A766,REKAPAN!$A$1:$M$2940,3, FALSE))</f>
        <v/>
      </c>
      <c r="D768" s="46"/>
      <c r="E768" s="40"/>
      <c r="F768" s="47" t="s">
        <v>270</v>
      </c>
      <c r="G768" s="49" t="str">
        <f>B767</f>
        <v/>
      </c>
      <c r="H768" s="50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44"/>
      <c r="D769" s="46"/>
      <c r="E769" s="40"/>
      <c r="F769" s="47" t="s">
        <v>283</v>
      </c>
      <c r="G769" s="51" t="str">
        <f t="shared" ref="G769:G773" si="103">D772</f>
        <v/>
      </c>
      <c r="H769" s="50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44"/>
      <c r="D770" s="46"/>
      <c r="E770" s="40"/>
      <c r="F770" s="47" t="s">
        <v>300</v>
      </c>
      <c r="G770" s="51" t="str">
        <f t="shared" si="103"/>
        <v/>
      </c>
      <c r="H770" s="50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44" t="s">
        <v>306</v>
      </c>
      <c r="B771" s="52" t="str">
        <f>IFERROR(VLOOKUP(A766,REKAPAN!$A$1:$M$2940,4, FALSE))</f>
        <v/>
      </c>
      <c r="C771" s="53"/>
      <c r="D771" s="54"/>
      <c r="E771" s="40"/>
      <c r="F771" s="47" t="s">
        <v>325</v>
      </c>
      <c r="G771" s="49" t="str">
        <f t="shared" si="103"/>
        <v/>
      </c>
      <c r="H771" s="50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30" t="s">
        <v>332</v>
      </c>
      <c r="B772" s="55" t="s">
        <v>333</v>
      </c>
      <c r="C772" s="56" t="s">
        <v>283</v>
      </c>
      <c r="D772" s="57" t="str">
        <f>IFERROR(VLOOKUP(A766,REKAPAN!$A$1:$M$2940,12, FALSE))</f>
        <v/>
      </c>
      <c r="E772" s="40"/>
      <c r="F772" s="47" t="s">
        <v>351</v>
      </c>
      <c r="G772" s="49" t="str">
        <f t="shared" si="103"/>
        <v/>
      </c>
      <c r="H772" s="50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44" t="s">
        <v>266</v>
      </c>
      <c r="B773" s="52" t="str">
        <f>IFERROR(VLOOKUP(A766,REKAPAN!$A$1:$O$2940,15, FALSE))</f>
        <v/>
      </c>
      <c r="C773" s="58" t="s">
        <v>300</v>
      </c>
      <c r="D773" s="59" t="str">
        <f>IFERROR(VLOOKUP(A766,REKAPAN!$A$1:$M$2940,13, FALSE))</f>
        <v/>
      </c>
      <c r="E773" s="40"/>
      <c r="F773" s="47" t="s">
        <v>372</v>
      </c>
      <c r="G773" s="49" t="str">
        <f t="shared" si="103"/>
        <v/>
      </c>
      <c r="H773" s="50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44" t="s">
        <v>383</v>
      </c>
      <c r="B774" s="52" t="str">
        <f>IFERROR(VLOOKUP(A766,REKAPAN!$A$1:$M$2940,6, FALSE))</f>
        <v/>
      </c>
      <c r="C774" s="58" t="s">
        <v>325</v>
      </c>
      <c r="D774" s="60" t="str">
        <f>IFERROR(VLOOKUP(A766,REKAPAN!$A$1:$M$2940,11, FALSE))</f>
        <v/>
      </c>
      <c r="E774" s="40"/>
      <c r="F774" s="47" t="s">
        <v>394</v>
      </c>
      <c r="G774" s="61" t="str">
        <f>IFERROR(VLOOKUP(A766,REKAPAN!$A$1:$O$1,14, FALSE))</f>
        <v/>
      </c>
      <c r="H774" s="50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44" t="s">
        <v>404</v>
      </c>
      <c r="B775" s="62" t="str">
        <f>IFERROR(VLOOKUP(A766,REKAPAN!$A$1:$M$2940,5, FALSE))</f>
        <v/>
      </c>
      <c r="C775" s="58" t="s">
        <v>351</v>
      </c>
      <c r="D775" s="60" t="str">
        <f>IFERROR(VLOOKUP(A766,REKAPAN!$A$1:$M$2940,9, FALSE))</f>
        <v/>
      </c>
      <c r="E775" s="40"/>
      <c r="F775" s="47" t="s">
        <v>383</v>
      </c>
      <c r="G775" s="63" t="str">
        <f t="shared" ref="G775:G776" si="104">B774</f>
        <v/>
      </c>
      <c r="H775" s="50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64"/>
      <c r="C776" s="58" t="s">
        <v>372</v>
      </c>
      <c r="D776" s="65" t="str">
        <f>IFERROR(VLOOKUP(A766,REKAPAN!$A$1:$M$2940,10, FALSE))</f>
        <v/>
      </c>
      <c r="E776" s="40"/>
      <c r="F776" s="47" t="s">
        <v>404</v>
      </c>
      <c r="G776" s="66" t="str">
        <f t="shared" si="104"/>
        <v/>
      </c>
      <c r="H776" s="50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64"/>
      <c r="C777" s="58" t="s">
        <v>394</v>
      </c>
      <c r="D777" s="67"/>
      <c r="E777" s="40"/>
      <c r="F777" s="47"/>
      <c r="H777" s="50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64"/>
      <c r="C778" s="53"/>
      <c r="D778" s="50"/>
      <c r="E778" s="40"/>
      <c r="F778" s="64"/>
      <c r="H778" s="50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47" t="s">
        <v>460</v>
      </c>
      <c r="B779" s="68" t="s">
        <v>462</v>
      </c>
      <c r="C779" s="53"/>
      <c r="D779" s="54"/>
      <c r="E779" s="40"/>
      <c r="F779" s="69" t="s">
        <v>464</v>
      </c>
      <c r="G779" s="70" t="s">
        <v>469</v>
      </c>
      <c r="H779" s="71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72" t="str">
        <f>IFERROR(VLOOKUP(A766,REKAPAN!$A$2:$R$2940,16, FALSE))</f>
        <v/>
      </c>
      <c r="B780" s="73"/>
      <c r="C780" s="74"/>
      <c r="D780" s="75"/>
      <c r="E780" s="76"/>
      <c r="F780" s="77"/>
      <c r="G780" s="78"/>
      <c r="H780" s="79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26" t="s">
        <v>4119</v>
      </c>
      <c r="B781" s="27"/>
      <c r="C781" s="27"/>
      <c r="D781" s="28"/>
      <c r="E781" s="29"/>
      <c r="F781" s="30" t="str">
        <f>A781</f>
        <v>(27)13</v>
      </c>
      <c r="G781" s="31" t="s">
        <v>238</v>
      </c>
      <c r="H781" s="32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34" t="s">
        <v>239</v>
      </c>
      <c r="B782" s="35" t="str">
        <f>IFERROR(VLOOKUP(A781,REKAPAN!$A$1:$M$2940,2, FALSE))</f>
        <v/>
      </c>
      <c r="C782" s="36"/>
      <c r="D782" s="38"/>
      <c r="E782" s="40"/>
      <c r="F782" s="30" t="s">
        <v>266</v>
      </c>
      <c r="G782" s="43" t="str">
        <f>B788</f>
        <v/>
      </c>
      <c r="H782" s="28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44" t="s">
        <v>269</v>
      </c>
      <c r="B783" s="45" t="str">
        <f>IFERROR(VLOOKUP(A781,REKAPAN!$A$1:$M$2940,3, FALSE))</f>
        <v/>
      </c>
      <c r="D783" s="46"/>
      <c r="E783" s="40"/>
      <c r="F783" s="47" t="s">
        <v>270</v>
      </c>
      <c r="G783" s="49" t="str">
        <f>B782</f>
        <v/>
      </c>
      <c r="H783" s="50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44"/>
      <c r="D784" s="46"/>
      <c r="E784" s="40"/>
      <c r="F784" s="47" t="s">
        <v>283</v>
      </c>
      <c r="G784" s="51" t="str">
        <f t="shared" ref="G784:G788" si="105">D787</f>
        <v/>
      </c>
      <c r="H784" s="50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44"/>
      <c r="D785" s="46"/>
      <c r="E785" s="40"/>
      <c r="F785" s="47" t="s">
        <v>300</v>
      </c>
      <c r="G785" s="51" t="str">
        <f t="shared" si="105"/>
        <v/>
      </c>
      <c r="H785" s="50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44" t="s">
        <v>306</v>
      </c>
      <c r="B786" s="52" t="str">
        <f>IFERROR(VLOOKUP(A781,REKAPAN!$A$1:$M$2940,4, FALSE))</f>
        <v/>
      </c>
      <c r="C786" s="53"/>
      <c r="D786" s="54"/>
      <c r="E786" s="40"/>
      <c r="F786" s="47" t="s">
        <v>325</v>
      </c>
      <c r="G786" s="49" t="str">
        <f t="shared" si="105"/>
        <v/>
      </c>
      <c r="H786" s="50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30" t="s">
        <v>332</v>
      </c>
      <c r="B787" s="55" t="s">
        <v>333</v>
      </c>
      <c r="C787" s="56" t="s">
        <v>283</v>
      </c>
      <c r="D787" s="57" t="str">
        <f>IFERROR(VLOOKUP(A781,REKAPAN!$A$1:$M$2940,12, FALSE))</f>
        <v/>
      </c>
      <c r="E787" s="40"/>
      <c r="F787" s="47" t="s">
        <v>351</v>
      </c>
      <c r="G787" s="49" t="str">
        <f t="shared" si="105"/>
        <v/>
      </c>
      <c r="H787" s="50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44" t="s">
        <v>266</v>
      </c>
      <c r="B788" s="52" t="str">
        <f>IFERROR(VLOOKUP(A781,REKAPAN!$A$1:$O$2940,15, FALSE))</f>
        <v/>
      </c>
      <c r="C788" s="58" t="s">
        <v>300</v>
      </c>
      <c r="D788" s="59" t="str">
        <f>IFERROR(VLOOKUP(A781,REKAPAN!$A$1:$M$2940,13, FALSE))</f>
        <v/>
      </c>
      <c r="E788" s="40"/>
      <c r="F788" s="47" t="s">
        <v>372</v>
      </c>
      <c r="G788" s="49" t="str">
        <f t="shared" si="105"/>
        <v/>
      </c>
      <c r="H788" s="50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44" t="s">
        <v>383</v>
      </c>
      <c r="B789" s="52" t="str">
        <f>IFERROR(VLOOKUP(A781,REKAPAN!$A$1:$M$2940,6, FALSE))</f>
        <v/>
      </c>
      <c r="C789" s="58" t="s">
        <v>325</v>
      </c>
      <c r="D789" s="60" t="str">
        <f>IFERROR(VLOOKUP(A781,REKAPAN!$A$1:$M$2940,11, FALSE))</f>
        <v/>
      </c>
      <c r="E789" s="40"/>
      <c r="F789" s="47" t="s">
        <v>394</v>
      </c>
      <c r="G789" s="61" t="str">
        <f>IFERROR(VLOOKUP(A781,REKAPAN!$A$1:$O$1,14, FALSE))</f>
        <v/>
      </c>
      <c r="H789" s="50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44" t="s">
        <v>404</v>
      </c>
      <c r="B790" s="62" t="str">
        <f>IFERROR(VLOOKUP(A781,REKAPAN!$A$1:$M$2940,5, FALSE))</f>
        <v/>
      </c>
      <c r="C790" s="58" t="s">
        <v>351</v>
      </c>
      <c r="D790" s="60" t="str">
        <f>IFERROR(VLOOKUP(A781,REKAPAN!$A$1:$M$2940,9, FALSE))</f>
        <v/>
      </c>
      <c r="E790" s="40"/>
      <c r="F790" s="47" t="s">
        <v>383</v>
      </c>
      <c r="G790" s="63" t="str">
        <f t="shared" ref="G790:G791" si="106">B789</f>
        <v/>
      </c>
      <c r="H790" s="50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64"/>
      <c r="C791" s="58" t="s">
        <v>372</v>
      </c>
      <c r="D791" s="276" t="str">
        <f>IFERROR(VLOOKUP(A781,REKAPAN!$A$1:$M$2940,10, FALSE))</f>
        <v/>
      </c>
      <c r="E791" s="40"/>
      <c r="F791" s="47" t="s">
        <v>404</v>
      </c>
      <c r="G791" s="66" t="str">
        <f t="shared" si="106"/>
        <v/>
      </c>
      <c r="H791" s="50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64"/>
      <c r="C792" s="58" t="s">
        <v>394</v>
      </c>
      <c r="D792" s="67"/>
      <c r="E792" s="40"/>
      <c r="F792" s="47"/>
      <c r="H792" s="50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64"/>
      <c r="C793" s="53"/>
      <c r="D793" s="50"/>
      <c r="E793" s="40"/>
      <c r="F793" s="64"/>
      <c r="H793" s="50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47" t="s">
        <v>460</v>
      </c>
      <c r="B794" s="68" t="s">
        <v>462</v>
      </c>
      <c r="C794" s="53"/>
      <c r="D794" s="54"/>
      <c r="E794" s="40"/>
      <c r="F794" s="69" t="s">
        <v>464</v>
      </c>
      <c r="G794" s="70" t="s">
        <v>469</v>
      </c>
      <c r="H794" s="71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72" t="str">
        <f>IFERROR(VLOOKUP(A781,REKAPAN!$A$2:$R$2940,16, FALSE))</f>
        <v/>
      </c>
      <c r="B795" s="73"/>
      <c r="C795" s="74"/>
      <c r="D795" s="75"/>
      <c r="E795" s="76"/>
      <c r="F795" s="77"/>
      <c r="G795" s="78"/>
      <c r="H795" s="79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26" t="s">
        <v>4213</v>
      </c>
      <c r="B796" s="27"/>
      <c r="C796" s="27"/>
      <c r="D796" s="28"/>
      <c r="E796" s="29"/>
      <c r="F796" s="30" t="str">
        <f>A796</f>
        <v>(27)14</v>
      </c>
      <c r="G796" s="31" t="s">
        <v>238</v>
      </c>
      <c r="H796" s="32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34" t="s">
        <v>239</v>
      </c>
      <c r="B797" s="35" t="str">
        <f>IFERROR(VLOOKUP(A796,REKAPAN!$A$1:$M$2940,2, FALSE))</f>
        <v/>
      </c>
      <c r="C797" s="36"/>
      <c r="D797" s="38"/>
      <c r="E797" s="40"/>
      <c r="F797" s="30" t="s">
        <v>266</v>
      </c>
      <c r="G797" s="43" t="str">
        <f>B803</f>
        <v/>
      </c>
      <c r="H797" s="28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44" t="s">
        <v>269</v>
      </c>
      <c r="B798" s="45" t="str">
        <f>IFERROR(VLOOKUP(A796,REKAPAN!$A$1:$M$2940,3, FALSE))</f>
        <v/>
      </c>
      <c r="D798" s="46"/>
      <c r="E798" s="40"/>
      <c r="F798" s="47" t="s">
        <v>270</v>
      </c>
      <c r="G798" s="49" t="str">
        <f>B797</f>
        <v/>
      </c>
      <c r="H798" s="50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44"/>
      <c r="D799" s="46"/>
      <c r="E799" s="40"/>
      <c r="F799" s="47" t="s">
        <v>283</v>
      </c>
      <c r="G799" s="51" t="str">
        <f t="shared" ref="G799:G803" si="107">D802</f>
        <v/>
      </c>
      <c r="H799" s="50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44"/>
      <c r="D800" s="46"/>
      <c r="E800" s="40"/>
      <c r="F800" s="47" t="s">
        <v>300</v>
      </c>
      <c r="G800" s="51" t="str">
        <f t="shared" si="107"/>
        <v/>
      </c>
      <c r="H800" s="50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44" t="s">
        <v>306</v>
      </c>
      <c r="B801" s="52" t="str">
        <f>IFERROR(VLOOKUP(A796,REKAPAN!$A$1:$M$2940,4, FALSE))</f>
        <v/>
      </c>
      <c r="C801" s="53"/>
      <c r="D801" s="54"/>
      <c r="E801" s="40"/>
      <c r="F801" s="47" t="s">
        <v>325</v>
      </c>
      <c r="G801" s="49" t="str">
        <f t="shared" si="107"/>
        <v/>
      </c>
      <c r="H801" s="50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30" t="s">
        <v>332</v>
      </c>
      <c r="B802" s="55" t="s">
        <v>333</v>
      </c>
      <c r="C802" s="56" t="s">
        <v>283</v>
      </c>
      <c r="D802" s="57" t="str">
        <f>IFERROR(VLOOKUP(A796,REKAPAN!$A$1:$M$2940,12, FALSE))</f>
        <v/>
      </c>
      <c r="E802" s="40"/>
      <c r="F802" s="47" t="s">
        <v>351</v>
      </c>
      <c r="G802" s="49" t="str">
        <f t="shared" si="107"/>
        <v/>
      </c>
      <c r="H802" s="50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44" t="s">
        <v>266</v>
      </c>
      <c r="B803" s="52" t="str">
        <f>IFERROR(VLOOKUP(A796,REKAPAN!$A$1:$O$2940,15, FALSE))</f>
        <v/>
      </c>
      <c r="C803" s="58" t="s">
        <v>300</v>
      </c>
      <c r="D803" s="59" t="str">
        <f>IFERROR(VLOOKUP(A796,REKAPAN!$A$1:$M$2940,13, FALSE))</f>
        <v/>
      </c>
      <c r="E803" s="40"/>
      <c r="F803" s="47" t="s">
        <v>372</v>
      </c>
      <c r="G803" s="49" t="str">
        <f t="shared" si="107"/>
        <v/>
      </c>
      <c r="H803" s="50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44" t="s">
        <v>383</v>
      </c>
      <c r="B804" s="52" t="str">
        <f>IFERROR(VLOOKUP(A796,REKAPAN!$A$1:$M$2940,6, FALSE))</f>
        <v/>
      </c>
      <c r="C804" s="58" t="s">
        <v>325</v>
      </c>
      <c r="D804" s="60" t="str">
        <f>IFERROR(VLOOKUP(A796,REKAPAN!$A$1:$M$2940,11, FALSE))</f>
        <v/>
      </c>
      <c r="E804" s="40"/>
      <c r="F804" s="47" t="s">
        <v>394</v>
      </c>
      <c r="G804" s="61" t="str">
        <f>IFERROR(VLOOKUP(A796,REKAPAN!$A$1:$O$1,14, FALSE))</f>
        <v/>
      </c>
      <c r="H804" s="50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44" t="s">
        <v>404</v>
      </c>
      <c r="B805" s="62" t="str">
        <f>IFERROR(VLOOKUP(A796,REKAPAN!$A$1:$M$2940,5, FALSE))</f>
        <v/>
      </c>
      <c r="C805" s="58" t="s">
        <v>351</v>
      </c>
      <c r="D805" s="60" t="str">
        <f>IFERROR(VLOOKUP(A796,REKAPAN!$A$1:$M$2940,9, FALSE))</f>
        <v/>
      </c>
      <c r="E805" s="40"/>
      <c r="F805" s="47" t="s">
        <v>383</v>
      </c>
      <c r="G805" s="63" t="str">
        <f t="shared" ref="G805:G806" si="108">B804</f>
        <v/>
      </c>
      <c r="H805" s="50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64"/>
      <c r="C806" s="58" t="s">
        <v>372</v>
      </c>
      <c r="D806" s="65" t="str">
        <f>IFERROR(VLOOKUP(A796,REKAPAN!$A$1:$M$2940,10, FALSE))</f>
        <v/>
      </c>
      <c r="E806" s="40"/>
      <c r="F806" s="47" t="s">
        <v>404</v>
      </c>
      <c r="G806" s="66" t="str">
        <f t="shared" si="108"/>
        <v/>
      </c>
      <c r="H806" s="50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64"/>
      <c r="C807" s="58" t="s">
        <v>394</v>
      </c>
      <c r="D807" s="67"/>
      <c r="E807" s="40"/>
      <c r="F807" s="47"/>
      <c r="H807" s="50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64"/>
      <c r="C808" s="53"/>
      <c r="D808" s="50"/>
      <c r="E808" s="40"/>
      <c r="F808" s="64"/>
      <c r="H808" s="50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47" t="s">
        <v>460</v>
      </c>
      <c r="B809" s="68" t="s">
        <v>462</v>
      </c>
      <c r="C809" s="53"/>
      <c r="D809" s="54"/>
      <c r="E809" s="40"/>
      <c r="F809" s="69" t="s">
        <v>464</v>
      </c>
      <c r="G809" s="70" t="s">
        <v>469</v>
      </c>
      <c r="H809" s="71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72" t="str">
        <f>IFERROR(VLOOKUP(A796,REKAPAN!$A$2:$R$2940,16, FALSE))</f>
        <v/>
      </c>
      <c r="B810" s="73"/>
      <c r="C810" s="74"/>
      <c r="D810" s="75"/>
      <c r="E810" s="76"/>
      <c r="F810" s="77"/>
      <c r="G810" s="78"/>
      <c r="H810" s="79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26" t="s">
        <v>4215</v>
      </c>
      <c r="B811" s="27"/>
      <c r="C811" s="27"/>
      <c r="D811" s="28"/>
      <c r="E811" s="29"/>
      <c r="F811" s="30" t="str">
        <f>A811</f>
        <v>(27)15</v>
      </c>
      <c r="G811" s="31" t="s">
        <v>238</v>
      </c>
      <c r="H811" s="32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34" t="s">
        <v>239</v>
      </c>
      <c r="B812" s="35" t="str">
        <f>IFERROR(VLOOKUP(A811,REKAPAN!$A$1:$M$2940,2, FALSE))</f>
        <v/>
      </c>
      <c r="C812" s="36"/>
      <c r="D812" s="38"/>
      <c r="E812" s="40"/>
      <c r="F812" s="30" t="s">
        <v>266</v>
      </c>
      <c r="G812" s="43" t="str">
        <f>B818</f>
        <v/>
      </c>
      <c r="H812" s="28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44" t="s">
        <v>269</v>
      </c>
      <c r="B813" s="45" t="str">
        <f>IFERROR(VLOOKUP(A811,REKAPAN!$A$1:$M$2940,3, FALSE))</f>
        <v/>
      </c>
      <c r="D813" s="46"/>
      <c r="E813" s="40"/>
      <c r="F813" s="47" t="s">
        <v>270</v>
      </c>
      <c r="G813" s="49" t="str">
        <f>B812</f>
        <v/>
      </c>
      <c r="H813" s="50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44"/>
      <c r="D814" s="46"/>
      <c r="E814" s="40"/>
      <c r="F814" s="47" t="s">
        <v>283</v>
      </c>
      <c r="G814" s="51" t="str">
        <f t="shared" ref="G814:G818" si="109">D817</f>
        <v/>
      </c>
      <c r="H814" s="50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44"/>
      <c r="D815" s="46"/>
      <c r="E815" s="40"/>
      <c r="F815" s="47" t="s">
        <v>300</v>
      </c>
      <c r="G815" s="51" t="str">
        <f t="shared" si="109"/>
        <v/>
      </c>
      <c r="H815" s="50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44" t="s">
        <v>306</v>
      </c>
      <c r="B816" s="52" t="str">
        <f>IFERROR(VLOOKUP(A811,REKAPAN!$A$1:$M$2940,4, FALSE))</f>
        <v/>
      </c>
      <c r="C816" s="53"/>
      <c r="D816" s="54"/>
      <c r="E816" s="40"/>
      <c r="F816" s="47" t="s">
        <v>325</v>
      </c>
      <c r="G816" s="49" t="str">
        <f t="shared" si="109"/>
        <v/>
      </c>
      <c r="H816" s="50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30" t="s">
        <v>332</v>
      </c>
      <c r="B817" s="55" t="s">
        <v>333</v>
      </c>
      <c r="C817" s="56" t="s">
        <v>283</v>
      </c>
      <c r="D817" s="57" t="str">
        <f>IFERROR(VLOOKUP(A811,REKAPAN!$A$1:$M$2940,12, FALSE))</f>
        <v/>
      </c>
      <c r="E817" s="40"/>
      <c r="F817" s="47" t="s">
        <v>351</v>
      </c>
      <c r="G817" s="49" t="str">
        <f t="shared" si="109"/>
        <v/>
      </c>
      <c r="H817" s="50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44" t="s">
        <v>266</v>
      </c>
      <c r="B818" s="52" t="str">
        <f>IFERROR(VLOOKUP(A811,REKAPAN!$A$1:$O$2940,15, FALSE))</f>
        <v/>
      </c>
      <c r="C818" s="58" t="s">
        <v>300</v>
      </c>
      <c r="D818" s="59" t="str">
        <f>IFERROR(VLOOKUP(A811,REKAPAN!$A$1:$M$2940,13, FALSE))</f>
        <v/>
      </c>
      <c r="E818" s="40"/>
      <c r="F818" s="47" t="s">
        <v>372</v>
      </c>
      <c r="G818" s="49" t="str">
        <f t="shared" si="109"/>
        <v/>
      </c>
      <c r="H818" s="50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44" t="s">
        <v>383</v>
      </c>
      <c r="B819" s="52" t="str">
        <f>IFERROR(VLOOKUP(A811,REKAPAN!$A$1:$M$2940,6, FALSE))</f>
        <v/>
      </c>
      <c r="C819" s="58" t="s">
        <v>325</v>
      </c>
      <c r="D819" s="60" t="str">
        <f>IFERROR(VLOOKUP(A811,REKAPAN!$A$1:$M$2940,11, FALSE))</f>
        <v/>
      </c>
      <c r="E819" s="40"/>
      <c r="F819" s="47" t="s">
        <v>394</v>
      </c>
      <c r="G819" s="61" t="str">
        <f>IFERROR(VLOOKUP(A811,REKAPAN!$A$1:$O$1,14, FALSE))</f>
        <v/>
      </c>
      <c r="H819" s="50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44" t="s">
        <v>404</v>
      </c>
      <c r="B820" s="62" t="str">
        <f>IFERROR(VLOOKUP(A811,REKAPAN!$A$1:$M$2940,5, FALSE))</f>
        <v/>
      </c>
      <c r="C820" s="58" t="s">
        <v>351</v>
      </c>
      <c r="D820" s="60" t="str">
        <f>IFERROR(VLOOKUP(A811,REKAPAN!$A$1:$M$2940,9, FALSE))</f>
        <v/>
      </c>
      <c r="E820" s="40"/>
      <c r="F820" s="47" t="s">
        <v>383</v>
      </c>
      <c r="G820" s="63" t="str">
        <f t="shared" ref="G820:G821" si="110">B819</f>
        <v/>
      </c>
      <c r="H820" s="50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64"/>
      <c r="C821" s="58" t="s">
        <v>372</v>
      </c>
      <c r="D821" s="65" t="str">
        <f>IFERROR(VLOOKUP(A811,REKAPAN!$A$1:$M$2940,10, FALSE))</f>
        <v/>
      </c>
      <c r="E821" s="40"/>
      <c r="F821" s="47" t="s">
        <v>404</v>
      </c>
      <c r="G821" s="66" t="str">
        <f t="shared" si="110"/>
        <v/>
      </c>
      <c r="H821" s="50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64"/>
      <c r="C822" s="58" t="s">
        <v>394</v>
      </c>
      <c r="D822" s="67"/>
      <c r="E822" s="40"/>
      <c r="F822" s="47"/>
      <c r="H822" s="50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64"/>
      <c r="C823" s="53"/>
      <c r="D823" s="50"/>
      <c r="E823" s="40"/>
      <c r="F823" s="64"/>
      <c r="H823" s="50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47" t="s">
        <v>460</v>
      </c>
      <c r="B824" s="68" t="s">
        <v>462</v>
      </c>
      <c r="C824" s="53"/>
      <c r="D824" s="54"/>
      <c r="E824" s="40"/>
      <c r="F824" s="69" t="s">
        <v>464</v>
      </c>
      <c r="G824" s="70" t="s">
        <v>469</v>
      </c>
      <c r="H824" s="71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72" t="str">
        <f>IFERROR(VLOOKUP(A811,REKAPAN!$A$2:$R$2940,16, FALSE))</f>
        <v/>
      </c>
      <c r="B825" s="73"/>
      <c r="C825" s="74"/>
      <c r="D825" s="75"/>
      <c r="E825" s="76"/>
      <c r="F825" s="77"/>
      <c r="G825" s="78"/>
      <c r="H825" s="79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26" t="s">
        <v>4217</v>
      </c>
      <c r="B826" s="27"/>
      <c r="C826" s="27"/>
      <c r="D826" s="28"/>
      <c r="E826" s="29"/>
      <c r="F826" s="30" t="str">
        <f>A826</f>
        <v>(27)16</v>
      </c>
      <c r="G826" s="31" t="s">
        <v>238</v>
      </c>
      <c r="H826" s="32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34" t="s">
        <v>239</v>
      </c>
      <c r="B827" s="35" t="str">
        <f>IFERROR(VLOOKUP(A826,REKAPAN!$A$1:$M$2940,2, FALSE))</f>
        <v/>
      </c>
      <c r="C827" s="36"/>
      <c r="D827" s="38"/>
      <c r="E827" s="40"/>
      <c r="F827" s="30" t="s">
        <v>266</v>
      </c>
      <c r="G827" s="43" t="str">
        <f>B833</f>
        <v/>
      </c>
      <c r="H827" s="28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4" t="s">
        <v>269</v>
      </c>
      <c r="B828" s="45" t="str">
        <f>IFERROR(VLOOKUP(A826,REKAPAN!$A$1:$M$2940,3, FALSE))</f>
        <v/>
      </c>
      <c r="D828" s="46"/>
      <c r="E828" s="40"/>
      <c r="F828" s="47" t="s">
        <v>270</v>
      </c>
      <c r="G828" s="49" t="str">
        <f>B827</f>
        <v/>
      </c>
      <c r="H828" s="50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4"/>
      <c r="D829" s="46"/>
      <c r="E829" s="40"/>
      <c r="F829" s="47" t="s">
        <v>283</v>
      </c>
      <c r="G829" s="51" t="str">
        <f t="shared" ref="G829:G833" si="111">D832</f>
        <v/>
      </c>
      <c r="H829" s="50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52.5" customHeight="1">
      <c r="A830" s="44"/>
      <c r="D830" s="46"/>
      <c r="E830" s="40"/>
      <c r="F830" s="47" t="s">
        <v>300</v>
      </c>
      <c r="G830" s="51" t="str">
        <f t="shared" si="111"/>
        <v/>
      </c>
      <c r="H830" s="50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4" t="s">
        <v>306</v>
      </c>
      <c r="B831" s="52" t="str">
        <f>IFERROR(VLOOKUP(A826,REKAPAN!$A$1:$M$2940,4, FALSE))</f>
        <v/>
      </c>
      <c r="C831" s="53"/>
      <c r="D831" s="54"/>
      <c r="E831" s="40"/>
      <c r="F831" s="47" t="s">
        <v>325</v>
      </c>
      <c r="G831" s="49" t="str">
        <f t="shared" si="111"/>
        <v/>
      </c>
      <c r="H831" s="50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30" t="s">
        <v>332</v>
      </c>
      <c r="B832" s="55" t="s">
        <v>333</v>
      </c>
      <c r="C832" s="56" t="s">
        <v>283</v>
      </c>
      <c r="D832" s="57" t="str">
        <f>IFERROR(VLOOKUP(A826,REKAPAN!$A$1:$M$2940,12, FALSE))</f>
        <v/>
      </c>
      <c r="E832" s="40"/>
      <c r="F832" s="47" t="s">
        <v>351</v>
      </c>
      <c r="G832" s="49" t="str">
        <f t="shared" si="111"/>
        <v/>
      </c>
      <c r="H832" s="50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4" t="s">
        <v>266</v>
      </c>
      <c r="B833" s="52" t="str">
        <f>IFERROR(VLOOKUP(A826,REKAPAN!$A$1:$O$2940,15, FALSE))</f>
        <v/>
      </c>
      <c r="C833" s="58" t="s">
        <v>300</v>
      </c>
      <c r="D833" s="59" t="str">
        <f>IFERROR(VLOOKUP(A826,REKAPAN!$A$1:$M$2940,13, FALSE))</f>
        <v/>
      </c>
      <c r="E833" s="40"/>
      <c r="F833" s="47" t="s">
        <v>372</v>
      </c>
      <c r="G833" s="49" t="str">
        <f t="shared" si="111"/>
        <v/>
      </c>
      <c r="H833" s="50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4" t="s">
        <v>383</v>
      </c>
      <c r="B834" s="52" t="str">
        <f>IFERROR(VLOOKUP(A826,REKAPAN!$A$1:$M$2940,6, FALSE))</f>
        <v/>
      </c>
      <c r="C834" s="58" t="s">
        <v>325</v>
      </c>
      <c r="D834" s="60" t="str">
        <f>IFERROR(VLOOKUP(A826,REKAPAN!$A$1:$M$2940,11, FALSE))</f>
        <v/>
      </c>
      <c r="E834" s="40"/>
      <c r="F834" s="47" t="s">
        <v>394</v>
      </c>
      <c r="G834" s="61" t="str">
        <f>IFERROR(VLOOKUP(A826,REKAPAN!$A$1:$O$1,14, FALSE))</f>
        <v/>
      </c>
      <c r="H834" s="50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4" t="s">
        <v>404</v>
      </c>
      <c r="B835" s="62" t="str">
        <f>IFERROR(VLOOKUP(A826,REKAPAN!$A$1:$M$2940,5, FALSE))</f>
        <v/>
      </c>
      <c r="C835" s="58" t="s">
        <v>351</v>
      </c>
      <c r="D835" s="60" t="str">
        <f>IFERROR(VLOOKUP(A826,REKAPAN!$A$1:$M$2940,9, FALSE))</f>
        <v/>
      </c>
      <c r="E835" s="40"/>
      <c r="F835" s="47" t="s">
        <v>383</v>
      </c>
      <c r="G835" s="63" t="str">
        <f t="shared" ref="G835:G836" si="112">B834</f>
        <v/>
      </c>
      <c r="H835" s="50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64"/>
      <c r="C836" s="58" t="s">
        <v>372</v>
      </c>
      <c r="D836" s="65" t="str">
        <f>IFERROR(VLOOKUP(A826,REKAPAN!$A$1:$M$2940,10, FALSE))</f>
        <v/>
      </c>
      <c r="E836" s="40"/>
      <c r="F836" s="47" t="s">
        <v>404</v>
      </c>
      <c r="G836" s="66" t="str">
        <f t="shared" si="112"/>
        <v/>
      </c>
      <c r="H836" s="50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64"/>
      <c r="C837" s="58" t="s">
        <v>394</v>
      </c>
      <c r="D837" s="67"/>
      <c r="E837" s="40"/>
      <c r="F837" s="47"/>
      <c r="H837" s="50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64"/>
      <c r="C838" s="53"/>
      <c r="D838" s="50"/>
      <c r="E838" s="40"/>
      <c r="F838" s="64"/>
      <c r="H838" s="50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7" t="s">
        <v>460</v>
      </c>
      <c r="B839" s="68" t="s">
        <v>462</v>
      </c>
      <c r="C839" s="53"/>
      <c r="D839" s="54"/>
      <c r="E839" s="40"/>
      <c r="F839" s="69" t="s">
        <v>464</v>
      </c>
      <c r="G839" s="70" t="s">
        <v>469</v>
      </c>
      <c r="H839" s="71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72" t="str">
        <f>IFERROR(VLOOKUP(A826,REKAPAN!$A$2:$R$2940,16, FALSE))</f>
        <v/>
      </c>
      <c r="B840" s="73"/>
      <c r="C840" s="74"/>
      <c r="D840" s="75"/>
      <c r="E840" s="76"/>
      <c r="F840" s="77"/>
      <c r="G840" s="78"/>
      <c r="H840" s="79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26" t="s">
        <v>4219</v>
      </c>
      <c r="B841" s="27"/>
      <c r="C841" s="27"/>
      <c r="D841" s="28"/>
      <c r="E841" s="29"/>
      <c r="F841" s="30" t="str">
        <f>A841</f>
        <v>(27)17</v>
      </c>
      <c r="G841" s="31" t="s">
        <v>238</v>
      </c>
      <c r="H841" s="32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34" t="s">
        <v>239</v>
      </c>
      <c r="B842" s="35" t="str">
        <f>IFERROR(VLOOKUP(A841,REKAPAN!$A$1:$M$2940,2, FALSE))</f>
        <v/>
      </c>
      <c r="C842" s="36"/>
      <c r="D842" s="38"/>
      <c r="E842" s="40"/>
      <c r="F842" s="30" t="s">
        <v>266</v>
      </c>
      <c r="G842" s="43" t="str">
        <f>B848</f>
        <v/>
      </c>
      <c r="H842" s="28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4" t="s">
        <v>269</v>
      </c>
      <c r="B843" s="45" t="str">
        <f>IFERROR(VLOOKUP(A841,REKAPAN!$A$1:$M$2940,3, FALSE))</f>
        <v/>
      </c>
      <c r="D843" s="46"/>
      <c r="E843" s="40"/>
      <c r="F843" s="47" t="s">
        <v>270</v>
      </c>
      <c r="G843" s="49" t="str">
        <f>B842</f>
        <v/>
      </c>
      <c r="H843" s="50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4"/>
      <c r="D844" s="46"/>
      <c r="E844" s="40"/>
      <c r="F844" s="47" t="s">
        <v>283</v>
      </c>
      <c r="G844" s="51" t="str">
        <f t="shared" ref="G844:G848" si="113">D847</f>
        <v/>
      </c>
      <c r="H844" s="50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4"/>
      <c r="D845" s="46"/>
      <c r="E845" s="40"/>
      <c r="F845" s="47" t="s">
        <v>300</v>
      </c>
      <c r="G845" s="51" t="str">
        <f t="shared" si="113"/>
        <v/>
      </c>
      <c r="H845" s="50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4" t="s">
        <v>306</v>
      </c>
      <c r="B846" s="52" t="str">
        <f>IFERROR(VLOOKUP(A841,REKAPAN!$A$1:$M$2940,4, FALSE))</f>
        <v/>
      </c>
      <c r="C846" s="53"/>
      <c r="D846" s="54"/>
      <c r="E846" s="40"/>
      <c r="F846" s="47" t="s">
        <v>325</v>
      </c>
      <c r="G846" s="49" t="str">
        <f t="shared" si="113"/>
        <v/>
      </c>
      <c r="H846" s="50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30" t="s">
        <v>332</v>
      </c>
      <c r="B847" s="55" t="s">
        <v>333</v>
      </c>
      <c r="C847" s="56" t="s">
        <v>283</v>
      </c>
      <c r="D847" s="57" t="str">
        <f>IFERROR(VLOOKUP(A841,REKAPAN!$A$1:$M$2940,12, FALSE))</f>
        <v/>
      </c>
      <c r="E847" s="40"/>
      <c r="F847" s="47" t="s">
        <v>351</v>
      </c>
      <c r="G847" s="49" t="str">
        <f t="shared" si="113"/>
        <v/>
      </c>
      <c r="H847" s="50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4" t="s">
        <v>266</v>
      </c>
      <c r="B848" s="52" t="str">
        <f>IFERROR(VLOOKUP(A841,REKAPAN!$A$1:$O$2940,15, FALSE))</f>
        <v/>
      </c>
      <c r="C848" s="58" t="s">
        <v>300</v>
      </c>
      <c r="D848" s="59" t="str">
        <f>IFERROR(VLOOKUP(A841,REKAPAN!$A$1:$M$2940,13, FALSE))</f>
        <v/>
      </c>
      <c r="E848" s="40"/>
      <c r="F848" s="47" t="s">
        <v>372</v>
      </c>
      <c r="G848" s="49" t="str">
        <f t="shared" si="113"/>
        <v/>
      </c>
      <c r="H848" s="50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4" t="s">
        <v>383</v>
      </c>
      <c r="B849" s="52" t="str">
        <f>IFERROR(VLOOKUP(A841,REKAPAN!$A$1:$M$2940,6, FALSE))</f>
        <v/>
      </c>
      <c r="C849" s="58" t="s">
        <v>325</v>
      </c>
      <c r="D849" s="60" t="str">
        <f>IFERROR(VLOOKUP(A841,REKAPAN!$A$1:$M$2940,11, FALSE))</f>
        <v/>
      </c>
      <c r="E849" s="40"/>
      <c r="F849" s="47" t="s">
        <v>394</v>
      </c>
      <c r="G849" s="61" t="str">
        <f>IFERROR(VLOOKUP(A841,REKAPAN!$A$1:$O$1,14, FALSE))</f>
        <v/>
      </c>
      <c r="H849" s="50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4" t="s">
        <v>404</v>
      </c>
      <c r="B850" s="62" t="str">
        <f>IFERROR(VLOOKUP(A841,REKAPAN!$A$1:$M$2940,5, FALSE))</f>
        <v/>
      </c>
      <c r="C850" s="58" t="s">
        <v>351</v>
      </c>
      <c r="D850" s="60" t="str">
        <f>IFERROR(VLOOKUP(A841,REKAPAN!$A$1:$M$2940,9, FALSE))</f>
        <v/>
      </c>
      <c r="E850" s="40"/>
      <c r="F850" s="47" t="s">
        <v>383</v>
      </c>
      <c r="G850" s="63" t="str">
        <f t="shared" ref="G850:G851" si="114">B849</f>
        <v/>
      </c>
      <c r="H850" s="50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64"/>
      <c r="C851" s="58" t="s">
        <v>372</v>
      </c>
      <c r="D851" s="65" t="str">
        <f>IFERROR(VLOOKUP(A841,REKAPAN!$A$1:$M$2940,10, FALSE))</f>
        <v/>
      </c>
      <c r="E851" s="40"/>
      <c r="F851" s="47" t="s">
        <v>404</v>
      </c>
      <c r="G851" s="66" t="str">
        <f t="shared" si="114"/>
        <v/>
      </c>
      <c r="H851" s="50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64"/>
      <c r="C852" s="58" t="s">
        <v>394</v>
      </c>
      <c r="D852" s="67"/>
      <c r="E852" s="40"/>
      <c r="F852" s="47"/>
      <c r="H852" s="50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64"/>
      <c r="C853" s="53"/>
      <c r="D853" s="50"/>
      <c r="E853" s="40"/>
      <c r="F853" s="64"/>
      <c r="H853" s="50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7" t="s">
        <v>460</v>
      </c>
      <c r="B854" s="68" t="s">
        <v>462</v>
      </c>
      <c r="C854" s="53"/>
      <c r="D854" s="54"/>
      <c r="E854" s="40"/>
      <c r="F854" s="69" t="s">
        <v>464</v>
      </c>
      <c r="G854" s="70" t="s">
        <v>469</v>
      </c>
      <c r="H854" s="71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72" t="str">
        <f>IFERROR(VLOOKUP(A841,REKAPAN!$A$2:$R$2940,16, FALSE))</f>
        <v/>
      </c>
      <c r="B855" s="73"/>
      <c r="C855" s="74"/>
      <c r="D855" s="75"/>
      <c r="E855" s="76"/>
      <c r="F855" s="77"/>
      <c r="G855" s="78"/>
      <c r="H855" s="79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26" t="s">
        <v>4221</v>
      </c>
      <c r="B856" s="27"/>
      <c r="C856" s="27"/>
      <c r="D856" s="28"/>
      <c r="E856" s="29"/>
      <c r="F856" s="30" t="str">
        <f>A856</f>
        <v>(27)18</v>
      </c>
      <c r="G856" s="31" t="s">
        <v>238</v>
      </c>
      <c r="H856" s="32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34" t="s">
        <v>239</v>
      </c>
      <c r="B857" s="35" t="str">
        <f>IFERROR(VLOOKUP(A856,REKAPAN!$A$1:$M$2940,2, FALSE))</f>
        <v/>
      </c>
      <c r="C857" s="36"/>
      <c r="D857" s="38"/>
      <c r="E857" s="40"/>
      <c r="F857" s="30" t="s">
        <v>266</v>
      </c>
      <c r="G857" s="43" t="str">
        <f>B863</f>
        <v/>
      </c>
      <c r="H857" s="28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44" t="s">
        <v>269</v>
      </c>
      <c r="B858" s="45" t="str">
        <f>IFERROR(VLOOKUP(A856,REKAPAN!$A$1:$M$2940,3, FALSE))</f>
        <v/>
      </c>
      <c r="D858" s="46"/>
      <c r="E858" s="40"/>
      <c r="F858" s="47" t="s">
        <v>270</v>
      </c>
      <c r="G858" s="49" t="str">
        <f>B857</f>
        <v/>
      </c>
      <c r="H858" s="50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44"/>
      <c r="D859" s="46"/>
      <c r="E859" s="40"/>
      <c r="F859" s="47" t="s">
        <v>283</v>
      </c>
      <c r="G859" s="51" t="str">
        <f t="shared" ref="G859:G863" si="115">D862</f>
        <v/>
      </c>
      <c r="H859" s="50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44"/>
      <c r="D860" s="46"/>
      <c r="E860" s="40"/>
      <c r="F860" s="47" t="s">
        <v>300</v>
      </c>
      <c r="G860" s="51" t="str">
        <f t="shared" si="115"/>
        <v/>
      </c>
      <c r="H860" s="50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44" t="s">
        <v>306</v>
      </c>
      <c r="B861" s="52" t="str">
        <f>IFERROR(VLOOKUP(A856,REKAPAN!$A$1:$M$2940,4, FALSE))</f>
        <v/>
      </c>
      <c r="C861" s="53"/>
      <c r="D861" s="54"/>
      <c r="E861" s="40"/>
      <c r="F861" s="47" t="s">
        <v>325</v>
      </c>
      <c r="G861" s="49" t="str">
        <f t="shared" si="115"/>
        <v/>
      </c>
      <c r="H861" s="50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30" t="s">
        <v>332</v>
      </c>
      <c r="B862" s="55" t="s">
        <v>333</v>
      </c>
      <c r="C862" s="56" t="s">
        <v>283</v>
      </c>
      <c r="D862" s="57" t="str">
        <f>IFERROR(VLOOKUP(A856,REKAPAN!$A$1:$M$2940,12, FALSE))</f>
        <v/>
      </c>
      <c r="E862" s="40"/>
      <c r="F862" s="47" t="s">
        <v>351</v>
      </c>
      <c r="G862" s="49" t="str">
        <f t="shared" si="115"/>
        <v/>
      </c>
      <c r="H862" s="50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44" t="s">
        <v>266</v>
      </c>
      <c r="B863" s="52" t="str">
        <f>IFERROR(VLOOKUP(A856,REKAPAN!$A$1:$O$2940,15, FALSE))</f>
        <v/>
      </c>
      <c r="C863" s="58" t="s">
        <v>300</v>
      </c>
      <c r="D863" s="59" t="str">
        <f>IFERROR(VLOOKUP(A856,REKAPAN!$A$1:$M$2940,13, FALSE))</f>
        <v/>
      </c>
      <c r="E863" s="40"/>
      <c r="F863" s="47" t="s">
        <v>372</v>
      </c>
      <c r="G863" s="49" t="str">
        <f t="shared" si="115"/>
        <v/>
      </c>
      <c r="H863" s="50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44" t="s">
        <v>383</v>
      </c>
      <c r="B864" s="52" t="str">
        <f>IFERROR(VLOOKUP(A856,REKAPAN!$A$1:$M$2940,6, FALSE))</f>
        <v/>
      </c>
      <c r="C864" s="58" t="s">
        <v>325</v>
      </c>
      <c r="D864" s="60" t="str">
        <f>IFERROR(VLOOKUP(A856,REKAPAN!$A$1:$M$2940,11, FALSE))</f>
        <v/>
      </c>
      <c r="E864" s="40"/>
      <c r="F864" s="47" t="s">
        <v>394</v>
      </c>
      <c r="G864" s="61" t="str">
        <f>IFERROR(VLOOKUP(A856,REKAPAN!$A$1:$O$1,14, FALSE))</f>
        <v/>
      </c>
      <c r="H864" s="50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44" t="s">
        <v>404</v>
      </c>
      <c r="B865" s="62" t="str">
        <f>IFERROR(VLOOKUP(A856,REKAPAN!$A$1:$M$2940,5, FALSE))</f>
        <v/>
      </c>
      <c r="C865" s="58" t="s">
        <v>351</v>
      </c>
      <c r="D865" s="60" t="str">
        <f>IFERROR(VLOOKUP(A856,REKAPAN!$A$1:$M$2940,9, FALSE))</f>
        <v/>
      </c>
      <c r="E865" s="40"/>
      <c r="F865" s="47" t="s">
        <v>383</v>
      </c>
      <c r="G865" s="63" t="str">
        <f t="shared" ref="G865:G866" si="116">B864</f>
        <v/>
      </c>
      <c r="H865" s="50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64"/>
      <c r="C866" s="58" t="s">
        <v>372</v>
      </c>
      <c r="D866" s="65" t="str">
        <f>IFERROR(VLOOKUP(A856,REKAPAN!$A$1:$M$2940,10, FALSE))</f>
        <v/>
      </c>
      <c r="E866" s="40"/>
      <c r="F866" s="47" t="s">
        <v>404</v>
      </c>
      <c r="G866" s="66" t="str">
        <f t="shared" si="116"/>
        <v/>
      </c>
      <c r="H866" s="50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64"/>
      <c r="C867" s="58" t="s">
        <v>394</v>
      </c>
      <c r="D867" s="67"/>
      <c r="E867" s="40"/>
      <c r="F867" s="47"/>
      <c r="H867" s="50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64"/>
      <c r="C868" s="53"/>
      <c r="D868" s="50"/>
      <c r="E868" s="40"/>
      <c r="F868" s="64"/>
      <c r="H868" s="50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47" t="s">
        <v>460</v>
      </c>
      <c r="B869" s="68" t="s">
        <v>462</v>
      </c>
      <c r="C869" s="53"/>
      <c r="D869" s="54"/>
      <c r="E869" s="40"/>
      <c r="F869" s="69" t="s">
        <v>464</v>
      </c>
      <c r="G869" s="70" t="s">
        <v>469</v>
      </c>
      <c r="H869" s="71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72" t="str">
        <f>IFERROR(VLOOKUP(A856,REKAPAN!$A$2:$R$2940,16, FALSE))</f>
        <v/>
      </c>
      <c r="B870" s="73"/>
      <c r="C870" s="74"/>
      <c r="D870" s="75"/>
      <c r="E870" s="76"/>
      <c r="F870" s="77"/>
      <c r="G870" s="78"/>
      <c r="H870" s="79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26" t="s">
        <v>4223</v>
      </c>
      <c r="B871" s="27"/>
      <c r="C871" s="27"/>
      <c r="D871" s="28"/>
      <c r="E871" s="29"/>
      <c r="F871" s="30" t="str">
        <f>A871</f>
        <v>(27)19</v>
      </c>
      <c r="G871" s="31" t="s">
        <v>238</v>
      </c>
      <c r="H871" s="32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34" t="s">
        <v>239</v>
      </c>
      <c r="B872" s="35" t="str">
        <f>IFERROR(VLOOKUP(A871,REKAPAN!$A$1:$M$2940,2, FALSE))</f>
        <v/>
      </c>
      <c r="C872" s="36"/>
      <c r="D872" s="38"/>
      <c r="E872" s="40"/>
      <c r="F872" s="30" t="s">
        <v>266</v>
      </c>
      <c r="G872" s="43" t="str">
        <f>B878</f>
        <v/>
      </c>
      <c r="H872" s="28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44" t="s">
        <v>269</v>
      </c>
      <c r="B873" s="45" t="str">
        <f>IFERROR(VLOOKUP(A871,REKAPAN!$A$1:$M$2940,3, FALSE))</f>
        <v/>
      </c>
      <c r="D873" s="46"/>
      <c r="E873" s="40"/>
      <c r="F873" s="47" t="s">
        <v>270</v>
      </c>
      <c r="G873" s="49" t="str">
        <f>B872</f>
        <v/>
      </c>
      <c r="H873" s="50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44"/>
      <c r="D874" s="46"/>
      <c r="E874" s="40"/>
      <c r="F874" s="47" t="s">
        <v>283</v>
      </c>
      <c r="G874" s="51" t="str">
        <f t="shared" ref="G874:G878" si="117">D877</f>
        <v/>
      </c>
      <c r="H874" s="50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44"/>
      <c r="D875" s="46"/>
      <c r="E875" s="40"/>
      <c r="F875" s="47" t="s">
        <v>300</v>
      </c>
      <c r="G875" s="51" t="str">
        <f t="shared" si="117"/>
        <v/>
      </c>
      <c r="H875" s="50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44" t="s">
        <v>306</v>
      </c>
      <c r="B876" s="52" t="str">
        <f>IFERROR(VLOOKUP(A871,REKAPAN!$A$1:$M$2940,4, FALSE))</f>
        <v/>
      </c>
      <c r="C876" s="53"/>
      <c r="D876" s="54"/>
      <c r="E876" s="40"/>
      <c r="F876" s="47" t="s">
        <v>325</v>
      </c>
      <c r="G876" s="49" t="str">
        <f t="shared" si="117"/>
        <v/>
      </c>
      <c r="H876" s="50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30" t="s">
        <v>332</v>
      </c>
      <c r="B877" s="55" t="s">
        <v>333</v>
      </c>
      <c r="C877" s="56" t="s">
        <v>283</v>
      </c>
      <c r="D877" s="57" t="str">
        <f>IFERROR(VLOOKUP(A871,REKAPAN!$A$1:$M$2940,12, FALSE))</f>
        <v/>
      </c>
      <c r="E877" s="40"/>
      <c r="F877" s="47" t="s">
        <v>351</v>
      </c>
      <c r="G877" s="49" t="str">
        <f t="shared" si="117"/>
        <v/>
      </c>
      <c r="H877" s="50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44" t="s">
        <v>266</v>
      </c>
      <c r="B878" s="52" t="str">
        <f>IFERROR(VLOOKUP(A871,REKAPAN!$A$1:$O$2940,15, FALSE))</f>
        <v/>
      </c>
      <c r="C878" s="58" t="s">
        <v>300</v>
      </c>
      <c r="D878" s="59" t="str">
        <f>IFERROR(VLOOKUP(A871,REKAPAN!$A$1:$M$2940,13, FALSE))</f>
        <v/>
      </c>
      <c r="E878" s="40"/>
      <c r="F878" s="47" t="s">
        <v>372</v>
      </c>
      <c r="G878" s="49" t="str">
        <f t="shared" si="117"/>
        <v/>
      </c>
      <c r="H878" s="50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44" t="s">
        <v>383</v>
      </c>
      <c r="B879" s="52" t="str">
        <f>IFERROR(VLOOKUP(A871,REKAPAN!$A$1:$M$2940,6, FALSE))</f>
        <v/>
      </c>
      <c r="C879" s="58" t="s">
        <v>325</v>
      </c>
      <c r="D879" s="60" t="str">
        <f>IFERROR(VLOOKUP(A871,REKAPAN!$A$1:$M$2940,11, FALSE))</f>
        <v/>
      </c>
      <c r="E879" s="40"/>
      <c r="F879" s="47" t="s">
        <v>394</v>
      </c>
      <c r="G879" s="61" t="str">
        <f>IFERROR(VLOOKUP(A871,REKAPAN!$A$1:$O$1,14, FALSE))</f>
        <v/>
      </c>
      <c r="H879" s="50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44" t="s">
        <v>404</v>
      </c>
      <c r="B880" s="62" t="str">
        <f>IFERROR(VLOOKUP(A871,REKAPAN!$A$1:$M$2940,5, FALSE))</f>
        <v/>
      </c>
      <c r="C880" s="58" t="s">
        <v>351</v>
      </c>
      <c r="D880" s="60" t="str">
        <f>IFERROR(VLOOKUP(A871,REKAPAN!$A$1:$M$2940,9, FALSE))</f>
        <v/>
      </c>
      <c r="E880" s="40"/>
      <c r="F880" s="47" t="s">
        <v>383</v>
      </c>
      <c r="G880" s="63" t="str">
        <f t="shared" ref="G880:G881" si="118">B879</f>
        <v/>
      </c>
      <c r="H880" s="50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64"/>
      <c r="C881" s="58" t="s">
        <v>372</v>
      </c>
      <c r="D881" s="65" t="str">
        <f>IFERROR(VLOOKUP(A871,REKAPAN!$A$1:$M$2940,10, FALSE))</f>
        <v/>
      </c>
      <c r="E881" s="40"/>
      <c r="F881" s="47" t="s">
        <v>404</v>
      </c>
      <c r="G881" s="66" t="str">
        <f t="shared" si="118"/>
        <v/>
      </c>
      <c r="H881" s="50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64"/>
      <c r="C882" s="58" t="s">
        <v>394</v>
      </c>
      <c r="D882" s="67"/>
      <c r="E882" s="40"/>
      <c r="F882" s="47"/>
      <c r="H882" s="50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64"/>
      <c r="C883" s="53"/>
      <c r="D883" s="50"/>
      <c r="E883" s="40"/>
      <c r="F883" s="64"/>
      <c r="H883" s="50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47" t="s">
        <v>460</v>
      </c>
      <c r="B884" s="68" t="s">
        <v>462</v>
      </c>
      <c r="C884" s="53"/>
      <c r="D884" s="54"/>
      <c r="E884" s="40"/>
      <c r="F884" s="69" t="s">
        <v>464</v>
      </c>
      <c r="G884" s="70" t="s">
        <v>469</v>
      </c>
      <c r="H884" s="71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72" t="str">
        <f>IFERROR(VLOOKUP(A871,REKAPAN!$A$2:$R$2940,16, FALSE))</f>
        <v/>
      </c>
      <c r="B885" s="73"/>
      <c r="C885" s="74"/>
      <c r="D885" s="75"/>
      <c r="E885" s="76"/>
      <c r="F885" s="77"/>
      <c r="G885" s="78"/>
      <c r="H885" s="79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26" t="s">
        <v>4121</v>
      </c>
      <c r="B886" s="27"/>
      <c r="C886" s="27"/>
      <c r="D886" s="28"/>
      <c r="E886" s="29"/>
      <c r="F886" s="30" t="str">
        <f>A886</f>
        <v>(28)1</v>
      </c>
      <c r="G886" s="31" t="s">
        <v>238</v>
      </c>
      <c r="H886" s="32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34" t="s">
        <v>239</v>
      </c>
      <c r="B887" s="35" t="str">
        <f>IFERROR(VLOOKUP(A886,REKAPAN!$A$1:$M$2940,2, FALSE))</f>
        <v/>
      </c>
      <c r="C887" s="36"/>
      <c r="D887" s="38"/>
      <c r="E887" s="40"/>
      <c r="F887" s="30" t="s">
        <v>266</v>
      </c>
      <c r="G887" s="43" t="str">
        <f>B893</f>
        <v/>
      </c>
      <c r="H887" s="28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44" t="s">
        <v>269</v>
      </c>
      <c r="B888" s="45" t="str">
        <f>IFERROR(VLOOKUP(A886,REKAPAN!$A$1:$M$2940,3, FALSE))</f>
        <v/>
      </c>
      <c r="D888" s="46"/>
      <c r="E888" s="40"/>
      <c r="F888" s="47" t="s">
        <v>270</v>
      </c>
      <c r="G888" s="49" t="str">
        <f>B887</f>
        <v/>
      </c>
      <c r="H888" s="50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44"/>
      <c r="D889" s="46"/>
      <c r="E889" s="40"/>
      <c r="F889" s="47" t="s">
        <v>283</v>
      </c>
      <c r="G889" s="51" t="str">
        <f t="shared" ref="G889:G893" si="119">D892</f>
        <v/>
      </c>
      <c r="H889" s="50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44"/>
      <c r="D890" s="46"/>
      <c r="E890" s="40"/>
      <c r="F890" s="47" t="s">
        <v>300</v>
      </c>
      <c r="G890" s="51" t="str">
        <f t="shared" si="119"/>
        <v/>
      </c>
      <c r="H890" s="50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44" t="s">
        <v>306</v>
      </c>
      <c r="B891" s="52" t="str">
        <f>IFERROR(VLOOKUP(A886,REKAPAN!$A$1:$M$2940,4, FALSE))</f>
        <v/>
      </c>
      <c r="C891" s="53"/>
      <c r="D891" s="54"/>
      <c r="E891" s="40"/>
      <c r="F891" s="47" t="s">
        <v>325</v>
      </c>
      <c r="G891" s="49" t="str">
        <f t="shared" si="119"/>
        <v/>
      </c>
      <c r="H891" s="50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30" t="s">
        <v>332</v>
      </c>
      <c r="B892" s="55" t="s">
        <v>333</v>
      </c>
      <c r="C892" s="56" t="s">
        <v>283</v>
      </c>
      <c r="D892" s="57" t="str">
        <f>IFERROR(VLOOKUP(A886,REKAPAN!$A$1:$M$2940,12, FALSE))</f>
        <v/>
      </c>
      <c r="E892" s="40"/>
      <c r="F892" s="47" t="s">
        <v>351</v>
      </c>
      <c r="G892" s="49" t="str">
        <f t="shared" si="119"/>
        <v/>
      </c>
      <c r="H892" s="50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44" t="s">
        <v>266</v>
      </c>
      <c r="B893" s="52" t="str">
        <f>IFERROR(VLOOKUP(A886,REKAPAN!$A$1:$O$2940,15, FALSE))</f>
        <v/>
      </c>
      <c r="C893" s="58" t="s">
        <v>300</v>
      </c>
      <c r="D893" s="59" t="str">
        <f>IFERROR(VLOOKUP(A886,REKAPAN!$A$1:$M$2940,13, FALSE))</f>
        <v/>
      </c>
      <c r="E893" s="40"/>
      <c r="F893" s="47" t="s">
        <v>372</v>
      </c>
      <c r="G893" s="49" t="str">
        <f t="shared" si="119"/>
        <v/>
      </c>
      <c r="H893" s="50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44" t="s">
        <v>383</v>
      </c>
      <c r="B894" s="52" t="str">
        <f>IFERROR(VLOOKUP(A886,REKAPAN!$A$1:$M$2940,6, FALSE))</f>
        <v/>
      </c>
      <c r="C894" s="58" t="s">
        <v>325</v>
      </c>
      <c r="D894" s="60" t="str">
        <f>IFERROR(VLOOKUP(A886,REKAPAN!$A$1:$M$2940,11, FALSE))</f>
        <v/>
      </c>
      <c r="E894" s="40"/>
      <c r="F894" s="47" t="s">
        <v>394</v>
      </c>
      <c r="G894" s="61" t="str">
        <f>IFERROR(VLOOKUP(A886,REKAPAN!$A$1:$O$1,14, FALSE))</f>
        <v/>
      </c>
      <c r="H894" s="50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44" t="s">
        <v>404</v>
      </c>
      <c r="B895" s="62" t="str">
        <f>IFERROR(VLOOKUP(A886,REKAPAN!$A$1:$M$2940,5, FALSE))</f>
        <v/>
      </c>
      <c r="C895" s="58" t="s">
        <v>351</v>
      </c>
      <c r="D895" s="60" t="str">
        <f>IFERROR(VLOOKUP(A886,REKAPAN!$A$1:$M$2940,9, FALSE))</f>
        <v/>
      </c>
      <c r="E895" s="40"/>
      <c r="F895" s="47" t="s">
        <v>383</v>
      </c>
      <c r="G895" s="63" t="str">
        <f t="shared" ref="G895:G896" si="120">B894</f>
        <v/>
      </c>
      <c r="H895" s="50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64"/>
      <c r="C896" s="58" t="s">
        <v>372</v>
      </c>
      <c r="D896" s="65" t="str">
        <f>IFERROR(VLOOKUP(A886,REKAPAN!$A$1:$M$2940,10, FALSE))</f>
        <v/>
      </c>
      <c r="E896" s="40"/>
      <c r="F896" s="47" t="s">
        <v>404</v>
      </c>
      <c r="G896" s="66" t="str">
        <f t="shared" si="120"/>
        <v/>
      </c>
      <c r="H896" s="50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64"/>
      <c r="C897" s="58" t="s">
        <v>394</v>
      </c>
      <c r="D897" s="67"/>
      <c r="E897" s="40"/>
      <c r="F897" s="47"/>
      <c r="H897" s="50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64"/>
      <c r="C898" s="53"/>
      <c r="D898" s="50"/>
      <c r="E898" s="40"/>
      <c r="F898" s="64"/>
      <c r="H898" s="50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47" t="s">
        <v>460</v>
      </c>
      <c r="B899" s="68" t="s">
        <v>462</v>
      </c>
      <c r="C899" s="53"/>
      <c r="D899" s="54"/>
      <c r="E899" s="40"/>
      <c r="F899" s="69" t="s">
        <v>464</v>
      </c>
      <c r="G899" s="70" t="s">
        <v>469</v>
      </c>
      <c r="H899" s="71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72" t="str">
        <f>IFERROR(VLOOKUP(A886,REKAPAN!$A$2:$R$2940,16, FALSE))</f>
        <v/>
      </c>
      <c r="B900" s="73"/>
      <c r="C900" s="74"/>
      <c r="D900" s="75"/>
      <c r="E900" s="76"/>
      <c r="F900" s="77"/>
      <c r="G900" s="78"/>
      <c r="H900" s="79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26" t="s">
        <v>4122</v>
      </c>
      <c r="B901" s="27"/>
      <c r="C901" s="27"/>
      <c r="D901" s="28"/>
      <c r="E901" s="29"/>
      <c r="F901" s="30" t="str">
        <f>A901</f>
        <v>(28)2</v>
      </c>
      <c r="G901" s="31" t="s">
        <v>238</v>
      </c>
      <c r="H901" s="32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34" t="s">
        <v>239</v>
      </c>
      <c r="B902" s="35" t="str">
        <f>IFERROR(VLOOKUP(A901,REKAPAN!$A$1:$M$2940,2, FALSE))</f>
        <v/>
      </c>
      <c r="C902" s="36"/>
      <c r="D902" s="38"/>
      <c r="E902" s="40"/>
      <c r="F902" s="30" t="s">
        <v>266</v>
      </c>
      <c r="G902" s="43" t="str">
        <f>B908</f>
        <v/>
      </c>
      <c r="H902" s="28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44" t="s">
        <v>269</v>
      </c>
      <c r="B903" s="45" t="str">
        <f>IFERROR(VLOOKUP(A901,REKAPAN!$A$1:$M$2940,3, FALSE))</f>
        <v/>
      </c>
      <c r="D903" s="46"/>
      <c r="E903" s="40"/>
      <c r="F903" s="47" t="s">
        <v>270</v>
      </c>
      <c r="G903" s="49" t="str">
        <f>B902</f>
        <v/>
      </c>
      <c r="H903" s="50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44"/>
      <c r="D904" s="46"/>
      <c r="E904" s="40"/>
      <c r="F904" s="47" t="s">
        <v>283</v>
      </c>
      <c r="G904" s="51" t="str">
        <f t="shared" ref="G904:G908" si="121">D907</f>
        <v/>
      </c>
      <c r="H904" s="50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44"/>
      <c r="D905" s="46"/>
      <c r="E905" s="40"/>
      <c r="F905" s="47" t="s">
        <v>300</v>
      </c>
      <c r="G905" s="51" t="str">
        <f t="shared" si="121"/>
        <v/>
      </c>
      <c r="H905" s="50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44" t="s">
        <v>306</v>
      </c>
      <c r="B906" s="52" t="str">
        <f>IFERROR(VLOOKUP(A901,REKAPAN!$A$1:$M$2940,4, FALSE))</f>
        <v/>
      </c>
      <c r="C906" s="53"/>
      <c r="D906" s="54"/>
      <c r="E906" s="40"/>
      <c r="F906" s="47" t="s">
        <v>325</v>
      </c>
      <c r="G906" s="49" t="str">
        <f t="shared" si="121"/>
        <v/>
      </c>
      <c r="H906" s="50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30" t="s">
        <v>332</v>
      </c>
      <c r="B907" s="55" t="s">
        <v>333</v>
      </c>
      <c r="C907" s="56" t="s">
        <v>283</v>
      </c>
      <c r="D907" s="57" t="str">
        <f>IFERROR(VLOOKUP(A901,REKAPAN!$A$1:$M$2940,12, FALSE))</f>
        <v/>
      </c>
      <c r="E907" s="40"/>
      <c r="F907" s="47" t="s">
        <v>351</v>
      </c>
      <c r="G907" s="49" t="str">
        <f t="shared" si="121"/>
        <v/>
      </c>
      <c r="H907" s="50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44" t="s">
        <v>266</v>
      </c>
      <c r="B908" s="52" t="str">
        <f>IFERROR(VLOOKUP(A901,REKAPAN!$A$1:$O$2940,15, FALSE))</f>
        <v/>
      </c>
      <c r="C908" s="58" t="s">
        <v>300</v>
      </c>
      <c r="D908" s="59" t="str">
        <f>IFERROR(VLOOKUP(A901,REKAPAN!$A$1:$M$2940,13, FALSE))</f>
        <v/>
      </c>
      <c r="E908" s="40"/>
      <c r="F908" s="47" t="s">
        <v>372</v>
      </c>
      <c r="G908" s="49" t="str">
        <f t="shared" si="121"/>
        <v/>
      </c>
      <c r="H908" s="50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44" t="s">
        <v>383</v>
      </c>
      <c r="B909" s="52" t="str">
        <f>IFERROR(VLOOKUP(A901,REKAPAN!$A$1:$M$2940,6, FALSE))</f>
        <v/>
      </c>
      <c r="C909" s="58" t="s">
        <v>325</v>
      </c>
      <c r="D909" s="60" t="str">
        <f>IFERROR(VLOOKUP(A901,REKAPAN!$A$1:$M$2940,11, FALSE))</f>
        <v/>
      </c>
      <c r="E909" s="40"/>
      <c r="F909" s="47" t="s">
        <v>394</v>
      </c>
      <c r="G909" s="61" t="str">
        <f>IFERROR(VLOOKUP(A901,REKAPAN!$A$1:$O$1,14, FALSE))</f>
        <v/>
      </c>
      <c r="H909" s="50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44" t="s">
        <v>404</v>
      </c>
      <c r="B910" s="62" t="str">
        <f>IFERROR(VLOOKUP(A901,REKAPAN!$A$1:$M$2940,5, FALSE))</f>
        <v/>
      </c>
      <c r="C910" s="58" t="s">
        <v>351</v>
      </c>
      <c r="D910" s="60" t="str">
        <f>IFERROR(VLOOKUP(A901,REKAPAN!$A$1:$M$2940,9, FALSE))</f>
        <v/>
      </c>
      <c r="E910" s="40"/>
      <c r="F910" s="47" t="s">
        <v>383</v>
      </c>
      <c r="G910" s="63" t="str">
        <f t="shared" ref="G910:G911" si="122">B909</f>
        <v/>
      </c>
      <c r="H910" s="50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64"/>
      <c r="C911" s="58" t="s">
        <v>372</v>
      </c>
      <c r="D911" s="65" t="str">
        <f>IFERROR(VLOOKUP(A901,REKAPAN!$A$1:$M$2940,10, FALSE))</f>
        <v/>
      </c>
      <c r="E911" s="40"/>
      <c r="F911" s="47" t="s">
        <v>404</v>
      </c>
      <c r="G911" s="66" t="str">
        <f t="shared" si="122"/>
        <v/>
      </c>
      <c r="H911" s="50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64"/>
      <c r="C912" s="58" t="s">
        <v>394</v>
      </c>
      <c r="D912" s="67"/>
      <c r="E912" s="40"/>
      <c r="F912" s="47"/>
      <c r="H912" s="50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64"/>
      <c r="C913" s="53"/>
      <c r="D913" s="50"/>
      <c r="E913" s="40"/>
      <c r="F913" s="64"/>
      <c r="H913" s="50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47" t="s">
        <v>460</v>
      </c>
      <c r="B914" s="68" t="s">
        <v>462</v>
      </c>
      <c r="C914" s="53"/>
      <c r="D914" s="54"/>
      <c r="E914" s="40"/>
      <c r="F914" s="69" t="s">
        <v>464</v>
      </c>
      <c r="G914" s="70" t="s">
        <v>469</v>
      </c>
      <c r="H914" s="71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72" t="str">
        <f>IFERROR(VLOOKUP(A901,REKAPAN!$A$2:$R$2940,16, FALSE))</f>
        <v/>
      </c>
      <c r="B915" s="73"/>
      <c r="C915" s="74"/>
      <c r="D915" s="75"/>
      <c r="E915" s="76"/>
      <c r="F915" s="77"/>
      <c r="G915" s="78"/>
      <c r="H915" s="79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26" t="s">
        <v>4123</v>
      </c>
      <c r="B916" s="27"/>
      <c r="C916" s="27"/>
      <c r="D916" s="28"/>
      <c r="E916" s="29"/>
      <c r="F916" s="30" t="str">
        <f>A916</f>
        <v>(28)3</v>
      </c>
      <c r="G916" s="31" t="s">
        <v>238</v>
      </c>
      <c r="H916" s="32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34" t="s">
        <v>239</v>
      </c>
      <c r="B917" s="35" t="str">
        <f>IFERROR(VLOOKUP(A916,REKAPAN!$A$1:$M$2940,2, FALSE))</f>
        <v/>
      </c>
      <c r="C917" s="36"/>
      <c r="D917" s="38"/>
      <c r="E917" s="40"/>
      <c r="F917" s="30" t="s">
        <v>266</v>
      </c>
      <c r="G917" s="43" t="str">
        <f>B923</f>
        <v/>
      </c>
      <c r="H917" s="28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44" t="s">
        <v>269</v>
      </c>
      <c r="B918" s="45" t="str">
        <f>IFERROR(VLOOKUP(A916,REKAPAN!$A$1:$M$2940,3, FALSE))</f>
        <v/>
      </c>
      <c r="D918" s="46"/>
      <c r="E918" s="40"/>
      <c r="F918" s="47" t="s">
        <v>270</v>
      </c>
      <c r="G918" s="49" t="str">
        <f>B917</f>
        <v/>
      </c>
      <c r="H918" s="50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44"/>
      <c r="D919" s="46"/>
      <c r="E919" s="40"/>
      <c r="F919" s="47" t="s">
        <v>283</v>
      </c>
      <c r="G919" s="51" t="str">
        <f t="shared" ref="G919:G923" si="123">D922</f>
        <v/>
      </c>
      <c r="H919" s="50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44"/>
      <c r="D920" s="46"/>
      <c r="E920" s="40"/>
      <c r="F920" s="47" t="s">
        <v>300</v>
      </c>
      <c r="G920" s="51" t="str">
        <f t="shared" si="123"/>
        <v/>
      </c>
      <c r="H920" s="50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44" t="s">
        <v>306</v>
      </c>
      <c r="B921" s="52" t="str">
        <f>IFERROR(VLOOKUP(A916,REKAPAN!$A$1:$M$2940,4, FALSE))</f>
        <v/>
      </c>
      <c r="C921" s="53"/>
      <c r="D921" s="54"/>
      <c r="E921" s="40"/>
      <c r="F921" s="47" t="s">
        <v>325</v>
      </c>
      <c r="G921" s="49" t="str">
        <f t="shared" si="123"/>
        <v/>
      </c>
      <c r="H921" s="50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30" t="s">
        <v>332</v>
      </c>
      <c r="B922" s="55"/>
      <c r="C922" s="56" t="s">
        <v>283</v>
      </c>
      <c r="D922" s="57" t="str">
        <f>IFERROR(VLOOKUP(A916,REKAPAN!$A$1:$M$2940,12, FALSE))</f>
        <v/>
      </c>
      <c r="E922" s="40"/>
      <c r="F922" s="47" t="s">
        <v>351</v>
      </c>
      <c r="G922" s="49" t="str">
        <f t="shared" si="123"/>
        <v/>
      </c>
      <c r="H922" s="50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44" t="s">
        <v>266</v>
      </c>
      <c r="B923" s="52" t="str">
        <f>IFERROR(VLOOKUP(A916,REKAPAN!$A$1:$O$2940,15, FALSE))</f>
        <v/>
      </c>
      <c r="C923" s="58" t="s">
        <v>300</v>
      </c>
      <c r="D923" s="59" t="str">
        <f>IFERROR(VLOOKUP(A916,REKAPAN!$A$1:$M$2940,13, FALSE))</f>
        <v/>
      </c>
      <c r="E923" s="40"/>
      <c r="F923" s="47" t="s">
        <v>372</v>
      </c>
      <c r="G923" s="49" t="str">
        <f t="shared" si="123"/>
        <v/>
      </c>
      <c r="H923" s="50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44" t="s">
        <v>383</v>
      </c>
      <c r="B924" s="52" t="str">
        <f>IFERROR(VLOOKUP(A916,REKAPAN!$A$1:$M$2940,6, FALSE))</f>
        <v/>
      </c>
      <c r="C924" s="58" t="s">
        <v>325</v>
      </c>
      <c r="D924" s="60" t="str">
        <f>IFERROR(VLOOKUP(A916,REKAPAN!$A$1:$M$2940,11, FALSE))</f>
        <v/>
      </c>
      <c r="E924" s="40"/>
      <c r="F924" s="47" t="s">
        <v>394</v>
      </c>
      <c r="G924" s="61" t="str">
        <f>IFERROR(VLOOKUP(A916,REKAPAN!$A$1:$O$1,14, FALSE))</f>
        <v/>
      </c>
      <c r="H924" s="50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44" t="s">
        <v>404</v>
      </c>
      <c r="B925" s="62" t="str">
        <f>IFERROR(VLOOKUP(A916,REKAPAN!$A$1:$M$2940,5, FALSE))</f>
        <v/>
      </c>
      <c r="C925" s="58" t="s">
        <v>351</v>
      </c>
      <c r="D925" s="60" t="str">
        <f>IFERROR(VLOOKUP(A916,REKAPAN!$A$1:$M$2940,9, FALSE))</f>
        <v/>
      </c>
      <c r="E925" s="40"/>
      <c r="F925" s="47" t="s">
        <v>383</v>
      </c>
      <c r="G925" s="63" t="str">
        <f t="shared" ref="G925:G926" si="124">B924</f>
        <v/>
      </c>
      <c r="H925" s="50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64"/>
      <c r="C926" s="58" t="s">
        <v>372</v>
      </c>
      <c r="D926" s="65" t="str">
        <f>IFERROR(VLOOKUP(A916,REKAPAN!$A$1:$M$2940,10, FALSE))</f>
        <v/>
      </c>
      <c r="E926" s="40"/>
      <c r="F926" s="47" t="s">
        <v>404</v>
      </c>
      <c r="G926" s="66" t="str">
        <f t="shared" si="124"/>
        <v/>
      </c>
      <c r="H926" s="50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64"/>
      <c r="C927" s="58" t="s">
        <v>394</v>
      </c>
      <c r="D927" s="67"/>
      <c r="E927" s="40"/>
      <c r="F927" s="47"/>
      <c r="H927" s="50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64"/>
      <c r="C928" s="53"/>
      <c r="D928" s="50"/>
      <c r="E928" s="40"/>
      <c r="F928" s="64"/>
      <c r="H928" s="50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47" t="s">
        <v>460</v>
      </c>
      <c r="B929" s="68" t="s">
        <v>462</v>
      </c>
      <c r="C929" s="53"/>
      <c r="D929" s="54"/>
      <c r="E929" s="40"/>
      <c r="F929" s="69" t="s">
        <v>464</v>
      </c>
      <c r="G929" s="70" t="s">
        <v>469</v>
      </c>
      <c r="H929" s="71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72" t="str">
        <f>IFERROR(VLOOKUP(A916,REKAPAN!$A$2:$R$2940,16, FALSE))</f>
        <v/>
      </c>
      <c r="B930" s="73"/>
      <c r="C930" s="74"/>
      <c r="D930" s="75"/>
      <c r="E930" s="76"/>
      <c r="F930" s="77"/>
      <c r="G930" s="78"/>
      <c r="H930" s="79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26" t="s">
        <v>4125</v>
      </c>
      <c r="B931" s="27"/>
      <c r="C931" s="27"/>
      <c r="D931" s="28"/>
      <c r="E931" s="29"/>
      <c r="F931" s="30" t="str">
        <f>A931</f>
        <v>(28)4</v>
      </c>
      <c r="G931" s="31" t="s">
        <v>238</v>
      </c>
      <c r="H931" s="32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34" t="s">
        <v>239</v>
      </c>
      <c r="B932" s="35" t="str">
        <f>IFERROR(VLOOKUP(A931,REKAPAN!$A$1:$M$2940,2, FALSE))</f>
        <v/>
      </c>
      <c r="C932" s="36"/>
      <c r="D932" s="38"/>
      <c r="E932" s="40"/>
      <c r="F932" s="30" t="s">
        <v>266</v>
      </c>
      <c r="G932" s="43" t="str">
        <f>B938</f>
        <v/>
      </c>
      <c r="H932" s="28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44" t="s">
        <v>269</v>
      </c>
      <c r="B933" s="45" t="str">
        <f>IFERROR(VLOOKUP(A931,REKAPAN!$A$1:$M$2940,3, FALSE))</f>
        <v/>
      </c>
      <c r="D933" s="46"/>
      <c r="E933" s="40"/>
      <c r="F933" s="47" t="s">
        <v>270</v>
      </c>
      <c r="G933" s="49" t="str">
        <f>B932</f>
        <v/>
      </c>
      <c r="H933" s="50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44"/>
      <c r="D934" s="46"/>
      <c r="E934" s="40"/>
      <c r="F934" s="47" t="s">
        <v>283</v>
      </c>
      <c r="G934" s="51" t="str">
        <f t="shared" ref="G934:G938" si="125">D937</f>
        <v/>
      </c>
      <c r="H934" s="50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44"/>
      <c r="D935" s="46"/>
      <c r="E935" s="40"/>
      <c r="F935" s="47" t="s">
        <v>300</v>
      </c>
      <c r="G935" s="51" t="str">
        <f t="shared" si="125"/>
        <v/>
      </c>
      <c r="H935" s="50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44" t="s">
        <v>306</v>
      </c>
      <c r="B936" s="52" t="str">
        <f>IFERROR(VLOOKUP(A931,REKAPAN!$A$1:$M$2940,4, FALSE))</f>
        <v/>
      </c>
      <c r="C936" s="53"/>
      <c r="D936" s="54"/>
      <c r="E936" s="40"/>
      <c r="F936" s="47" t="s">
        <v>325</v>
      </c>
      <c r="G936" s="49" t="str">
        <f t="shared" si="125"/>
        <v/>
      </c>
      <c r="H936" s="50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30" t="s">
        <v>332</v>
      </c>
      <c r="B937" s="55"/>
      <c r="C937" s="56" t="s">
        <v>283</v>
      </c>
      <c r="D937" s="57" t="str">
        <f>IFERROR(VLOOKUP(A931,REKAPAN!$A$1:$M$2940,12, FALSE))</f>
        <v/>
      </c>
      <c r="E937" s="40"/>
      <c r="F937" s="47" t="s">
        <v>351</v>
      </c>
      <c r="G937" s="49" t="str">
        <f t="shared" si="125"/>
        <v/>
      </c>
      <c r="H937" s="50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44" t="s">
        <v>266</v>
      </c>
      <c r="B938" s="52" t="str">
        <f>IFERROR(VLOOKUP(A931,REKAPAN!$A$1:$O$2940,15, FALSE))</f>
        <v/>
      </c>
      <c r="C938" s="58" t="s">
        <v>300</v>
      </c>
      <c r="D938" s="59" t="str">
        <f>IFERROR(VLOOKUP(A931,REKAPAN!$A$1:$M$2940,13, FALSE))</f>
        <v/>
      </c>
      <c r="E938" s="40"/>
      <c r="F938" s="47" t="s">
        <v>372</v>
      </c>
      <c r="G938" s="49" t="str">
        <f t="shared" si="125"/>
        <v/>
      </c>
      <c r="H938" s="50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44" t="s">
        <v>383</v>
      </c>
      <c r="B939" s="52" t="str">
        <f>IFERROR(VLOOKUP(A931,REKAPAN!$A$1:$M$2940,6, FALSE))</f>
        <v/>
      </c>
      <c r="C939" s="58" t="s">
        <v>325</v>
      </c>
      <c r="D939" s="60" t="str">
        <f>IFERROR(VLOOKUP(A931,REKAPAN!$A$1:$M$2940,11, FALSE))</f>
        <v/>
      </c>
      <c r="E939" s="40"/>
      <c r="F939" s="47" t="s">
        <v>394</v>
      </c>
      <c r="G939" s="61" t="str">
        <f>IFERROR(VLOOKUP(A931,REKAPAN!$A$1:$O$1,14, FALSE))</f>
        <v/>
      </c>
      <c r="H939" s="50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44" t="s">
        <v>404</v>
      </c>
      <c r="B940" s="62" t="str">
        <f>IFERROR(VLOOKUP(A931,REKAPAN!$A$1:$M$2940,5, FALSE))</f>
        <v/>
      </c>
      <c r="C940" s="58" t="s">
        <v>351</v>
      </c>
      <c r="D940" s="60" t="str">
        <f>IFERROR(VLOOKUP(A931,REKAPAN!$A$1:$M$2940,9, FALSE))</f>
        <v/>
      </c>
      <c r="E940" s="40"/>
      <c r="F940" s="47" t="s">
        <v>383</v>
      </c>
      <c r="G940" s="63" t="str">
        <f t="shared" ref="G940:G941" si="126">B939</f>
        <v/>
      </c>
      <c r="H940" s="50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64"/>
      <c r="C941" s="58" t="s">
        <v>372</v>
      </c>
      <c r="D941" s="65" t="str">
        <f>IFERROR(VLOOKUP(A931,REKAPAN!$A$1:$M$2940,10, FALSE))</f>
        <v/>
      </c>
      <c r="E941" s="40"/>
      <c r="F941" s="47" t="s">
        <v>404</v>
      </c>
      <c r="G941" s="66" t="str">
        <f t="shared" si="126"/>
        <v/>
      </c>
      <c r="H941" s="50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64"/>
      <c r="C942" s="58" t="s">
        <v>394</v>
      </c>
      <c r="D942" s="67"/>
      <c r="E942" s="40"/>
      <c r="F942" s="47"/>
      <c r="H942" s="50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64"/>
      <c r="C943" s="53"/>
      <c r="D943" s="50"/>
      <c r="E943" s="40"/>
      <c r="F943" s="64"/>
      <c r="H943" s="50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47" t="s">
        <v>460</v>
      </c>
      <c r="B944" s="68" t="s">
        <v>462</v>
      </c>
      <c r="C944" s="53"/>
      <c r="D944" s="54"/>
      <c r="E944" s="40"/>
      <c r="F944" s="69" t="s">
        <v>464</v>
      </c>
      <c r="G944" s="70" t="s">
        <v>469</v>
      </c>
      <c r="H944" s="71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72" t="str">
        <f>IFERROR(VLOOKUP(A931,REKAPAN!$A$2:$R$2940,16, FALSE))</f>
        <v/>
      </c>
      <c r="B945" s="73"/>
      <c r="C945" s="74"/>
      <c r="D945" s="75"/>
      <c r="E945" s="76"/>
      <c r="F945" s="77"/>
      <c r="G945" s="78"/>
      <c r="H945" s="79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26" t="s">
        <v>4126</v>
      </c>
      <c r="B946" s="27"/>
      <c r="C946" s="27"/>
      <c r="D946" s="28"/>
      <c r="E946" s="29"/>
      <c r="F946" s="30" t="str">
        <f>A946</f>
        <v>(28)5</v>
      </c>
      <c r="G946" s="31" t="s">
        <v>238</v>
      </c>
      <c r="H946" s="32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34" t="s">
        <v>239</v>
      </c>
      <c r="B947" s="35" t="str">
        <f>IFERROR(VLOOKUP(A946,REKAPAN!$A$1:$M$2940,2, FALSE))</f>
        <v/>
      </c>
      <c r="C947" s="36"/>
      <c r="D947" s="38"/>
      <c r="E947" s="40"/>
      <c r="F947" s="30" t="s">
        <v>266</v>
      </c>
      <c r="G947" s="43" t="str">
        <f>B953</f>
        <v/>
      </c>
      <c r="H947" s="28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44" t="s">
        <v>269</v>
      </c>
      <c r="B948" s="45" t="str">
        <f>IFERROR(VLOOKUP(A946,REKAPAN!$A$1:$M$2940,3, FALSE))</f>
        <v/>
      </c>
      <c r="D948" s="46"/>
      <c r="E948" s="40"/>
      <c r="F948" s="47" t="s">
        <v>270</v>
      </c>
      <c r="G948" s="49" t="str">
        <f>B947</f>
        <v/>
      </c>
      <c r="H948" s="50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44"/>
      <c r="D949" s="46"/>
      <c r="E949" s="40"/>
      <c r="F949" s="47" t="s">
        <v>283</v>
      </c>
      <c r="G949" s="51" t="str">
        <f t="shared" ref="G949:G953" si="127">D952</f>
        <v/>
      </c>
      <c r="H949" s="50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44"/>
      <c r="D950" s="46"/>
      <c r="E950" s="40"/>
      <c r="F950" s="47" t="s">
        <v>300</v>
      </c>
      <c r="G950" s="51" t="str">
        <f t="shared" si="127"/>
        <v/>
      </c>
      <c r="H950" s="50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44" t="s">
        <v>306</v>
      </c>
      <c r="B951" s="52" t="str">
        <f>IFERROR(VLOOKUP(A946,REKAPAN!$A$1:$M$2940,4, FALSE))</f>
        <v/>
      </c>
      <c r="C951" s="53"/>
      <c r="D951" s="54"/>
      <c r="E951" s="40"/>
      <c r="F951" s="47" t="s">
        <v>325</v>
      </c>
      <c r="G951" s="49" t="str">
        <f t="shared" si="127"/>
        <v/>
      </c>
      <c r="H951" s="50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30" t="s">
        <v>332</v>
      </c>
      <c r="B952" s="55" t="s">
        <v>333</v>
      </c>
      <c r="C952" s="56" t="s">
        <v>283</v>
      </c>
      <c r="D952" s="57" t="str">
        <f>IFERROR(VLOOKUP(A946,REKAPAN!$A$1:$M$2940,12, FALSE))</f>
        <v/>
      </c>
      <c r="E952" s="40"/>
      <c r="F952" s="47" t="s">
        <v>351</v>
      </c>
      <c r="G952" s="49" t="str">
        <f t="shared" si="127"/>
        <v/>
      </c>
      <c r="H952" s="50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44" t="s">
        <v>266</v>
      </c>
      <c r="B953" s="52" t="str">
        <f>IFERROR(VLOOKUP(A946,REKAPAN!$A$1:$O$2940,15, FALSE))</f>
        <v/>
      </c>
      <c r="C953" s="58" t="s">
        <v>300</v>
      </c>
      <c r="D953" s="59" t="str">
        <f>IFERROR(VLOOKUP(A946,REKAPAN!$A$1:$M$2940,13, FALSE))</f>
        <v/>
      </c>
      <c r="E953" s="40"/>
      <c r="F953" s="47" t="s">
        <v>372</v>
      </c>
      <c r="G953" s="49" t="str">
        <f t="shared" si="127"/>
        <v/>
      </c>
      <c r="H953" s="50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44" t="s">
        <v>383</v>
      </c>
      <c r="B954" s="52" t="str">
        <f>IFERROR(VLOOKUP(A946,REKAPAN!$A$1:$M$2940,6, FALSE))</f>
        <v/>
      </c>
      <c r="C954" s="58" t="s">
        <v>325</v>
      </c>
      <c r="D954" s="60" t="str">
        <f>IFERROR(VLOOKUP(A946,REKAPAN!$A$1:$M$2940,11, FALSE))</f>
        <v/>
      </c>
      <c r="E954" s="40"/>
      <c r="F954" s="47" t="s">
        <v>394</v>
      </c>
      <c r="G954" s="61" t="str">
        <f>IFERROR(VLOOKUP(A946,REKAPAN!$A$1:$O$1,14, FALSE))</f>
        <v/>
      </c>
      <c r="H954" s="50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44" t="s">
        <v>404</v>
      </c>
      <c r="B955" s="62" t="str">
        <f>IFERROR(VLOOKUP(A946,REKAPAN!$A$1:$M$2940,5, FALSE))</f>
        <v/>
      </c>
      <c r="C955" s="58" t="s">
        <v>351</v>
      </c>
      <c r="D955" s="60" t="str">
        <f>IFERROR(VLOOKUP(A946,REKAPAN!$A$1:$M$2940,9, FALSE))</f>
        <v/>
      </c>
      <c r="E955" s="40"/>
      <c r="F955" s="47" t="s">
        <v>383</v>
      </c>
      <c r="G955" s="63" t="str">
        <f t="shared" ref="G955:G956" si="128">B954</f>
        <v/>
      </c>
      <c r="H955" s="50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64"/>
      <c r="C956" s="58" t="s">
        <v>372</v>
      </c>
      <c r="D956" s="65" t="str">
        <f>IFERROR(VLOOKUP(A946,REKAPAN!$A$1:$M$2940,10, FALSE))</f>
        <v/>
      </c>
      <c r="E956" s="40"/>
      <c r="F956" s="47" t="s">
        <v>404</v>
      </c>
      <c r="G956" s="66" t="str">
        <f t="shared" si="128"/>
        <v/>
      </c>
      <c r="H956" s="50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64"/>
      <c r="C957" s="58" t="s">
        <v>394</v>
      </c>
      <c r="D957" s="67"/>
      <c r="E957" s="40"/>
      <c r="F957" s="47"/>
      <c r="H957" s="50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64"/>
      <c r="C958" s="53"/>
      <c r="D958" s="50"/>
      <c r="E958" s="40"/>
      <c r="F958" s="64"/>
      <c r="H958" s="50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47" t="s">
        <v>460</v>
      </c>
      <c r="B959" s="68" t="s">
        <v>462</v>
      </c>
      <c r="C959" s="53"/>
      <c r="D959" s="54"/>
      <c r="E959" s="40"/>
      <c r="F959" s="69" t="s">
        <v>464</v>
      </c>
      <c r="G959" s="70" t="s">
        <v>469</v>
      </c>
      <c r="H959" s="71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72" t="str">
        <f>IFERROR(VLOOKUP(A946,REKAPAN!$A$2:$R$2940,16, FALSE))</f>
        <v/>
      </c>
      <c r="B960" s="73"/>
      <c r="C960" s="74"/>
      <c r="D960" s="75"/>
      <c r="E960" s="76"/>
      <c r="F960" s="77"/>
      <c r="G960" s="78"/>
      <c r="H960" s="79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26" t="s">
        <v>4128</v>
      </c>
      <c r="B961" s="27"/>
      <c r="C961" s="27"/>
      <c r="D961" s="28"/>
      <c r="E961" s="29"/>
      <c r="F961" s="30" t="str">
        <f>A961</f>
        <v>(28)6</v>
      </c>
      <c r="G961" s="31" t="s">
        <v>238</v>
      </c>
      <c r="H961" s="32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34" t="s">
        <v>239</v>
      </c>
      <c r="B962" s="35" t="str">
        <f>IFERROR(VLOOKUP(A961,REKAPAN!$A$1:$M$2940,2, FALSE))</f>
        <v/>
      </c>
      <c r="C962" s="36"/>
      <c r="D962" s="38"/>
      <c r="E962" s="40"/>
      <c r="F962" s="30" t="s">
        <v>266</v>
      </c>
      <c r="G962" s="43" t="str">
        <f>B968</f>
        <v/>
      </c>
      <c r="H962" s="28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44" t="s">
        <v>269</v>
      </c>
      <c r="B963" s="45" t="str">
        <f>IFERROR(VLOOKUP(A961,REKAPAN!$A$1:$M$2940,3, FALSE))</f>
        <v/>
      </c>
      <c r="D963" s="46"/>
      <c r="E963" s="40"/>
      <c r="F963" s="47" t="s">
        <v>270</v>
      </c>
      <c r="G963" s="49" t="str">
        <f>B962</f>
        <v/>
      </c>
      <c r="H963" s="50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44"/>
      <c r="D964" s="46"/>
      <c r="E964" s="40"/>
      <c r="F964" s="47" t="s">
        <v>283</v>
      </c>
      <c r="G964" s="51" t="str">
        <f t="shared" ref="G964:G968" si="129">D967</f>
        <v/>
      </c>
      <c r="H964" s="50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44"/>
      <c r="D965" s="46"/>
      <c r="E965" s="40"/>
      <c r="F965" s="47" t="s">
        <v>300</v>
      </c>
      <c r="G965" s="51" t="str">
        <f t="shared" si="129"/>
        <v/>
      </c>
      <c r="H965" s="50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44" t="s">
        <v>306</v>
      </c>
      <c r="B966" s="52" t="str">
        <f>IFERROR(VLOOKUP(A961,REKAPAN!$A$1:$M$2940,4, FALSE))</f>
        <v/>
      </c>
      <c r="C966" s="53"/>
      <c r="D966" s="54"/>
      <c r="E966" s="40"/>
      <c r="F966" s="47" t="s">
        <v>325</v>
      </c>
      <c r="G966" s="49" t="str">
        <f t="shared" si="129"/>
        <v/>
      </c>
      <c r="H966" s="50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30" t="s">
        <v>332</v>
      </c>
      <c r="B967" s="55" t="s">
        <v>333</v>
      </c>
      <c r="C967" s="56" t="s">
        <v>283</v>
      </c>
      <c r="D967" s="57" t="str">
        <f>IFERROR(VLOOKUP(A961,REKAPAN!$A$1:$M$2940,12, FALSE))</f>
        <v/>
      </c>
      <c r="E967" s="40"/>
      <c r="F967" s="47" t="s">
        <v>351</v>
      </c>
      <c r="G967" s="49" t="str">
        <f t="shared" si="129"/>
        <v/>
      </c>
      <c r="H967" s="50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44" t="s">
        <v>266</v>
      </c>
      <c r="B968" s="52" t="str">
        <f>IFERROR(VLOOKUP(A961,REKAPAN!$A$1:$O$2940,15, FALSE))</f>
        <v/>
      </c>
      <c r="C968" s="58" t="s">
        <v>300</v>
      </c>
      <c r="D968" s="59" t="str">
        <f>IFERROR(VLOOKUP(A961,REKAPAN!$A$1:$M$2940,13, FALSE))</f>
        <v/>
      </c>
      <c r="E968" s="40"/>
      <c r="F968" s="47" t="s">
        <v>372</v>
      </c>
      <c r="G968" s="49" t="str">
        <f t="shared" si="129"/>
        <v/>
      </c>
      <c r="H968" s="50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44" t="s">
        <v>383</v>
      </c>
      <c r="B969" s="52" t="str">
        <f>IFERROR(VLOOKUP(A961,REKAPAN!$A$1:$M$2940,6, FALSE))</f>
        <v/>
      </c>
      <c r="C969" s="58" t="s">
        <v>325</v>
      </c>
      <c r="D969" s="60" t="str">
        <f>IFERROR(VLOOKUP(A961,REKAPAN!$A$1:$M$2940,11, FALSE))</f>
        <v/>
      </c>
      <c r="E969" s="40"/>
      <c r="F969" s="47" t="s">
        <v>394</v>
      </c>
      <c r="G969" s="61" t="str">
        <f>IFERROR(VLOOKUP(A961,REKAPAN!$A$1:$O$2235,14, FALSE))</f>
        <v/>
      </c>
      <c r="H969" s="50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44" t="s">
        <v>404</v>
      </c>
      <c r="B970" s="62" t="str">
        <f>IFERROR(VLOOKUP(A961,REKAPAN!$A$1:$M$2940,5, FALSE))</f>
        <v/>
      </c>
      <c r="C970" s="58" t="s">
        <v>351</v>
      </c>
      <c r="D970" s="60" t="str">
        <f>IFERROR(VLOOKUP(A961,REKAPAN!$A$1:$M$2940,9, FALSE))</f>
        <v/>
      </c>
      <c r="E970" s="40"/>
      <c r="F970" s="47" t="s">
        <v>383</v>
      </c>
      <c r="G970" s="63" t="str">
        <f t="shared" ref="G970:G971" si="130">B969</f>
        <v/>
      </c>
      <c r="H970" s="50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64"/>
      <c r="C971" s="58" t="s">
        <v>372</v>
      </c>
      <c r="D971" s="65" t="str">
        <f>IFERROR(VLOOKUP(A961,REKAPAN!$A$1:$M$2940,10, FALSE))</f>
        <v/>
      </c>
      <c r="E971" s="40"/>
      <c r="F971" s="47" t="s">
        <v>404</v>
      </c>
      <c r="G971" s="66" t="str">
        <f t="shared" si="130"/>
        <v/>
      </c>
      <c r="H971" s="50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64"/>
      <c r="C972" s="58" t="s">
        <v>394</v>
      </c>
      <c r="D972" s="67"/>
      <c r="E972" s="40"/>
      <c r="F972" s="47"/>
      <c r="H972" s="50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64"/>
      <c r="C973" s="53"/>
      <c r="D973" s="50"/>
      <c r="E973" s="40"/>
      <c r="F973" s="64"/>
      <c r="H973" s="50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47" t="s">
        <v>460</v>
      </c>
      <c r="B974" s="68" t="s">
        <v>462</v>
      </c>
      <c r="C974" s="53"/>
      <c r="D974" s="54"/>
      <c r="E974" s="40"/>
      <c r="F974" s="69" t="s">
        <v>464</v>
      </c>
      <c r="G974" s="70" t="s">
        <v>469</v>
      </c>
      <c r="H974" s="71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72" t="str">
        <f>IFERROR(VLOOKUP(A961,REKAPAN!$A$2:$R$2940,16, FALSE))</f>
        <v/>
      </c>
      <c r="B975" s="73"/>
      <c r="C975" s="74"/>
      <c r="D975" s="75"/>
      <c r="E975" s="76"/>
      <c r="F975" s="77"/>
      <c r="G975" s="78"/>
      <c r="H975" s="79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26" t="s">
        <v>4130</v>
      </c>
      <c r="B976" s="27"/>
      <c r="C976" s="27"/>
      <c r="D976" s="28"/>
      <c r="E976" s="29"/>
      <c r="F976" s="30" t="str">
        <f>A976</f>
        <v>(28)7</v>
      </c>
      <c r="G976" s="31" t="s">
        <v>238</v>
      </c>
      <c r="H976" s="32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34" t="s">
        <v>239</v>
      </c>
      <c r="B977" s="35" t="str">
        <f>IFERROR(VLOOKUP(A976,REKAPAN!$A$1:$M$2940,2, FALSE))</f>
        <v/>
      </c>
      <c r="C977" s="36"/>
      <c r="D977" s="38"/>
      <c r="E977" s="40"/>
      <c r="F977" s="30" t="s">
        <v>266</v>
      </c>
      <c r="G977" s="43" t="str">
        <f>B983</f>
        <v/>
      </c>
      <c r="H977" s="28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44" t="s">
        <v>269</v>
      </c>
      <c r="B978" s="45" t="str">
        <f>IFERROR(VLOOKUP(A976,REKAPAN!$A$1:$M$2940,3, FALSE))</f>
        <v/>
      </c>
      <c r="D978" s="46"/>
      <c r="E978" s="40"/>
      <c r="F978" s="47" t="s">
        <v>270</v>
      </c>
      <c r="G978" s="49" t="str">
        <f>B977</f>
        <v/>
      </c>
      <c r="H978" s="50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44"/>
      <c r="D979" s="46"/>
      <c r="E979" s="40"/>
      <c r="F979" s="47" t="s">
        <v>283</v>
      </c>
      <c r="G979" s="51" t="str">
        <f t="shared" ref="G979:G983" si="131">D982</f>
        <v/>
      </c>
      <c r="H979" s="50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44"/>
      <c r="D980" s="46"/>
      <c r="E980" s="40"/>
      <c r="F980" s="47" t="s">
        <v>300</v>
      </c>
      <c r="G980" s="51" t="str">
        <f t="shared" si="131"/>
        <v/>
      </c>
      <c r="H980" s="50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44" t="s">
        <v>306</v>
      </c>
      <c r="B981" s="52" t="str">
        <f>IFERROR(VLOOKUP(A976,REKAPAN!$A$1:$M$2940,4, FALSE))</f>
        <v/>
      </c>
      <c r="C981" s="53"/>
      <c r="D981" s="54"/>
      <c r="E981" s="40"/>
      <c r="F981" s="47" t="s">
        <v>325</v>
      </c>
      <c r="G981" s="49" t="str">
        <f t="shared" si="131"/>
        <v/>
      </c>
      <c r="H981" s="50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>
      <c r="A982" s="30" t="s">
        <v>332</v>
      </c>
      <c r="B982" s="55" t="s">
        <v>333</v>
      </c>
      <c r="C982" s="56" t="s">
        <v>283</v>
      </c>
      <c r="D982" s="57" t="str">
        <f>IFERROR(VLOOKUP(A976,REKAPAN!$A$1:$M$2940,12, FALSE))</f>
        <v/>
      </c>
      <c r="E982" s="40"/>
      <c r="F982" s="47" t="s">
        <v>351</v>
      </c>
      <c r="G982" s="49" t="str">
        <f t="shared" si="131"/>
        <v/>
      </c>
      <c r="H982" s="50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5.75" customHeight="1">
      <c r="A983" s="44" t="s">
        <v>266</v>
      </c>
      <c r="B983" s="52" t="str">
        <f>IFERROR(VLOOKUP(A976,REKAPAN!$A$1:$O$2940,15, FALSE))</f>
        <v/>
      </c>
      <c r="C983" s="58" t="s">
        <v>300</v>
      </c>
      <c r="D983" s="59" t="str">
        <f>IFERROR(VLOOKUP(A976,REKAPAN!$A$1:$M$2940,13, FALSE))</f>
        <v/>
      </c>
      <c r="E983" s="40"/>
      <c r="F983" s="47" t="s">
        <v>372</v>
      </c>
      <c r="G983" s="49" t="str">
        <f t="shared" si="131"/>
        <v/>
      </c>
      <c r="H983" s="50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5.75" customHeight="1">
      <c r="A984" s="44" t="s">
        <v>383</v>
      </c>
      <c r="B984" s="52" t="str">
        <f>IFERROR(VLOOKUP(A976,REKAPAN!$A$1:$M$2940,6, FALSE))</f>
        <v/>
      </c>
      <c r="C984" s="58" t="s">
        <v>325</v>
      </c>
      <c r="D984" s="60" t="str">
        <f>IFERROR(VLOOKUP(A976,REKAPAN!$A$1:$M$2940,11, FALSE))</f>
        <v/>
      </c>
      <c r="E984" s="40"/>
      <c r="F984" s="47" t="s">
        <v>394</v>
      </c>
      <c r="G984" s="61" t="str">
        <f>IFERROR(VLOOKUP(A976,REKAPAN!$A$1:$O$2235,14, FALSE))</f>
        <v/>
      </c>
      <c r="H984" s="50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5.75" customHeight="1">
      <c r="A985" s="44" t="s">
        <v>404</v>
      </c>
      <c r="B985" s="62" t="str">
        <f>IFERROR(VLOOKUP(A976,REKAPAN!$A$1:$M$2940,5, FALSE))</f>
        <v/>
      </c>
      <c r="C985" s="58" t="s">
        <v>351</v>
      </c>
      <c r="D985" s="60" t="str">
        <f>IFERROR(VLOOKUP(A976,REKAPAN!$A$1:$M$2940,9, FALSE))</f>
        <v/>
      </c>
      <c r="E985" s="40"/>
      <c r="F985" s="47" t="s">
        <v>383</v>
      </c>
      <c r="G985" s="63" t="str">
        <f t="shared" ref="G985:G986" si="132">B984</f>
        <v/>
      </c>
      <c r="H985" s="50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5.75" customHeight="1">
      <c r="A986" s="64"/>
      <c r="C986" s="58" t="s">
        <v>372</v>
      </c>
      <c r="D986" s="65" t="str">
        <f>IFERROR(VLOOKUP(A976,REKAPAN!$A$1:$M$2940,10, FALSE))</f>
        <v/>
      </c>
      <c r="E986" s="40"/>
      <c r="F986" s="47" t="s">
        <v>404</v>
      </c>
      <c r="G986" s="66" t="str">
        <f t="shared" si="132"/>
        <v/>
      </c>
      <c r="H986" s="50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5.75" customHeight="1">
      <c r="A987" s="64"/>
      <c r="C987" s="58" t="s">
        <v>394</v>
      </c>
      <c r="D987" s="67"/>
      <c r="E987" s="40"/>
      <c r="F987" s="47"/>
      <c r="H987" s="50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5.75" customHeight="1">
      <c r="A988" s="64"/>
      <c r="C988" s="53"/>
      <c r="D988" s="50"/>
      <c r="E988" s="40"/>
      <c r="F988" s="64"/>
      <c r="H988" s="50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5.75" customHeight="1">
      <c r="A989" s="47" t="s">
        <v>460</v>
      </c>
      <c r="B989" s="68" t="s">
        <v>462</v>
      </c>
      <c r="C989" s="53"/>
      <c r="D989" s="54"/>
      <c r="E989" s="40"/>
      <c r="F989" s="69" t="s">
        <v>464</v>
      </c>
      <c r="G989" s="70" t="s">
        <v>469</v>
      </c>
      <c r="H989" s="71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5.75" customHeight="1">
      <c r="A990" s="72" t="str">
        <f>IFERROR(VLOOKUP(A976,REKAPAN!$A$2:$R$2940,16, FALSE))</f>
        <v/>
      </c>
      <c r="B990" s="73"/>
      <c r="C990" s="74"/>
      <c r="D990" s="75"/>
      <c r="E990" s="76"/>
      <c r="F990" s="77"/>
      <c r="G990" s="78"/>
      <c r="H990" s="79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5.75" customHeight="1">
      <c r="A991" s="26" t="s">
        <v>4131</v>
      </c>
      <c r="B991" s="27"/>
      <c r="C991" s="27"/>
      <c r="D991" s="28"/>
      <c r="E991" s="29"/>
      <c r="F991" s="30" t="str">
        <f>A991</f>
        <v>(28)8</v>
      </c>
      <c r="G991" s="31" t="s">
        <v>238</v>
      </c>
      <c r="H991" s="32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5.75" customHeight="1">
      <c r="A992" s="34" t="s">
        <v>239</v>
      </c>
      <c r="B992" s="35" t="str">
        <f>IFERROR(VLOOKUP(A991,REKAPAN!$A$1:$M$2940,2, FALSE))</f>
        <v/>
      </c>
      <c r="C992" s="36"/>
      <c r="D992" s="38"/>
      <c r="E992" s="40"/>
      <c r="F992" s="30" t="s">
        <v>266</v>
      </c>
      <c r="G992" s="43" t="str">
        <f>B998</f>
        <v/>
      </c>
      <c r="H992" s="28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5.75" customHeight="1">
      <c r="A993" s="44" t="s">
        <v>269</v>
      </c>
      <c r="B993" s="45" t="str">
        <f>IFERROR(VLOOKUP(A991,REKAPAN!$A$1:$M$2940,3, FALSE))</f>
        <v/>
      </c>
      <c r="D993" s="46"/>
      <c r="E993" s="40"/>
      <c r="F993" s="47" t="s">
        <v>270</v>
      </c>
      <c r="G993" s="49" t="str">
        <f>B992</f>
        <v/>
      </c>
      <c r="H993" s="50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5.75" customHeight="1">
      <c r="A994" s="44"/>
      <c r="D994" s="46"/>
      <c r="E994" s="40"/>
      <c r="F994" s="47" t="s">
        <v>283</v>
      </c>
      <c r="G994" s="51" t="str">
        <f t="shared" ref="G994:G998" si="133">D997</f>
        <v/>
      </c>
      <c r="H994" s="50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49.5" customHeight="1">
      <c r="A995" s="44"/>
      <c r="D995" s="46"/>
      <c r="E995" s="40"/>
      <c r="F995" s="47" t="s">
        <v>300</v>
      </c>
      <c r="G995" s="51" t="str">
        <f t="shared" si="133"/>
        <v/>
      </c>
      <c r="H995" s="50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5.75" customHeight="1">
      <c r="A996" s="44" t="s">
        <v>306</v>
      </c>
      <c r="B996" s="52" t="str">
        <f>IFERROR(VLOOKUP(A991,REKAPAN!$A$1:$M$2940,4, FALSE))</f>
        <v/>
      </c>
      <c r="C996" s="53"/>
      <c r="D996" s="54"/>
      <c r="E996" s="40"/>
      <c r="F996" s="47" t="s">
        <v>325</v>
      </c>
      <c r="G996" s="49" t="str">
        <f t="shared" si="133"/>
        <v/>
      </c>
      <c r="H996" s="50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5.75" customHeight="1">
      <c r="A997" s="30" t="s">
        <v>332</v>
      </c>
      <c r="B997" s="55" t="s">
        <v>333</v>
      </c>
      <c r="C997" s="56" t="s">
        <v>283</v>
      </c>
      <c r="D997" s="57" t="str">
        <f>IFERROR(VLOOKUP(A991,REKAPAN!$A$1:$M$2940,12, FALSE))</f>
        <v/>
      </c>
      <c r="E997" s="40"/>
      <c r="F997" s="47" t="s">
        <v>351</v>
      </c>
      <c r="G997" s="49" t="str">
        <f t="shared" si="133"/>
        <v/>
      </c>
      <c r="H997" s="50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5.75" customHeight="1">
      <c r="A998" s="44" t="s">
        <v>266</v>
      </c>
      <c r="B998" s="52" t="str">
        <f>IFERROR(VLOOKUP(A991,REKAPAN!$A$1:$O$2940,15, FALSE))</f>
        <v/>
      </c>
      <c r="C998" s="58" t="s">
        <v>300</v>
      </c>
      <c r="D998" s="59" t="str">
        <f>IFERROR(VLOOKUP(A991,REKAPAN!$A$1:$M$2940,13, FALSE))</f>
        <v/>
      </c>
      <c r="E998" s="40"/>
      <c r="F998" s="47" t="s">
        <v>372</v>
      </c>
      <c r="G998" s="49" t="str">
        <f t="shared" si="133"/>
        <v/>
      </c>
      <c r="H998" s="50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5.75" customHeight="1">
      <c r="A999" s="44" t="s">
        <v>383</v>
      </c>
      <c r="B999" s="52" t="str">
        <f>IFERROR(VLOOKUP(A991,REKAPAN!$A$1:$M$2940,6, FALSE))</f>
        <v/>
      </c>
      <c r="C999" s="58" t="s">
        <v>325</v>
      </c>
      <c r="D999" s="60" t="str">
        <f>IFERROR(VLOOKUP(A991,REKAPAN!$A$1:$M$2940,11, FALSE))</f>
        <v/>
      </c>
      <c r="E999" s="40"/>
      <c r="F999" s="47" t="s">
        <v>394</v>
      </c>
      <c r="G999" s="61" t="str">
        <f>IFERROR(VLOOKUP(A991,REKAPAN!$A$1:$O$2235,14, FALSE))</f>
        <v/>
      </c>
      <c r="H999" s="50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5.75" customHeight="1">
      <c r="A1000" s="44" t="s">
        <v>404</v>
      </c>
      <c r="B1000" s="62" t="str">
        <f>IFERROR(VLOOKUP(A991,REKAPAN!$A$1:$M$2940,5, FALSE))</f>
        <v/>
      </c>
      <c r="C1000" s="58" t="s">
        <v>351</v>
      </c>
      <c r="D1000" s="60" t="str">
        <f>IFERROR(VLOOKUP(A991,REKAPAN!$A$1:$M$2940,9, FALSE))</f>
        <v/>
      </c>
      <c r="E1000" s="40"/>
      <c r="F1000" s="47" t="s">
        <v>383</v>
      </c>
      <c r="G1000" s="63" t="str">
        <f t="shared" ref="G1000:G1001" si="134">B999</f>
        <v/>
      </c>
      <c r="H1000" s="50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  <row r="1001" ht="15.75" customHeight="1">
      <c r="A1001" s="64"/>
      <c r="C1001" s="58" t="s">
        <v>372</v>
      </c>
      <c r="D1001" s="65" t="str">
        <f>IFERROR(VLOOKUP(A991,REKAPAN!$A$1:$M$2940,10, FALSE))</f>
        <v/>
      </c>
      <c r="E1001" s="40"/>
      <c r="F1001" s="47" t="s">
        <v>404</v>
      </c>
      <c r="G1001" s="66" t="str">
        <f t="shared" si="134"/>
        <v/>
      </c>
      <c r="H1001" s="50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</row>
    <row r="1002" ht="15.75" customHeight="1">
      <c r="A1002" s="64"/>
      <c r="C1002" s="58" t="s">
        <v>394</v>
      </c>
      <c r="D1002" s="67"/>
      <c r="E1002" s="40"/>
      <c r="F1002" s="47"/>
      <c r="H1002" s="50"/>
      <c r="I1002" s="33"/>
      <c r="J1002" s="33"/>
      <c r="K1002" s="33"/>
      <c r="L1002" s="33"/>
      <c r="M1002" s="33"/>
      <c r="N1002" s="33"/>
      <c r="O1002" s="33"/>
      <c r="P1002" s="33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</row>
    <row r="1003" ht="15.75" customHeight="1">
      <c r="A1003" s="64"/>
      <c r="C1003" s="53"/>
      <c r="D1003" s="50"/>
      <c r="E1003" s="40"/>
      <c r="F1003" s="64"/>
      <c r="H1003" s="50"/>
      <c r="I1003" s="33"/>
      <c r="J1003" s="33"/>
      <c r="K1003" s="33"/>
      <c r="L1003" s="33"/>
      <c r="M1003" s="33"/>
      <c r="N1003" s="33"/>
      <c r="O1003" s="33"/>
      <c r="P1003" s="33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</row>
    <row r="1004" ht="15.75" customHeight="1">
      <c r="A1004" s="47" t="s">
        <v>460</v>
      </c>
      <c r="B1004" s="68" t="s">
        <v>462</v>
      </c>
      <c r="C1004" s="53"/>
      <c r="D1004" s="54"/>
      <c r="E1004" s="40"/>
      <c r="F1004" s="69" t="s">
        <v>464</v>
      </c>
      <c r="G1004" s="70" t="s">
        <v>469</v>
      </c>
      <c r="H1004" s="71"/>
      <c r="I1004" s="33"/>
      <c r="J1004" s="33"/>
      <c r="K1004" s="33"/>
      <c r="L1004" s="33"/>
      <c r="M1004" s="33"/>
      <c r="N1004" s="33"/>
      <c r="O1004" s="33"/>
      <c r="P1004" s="33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</row>
    <row r="1005" ht="15.75" customHeight="1">
      <c r="A1005" s="72" t="str">
        <f>IFERROR(VLOOKUP(A991,REKAPAN!$A$2:$R$2940,16, FALSE))</f>
        <v/>
      </c>
      <c r="B1005" s="73"/>
      <c r="C1005" s="74"/>
      <c r="D1005" s="75"/>
      <c r="E1005" s="76"/>
      <c r="F1005" s="77"/>
      <c r="G1005" s="78"/>
      <c r="H1005" s="79"/>
      <c r="I1005" s="33"/>
      <c r="J1005" s="33"/>
      <c r="K1005" s="33"/>
      <c r="L1005" s="33"/>
      <c r="M1005" s="33"/>
      <c r="N1005" s="33"/>
      <c r="O1005" s="33"/>
      <c r="P1005" s="33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</row>
    <row r="1006" ht="15.75" customHeight="1">
      <c r="A1006" s="26" t="s">
        <v>4133</v>
      </c>
      <c r="B1006" s="27"/>
      <c r="C1006" s="27"/>
      <c r="D1006" s="28"/>
      <c r="E1006" s="29"/>
      <c r="F1006" s="30" t="str">
        <f>A1006</f>
        <v>(28)9</v>
      </c>
      <c r="G1006" s="31" t="s">
        <v>238</v>
      </c>
      <c r="H1006" s="32"/>
      <c r="I1006" s="33"/>
      <c r="J1006" s="33"/>
      <c r="K1006" s="33"/>
      <c r="L1006" s="33"/>
      <c r="M1006" s="33"/>
      <c r="N1006" s="33"/>
      <c r="O1006" s="33"/>
      <c r="P1006" s="33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</row>
    <row r="1007" ht="15.75" customHeight="1">
      <c r="A1007" s="34" t="s">
        <v>239</v>
      </c>
      <c r="B1007" s="35" t="str">
        <f>IFERROR(VLOOKUP(A1006,REKAPAN!$A$1:$M$2940,2, FALSE))</f>
        <v/>
      </c>
      <c r="C1007" s="36"/>
      <c r="D1007" s="38"/>
      <c r="E1007" s="40"/>
      <c r="F1007" s="30" t="s">
        <v>266</v>
      </c>
      <c r="G1007" s="43" t="str">
        <f>B1013</f>
        <v/>
      </c>
      <c r="H1007" s="28"/>
      <c r="I1007" s="33"/>
      <c r="J1007" s="33"/>
      <c r="K1007" s="33"/>
      <c r="L1007" s="33"/>
      <c r="M1007" s="33"/>
      <c r="N1007" s="33"/>
      <c r="O1007" s="33"/>
      <c r="P1007" s="33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</row>
    <row r="1008" ht="15.75" customHeight="1">
      <c r="A1008" s="44" t="s">
        <v>269</v>
      </c>
      <c r="B1008" s="45" t="str">
        <f>IFERROR(VLOOKUP(A1006,REKAPAN!$A$1:$M$2940,3, FALSE))</f>
        <v/>
      </c>
      <c r="D1008" s="46"/>
      <c r="E1008" s="40"/>
      <c r="F1008" s="47" t="s">
        <v>270</v>
      </c>
      <c r="G1008" s="49" t="str">
        <f>B1007</f>
        <v/>
      </c>
      <c r="H1008" s="50"/>
      <c r="I1008" s="33"/>
      <c r="J1008" s="33"/>
      <c r="K1008" s="33"/>
      <c r="L1008" s="33"/>
      <c r="M1008" s="33"/>
      <c r="N1008" s="33"/>
      <c r="O1008" s="33"/>
      <c r="P1008" s="33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</row>
    <row r="1009" ht="15.75" customHeight="1">
      <c r="A1009" s="44"/>
      <c r="D1009" s="46"/>
      <c r="E1009" s="40"/>
      <c r="F1009" s="47" t="s">
        <v>283</v>
      </c>
      <c r="G1009" s="51" t="str">
        <f t="shared" ref="G1009:G1013" si="135">D1012</f>
        <v/>
      </c>
      <c r="H1009" s="50"/>
      <c r="I1009" s="33"/>
      <c r="J1009" s="33"/>
      <c r="K1009" s="33"/>
      <c r="L1009" s="33"/>
      <c r="M1009" s="33"/>
      <c r="N1009" s="33"/>
      <c r="O1009" s="33"/>
      <c r="P1009" s="33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</row>
    <row r="1010" ht="15.75" customHeight="1">
      <c r="A1010" s="44"/>
      <c r="D1010" s="46"/>
      <c r="E1010" s="40"/>
      <c r="F1010" s="47" t="s">
        <v>300</v>
      </c>
      <c r="G1010" s="51" t="str">
        <f t="shared" si="135"/>
        <v/>
      </c>
      <c r="H1010" s="50"/>
      <c r="I1010" s="33"/>
      <c r="J1010" s="33"/>
      <c r="K1010" s="33"/>
      <c r="L1010" s="33"/>
      <c r="M1010" s="33"/>
      <c r="N1010" s="33"/>
      <c r="O1010" s="33"/>
      <c r="P1010" s="33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</row>
    <row r="1011" ht="15.75" customHeight="1">
      <c r="A1011" s="44" t="s">
        <v>306</v>
      </c>
      <c r="B1011" s="52" t="str">
        <f>IFERROR(VLOOKUP(A1006,REKAPAN!$A$1:$M$2940,4, FALSE))</f>
        <v/>
      </c>
      <c r="C1011" s="53"/>
      <c r="D1011" s="54"/>
      <c r="E1011" s="40"/>
      <c r="F1011" s="47" t="s">
        <v>325</v>
      </c>
      <c r="G1011" s="49" t="str">
        <f t="shared" si="135"/>
        <v/>
      </c>
      <c r="H1011" s="50"/>
      <c r="I1011" s="33"/>
      <c r="J1011" s="33"/>
      <c r="K1011" s="33"/>
      <c r="L1011" s="33"/>
      <c r="M1011" s="33"/>
      <c r="N1011" s="33"/>
      <c r="O1011" s="33"/>
      <c r="P1011" s="33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</row>
    <row r="1012" ht="15.75" customHeight="1">
      <c r="A1012" s="30" t="s">
        <v>332</v>
      </c>
      <c r="B1012" s="55" t="s">
        <v>333</v>
      </c>
      <c r="C1012" s="56" t="s">
        <v>283</v>
      </c>
      <c r="D1012" s="57" t="str">
        <f>IFERROR(VLOOKUP(A1006,REKAPAN!$A$1:$M$2940,12, FALSE))</f>
        <v/>
      </c>
      <c r="E1012" s="40"/>
      <c r="F1012" s="47" t="s">
        <v>351</v>
      </c>
      <c r="G1012" s="49" t="str">
        <f t="shared" si="135"/>
        <v/>
      </c>
      <c r="H1012" s="50"/>
      <c r="I1012" s="33"/>
      <c r="J1012" s="33"/>
      <c r="K1012" s="33"/>
      <c r="L1012" s="33"/>
      <c r="M1012" s="33"/>
      <c r="N1012" s="33"/>
      <c r="O1012" s="33"/>
      <c r="P1012" s="33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</row>
    <row r="1013" ht="15.75" customHeight="1">
      <c r="A1013" s="44" t="s">
        <v>266</v>
      </c>
      <c r="B1013" s="52" t="str">
        <f>IFERROR(VLOOKUP(A1006,REKAPAN!$A$1:$O$2940,15, FALSE))</f>
        <v/>
      </c>
      <c r="C1013" s="58" t="s">
        <v>300</v>
      </c>
      <c r="D1013" s="59" t="str">
        <f>IFERROR(VLOOKUP(A1006,REKAPAN!$A$1:$M$2940,13, FALSE))</f>
        <v/>
      </c>
      <c r="E1013" s="40"/>
      <c r="F1013" s="47" t="s">
        <v>372</v>
      </c>
      <c r="G1013" s="49" t="str">
        <f t="shared" si="135"/>
        <v/>
      </c>
      <c r="H1013" s="50"/>
      <c r="I1013" s="33"/>
      <c r="J1013" s="33"/>
      <c r="K1013" s="33"/>
      <c r="L1013" s="33"/>
      <c r="M1013" s="33"/>
      <c r="N1013" s="33"/>
      <c r="O1013" s="33"/>
      <c r="P1013" s="33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</row>
    <row r="1014" ht="15.75" customHeight="1">
      <c r="A1014" s="44" t="s">
        <v>383</v>
      </c>
      <c r="B1014" s="52" t="str">
        <f>IFERROR(VLOOKUP(A1006,REKAPAN!$A$1:$M$2940,6, FALSE))</f>
        <v/>
      </c>
      <c r="C1014" s="58" t="s">
        <v>325</v>
      </c>
      <c r="D1014" s="60" t="str">
        <f>IFERROR(VLOOKUP(A1006,REKAPAN!$A$1:$M$2940,11, FALSE))</f>
        <v/>
      </c>
      <c r="E1014" s="40"/>
      <c r="F1014" s="47" t="s">
        <v>394</v>
      </c>
      <c r="G1014" s="61" t="str">
        <f>IFERROR(VLOOKUP(A1006,REKAPAN!$A$1:$O$2235,14, FALSE))</f>
        <v/>
      </c>
      <c r="H1014" s="50"/>
      <c r="I1014" s="33"/>
      <c r="J1014" s="33"/>
      <c r="K1014" s="33"/>
      <c r="L1014" s="33"/>
      <c r="M1014" s="33"/>
      <c r="N1014" s="33"/>
      <c r="O1014" s="33"/>
      <c r="P1014" s="33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</row>
    <row r="1015" ht="15.75" customHeight="1">
      <c r="A1015" s="44" t="s">
        <v>404</v>
      </c>
      <c r="B1015" s="62" t="str">
        <f>IFERROR(VLOOKUP(A1006,REKAPAN!$A$1:$M$2940,5, FALSE))</f>
        <v/>
      </c>
      <c r="C1015" s="58" t="s">
        <v>351</v>
      </c>
      <c r="D1015" s="60" t="str">
        <f>IFERROR(VLOOKUP(A1006,REKAPAN!$A$1:$M$2940,9, FALSE))</f>
        <v/>
      </c>
      <c r="E1015" s="40"/>
      <c r="F1015" s="47" t="s">
        <v>383</v>
      </c>
      <c r="G1015" s="63" t="str">
        <f t="shared" ref="G1015:G1016" si="136">B1014</f>
        <v/>
      </c>
      <c r="H1015" s="50"/>
      <c r="I1015" s="33"/>
      <c r="J1015" s="33"/>
      <c r="K1015" s="33"/>
      <c r="L1015" s="33"/>
      <c r="M1015" s="33"/>
      <c r="N1015" s="33"/>
      <c r="O1015" s="33"/>
      <c r="P1015" s="33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</row>
    <row r="1016" ht="15.75" customHeight="1">
      <c r="A1016" s="64"/>
      <c r="C1016" s="58" t="s">
        <v>372</v>
      </c>
      <c r="D1016" s="65" t="str">
        <f>IFERROR(VLOOKUP(A1006,REKAPAN!$A$1:$M$2940,10, FALSE))</f>
        <v/>
      </c>
      <c r="E1016" s="40"/>
      <c r="F1016" s="47" t="s">
        <v>404</v>
      </c>
      <c r="G1016" s="66" t="str">
        <f t="shared" si="136"/>
        <v/>
      </c>
      <c r="H1016" s="50"/>
      <c r="I1016" s="33"/>
      <c r="J1016" s="33"/>
      <c r="K1016" s="33"/>
      <c r="L1016" s="33"/>
      <c r="M1016" s="33"/>
      <c r="N1016" s="33"/>
      <c r="O1016" s="33"/>
      <c r="P1016" s="33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</row>
    <row r="1017" ht="15.75" customHeight="1">
      <c r="A1017" s="64"/>
      <c r="C1017" s="58" t="s">
        <v>394</v>
      </c>
      <c r="D1017" s="67"/>
      <c r="E1017" s="40"/>
      <c r="F1017" s="47"/>
      <c r="H1017" s="50"/>
      <c r="I1017" s="33"/>
      <c r="J1017" s="33"/>
      <c r="K1017" s="33"/>
      <c r="L1017" s="33"/>
      <c r="M1017" s="33"/>
      <c r="N1017" s="33"/>
      <c r="O1017" s="33"/>
      <c r="P1017" s="33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</row>
    <row r="1018" ht="15.75" customHeight="1">
      <c r="A1018" s="64"/>
      <c r="C1018" s="53"/>
      <c r="D1018" s="50"/>
      <c r="E1018" s="40"/>
      <c r="F1018" s="64"/>
      <c r="H1018" s="50"/>
      <c r="I1018" s="33"/>
      <c r="J1018" s="33"/>
      <c r="K1018" s="33"/>
      <c r="L1018" s="33"/>
      <c r="M1018" s="33"/>
      <c r="N1018" s="33"/>
      <c r="O1018" s="33"/>
      <c r="P1018" s="33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</row>
    <row r="1019" ht="15.75" customHeight="1">
      <c r="A1019" s="47" t="s">
        <v>460</v>
      </c>
      <c r="B1019" s="68" t="s">
        <v>462</v>
      </c>
      <c r="C1019" s="53"/>
      <c r="D1019" s="54"/>
      <c r="E1019" s="40"/>
      <c r="F1019" s="69" t="s">
        <v>464</v>
      </c>
      <c r="G1019" s="70" t="s">
        <v>469</v>
      </c>
      <c r="H1019" s="71"/>
      <c r="I1019" s="33"/>
      <c r="J1019" s="33"/>
      <c r="K1019" s="33"/>
      <c r="L1019" s="33"/>
      <c r="M1019" s="33"/>
      <c r="N1019" s="33"/>
      <c r="O1019" s="33"/>
      <c r="P1019" s="33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</row>
    <row r="1020" ht="15.75" customHeight="1">
      <c r="A1020" s="72" t="str">
        <f>IFERROR(VLOOKUP(A1006,REKAPAN!$A$2:$R$2940,16, FALSE))</f>
        <v/>
      </c>
      <c r="B1020" s="73"/>
      <c r="C1020" s="74"/>
      <c r="D1020" s="75"/>
      <c r="E1020" s="76"/>
      <c r="F1020" s="77"/>
      <c r="G1020" s="78"/>
      <c r="H1020" s="79"/>
      <c r="I1020" s="33"/>
      <c r="J1020" s="33"/>
      <c r="K1020" s="33"/>
      <c r="L1020" s="33"/>
      <c r="M1020" s="33"/>
      <c r="N1020" s="33"/>
      <c r="O1020" s="33"/>
      <c r="P1020" s="33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</row>
    <row r="1021" ht="15.75" customHeight="1">
      <c r="A1021" s="26" t="s">
        <v>4135</v>
      </c>
      <c r="B1021" s="27"/>
      <c r="C1021" s="27"/>
      <c r="D1021" s="28"/>
      <c r="E1021" s="29"/>
      <c r="F1021" s="30" t="str">
        <f>A1021</f>
        <v>(28)10</v>
      </c>
      <c r="G1021" s="31" t="s">
        <v>238</v>
      </c>
      <c r="H1021" s="32"/>
      <c r="I1021" s="33"/>
      <c r="J1021" s="33"/>
      <c r="K1021" s="33"/>
      <c r="L1021" s="33"/>
      <c r="M1021" s="33"/>
      <c r="N1021" s="33"/>
      <c r="O1021" s="33"/>
      <c r="P1021" s="33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</row>
    <row r="1022" ht="15.75" customHeight="1">
      <c r="A1022" s="34" t="s">
        <v>239</v>
      </c>
      <c r="B1022" s="35" t="str">
        <f>IFERROR(VLOOKUP(A1021,REKAPAN!$A$1:$M$2940,2, FALSE))</f>
        <v/>
      </c>
      <c r="C1022" s="36"/>
      <c r="D1022" s="38"/>
      <c r="E1022" s="40"/>
      <c r="F1022" s="30" t="s">
        <v>266</v>
      </c>
      <c r="G1022" s="43" t="str">
        <f>B1028</f>
        <v/>
      </c>
      <c r="H1022" s="28"/>
      <c r="I1022" s="33"/>
      <c r="J1022" s="33"/>
      <c r="K1022" s="33"/>
      <c r="L1022" s="33"/>
      <c r="M1022" s="33"/>
      <c r="N1022" s="33"/>
      <c r="O1022" s="33"/>
      <c r="P1022" s="33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</row>
    <row r="1023" ht="15.75" customHeight="1">
      <c r="A1023" s="44" t="s">
        <v>269</v>
      </c>
      <c r="B1023" s="45" t="str">
        <f>IFERROR(VLOOKUP(A1021,REKAPAN!$A$1:$M$2940,3, FALSE))</f>
        <v/>
      </c>
      <c r="D1023" s="46"/>
      <c r="E1023" s="40"/>
      <c r="F1023" s="47" t="s">
        <v>270</v>
      </c>
      <c r="G1023" s="49" t="str">
        <f>B1022</f>
        <v/>
      </c>
      <c r="H1023" s="50"/>
      <c r="I1023" s="33"/>
      <c r="J1023" s="33"/>
      <c r="K1023" s="33"/>
      <c r="L1023" s="33"/>
      <c r="M1023" s="33"/>
      <c r="N1023" s="33"/>
      <c r="O1023" s="33"/>
      <c r="P1023" s="33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</row>
    <row r="1024" ht="15.75" customHeight="1">
      <c r="A1024" s="44"/>
      <c r="D1024" s="46"/>
      <c r="E1024" s="40"/>
      <c r="F1024" s="47" t="s">
        <v>283</v>
      </c>
      <c r="G1024" s="51" t="str">
        <f t="shared" ref="G1024:G1028" si="137">D1027</f>
        <v/>
      </c>
      <c r="H1024" s="50"/>
      <c r="I1024" s="33"/>
      <c r="J1024" s="33"/>
      <c r="K1024" s="33"/>
      <c r="L1024" s="33"/>
      <c r="M1024" s="33"/>
      <c r="N1024" s="33"/>
      <c r="O1024" s="33"/>
      <c r="P1024" s="33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</row>
    <row r="1025" ht="15.75" customHeight="1">
      <c r="A1025" s="44"/>
      <c r="D1025" s="46"/>
      <c r="E1025" s="40"/>
      <c r="F1025" s="47" t="s">
        <v>300</v>
      </c>
      <c r="G1025" s="51" t="str">
        <f t="shared" si="137"/>
        <v/>
      </c>
      <c r="H1025" s="50"/>
      <c r="I1025" s="33"/>
      <c r="J1025" s="33"/>
      <c r="K1025" s="33"/>
      <c r="L1025" s="33"/>
      <c r="M1025" s="33"/>
      <c r="N1025" s="33"/>
      <c r="O1025" s="33"/>
      <c r="P1025" s="33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</row>
    <row r="1026" ht="15.75" customHeight="1">
      <c r="A1026" s="44" t="s">
        <v>306</v>
      </c>
      <c r="B1026" s="52" t="str">
        <f>IFERROR(VLOOKUP(A1021,REKAPAN!$A$1:$M$2940,4, FALSE))</f>
        <v/>
      </c>
      <c r="C1026" s="53"/>
      <c r="D1026" s="54"/>
      <c r="E1026" s="40"/>
      <c r="F1026" s="47" t="s">
        <v>325</v>
      </c>
      <c r="G1026" s="49" t="str">
        <f t="shared" si="137"/>
        <v/>
      </c>
      <c r="H1026" s="50"/>
      <c r="I1026" s="33"/>
      <c r="J1026" s="33"/>
      <c r="K1026" s="33"/>
      <c r="L1026" s="33"/>
      <c r="M1026" s="33"/>
      <c r="N1026" s="33"/>
      <c r="O1026" s="33"/>
      <c r="P1026" s="33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</row>
    <row r="1027" ht="15.75" customHeight="1">
      <c r="A1027" s="30" t="s">
        <v>332</v>
      </c>
      <c r="B1027" s="55" t="s">
        <v>333</v>
      </c>
      <c r="C1027" s="56" t="s">
        <v>283</v>
      </c>
      <c r="D1027" s="57" t="str">
        <f>IFERROR(VLOOKUP(A1021,REKAPAN!$A$1:$M$2940,12, FALSE))</f>
        <v/>
      </c>
      <c r="E1027" s="40"/>
      <c r="F1027" s="47" t="s">
        <v>351</v>
      </c>
      <c r="G1027" s="49" t="str">
        <f t="shared" si="137"/>
        <v/>
      </c>
      <c r="H1027" s="50"/>
      <c r="I1027" s="33"/>
      <c r="J1027" s="33"/>
      <c r="K1027" s="33"/>
      <c r="L1027" s="33"/>
      <c r="M1027" s="33"/>
      <c r="N1027" s="33"/>
      <c r="O1027" s="33"/>
      <c r="P1027" s="33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</row>
    <row r="1028" ht="15.75" customHeight="1">
      <c r="A1028" s="44" t="s">
        <v>266</v>
      </c>
      <c r="B1028" s="52" t="str">
        <f>IFERROR(VLOOKUP(A1021,REKAPAN!$A$1:$O$2940,15, FALSE))</f>
        <v/>
      </c>
      <c r="C1028" s="58" t="s">
        <v>300</v>
      </c>
      <c r="D1028" s="59" t="str">
        <f>IFERROR(VLOOKUP(A1021,REKAPAN!$A$1:$M$2940,13, FALSE))</f>
        <v/>
      </c>
      <c r="E1028" s="40"/>
      <c r="F1028" s="47" t="s">
        <v>372</v>
      </c>
      <c r="G1028" s="49" t="str">
        <f t="shared" si="137"/>
        <v/>
      </c>
      <c r="H1028" s="50"/>
      <c r="I1028" s="33"/>
      <c r="J1028" s="33"/>
      <c r="K1028" s="33"/>
      <c r="L1028" s="33"/>
      <c r="M1028" s="33"/>
      <c r="N1028" s="33"/>
      <c r="O1028" s="33"/>
      <c r="P1028" s="33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</row>
    <row r="1029" ht="15.75" customHeight="1">
      <c r="A1029" s="44" t="s">
        <v>383</v>
      </c>
      <c r="B1029" s="52" t="str">
        <f>IFERROR(VLOOKUP(A1021,REKAPAN!$A$1:$M$2940,6, FALSE))</f>
        <v/>
      </c>
      <c r="C1029" s="58" t="s">
        <v>325</v>
      </c>
      <c r="D1029" s="60" t="str">
        <f>IFERROR(VLOOKUP(A1021,REKAPAN!$A$1:$M$2940,11, FALSE))</f>
        <v/>
      </c>
      <c r="E1029" s="40"/>
      <c r="F1029" s="47" t="s">
        <v>394</v>
      </c>
      <c r="G1029" s="61" t="str">
        <f>IFERROR(VLOOKUP(A1021,REKAPAN!$A$1:$O$2235,14, FALSE))</f>
        <v/>
      </c>
      <c r="H1029" s="50"/>
      <c r="I1029" s="33"/>
      <c r="J1029" s="33"/>
      <c r="K1029" s="33"/>
      <c r="L1029" s="33"/>
      <c r="M1029" s="33"/>
      <c r="N1029" s="33"/>
      <c r="O1029" s="33"/>
      <c r="P1029" s="33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</row>
    <row r="1030" ht="15.75" customHeight="1">
      <c r="A1030" s="44" t="s">
        <v>404</v>
      </c>
      <c r="B1030" s="62" t="str">
        <f>IFERROR(VLOOKUP(A1021,REKAPAN!$A$1:$M$2940,5, FALSE))</f>
        <v/>
      </c>
      <c r="C1030" s="58" t="s">
        <v>351</v>
      </c>
      <c r="D1030" s="60" t="str">
        <f>IFERROR(VLOOKUP(A1021,REKAPAN!$A$1:$M$2940,9, FALSE))</f>
        <v/>
      </c>
      <c r="E1030" s="40"/>
      <c r="F1030" s="47" t="s">
        <v>383</v>
      </c>
      <c r="G1030" s="63" t="str">
        <f t="shared" ref="G1030:G1031" si="138">B1029</f>
        <v/>
      </c>
      <c r="H1030" s="50"/>
      <c r="I1030" s="33"/>
      <c r="J1030" s="33"/>
      <c r="K1030" s="33"/>
      <c r="L1030" s="33"/>
      <c r="M1030" s="33"/>
      <c r="N1030" s="33"/>
      <c r="O1030" s="33"/>
      <c r="P1030" s="33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</row>
    <row r="1031" ht="15.75" customHeight="1">
      <c r="A1031" s="64"/>
      <c r="C1031" s="58" t="s">
        <v>372</v>
      </c>
      <c r="D1031" s="65" t="str">
        <f>IFERROR(VLOOKUP(A1021,REKAPAN!$A$1:$M$2940,10, FALSE))</f>
        <v/>
      </c>
      <c r="E1031" s="40"/>
      <c r="F1031" s="47" t="s">
        <v>404</v>
      </c>
      <c r="G1031" s="66" t="str">
        <f t="shared" si="138"/>
        <v/>
      </c>
      <c r="H1031" s="50"/>
      <c r="I1031" s="33"/>
      <c r="J1031" s="33"/>
      <c r="K1031" s="33"/>
      <c r="L1031" s="33"/>
      <c r="M1031" s="33"/>
      <c r="N1031" s="33"/>
      <c r="O1031" s="33"/>
      <c r="P1031" s="33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</row>
    <row r="1032" ht="15.75" customHeight="1">
      <c r="A1032" s="64"/>
      <c r="C1032" s="58" t="s">
        <v>394</v>
      </c>
      <c r="D1032" s="67"/>
      <c r="E1032" s="40"/>
      <c r="F1032" s="47"/>
      <c r="H1032" s="50"/>
      <c r="I1032" s="33"/>
      <c r="J1032" s="33"/>
      <c r="K1032" s="33"/>
      <c r="L1032" s="33"/>
      <c r="M1032" s="33"/>
      <c r="N1032" s="33"/>
      <c r="O1032" s="33"/>
      <c r="P1032" s="33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</row>
    <row r="1033" ht="15.75" customHeight="1">
      <c r="A1033" s="64"/>
      <c r="C1033" s="53"/>
      <c r="D1033" s="50"/>
      <c r="E1033" s="40"/>
      <c r="F1033" s="64"/>
      <c r="H1033" s="50"/>
      <c r="I1033" s="33"/>
      <c r="J1033" s="33"/>
      <c r="K1033" s="33"/>
      <c r="L1033" s="33"/>
      <c r="M1033" s="33"/>
      <c r="N1033" s="33"/>
      <c r="O1033" s="33"/>
      <c r="P1033" s="33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</row>
    <row r="1034" ht="15.75" customHeight="1">
      <c r="A1034" s="47" t="s">
        <v>460</v>
      </c>
      <c r="B1034" s="68" t="s">
        <v>462</v>
      </c>
      <c r="C1034" s="53"/>
      <c r="D1034" s="54"/>
      <c r="E1034" s="40"/>
      <c r="F1034" s="69" t="s">
        <v>464</v>
      </c>
      <c r="G1034" s="70" t="s">
        <v>469</v>
      </c>
      <c r="H1034" s="71"/>
      <c r="I1034" s="33"/>
      <c r="J1034" s="33"/>
      <c r="K1034" s="33"/>
      <c r="L1034" s="33"/>
      <c r="M1034" s="33"/>
      <c r="N1034" s="33"/>
      <c r="O1034" s="33"/>
      <c r="P1034" s="33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</row>
    <row r="1035" ht="15.75" customHeight="1">
      <c r="A1035" s="72" t="str">
        <f>IFERROR(VLOOKUP(A1021,REKAPAN!$A$2:$R$2940,16, FALSE))</f>
        <v/>
      </c>
      <c r="B1035" s="73"/>
      <c r="C1035" s="74"/>
      <c r="D1035" s="75"/>
      <c r="E1035" s="76"/>
      <c r="F1035" s="77"/>
      <c r="G1035" s="78"/>
      <c r="H1035" s="79"/>
      <c r="I1035" s="33"/>
      <c r="J1035" s="33"/>
      <c r="K1035" s="33"/>
      <c r="L1035" s="33"/>
      <c r="M1035" s="33"/>
      <c r="N1035" s="33"/>
      <c r="O1035" s="33"/>
      <c r="P1035" s="33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</row>
    <row r="1036" ht="15.75" customHeight="1">
      <c r="A1036" s="26" t="s">
        <v>952</v>
      </c>
      <c r="B1036" s="27"/>
      <c r="C1036" s="27"/>
      <c r="D1036" s="28"/>
      <c r="E1036" s="29"/>
      <c r="F1036" s="30" t="str">
        <f>A1036</f>
        <v>(29)1</v>
      </c>
      <c r="G1036" s="31" t="s">
        <v>238</v>
      </c>
      <c r="H1036" s="32"/>
      <c r="I1036" s="33"/>
      <c r="J1036" s="33"/>
      <c r="K1036" s="33"/>
      <c r="L1036" s="33"/>
      <c r="M1036" s="33"/>
      <c r="N1036" s="33"/>
      <c r="O1036" s="33"/>
      <c r="P1036" s="33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</row>
    <row r="1037" ht="15.75" customHeight="1">
      <c r="A1037" s="34" t="s">
        <v>239</v>
      </c>
      <c r="B1037" s="35" t="str">
        <f>IFERROR(VLOOKUP(A1036,REKAPAN!$A$1:$M$2940,2, FALSE))</f>
        <v>Indri Pratiwi</v>
      </c>
      <c r="C1037" s="36"/>
      <c r="D1037" s="38"/>
      <c r="E1037" s="40"/>
      <c r="F1037" s="30" t="s">
        <v>266</v>
      </c>
      <c r="G1037" s="43" t="str">
        <f>B1043</f>
        <v>CS YENI (082321458214)</v>
      </c>
      <c r="H1037" s="28"/>
      <c r="I1037" s="33"/>
      <c r="J1037" s="33"/>
      <c r="K1037" s="33"/>
      <c r="L1037" s="33"/>
      <c r="M1037" s="33"/>
      <c r="N1037" s="33"/>
      <c r="O1037" s="33"/>
      <c r="P1037" s="33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</row>
    <row r="1038" ht="15.75" customHeight="1">
      <c r="A1038" s="44" t="s">
        <v>269</v>
      </c>
      <c r="B1038" s="45" t="str">
        <f>IFERROR(VLOOKUP(A1036,REKAPAN!$A$1:$M$2940,3, FALSE))</f>
        <v>Kantor Kopegtel Harkat Subang, Jl. Otista No. 213 Karanganyar, 41211 (Didepan Indomaret dan Disamping NF Point/NF Futsal) Kecamatan : Subang Kab/Kota : Subang Provinsi : Jawa Barat</v>
      </c>
      <c r="D1038" s="46"/>
      <c r="E1038" s="40"/>
      <c r="F1038" s="47" t="s">
        <v>270</v>
      </c>
      <c r="G1038" s="49" t="str">
        <f>B1037</f>
        <v>Indri Pratiwi</v>
      </c>
      <c r="H1038" s="50"/>
      <c r="I1038" s="33"/>
      <c r="J1038" s="33"/>
      <c r="K1038" s="33"/>
      <c r="L1038" s="33"/>
      <c r="M1038" s="33"/>
      <c r="N1038" s="33"/>
      <c r="O1038" s="33"/>
      <c r="P1038" s="33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</row>
    <row r="1039" ht="15.75" customHeight="1">
      <c r="A1039" s="44"/>
      <c r="D1039" s="46"/>
      <c r="E1039" s="40"/>
      <c r="F1039" s="47" t="s">
        <v>283</v>
      </c>
      <c r="G1039" s="51" t="str">
        <f t="shared" ref="G1039:G1043" si="139">D1042</f>
        <v>29/04/19</v>
      </c>
      <c r="H1039" s="50"/>
      <c r="I1039" s="33"/>
      <c r="J1039" s="33"/>
      <c r="K1039" s="33"/>
      <c r="L1039" s="33"/>
      <c r="M1039" s="33"/>
      <c r="N1039" s="33"/>
      <c r="O1039" s="33"/>
      <c r="P1039" s="33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</row>
    <row r="1040" ht="29.25" customHeight="1">
      <c r="A1040" s="44"/>
      <c r="D1040" s="46"/>
      <c r="E1040" s="40"/>
      <c r="F1040" s="47" t="s">
        <v>300</v>
      </c>
      <c r="G1040" s="51" t="str">
        <f t="shared" si="139"/>
        <v>29/04/19</v>
      </c>
      <c r="H1040" s="50"/>
      <c r="I1040" s="33"/>
      <c r="J1040" s="33"/>
      <c r="K1040" s="33"/>
      <c r="L1040" s="33"/>
      <c r="M1040" s="33"/>
      <c r="N1040" s="33"/>
      <c r="O1040" s="33"/>
      <c r="P1040" s="33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</row>
    <row r="1041" ht="15.75" customHeight="1">
      <c r="A1041" s="44" t="s">
        <v>306</v>
      </c>
      <c r="B1041" s="52" t="str">
        <f>IFERROR(VLOOKUP(A1036,REKAPAN!$A$1:$M$2940,4, FALSE))</f>
        <v>082121197844</v>
      </c>
      <c r="C1041" s="53"/>
      <c r="D1041" s="54"/>
      <c r="E1041" s="40"/>
      <c r="F1041" s="47" t="s">
        <v>325</v>
      </c>
      <c r="G1041" s="49" t="str">
        <f t="shared" si="139"/>
        <v/>
      </c>
      <c r="H1041" s="50"/>
      <c r="I1041" s="33"/>
      <c r="J1041" s="33"/>
      <c r="K1041" s="33"/>
      <c r="L1041" s="33"/>
      <c r="M1041" s="33"/>
      <c r="N1041" s="33"/>
      <c r="O1041" s="33"/>
      <c r="P1041" s="33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</row>
    <row r="1042" ht="15.75" customHeight="1">
      <c r="A1042" s="30" t="s">
        <v>332</v>
      </c>
      <c r="B1042" s="55" t="s">
        <v>333</v>
      </c>
      <c r="C1042" s="56" t="s">
        <v>283</v>
      </c>
      <c r="D1042" s="57" t="str">
        <f>IFERROR(VLOOKUP(A1036,REKAPAN!$A$1:$M$2940,12, FALSE))</f>
        <v>29/04/19</v>
      </c>
      <c r="E1042" s="40"/>
      <c r="F1042" s="47" t="s">
        <v>351</v>
      </c>
      <c r="G1042" s="49">
        <f t="shared" si="139"/>
        <v>16000</v>
      </c>
      <c r="H1042" s="50"/>
      <c r="I1042" s="33"/>
      <c r="J1042" s="33"/>
      <c r="K1042" s="33"/>
      <c r="L1042" s="33"/>
      <c r="M1042" s="33"/>
      <c r="N1042" s="33"/>
      <c r="O1042" s="33"/>
      <c r="P1042" s="33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</row>
    <row r="1043" ht="15.75" customHeight="1">
      <c r="A1043" s="44" t="s">
        <v>266</v>
      </c>
      <c r="B1043" s="52" t="str">
        <f>IFERROR(VLOOKUP(A1036,REKAPAN!$A$1:$O$2940,15, FALSE))</f>
        <v>CS YENI (082321458214)</v>
      </c>
      <c r="C1043" s="58" t="s">
        <v>300</v>
      </c>
      <c r="D1043" s="59" t="str">
        <f>IFERROR(VLOOKUP(A1036,REKAPAN!$A$1:$M$2940,13, FALSE))</f>
        <v>29/04/19</v>
      </c>
      <c r="E1043" s="40"/>
      <c r="F1043" s="47" t="s">
        <v>372</v>
      </c>
      <c r="G1043" s="49" t="str">
        <f t="shared" si="139"/>
        <v>JNE REG</v>
      </c>
      <c r="H1043" s="50"/>
      <c r="I1043" s="33"/>
      <c r="J1043" s="33"/>
      <c r="K1043" s="33"/>
      <c r="L1043" s="33"/>
      <c r="M1043" s="33"/>
      <c r="N1043" s="33"/>
      <c r="O1043" s="33"/>
      <c r="P1043" s="33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</row>
    <row r="1044" ht="15.75" customHeight="1">
      <c r="A1044" s="44" t="s">
        <v>383</v>
      </c>
      <c r="B1044" s="52">
        <f>IFERROR(VLOOKUP(A1036,REKAPAN!$A$1:$M$2940,6, FALSE))</f>
        <v>2</v>
      </c>
      <c r="C1044" s="58" t="s">
        <v>325</v>
      </c>
      <c r="D1044" s="60" t="str">
        <f>IFERROR(VLOOKUP(A1036,REKAPAN!$A$1:$M$2940,11, FALSE))</f>
        <v/>
      </c>
      <c r="E1044" s="40"/>
      <c r="F1044" s="47" t="s">
        <v>394</v>
      </c>
      <c r="G1044" s="61" t="str">
        <f>IFERROR(VLOOKUP(A1036,REKAPAN!$A$1:$O$2235,14, FALSE))</f>
        <v/>
      </c>
      <c r="H1044" s="50"/>
      <c r="I1044" s="33"/>
      <c r="J1044" s="33"/>
      <c r="K1044" s="33"/>
      <c r="L1044" s="33"/>
      <c r="M1044" s="33"/>
      <c r="N1044" s="33"/>
      <c r="O1044" s="33"/>
      <c r="P1044" s="33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</row>
    <row r="1045" ht="15.75" customHeight="1">
      <c r="A1045" s="44" t="s">
        <v>404</v>
      </c>
      <c r="B1045" s="62" t="str">
        <f>IFERROR(VLOOKUP(A1036,REKAPAN!$A$1:$M$2940,5, FALSE))</f>
        <v>- Tisha Lavender M do
- Khimar Tisha Plum</v>
      </c>
      <c r="C1045" s="58" t="s">
        <v>351</v>
      </c>
      <c r="D1045" s="60">
        <f>IFERROR(VLOOKUP(A1036,REKAPAN!$A$1:$M$2940,9, FALSE))</f>
        <v>16000</v>
      </c>
      <c r="E1045" s="40"/>
      <c r="F1045" s="47" t="s">
        <v>383</v>
      </c>
      <c r="G1045" s="63">
        <f t="shared" ref="G1045:G1046" si="140">B1044</f>
        <v>2</v>
      </c>
      <c r="H1045" s="50"/>
      <c r="I1045" s="33"/>
      <c r="J1045" s="33"/>
      <c r="K1045" s="33"/>
      <c r="L1045" s="33"/>
      <c r="M1045" s="33"/>
      <c r="N1045" s="33"/>
      <c r="O1045" s="33"/>
      <c r="P1045" s="33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</row>
    <row r="1046" ht="15.75" customHeight="1">
      <c r="A1046" s="64"/>
      <c r="C1046" s="58" t="s">
        <v>372</v>
      </c>
      <c r="D1046" s="65" t="str">
        <f>IFERROR(VLOOKUP(A1036,REKAPAN!$A$1:$M$2940,10, FALSE))</f>
        <v>JNE REG</v>
      </c>
      <c r="E1046" s="40"/>
      <c r="F1046" s="47" t="s">
        <v>404</v>
      </c>
      <c r="G1046" s="66" t="str">
        <f t="shared" si="140"/>
        <v>- Tisha Lavender M do
- Khimar Tisha Plum</v>
      </c>
      <c r="H1046" s="50"/>
      <c r="I1046" s="33"/>
      <c r="J1046" s="33"/>
      <c r="K1046" s="33"/>
      <c r="L1046" s="33"/>
      <c r="M1046" s="33"/>
      <c r="N1046" s="33"/>
      <c r="O1046" s="33"/>
      <c r="P1046" s="33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</row>
    <row r="1047" ht="15.75" customHeight="1">
      <c r="A1047" s="64"/>
      <c r="C1047" s="58" t="s">
        <v>394</v>
      </c>
      <c r="D1047" s="67"/>
      <c r="E1047" s="40"/>
      <c r="F1047" s="47"/>
      <c r="H1047" s="50"/>
      <c r="I1047" s="33"/>
      <c r="J1047" s="33"/>
      <c r="K1047" s="33"/>
      <c r="L1047" s="33"/>
      <c r="M1047" s="33"/>
      <c r="N1047" s="33"/>
      <c r="O1047" s="33"/>
      <c r="P1047" s="33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</row>
    <row r="1048" ht="15.75" customHeight="1">
      <c r="A1048" s="64"/>
      <c r="C1048" s="53"/>
      <c r="D1048" s="50"/>
      <c r="E1048" s="40"/>
      <c r="F1048" s="64"/>
      <c r="H1048" s="50"/>
      <c r="I1048" s="33"/>
      <c r="J1048" s="33"/>
      <c r="K1048" s="33"/>
      <c r="L1048" s="33"/>
      <c r="M1048" s="33"/>
      <c r="N1048" s="33"/>
      <c r="O1048" s="33"/>
      <c r="P1048" s="33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</row>
    <row r="1049" ht="15.75" customHeight="1">
      <c r="A1049" s="47" t="s">
        <v>460</v>
      </c>
      <c r="B1049" s="68" t="s">
        <v>462</v>
      </c>
      <c r="C1049" s="53"/>
      <c r="D1049" s="54"/>
      <c r="E1049" s="40"/>
      <c r="F1049" s="69" t="s">
        <v>464</v>
      </c>
      <c r="G1049" s="70" t="s">
        <v>469</v>
      </c>
      <c r="H1049" s="71"/>
      <c r="I1049" s="33"/>
      <c r="J1049" s="33"/>
      <c r="K1049" s="33"/>
      <c r="L1049" s="33"/>
      <c r="M1049" s="33"/>
      <c r="N1049" s="33"/>
      <c r="O1049" s="33"/>
      <c r="P1049" s="33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</row>
    <row r="1050" ht="15.75" customHeight="1">
      <c r="A1050" s="72" t="str">
        <f>IFERROR(VLOOKUP(A1036,REKAPAN!$A$2:$R$2940,16, FALSE))</f>
        <v>WAWAT</v>
      </c>
      <c r="B1050" s="73"/>
      <c r="C1050" s="74"/>
      <c r="D1050" s="75"/>
      <c r="E1050" s="76"/>
      <c r="F1050" s="77"/>
      <c r="G1050" s="78"/>
      <c r="H1050" s="79"/>
      <c r="I1050" s="33"/>
      <c r="J1050" s="33"/>
      <c r="K1050" s="33"/>
      <c r="L1050" s="33"/>
      <c r="M1050" s="33"/>
      <c r="N1050" s="33"/>
      <c r="O1050" s="33"/>
      <c r="P1050" s="33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</row>
    <row r="1051" ht="15.75" customHeight="1">
      <c r="A1051" s="26" t="s">
        <v>957</v>
      </c>
      <c r="B1051" s="27"/>
      <c r="C1051" s="27"/>
      <c r="D1051" s="28"/>
      <c r="E1051" s="29"/>
      <c r="F1051" s="30" t="str">
        <f>A1051</f>
        <v>(29)2</v>
      </c>
      <c r="G1051" s="31" t="s">
        <v>238</v>
      </c>
      <c r="H1051" s="32"/>
      <c r="I1051" s="33"/>
      <c r="J1051" s="33"/>
      <c r="K1051" s="33"/>
      <c r="L1051" s="33"/>
      <c r="M1051" s="33"/>
      <c r="N1051" s="33"/>
      <c r="O1051" s="33"/>
      <c r="P1051" s="33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</row>
    <row r="1052" ht="15.75" customHeight="1">
      <c r="A1052" s="34" t="s">
        <v>239</v>
      </c>
      <c r="B1052" s="35" t="str">
        <f>IFERROR(VLOOKUP(A1051,REKAPAN!$A$1:$M$2940,2, FALSE))</f>
        <v>SUSANTI </v>
      </c>
      <c r="C1052" s="36"/>
      <c r="D1052" s="38"/>
      <c r="E1052" s="40"/>
      <c r="F1052" s="30" t="s">
        <v>266</v>
      </c>
      <c r="G1052" s="43" t="str">
        <f>B1058</f>
        <v>CS YENI (082321458214)</v>
      </c>
      <c r="H1052" s="28"/>
      <c r="I1052" s="33"/>
      <c r="J1052" s="33"/>
      <c r="K1052" s="33"/>
      <c r="L1052" s="33"/>
      <c r="M1052" s="33"/>
      <c r="N1052" s="33"/>
      <c r="O1052" s="33"/>
      <c r="P1052" s="33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</row>
    <row r="1053" ht="15.75" customHeight="1">
      <c r="A1053" s="44" t="s">
        <v>269</v>
      </c>
      <c r="B1053" s="45" t="str">
        <f>IFERROR(VLOOKUP(A1051,REKAPAN!$A$1:$M$2940,3, FALSE))</f>
        <v>PT. NIKAWA TEXTILE INDUSTRY Mitra Karawang Industrial Estate, Desa Parung Mulya Kecamatan :Ciampel Kab/Kota :kab. Karawang Provinsi :Jawa Barat</v>
      </c>
      <c r="D1053" s="46"/>
      <c r="E1053" s="40"/>
      <c r="F1053" s="47" t="s">
        <v>270</v>
      </c>
      <c r="G1053" s="49" t="str">
        <f>B1052</f>
        <v>SUSANTI </v>
      </c>
      <c r="H1053" s="50"/>
      <c r="I1053" s="33"/>
      <c r="J1053" s="33"/>
      <c r="K1053" s="33"/>
      <c r="L1053" s="33"/>
      <c r="M1053" s="33"/>
      <c r="N1053" s="33"/>
      <c r="O1053" s="33"/>
      <c r="P1053" s="33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</row>
    <row r="1054" ht="15.75" customHeight="1">
      <c r="A1054" s="44"/>
      <c r="D1054" s="46"/>
      <c r="E1054" s="40"/>
      <c r="F1054" s="47" t="s">
        <v>283</v>
      </c>
      <c r="G1054" s="51" t="str">
        <f t="shared" ref="G1054:G1058" si="141">D1057</f>
        <v>28/04/19</v>
      </c>
      <c r="H1054" s="50"/>
      <c r="I1054" s="33"/>
      <c r="J1054" s="33"/>
      <c r="K1054" s="33"/>
      <c r="L1054" s="33"/>
      <c r="M1054" s="33"/>
      <c r="N1054" s="33"/>
      <c r="O1054" s="33"/>
      <c r="P1054" s="33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</row>
    <row r="1055" ht="15.75" customHeight="1">
      <c r="A1055" s="44"/>
      <c r="D1055" s="46"/>
      <c r="E1055" s="40"/>
      <c r="F1055" s="47" t="s">
        <v>300</v>
      </c>
      <c r="G1055" s="51" t="str">
        <f t="shared" si="141"/>
        <v>28/04/19</v>
      </c>
      <c r="H1055" s="50"/>
      <c r="I1055" s="33"/>
      <c r="J1055" s="33"/>
      <c r="K1055" s="33"/>
      <c r="L1055" s="33"/>
      <c r="M1055" s="33"/>
      <c r="N1055" s="33"/>
      <c r="O1055" s="33"/>
      <c r="P1055" s="33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</row>
    <row r="1056" ht="15.75" customHeight="1">
      <c r="A1056" s="44" t="s">
        <v>306</v>
      </c>
      <c r="B1056" s="52" t="str">
        <f>IFERROR(VLOOKUP(A1051,REKAPAN!$A$1:$M$2940,4, FALSE))</f>
        <v>085715435659</v>
      </c>
      <c r="C1056" s="53"/>
      <c r="D1056" s="54"/>
      <c r="E1056" s="40"/>
      <c r="F1056" s="47" t="s">
        <v>325</v>
      </c>
      <c r="G1056" s="49" t="str">
        <f t="shared" si="141"/>
        <v/>
      </c>
      <c r="H1056" s="50"/>
      <c r="I1056" s="33"/>
      <c r="J1056" s="33"/>
      <c r="K1056" s="33"/>
      <c r="L1056" s="33"/>
      <c r="M1056" s="33"/>
      <c r="N1056" s="33"/>
      <c r="O1056" s="33"/>
      <c r="P1056" s="33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</row>
    <row r="1057" ht="15.75" customHeight="1">
      <c r="A1057" s="30" t="s">
        <v>332</v>
      </c>
      <c r="B1057" s="55"/>
      <c r="C1057" s="56" t="s">
        <v>283</v>
      </c>
      <c r="D1057" s="57" t="str">
        <f>IFERROR(VLOOKUP(A1051,REKAPAN!$A$1:$M$2940,12, FALSE))</f>
        <v>28/04/19</v>
      </c>
      <c r="E1057" s="40"/>
      <c r="F1057" s="47" t="s">
        <v>351</v>
      </c>
      <c r="G1057" s="49">
        <f t="shared" si="141"/>
        <v>12000</v>
      </c>
      <c r="H1057" s="50"/>
      <c r="I1057" s="33"/>
      <c r="J1057" s="33"/>
      <c r="K1057" s="33"/>
      <c r="L1057" s="33"/>
      <c r="M1057" s="33"/>
      <c r="N1057" s="33"/>
      <c r="O1057" s="33"/>
      <c r="P1057" s="33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</row>
    <row r="1058" ht="15.75" customHeight="1">
      <c r="A1058" s="44" t="s">
        <v>266</v>
      </c>
      <c r="B1058" s="52" t="str">
        <f>IFERROR(VLOOKUP(A1051,REKAPAN!$A$1:$O$2940,15, FALSE))</f>
        <v>CS YENI (082321458214)</v>
      </c>
      <c r="C1058" s="58" t="s">
        <v>300</v>
      </c>
      <c r="D1058" s="59" t="str">
        <f>IFERROR(VLOOKUP(A1051,REKAPAN!$A$1:$M$2940,13, FALSE))</f>
        <v>28/04/19</v>
      </c>
      <c r="E1058" s="40"/>
      <c r="F1058" s="47" t="s">
        <v>372</v>
      </c>
      <c r="G1058" s="49" t="str">
        <f t="shared" si="141"/>
        <v>JNE REG</v>
      </c>
      <c r="H1058" s="50"/>
      <c r="I1058" s="33"/>
      <c r="J1058" s="33"/>
      <c r="K1058" s="33"/>
      <c r="L1058" s="33"/>
      <c r="M1058" s="33"/>
      <c r="N1058" s="33"/>
      <c r="O1058" s="33"/>
      <c r="P1058" s="33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</row>
    <row r="1059" ht="15.75" customHeight="1">
      <c r="A1059" s="44" t="s">
        <v>383</v>
      </c>
      <c r="B1059" s="52">
        <f>IFERROR(VLOOKUP(A1051,REKAPAN!$A$1:$M$2940,6, FALSE))</f>
        <v>4</v>
      </c>
      <c r="C1059" s="58" t="s">
        <v>325</v>
      </c>
      <c r="D1059" s="60" t="str">
        <f>IFERROR(VLOOKUP(A1051,REKAPAN!$A$1:$M$2940,11, FALSE))</f>
        <v/>
      </c>
      <c r="E1059" s="40"/>
      <c r="F1059" s="47" t="s">
        <v>394</v>
      </c>
      <c r="G1059" s="61" t="str">
        <f>IFERROR(VLOOKUP(A1051,REKAPAN!$A$1:$O$2235,14, FALSE))</f>
        <v/>
      </c>
      <c r="H1059" s="50"/>
      <c r="I1059" s="33"/>
      <c r="J1059" s="33"/>
      <c r="K1059" s="33"/>
      <c r="L1059" s="33"/>
      <c r="M1059" s="33"/>
      <c r="N1059" s="33"/>
      <c r="O1059" s="33"/>
      <c r="P1059" s="33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</row>
    <row r="1060" ht="15.75" customHeight="1">
      <c r="A1060" s="44" t="s">
        <v>404</v>
      </c>
      <c r="B1060" s="62" t="str">
        <f>IFERROR(VLOOKUP(A1051,REKAPAN!$A$1:$M$2940,5, FALSE))</f>
        <v>Tisha Putih M(2) set</v>
      </c>
      <c r="C1060" s="58" t="s">
        <v>351</v>
      </c>
      <c r="D1060" s="60">
        <f>IFERROR(VLOOKUP(A1051,REKAPAN!$A$1:$M$2940,9, FALSE))</f>
        <v>12000</v>
      </c>
      <c r="E1060" s="40"/>
      <c r="F1060" s="47" t="s">
        <v>383</v>
      </c>
      <c r="G1060" s="63">
        <f t="shared" ref="G1060:G1061" si="142">B1059</f>
        <v>4</v>
      </c>
      <c r="H1060" s="50"/>
      <c r="I1060" s="33"/>
      <c r="J1060" s="33"/>
      <c r="K1060" s="33"/>
      <c r="L1060" s="33"/>
      <c r="M1060" s="33"/>
      <c r="N1060" s="33"/>
      <c r="O1060" s="33"/>
      <c r="P1060" s="33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</row>
    <row r="1061" ht="15.75" customHeight="1">
      <c r="A1061" s="64"/>
      <c r="C1061" s="58" t="s">
        <v>372</v>
      </c>
      <c r="D1061" s="65" t="str">
        <f>IFERROR(VLOOKUP(A1051,REKAPAN!$A$1:$M$2940,10, FALSE))</f>
        <v>JNE REG</v>
      </c>
      <c r="E1061" s="40"/>
      <c r="F1061" s="47" t="s">
        <v>404</v>
      </c>
      <c r="G1061" s="66" t="str">
        <f t="shared" si="142"/>
        <v>Tisha Putih M(2) set</v>
      </c>
      <c r="H1061" s="50"/>
      <c r="I1061" s="33"/>
      <c r="J1061" s="33"/>
      <c r="K1061" s="33"/>
      <c r="L1061" s="33"/>
      <c r="M1061" s="33"/>
      <c r="N1061" s="33"/>
      <c r="O1061" s="33"/>
      <c r="P1061" s="33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</row>
    <row r="1062" ht="15.75" customHeight="1">
      <c r="A1062" s="64"/>
      <c r="C1062" s="58" t="s">
        <v>394</v>
      </c>
      <c r="D1062" s="67"/>
      <c r="E1062" s="40"/>
      <c r="F1062" s="47"/>
      <c r="H1062" s="50"/>
      <c r="I1062" s="33"/>
      <c r="J1062" s="33"/>
      <c r="K1062" s="33"/>
      <c r="L1062" s="33"/>
      <c r="M1062" s="33"/>
      <c r="N1062" s="33"/>
      <c r="O1062" s="33"/>
      <c r="P1062" s="33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</row>
    <row r="1063" ht="15.75" customHeight="1">
      <c r="A1063" s="64"/>
      <c r="C1063" s="53"/>
      <c r="D1063" s="50"/>
      <c r="E1063" s="40"/>
      <c r="F1063" s="64"/>
      <c r="H1063" s="50"/>
      <c r="I1063" s="33"/>
      <c r="J1063" s="33"/>
      <c r="K1063" s="33"/>
      <c r="L1063" s="33"/>
      <c r="M1063" s="33"/>
      <c r="N1063" s="33"/>
      <c r="O1063" s="33"/>
      <c r="P1063" s="33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</row>
    <row r="1064" ht="15.75" customHeight="1">
      <c r="A1064" s="47" t="s">
        <v>460</v>
      </c>
      <c r="B1064" s="68" t="s">
        <v>462</v>
      </c>
      <c r="C1064" s="53"/>
      <c r="D1064" s="54"/>
      <c r="E1064" s="40"/>
      <c r="F1064" s="69" t="s">
        <v>464</v>
      </c>
      <c r="G1064" s="70" t="s">
        <v>469</v>
      </c>
      <c r="H1064" s="71"/>
      <c r="I1064" s="33"/>
      <c r="J1064" s="33"/>
      <c r="K1064" s="33"/>
      <c r="L1064" s="33"/>
      <c r="M1064" s="33"/>
      <c r="N1064" s="33"/>
      <c r="O1064" s="33"/>
      <c r="P1064" s="33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</row>
    <row r="1065" ht="15.75" customHeight="1">
      <c r="A1065" s="72" t="str">
        <f>IFERROR(VLOOKUP(A1051,REKAPAN!$A$2:$R$2940,16, FALSE))</f>
        <v>WAWAT</v>
      </c>
      <c r="B1065" s="73"/>
      <c r="C1065" s="74"/>
      <c r="D1065" s="75"/>
      <c r="E1065" s="76"/>
      <c r="F1065" s="77"/>
      <c r="G1065" s="78"/>
      <c r="H1065" s="79"/>
      <c r="I1065" s="33"/>
      <c r="J1065" s="33"/>
      <c r="K1065" s="33"/>
      <c r="L1065" s="33"/>
      <c r="M1065" s="33"/>
      <c r="N1065" s="33"/>
      <c r="O1065" s="33"/>
      <c r="P1065" s="33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</row>
    <row r="1066" ht="15.75" customHeight="1">
      <c r="A1066" s="26" t="s">
        <v>963</v>
      </c>
      <c r="B1066" s="27"/>
      <c r="C1066" s="27"/>
      <c r="D1066" s="28"/>
      <c r="E1066" s="29"/>
      <c r="F1066" s="30" t="str">
        <f>A1066</f>
        <v>(29)3</v>
      </c>
      <c r="G1066" s="31" t="s">
        <v>238</v>
      </c>
      <c r="H1066" s="32"/>
      <c r="I1066" s="33"/>
      <c r="J1066" s="33"/>
      <c r="K1066" s="33"/>
      <c r="L1066" s="33"/>
      <c r="M1066" s="33"/>
      <c r="N1066" s="33"/>
      <c r="O1066" s="33"/>
      <c r="P1066" s="33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</row>
    <row r="1067" ht="15.75" customHeight="1">
      <c r="A1067" s="34" t="s">
        <v>239</v>
      </c>
      <c r="B1067" s="35" t="str">
        <f>IFERROR(VLOOKUP(A1066,REKAPAN!$A$1:$M$2940,2, FALSE))</f>
        <v>Tiyen Gantini</v>
      </c>
      <c r="C1067" s="36"/>
      <c r="D1067" s="38"/>
      <c r="E1067" s="40"/>
      <c r="F1067" s="30" t="s">
        <v>266</v>
      </c>
      <c r="G1067" s="43" t="str">
        <f>B1073</f>
        <v>CS YENI (082321458214)</v>
      </c>
      <c r="H1067" s="28"/>
      <c r="I1067" s="33"/>
      <c r="J1067" s="33"/>
      <c r="K1067" s="33"/>
      <c r="L1067" s="33"/>
      <c r="M1067" s="33"/>
      <c r="N1067" s="33"/>
      <c r="O1067" s="33"/>
      <c r="P1067" s="33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</row>
    <row r="1068" ht="15.75" customHeight="1">
      <c r="A1068" s="44" t="s">
        <v>269</v>
      </c>
      <c r="B1068" s="45" t="str">
        <f>IFERROR(VLOOKUP(A1066,REKAPAN!$A$1:$M$2940,3, FALSE))</f>
        <v>Jln hayawang-rajadesa dusun sukawangun rt/rw 16/05 ds dayeuhluhur kec jatinagara kab ciamis 46273 ( depan mts sabilurrosyad )</v>
      </c>
      <c r="D1068" s="46"/>
      <c r="E1068" s="40"/>
      <c r="F1068" s="47" t="s">
        <v>270</v>
      </c>
      <c r="G1068" s="49" t="str">
        <f>B1067</f>
        <v>Tiyen Gantini</v>
      </c>
      <c r="H1068" s="50"/>
      <c r="I1068" s="33"/>
      <c r="J1068" s="33"/>
      <c r="K1068" s="33"/>
      <c r="L1068" s="33"/>
      <c r="M1068" s="33"/>
      <c r="N1068" s="33"/>
      <c r="O1068" s="33"/>
      <c r="P1068" s="33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</row>
    <row r="1069" ht="15.75" customHeight="1">
      <c r="A1069" s="44"/>
      <c r="D1069" s="46"/>
      <c r="E1069" s="40"/>
      <c r="F1069" s="47" t="s">
        <v>283</v>
      </c>
      <c r="G1069" s="51" t="str">
        <f t="shared" ref="G1069:G1073" si="143">D1072</f>
        <v>29/03/19</v>
      </c>
      <c r="H1069" s="50"/>
      <c r="I1069" s="33"/>
      <c r="J1069" s="33"/>
      <c r="K1069" s="33"/>
      <c r="L1069" s="33"/>
      <c r="M1069" s="33"/>
      <c r="N1069" s="33"/>
      <c r="O1069" s="33"/>
      <c r="P1069" s="33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</row>
    <row r="1070" ht="45.0" customHeight="1">
      <c r="A1070" s="44"/>
      <c r="D1070" s="46"/>
      <c r="E1070" s="40"/>
      <c r="F1070" s="47" t="s">
        <v>300</v>
      </c>
      <c r="G1070" s="51" t="str">
        <f t="shared" si="143"/>
        <v>29/04/19</v>
      </c>
      <c r="H1070" s="50"/>
      <c r="I1070" s="33"/>
      <c r="J1070" s="33"/>
      <c r="K1070" s="33"/>
      <c r="L1070" s="33"/>
      <c r="M1070" s="33"/>
      <c r="N1070" s="33"/>
      <c r="O1070" s="33"/>
      <c r="P1070" s="33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</row>
    <row r="1071" ht="15.75" customHeight="1">
      <c r="A1071" s="44" t="s">
        <v>306</v>
      </c>
      <c r="B1071" s="52" t="str">
        <f>IFERROR(VLOOKUP(A1066,REKAPAN!$A$1:$M$2940,4, FALSE))</f>
        <v>081221350004</v>
      </c>
      <c r="C1071" s="53"/>
      <c r="D1071" s="54"/>
      <c r="E1071" s="40"/>
      <c r="F1071" s="47" t="s">
        <v>325</v>
      </c>
      <c r="G1071" s="49" t="str">
        <f t="shared" si="143"/>
        <v/>
      </c>
      <c r="H1071" s="50"/>
      <c r="I1071" s="33"/>
      <c r="J1071" s="33"/>
      <c r="K1071" s="33"/>
      <c r="L1071" s="33"/>
      <c r="M1071" s="33"/>
      <c r="N1071" s="33"/>
      <c r="O1071" s="33"/>
      <c r="P1071" s="33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</row>
    <row r="1072" ht="15.75" customHeight="1">
      <c r="A1072" s="30" t="s">
        <v>332</v>
      </c>
      <c r="B1072" s="55"/>
      <c r="C1072" s="56" t="s">
        <v>283</v>
      </c>
      <c r="D1072" s="57" t="str">
        <f>IFERROR(VLOOKUP(A1066,REKAPAN!$A$1:$M$2940,12, FALSE))</f>
        <v>29/03/19</v>
      </c>
      <c r="E1072" s="40"/>
      <c r="F1072" s="47" t="s">
        <v>351</v>
      </c>
      <c r="G1072" s="49">
        <f t="shared" si="143"/>
        <v>12000</v>
      </c>
      <c r="H1072" s="50"/>
      <c r="I1072" s="33"/>
      <c r="J1072" s="33"/>
      <c r="K1072" s="33"/>
      <c r="L1072" s="33"/>
      <c r="M1072" s="33"/>
      <c r="N1072" s="33"/>
      <c r="O1072" s="33"/>
      <c r="P1072" s="33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</row>
    <row r="1073" ht="15.75" customHeight="1">
      <c r="A1073" s="44" t="s">
        <v>266</v>
      </c>
      <c r="B1073" s="52" t="str">
        <f>IFERROR(VLOOKUP(A1066,REKAPAN!$A$1:$O$2940,15, FALSE))</f>
        <v>CS YENI (082321458214)</v>
      </c>
      <c r="C1073" s="58" t="s">
        <v>300</v>
      </c>
      <c r="D1073" s="59" t="str">
        <f>IFERROR(VLOOKUP(A1066,REKAPAN!$A$1:$M$2940,13, FALSE))</f>
        <v>29/04/19</v>
      </c>
      <c r="E1073" s="40"/>
      <c r="F1073" s="47" t="s">
        <v>372</v>
      </c>
      <c r="G1073" s="49" t="str">
        <f t="shared" si="143"/>
        <v>JNE REG</v>
      </c>
      <c r="H1073" s="50"/>
      <c r="I1073" s="33"/>
      <c r="J1073" s="33"/>
      <c r="K1073" s="33"/>
      <c r="L1073" s="33"/>
      <c r="M1073" s="33"/>
      <c r="N1073" s="33"/>
      <c r="O1073" s="33"/>
      <c r="P1073" s="33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</row>
    <row r="1074" ht="15.75" customHeight="1">
      <c r="A1074" s="44" t="s">
        <v>383</v>
      </c>
      <c r="B1074" s="52">
        <f>IFERROR(VLOOKUP(A1066,REKAPAN!$A$1:$M$2940,6, FALSE))</f>
        <v>2</v>
      </c>
      <c r="C1074" s="58" t="s">
        <v>325</v>
      </c>
      <c r="D1074" s="60" t="str">
        <f>IFERROR(VLOOKUP(A1066,REKAPAN!$A$1:$M$2940,11, FALSE))</f>
        <v/>
      </c>
      <c r="E1074" s="40"/>
      <c r="F1074" s="47" t="s">
        <v>394</v>
      </c>
      <c r="G1074" s="61" t="str">
        <f>IFERROR(VLOOKUP(A1066,REKAPAN!$A$1:$O$2235,14, FALSE))</f>
        <v/>
      </c>
      <c r="H1074" s="50"/>
      <c r="I1074" s="33"/>
      <c r="J1074" s="33"/>
      <c r="K1074" s="33"/>
      <c r="L1074" s="33"/>
      <c r="M1074" s="33"/>
      <c r="N1074" s="33"/>
      <c r="O1074" s="33"/>
      <c r="P1074" s="33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</row>
    <row r="1075" ht="15.75" customHeight="1">
      <c r="A1075" s="44" t="s">
        <v>404</v>
      </c>
      <c r="B1075" s="62" t="str">
        <f>IFERROR(VLOOKUP(A1066,REKAPAN!$A$1:$M$2940,5, FALSE))</f>
        <v>Tisha choco S set</v>
      </c>
      <c r="C1075" s="58" t="s">
        <v>351</v>
      </c>
      <c r="D1075" s="60">
        <f>IFERROR(VLOOKUP(A1066,REKAPAN!$A$1:$M$2940,9, FALSE))</f>
        <v>12000</v>
      </c>
      <c r="E1075" s="40"/>
      <c r="F1075" s="47" t="s">
        <v>383</v>
      </c>
      <c r="G1075" s="63">
        <f t="shared" ref="G1075:G1076" si="144">B1074</f>
        <v>2</v>
      </c>
      <c r="H1075" s="50"/>
      <c r="I1075" s="33"/>
      <c r="J1075" s="33"/>
      <c r="K1075" s="33"/>
      <c r="L1075" s="33"/>
      <c r="M1075" s="33"/>
      <c r="N1075" s="33"/>
      <c r="O1075" s="33"/>
      <c r="P1075" s="33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</row>
    <row r="1076" ht="15.75" customHeight="1">
      <c r="A1076" s="64"/>
      <c r="C1076" s="58" t="s">
        <v>372</v>
      </c>
      <c r="D1076" s="65" t="str">
        <f>IFERROR(VLOOKUP(A1066,REKAPAN!$A$1:$M$2940,10, FALSE))</f>
        <v>JNE REG</v>
      </c>
      <c r="E1076" s="40"/>
      <c r="F1076" s="47" t="s">
        <v>404</v>
      </c>
      <c r="G1076" s="66" t="str">
        <f t="shared" si="144"/>
        <v>Tisha choco S set</v>
      </c>
      <c r="H1076" s="50"/>
      <c r="I1076" s="33"/>
      <c r="J1076" s="33"/>
      <c r="K1076" s="33"/>
      <c r="L1076" s="33"/>
      <c r="M1076" s="33"/>
      <c r="N1076" s="33"/>
      <c r="O1076" s="33"/>
      <c r="P1076" s="33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</row>
    <row r="1077" ht="15.75" customHeight="1">
      <c r="A1077" s="64"/>
      <c r="C1077" s="58" t="s">
        <v>394</v>
      </c>
      <c r="D1077" s="67"/>
      <c r="E1077" s="40"/>
      <c r="F1077" s="47"/>
      <c r="H1077" s="50"/>
      <c r="I1077" s="33"/>
      <c r="J1077" s="33"/>
      <c r="K1077" s="33"/>
      <c r="L1077" s="33"/>
      <c r="M1077" s="33"/>
      <c r="N1077" s="33"/>
      <c r="O1077" s="33"/>
      <c r="P1077" s="33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</row>
    <row r="1078" ht="15.75" customHeight="1">
      <c r="A1078" s="64"/>
      <c r="C1078" s="53"/>
      <c r="D1078" s="50"/>
      <c r="E1078" s="40"/>
      <c r="F1078" s="64"/>
      <c r="H1078" s="50"/>
      <c r="I1078" s="33"/>
      <c r="J1078" s="33"/>
      <c r="K1078" s="33"/>
      <c r="L1078" s="33"/>
      <c r="M1078" s="33"/>
      <c r="N1078" s="33"/>
      <c r="O1078" s="33"/>
      <c r="P1078" s="33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</row>
    <row r="1079" ht="15.75" customHeight="1">
      <c r="A1079" s="47" t="s">
        <v>460</v>
      </c>
      <c r="B1079" s="68" t="s">
        <v>462</v>
      </c>
      <c r="C1079" s="53"/>
      <c r="D1079" s="54"/>
      <c r="E1079" s="40"/>
      <c r="F1079" s="69" t="s">
        <v>464</v>
      </c>
      <c r="G1079" s="70" t="s">
        <v>469</v>
      </c>
      <c r="H1079" s="71"/>
      <c r="I1079" s="33"/>
      <c r="J1079" s="33"/>
      <c r="K1079" s="33"/>
      <c r="L1079" s="33"/>
      <c r="M1079" s="33"/>
      <c r="N1079" s="33"/>
      <c r="O1079" s="33"/>
      <c r="P1079" s="33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</row>
    <row r="1080" ht="15.75" customHeight="1">
      <c r="A1080" s="72" t="str">
        <f>IFERROR(VLOOKUP(A1066,REKAPAN!$A$2:$R$2940,16, FALSE))</f>
        <v>WAWAT</v>
      </c>
      <c r="B1080" s="73"/>
      <c r="C1080" s="74"/>
      <c r="D1080" s="75"/>
      <c r="E1080" s="76"/>
      <c r="F1080" s="77"/>
      <c r="G1080" s="78"/>
      <c r="H1080" s="79"/>
      <c r="I1080" s="33"/>
      <c r="J1080" s="33"/>
      <c r="K1080" s="33"/>
      <c r="L1080" s="33"/>
      <c r="M1080" s="33"/>
      <c r="N1080" s="33"/>
      <c r="O1080" s="33"/>
      <c r="P1080" s="33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</row>
    <row r="1081" ht="15.75" customHeight="1">
      <c r="A1081" s="26" t="s">
        <v>967</v>
      </c>
      <c r="B1081" s="27"/>
      <c r="C1081" s="27"/>
      <c r="D1081" s="28"/>
      <c r="E1081" s="29"/>
      <c r="F1081" s="30" t="str">
        <f>A1081</f>
        <v>(29)4</v>
      </c>
      <c r="G1081" s="31" t="s">
        <v>238</v>
      </c>
      <c r="H1081" s="32"/>
      <c r="I1081" s="33"/>
      <c r="J1081" s="33"/>
      <c r="K1081" s="33"/>
      <c r="L1081" s="33"/>
      <c r="M1081" s="33"/>
      <c r="N1081" s="33"/>
      <c r="O1081" s="33"/>
      <c r="P1081" s="33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</row>
    <row r="1082" ht="15.75" customHeight="1">
      <c r="A1082" s="34" t="s">
        <v>239</v>
      </c>
      <c r="B1082" s="35" t="str">
        <f>IFERROR(VLOOKUP(A1081,REKAPAN!$A$1:$M$2940,2, FALSE))</f>
        <v>Barokatur Rochmaniah</v>
      </c>
      <c r="C1082" s="36"/>
      <c r="D1082" s="38"/>
      <c r="E1082" s="40"/>
      <c r="F1082" s="30" t="s">
        <v>266</v>
      </c>
      <c r="G1082" s="43" t="str">
        <f>B1088</f>
        <v>CS YENI (082321458214)</v>
      </c>
      <c r="H1082" s="28"/>
      <c r="I1082" s="33"/>
      <c r="J1082" s="33"/>
      <c r="K1082" s="33"/>
      <c r="L1082" s="33"/>
      <c r="M1082" s="33"/>
      <c r="N1082" s="33"/>
      <c r="O1082" s="33"/>
      <c r="P1082" s="33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</row>
    <row r="1083" ht="15.75" customHeight="1">
      <c r="A1083" s="44" t="s">
        <v>269</v>
      </c>
      <c r="B1083" s="45" t="str">
        <f>IFERROR(VLOOKUP(A1081,REKAPAN!$A$1:$M$2940,3, FALSE))</f>
        <v>Puskesmas Kemranjen 2 Jln. Raya perempatan buntu kemranjen Kec. Kemranjen Kab. Banyumas Kode pos 53194 Kecamatan : Kemranjen Kab/Kota : Banyumas Provinsi : Jawa tengah</v>
      </c>
      <c r="D1083" s="46"/>
      <c r="E1083" s="40"/>
      <c r="F1083" s="47" t="s">
        <v>270</v>
      </c>
      <c r="G1083" s="49" t="str">
        <f>B1082</f>
        <v>Barokatur Rochmaniah</v>
      </c>
      <c r="H1083" s="50"/>
      <c r="I1083" s="33"/>
      <c r="J1083" s="33"/>
      <c r="K1083" s="33"/>
      <c r="L1083" s="33"/>
      <c r="M1083" s="33"/>
      <c r="N1083" s="33"/>
      <c r="O1083" s="33"/>
      <c r="P1083" s="33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</row>
    <row r="1084" ht="15.75" customHeight="1">
      <c r="A1084" s="44"/>
      <c r="D1084" s="46"/>
      <c r="E1084" s="40"/>
      <c r="F1084" s="47" t="s">
        <v>283</v>
      </c>
      <c r="G1084" s="51" t="str">
        <f t="shared" ref="G1084:G1088" si="145">D1087</f>
        <v>28/04/19</v>
      </c>
      <c r="H1084" s="50"/>
      <c r="I1084" s="33"/>
      <c r="J1084" s="33"/>
      <c r="K1084" s="33"/>
      <c r="L1084" s="33"/>
      <c r="M1084" s="33"/>
      <c r="N1084" s="33"/>
      <c r="O1084" s="33"/>
      <c r="P1084" s="33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</row>
    <row r="1085" ht="15.75" customHeight="1">
      <c r="A1085" s="44"/>
      <c r="D1085" s="46"/>
      <c r="E1085" s="40"/>
      <c r="F1085" s="47" t="s">
        <v>300</v>
      </c>
      <c r="G1085" s="51" t="str">
        <f t="shared" si="145"/>
        <v>28/04/19</v>
      </c>
      <c r="H1085" s="50"/>
      <c r="I1085" s="33"/>
      <c r="J1085" s="33"/>
      <c r="K1085" s="33"/>
      <c r="L1085" s="33"/>
      <c r="M1085" s="33"/>
      <c r="N1085" s="33"/>
      <c r="O1085" s="33"/>
      <c r="P1085" s="33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</row>
    <row r="1086" ht="15.75" customHeight="1">
      <c r="A1086" s="44" t="s">
        <v>306</v>
      </c>
      <c r="B1086" s="52" t="str">
        <f>IFERROR(VLOOKUP(A1081,REKAPAN!$A$1:$M$2940,4, FALSE))</f>
        <v>085329890152</v>
      </c>
      <c r="C1086" s="53"/>
      <c r="D1086" s="54"/>
      <c r="E1086" s="40"/>
      <c r="F1086" s="47" t="s">
        <v>325</v>
      </c>
      <c r="G1086" s="49" t="str">
        <f t="shared" si="145"/>
        <v/>
      </c>
      <c r="H1086" s="50"/>
      <c r="I1086" s="33"/>
      <c r="J1086" s="33"/>
      <c r="K1086" s="33"/>
      <c r="L1086" s="33"/>
      <c r="M1086" s="33"/>
      <c r="N1086" s="33"/>
      <c r="O1086" s="33"/>
      <c r="P1086" s="33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</row>
    <row r="1087" ht="15.75" customHeight="1">
      <c r="A1087" s="30" t="s">
        <v>332</v>
      </c>
      <c r="B1087" s="55"/>
      <c r="C1087" s="56" t="s">
        <v>283</v>
      </c>
      <c r="D1087" s="57" t="str">
        <f>IFERROR(VLOOKUP(A1081,REKAPAN!$A$1:$M$2940,12, FALSE))</f>
        <v>28/04/19</v>
      </c>
      <c r="E1087" s="40"/>
      <c r="F1087" s="47" t="s">
        <v>351</v>
      </c>
      <c r="G1087" s="49">
        <f t="shared" si="145"/>
        <v>23000</v>
      </c>
      <c r="H1087" s="50"/>
      <c r="I1087" s="33"/>
      <c r="J1087" s="33"/>
      <c r="K1087" s="33"/>
      <c r="L1087" s="33"/>
      <c r="M1087" s="33"/>
      <c r="N1087" s="33"/>
      <c r="O1087" s="33"/>
      <c r="P1087" s="33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</row>
    <row r="1088" ht="15.75" customHeight="1">
      <c r="A1088" s="44" t="s">
        <v>266</v>
      </c>
      <c r="B1088" s="52" t="str">
        <f>IFERROR(VLOOKUP(A1081,REKAPAN!$A$1:$O$2940,15, FALSE))</f>
        <v>CS YENI (082321458214)</v>
      </c>
      <c r="C1088" s="58" t="s">
        <v>300</v>
      </c>
      <c r="D1088" s="59" t="str">
        <f>IFERROR(VLOOKUP(A1081,REKAPAN!$A$1:$M$2940,13, FALSE))</f>
        <v>28/04/19</v>
      </c>
      <c r="E1088" s="40"/>
      <c r="F1088" s="47" t="s">
        <v>372</v>
      </c>
      <c r="G1088" s="49" t="str">
        <f t="shared" si="145"/>
        <v>JNE REG</v>
      </c>
      <c r="H1088" s="50"/>
      <c r="I1088" s="33"/>
      <c r="J1088" s="33"/>
      <c r="K1088" s="33"/>
      <c r="L1088" s="33"/>
      <c r="M1088" s="33"/>
      <c r="N1088" s="33"/>
      <c r="O1088" s="33"/>
      <c r="P1088" s="33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</row>
    <row r="1089" ht="15.75" customHeight="1">
      <c r="A1089" s="44" t="s">
        <v>383</v>
      </c>
      <c r="B1089" s="52">
        <f>IFERROR(VLOOKUP(A1081,REKAPAN!$A$1:$M$2940,6, FALSE))</f>
        <v>1</v>
      </c>
      <c r="C1089" s="58" t="s">
        <v>325</v>
      </c>
      <c r="D1089" s="60" t="str">
        <f>IFERROR(VLOOKUP(A1081,REKAPAN!$A$1:$M$2940,11, FALSE))</f>
        <v/>
      </c>
      <c r="E1089" s="40"/>
      <c r="F1089" s="47" t="s">
        <v>394</v>
      </c>
      <c r="G1089" s="61" t="str">
        <f>IFERROR(VLOOKUP(A1081,REKAPAN!$A$1:$O$2235,14, FALSE))</f>
        <v/>
      </c>
      <c r="H1089" s="50"/>
      <c r="I1089" s="33"/>
      <c r="J1089" s="33"/>
      <c r="K1089" s="33"/>
      <c r="L1089" s="33"/>
      <c r="M1089" s="33"/>
      <c r="N1089" s="33"/>
      <c r="O1089" s="33"/>
      <c r="P1089" s="33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</row>
    <row r="1090" ht="15.75" customHeight="1">
      <c r="A1090" s="44" t="s">
        <v>404</v>
      </c>
      <c r="B1090" s="62" t="str">
        <f>IFERROR(VLOOKUP(A1081,REKAPAN!$A$1:$M$2940,5, FALSE))</f>
        <v>Tisha Navy M do</v>
      </c>
      <c r="C1090" s="58" t="s">
        <v>351</v>
      </c>
      <c r="D1090" s="60">
        <f>IFERROR(VLOOKUP(A1081,REKAPAN!$A$1:$M$2940,9, FALSE))</f>
        <v>23000</v>
      </c>
      <c r="E1090" s="40"/>
      <c r="F1090" s="47" t="s">
        <v>383</v>
      </c>
      <c r="G1090" s="63">
        <f t="shared" ref="G1090:G1091" si="146">B1089</f>
        <v>1</v>
      </c>
      <c r="H1090" s="50"/>
      <c r="I1090" s="33"/>
      <c r="J1090" s="33"/>
      <c r="K1090" s="33"/>
      <c r="L1090" s="33"/>
      <c r="M1090" s="33"/>
      <c r="N1090" s="33"/>
      <c r="O1090" s="33"/>
      <c r="P1090" s="33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</row>
    <row r="1091" ht="15.75" customHeight="1">
      <c r="A1091" s="64"/>
      <c r="C1091" s="58" t="s">
        <v>372</v>
      </c>
      <c r="D1091" s="65" t="str">
        <f>IFERROR(VLOOKUP(A1081,REKAPAN!$A$1:$M$2940,10, FALSE))</f>
        <v>JNE REG</v>
      </c>
      <c r="E1091" s="40"/>
      <c r="F1091" s="47" t="s">
        <v>404</v>
      </c>
      <c r="G1091" s="66" t="str">
        <f t="shared" si="146"/>
        <v>Tisha Navy M do</v>
      </c>
      <c r="H1091" s="50"/>
      <c r="I1091" s="33"/>
      <c r="J1091" s="33"/>
      <c r="K1091" s="33"/>
      <c r="L1091" s="33"/>
      <c r="M1091" s="33"/>
      <c r="N1091" s="33"/>
      <c r="O1091" s="33"/>
      <c r="P1091" s="33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</row>
    <row r="1092" ht="15.75" customHeight="1">
      <c r="A1092" s="64"/>
      <c r="C1092" s="58" t="s">
        <v>394</v>
      </c>
      <c r="D1092" s="67"/>
      <c r="E1092" s="40"/>
      <c r="F1092" s="47"/>
      <c r="H1092" s="50"/>
      <c r="I1092" s="33"/>
      <c r="J1092" s="33"/>
      <c r="K1092" s="33"/>
      <c r="L1092" s="33"/>
      <c r="M1092" s="33"/>
      <c r="N1092" s="33"/>
      <c r="O1092" s="33"/>
      <c r="P1092" s="33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</row>
    <row r="1093" ht="15.75" customHeight="1">
      <c r="A1093" s="64"/>
      <c r="C1093" s="53"/>
      <c r="D1093" s="50"/>
      <c r="E1093" s="40"/>
      <c r="F1093" s="64"/>
      <c r="H1093" s="50"/>
      <c r="I1093" s="33"/>
      <c r="J1093" s="33"/>
      <c r="K1093" s="33"/>
      <c r="L1093" s="33"/>
      <c r="M1093" s="33"/>
      <c r="N1093" s="33"/>
      <c r="O1093" s="33"/>
      <c r="P1093" s="33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</row>
    <row r="1094" ht="15.75" customHeight="1">
      <c r="A1094" s="47" t="s">
        <v>460</v>
      </c>
      <c r="B1094" s="68" t="s">
        <v>462</v>
      </c>
      <c r="C1094" s="53"/>
      <c r="D1094" s="54"/>
      <c r="E1094" s="40"/>
      <c r="F1094" s="69" t="s">
        <v>464</v>
      </c>
      <c r="G1094" s="70" t="s">
        <v>469</v>
      </c>
      <c r="H1094" s="71"/>
      <c r="I1094" s="33"/>
      <c r="J1094" s="33"/>
      <c r="K1094" s="33"/>
      <c r="L1094" s="33"/>
      <c r="M1094" s="33"/>
      <c r="N1094" s="33"/>
      <c r="O1094" s="33"/>
      <c r="P1094" s="33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</row>
    <row r="1095" ht="15.75" customHeight="1">
      <c r="A1095" s="72" t="str">
        <f>IFERROR(VLOOKUP(A1081,REKAPAN!$A$2:$R$2940,16, FALSE))</f>
        <v>WAWAT</v>
      </c>
      <c r="B1095" s="73"/>
      <c r="C1095" s="74"/>
      <c r="D1095" s="75"/>
      <c r="E1095" s="76"/>
      <c r="F1095" s="77"/>
      <c r="G1095" s="78"/>
      <c r="H1095" s="79"/>
      <c r="I1095" s="33"/>
      <c r="J1095" s="33"/>
      <c r="K1095" s="33"/>
      <c r="L1095" s="33"/>
      <c r="M1095" s="33"/>
      <c r="N1095" s="33"/>
      <c r="O1095" s="33"/>
      <c r="P1095" s="33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</row>
    <row r="1096" ht="15.75" customHeight="1">
      <c r="A1096" s="26" t="s">
        <v>971</v>
      </c>
      <c r="B1096" s="27"/>
      <c r="C1096" s="27"/>
      <c r="D1096" s="28"/>
      <c r="E1096" s="29"/>
      <c r="F1096" s="30" t="str">
        <f>A1096</f>
        <v>(29)5</v>
      </c>
      <c r="G1096" s="31" t="s">
        <v>238</v>
      </c>
      <c r="H1096" s="32"/>
      <c r="I1096" s="33"/>
      <c r="J1096" s="33"/>
      <c r="K1096" s="33"/>
      <c r="L1096" s="33"/>
      <c r="M1096" s="33"/>
      <c r="N1096" s="33"/>
      <c r="O1096" s="33"/>
      <c r="P1096" s="33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</row>
    <row r="1097" ht="15.75" customHeight="1">
      <c r="A1097" s="34" t="s">
        <v>239</v>
      </c>
      <c r="B1097" s="35" t="str">
        <f>IFERROR(VLOOKUP(A1096,REKAPAN!$A$1:$M$2940,2, FALSE))</f>
        <v>Ni'mah Rahayu</v>
      </c>
      <c r="C1097" s="36"/>
      <c r="D1097" s="38"/>
      <c r="E1097" s="40"/>
      <c r="F1097" s="30" t="s">
        <v>266</v>
      </c>
      <c r="G1097" s="43" t="str">
        <f>B1103</f>
        <v>CS YENI (082321458214)</v>
      </c>
      <c r="H1097" s="28"/>
      <c r="I1097" s="33"/>
      <c r="J1097" s="33"/>
      <c r="K1097" s="33"/>
      <c r="L1097" s="33"/>
      <c r="M1097" s="33"/>
      <c r="N1097" s="33"/>
      <c r="O1097" s="33"/>
      <c r="P1097" s="33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</row>
    <row r="1098" ht="15.75" customHeight="1">
      <c r="A1098" s="44" t="s">
        <v>269</v>
      </c>
      <c r="B1098" s="45" t="str">
        <f>IFERROR(VLOOKUP(A1096,REKAPAN!$A$1:$M$2940,3, FALSE))</f>
        <v>Jl And Babakan Pocis RT 8/2 gang Haji Ji'in Kel.Bhakti Jaya Kecamatan : Setu Kab/Kota : Tangerang Selatan Provinsi : Banten</v>
      </c>
      <c r="D1098" s="46"/>
      <c r="E1098" s="40"/>
      <c r="F1098" s="47" t="s">
        <v>270</v>
      </c>
      <c r="G1098" s="49" t="str">
        <f>B1097</f>
        <v>Ni'mah Rahayu</v>
      </c>
      <c r="H1098" s="50"/>
      <c r="I1098" s="33"/>
      <c r="J1098" s="33"/>
      <c r="K1098" s="33"/>
      <c r="L1098" s="33"/>
      <c r="M1098" s="33"/>
      <c r="N1098" s="33"/>
      <c r="O1098" s="33"/>
      <c r="P1098" s="33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</row>
    <row r="1099" ht="15.75" customHeight="1">
      <c r="A1099" s="44"/>
      <c r="D1099" s="46"/>
      <c r="E1099" s="40"/>
      <c r="F1099" s="47" t="s">
        <v>283</v>
      </c>
      <c r="G1099" s="51" t="str">
        <f t="shared" ref="G1099:G1103" si="147">D1102</f>
        <v>27/04/19</v>
      </c>
      <c r="H1099" s="50"/>
      <c r="I1099" s="33"/>
      <c r="J1099" s="33"/>
      <c r="K1099" s="33"/>
      <c r="L1099" s="33"/>
      <c r="M1099" s="33"/>
      <c r="N1099" s="33"/>
      <c r="O1099" s="33"/>
      <c r="P1099" s="33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</row>
    <row r="1100" ht="15.75" customHeight="1">
      <c r="A1100" s="44"/>
      <c r="D1100" s="46"/>
      <c r="E1100" s="40"/>
      <c r="F1100" s="47" t="s">
        <v>300</v>
      </c>
      <c r="G1100" s="51" t="str">
        <f t="shared" si="147"/>
        <v>27/04/19</v>
      </c>
      <c r="H1100" s="50"/>
      <c r="I1100" s="33"/>
      <c r="J1100" s="33"/>
      <c r="K1100" s="33"/>
      <c r="L1100" s="33"/>
      <c r="M1100" s="33"/>
      <c r="N1100" s="33"/>
      <c r="O1100" s="33"/>
      <c r="P1100" s="33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</row>
    <row r="1101" ht="15.75" customHeight="1">
      <c r="A1101" s="44" t="s">
        <v>306</v>
      </c>
      <c r="B1101" s="52" t="str">
        <f>IFERROR(VLOOKUP(A1096,REKAPAN!$A$1:$M$2940,4, FALSE))</f>
        <v>081223473525</v>
      </c>
      <c r="C1101" s="53"/>
      <c r="D1101" s="54"/>
      <c r="E1101" s="40"/>
      <c r="F1101" s="47" t="s">
        <v>325</v>
      </c>
      <c r="G1101" s="49" t="str">
        <f t="shared" si="147"/>
        <v/>
      </c>
      <c r="H1101" s="50"/>
      <c r="I1101" s="33"/>
      <c r="J1101" s="33"/>
      <c r="K1101" s="33"/>
      <c r="L1101" s="33"/>
      <c r="M1101" s="33"/>
      <c r="N1101" s="33"/>
      <c r="O1101" s="33"/>
      <c r="P1101" s="33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</row>
    <row r="1102" ht="15.75" customHeight="1">
      <c r="A1102" s="30" t="s">
        <v>332</v>
      </c>
      <c r="B1102" s="55"/>
      <c r="C1102" s="56" t="s">
        <v>283</v>
      </c>
      <c r="D1102" s="57" t="str">
        <f>IFERROR(VLOOKUP(A1096,REKAPAN!$A$1:$M$2940,12, FALSE))</f>
        <v>27/04/19</v>
      </c>
      <c r="E1102" s="40"/>
      <c r="F1102" s="47" t="s">
        <v>351</v>
      </c>
      <c r="G1102" s="49">
        <f t="shared" si="147"/>
        <v>12000</v>
      </c>
      <c r="H1102" s="50"/>
      <c r="I1102" s="33"/>
      <c r="J1102" s="33"/>
      <c r="K1102" s="33"/>
      <c r="L1102" s="33"/>
      <c r="M1102" s="33"/>
      <c r="N1102" s="33"/>
      <c r="O1102" s="33"/>
      <c r="P1102" s="33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</row>
    <row r="1103" ht="15.75" customHeight="1">
      <c r="A1103" s="44" t="s">
        <v>266</v>
      </c>
      <c r="B1103" s="52" t="str">
        <f>IFERROR(VLOOKUP(A1096,REKAPAN!$A$1:$O$2940,15, FALSE))</f>
        <v>CS YENI (082321458214)</v>
      </c>
      <c r="C1103" s="58" t="s">
        <v>300</v>
      </c>
      <c r="D1103" s="59" t="str">
        <f>IFERROR(VLOOKUP(A1096,REKAPAN!$A$1:$M$2940,13, FALSE))</f>
        <v>27/04/19</v>
      </c>
      <c r="E1103" s="40"/>
      <c r="F1103" s="47" t="s">
        <v>372</v>
      </c>
      <c r="G1103" s="49" t="str">
        <f t="shared" si="147"/>
        <v>JNE REG</v>
      </c>
      <c r="H1103" s="50"/>
      <c r="I1103" s="33"/>
      <c r="J1103" s="33"/>
      <c r="K1103" s="33"/>
      <c r="L1103" s="33"/>
      <c r="M1103" s="33"/>
      <c r="N1103" s="33"/>
      <c r="O1103" s="33"/>
      <c r="P1103" s="33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</row>
    <row r="1104" ht="15.75" customHeight="1">
      <c r="A1104" s="44" t="s">
        <v>383</v>
      </c>
      <c r="B1104" s="52">
        <f>IFERROR(VLOOKUP(A1096,REKAPAN!$A$1:$M$2940,6, FALSE))</f>
        <v>1</v>
      </c>
      <c r="C1104" s="58" t="s">
        <v>325</v>
      </c>
      <c r="D1104" s="60" t="str">
        <f>IFERROR(VLOOKUP(A1096,REKAPAN!$A$1:$M$2940,11, FALSE))</f>
        <v/>
      </c>
      <c r="E1104" s="40"/>
      <c r="F1104" s="47" t="s">
        <v>394</v>
      </c>
      <c r="G1104" s="61" t="str">
        <f>IFERROR(VLOOKUP(A1096,REKAPAN!$A$1:$O$2235,14, FALSE))</f>
        <v/>
      </c>
      <c r="H1104" s="50"/>
      <c r="I1104" s="33"/>
      <c r="J1104" s="33"/>
      <c r="K1104" s="33"/>
      <c r="L1104" s="33"/>
      <c r="M1104" s="33"/>
      <c r="N1104" s="33"/>
      <c r="O1104" s="33"/>
      <c r="P1104" s="33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</row>
    <row r="1105" ht="15.75" customHeight="1">
      <c r="A1105" s="44" t="s">
        <v>404</v>
      </c>
      <c r="B1105" s="62" t="str">
        <f>IFERROR(VLOOKUP(A1096,REKAPAN!$A$1:$M$2940,5, FALSE))</f>
        <v>Tisha Lavender M do</v>
      </c>
      <c r="C1105" s="58" t="s">
        <v>351</v>
      </c>
      <c r="D1105" s="60">
        <f>IFERROR(VLOOKUP(A1096,REKAPAN!$A$1:$M$2940,9, FALSE))</f>
        <v>12000</v>
      </c>
      <c r="E1105" s="40"/>
      <c r="F1105" s="47" t="s">
        <v>383</v>
      </c>
      <c r="G1105" s="63">
        <f t="shared" ref="G1105:G1106" si="148">B1104</f>
        <v>1</v>
      </c>
      <c r="H1105" s="50"/>
      <c r="I1105" s="33"/>
      <c r="J1105" s="33"/>
      <c r="K1105" s="33"/>
      <c r="L1105" s="33"/>
      <c r="M1105" s="33"/>
      <c r="N1105" s="33"/>
      <c r="O1105" s="33"/>
      <c r="P1105" s="33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</row>
    <row r="1106" ht="15.75" customHeight="1">
      <c r="A1106" s="64"/>
      <c r="C1106" s="58" t="s">
        <v>372</v>
      </c>
      <c r="D1106" s="65" t="str">
        <f>IFERROR(VLOOKUP(A1096,REKAPAN!$A$1:$M$2940,10, FALSE))</f>
        <v>JNE REG</v>
      </c>
      <c r="E1106" s="40"/>
      <c r="F1106" s="47" t="s">
        <v>404</v>
      </c>
      <c r="G1106" s="66" t="str">
        <f t="shared" si="148"/>
        <v>Tisha Lavender M do</v>
      </c>
      <c r="H1106" s="50"/>
      <c r="I1106" s="33"/>
      <c r="J1106" s="33"/>
      <c r="K1106" s="33"/>
      <c r="L1106" s="33"/>
      <c r="M1106" s="33"/>
      <c r="N1106" s="33"/>
      <c r="O1106" s="33"/>
      <c r="P1106" s="33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</row>
    <row r="1107" ht="15.75" customHeight="1">
      <c r="A1107" s="64"/>
      <c r="C1107" s="58" t="s">
        <v>394</v>
      </c>
      <c r="D1107" s="67"/>
      <c r="E1107" s="40"/>
      <c r="F1107" s="47"/>
      <c r="H1107" s="50"/>
      <c r="I1107" s="33"/>
      <c r="J1107" s="33"/>
      <c r="K1107" s="33"/>
      <c r="L1107" s="33"/>
      <c r="M1107" s="33"/>
      <c r="N1107" s="33"/>
      <c r="O1107" s="33"/>
      <c r="P1107" s="33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</row>
    <row r="1108" ht="15.75" customHeight="1">
      <c r="A1108" s="64"/>
      <c r="C1108" s="53"/>
      <c r="D1108" s="50"/>
      <c r="E1108" s="40"/>
      <c r="F1108" s="64"/>
      <c r="H1108" s="50"/>
      <c r="I1108" s="33"/>
      <c r="J1108" s="33"/>
      <c r="K1108" s="33"/>
      <c r="L1108" s="33"/>
      <c r="M1108" s="33"/>
      <c r="N1108" s="33"/>
      <c r="O1108" s="33"/>
      <c r="P1108" s="33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</row>
    <row r="1109" ht="15.75" customHeight="1">
      <c r="A1109" s="47" t="s">
        <v>460</v>
      </c>
      <c r="B1109" s="68" t="s">
        <v>462</v>
      </c>
      <c r="C1109" s="53"/>
      <c r="D1109" s="54"/>
      <c r="E1109" s="40"/>
      <c r="F1109" s="69" t="s">
        <v>464</v>
      </c>
      <c r="G1109" s="70" t="s">
        <v>469</v>
      </c>
      <c r="H1109" s="71"/>
      <c r="I1109" s="33"/>
      <c r="J1109" s="33"/>
      <c r="K1109" s="33"/>
      <c r="L1109" s="33"/>
      <c r="M1109" s="33"/>
      <c r="N1109" s="33"/>
      <c r="O1109" s="33"/>
      <c r="P1109" s="33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</row>
    <row r="1110" ht="15.75" customHeight="1">
      <c r="A1110" s="72" t="str">
        <f>IFERROR(VLOOKUP(A1096,REKAPAN!$A$2:$R$2940,16, FALSE))</f>
        <v>WAWAT</v>
      </c>
      <c r="B1110" s="73"/>
      <c r="C1110" s="74"/>
      <c r="D1110" s="75"/>
      <c r="E1110" s="76"/>
      <c r="F1110" s="77"/>
      <c r="G1110" s="78"/>
      <c r="H1110" s="79"/>
      <c r="I1110" s="33"/>
      <c r="J1110" s="33"/>
      <c r="K1110" s="33"/>
      <c r="L1110" s="33"/>
      <c r="M1110" s="33"/>
      <c r="N1110" s="33"/>
      <c r="O1110" s="33"/>
      <c r="P1110" s="33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</row>
    <row r="1111" ht="15.75" customHeight="1">
      <c r="A1111" s="26" t="s">
        <v>975</v>
      </c>
      <c r="B1111" s="27"/>
      <c r="C1111" s="27"/>
      <c r="D1111" s="28"/>
      <c r="E1111" s="29"/>
      <c r="F1111" s="30" t="str">
        <f>A1111</f>
        <v>(29)6</v>
      </c>
      <c r="G1111" s="31" t="s">
        <v>238</v>
      </c>
      <c r="H1111" s="32"/>
      <c r="I1111" s="33"/>
      <c r="J1111" s="33"/>
      <c r="K1111" s="33"/>
      <c r="L1111" s="33"/>
      <c r="M1111" s="33"/>
      <c r="N1111" s="33"/>
      <c r="O1111" s="33"/>
      <c r="P1111" s="33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</row>
    <row r="1112" ht="15.75" customHeight="1">
      <c r="A1112" s="34" t="s">
        <v>239</v>
      </c>
      <c r="B1112" s="35" t="str">
        <f>IFERROR(VLOOKUP(A1111,REKAPAN!$A$1:$M$2940,2, FALSE))</f>
        <v>Leni karimah</v>
      </c>
      <c r="C1112" s="36"/>
      <c r="D1112" s="38"/>
      <c r="E1112" s="40"/>
      <c r="F1112" s="30" t="s">
        <v>266</v>
      </c>
      <c r="G1112" s="43" t="str">
        <f>B1118</f>
        <v>CS YENI (082321458214)</v>
      </c>
      <c r="H1112" s="28"/>
      <c r="I1112" s="33"/>
      <c r="J1112" s="33"/>
      <c r="K1112" s="33"/>
      <c r="L1112" s="33"/>
      <c r="M1112" s="33"/>
      <c r="N1112" s="33"/>
      <c r="O1112" s="33"/>
      <c r="P1112" s="33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</row>
    <row r="1113" ht="15.75" customHeight="1">
      <c r="A1113" s="44" t="s">
        <v>269</v>
      </c>
      <c r="B1113" s="45" t="str">
        <f>IFERROR(VLOOKUP(A1111,REKAPAN!$A$1:$M$2940,3, FALSE))</f>
        <v>Kp.Ciketug Rt.09/Rw.05 Desa.Mekarwangi Kecamatan : Cikadu Kab/Kota : Cianjur Provinsi : jawa barat</v>
      </c>
      <c r="D1113" s="46"/>
      <c r="E1113" s="40"/>
      <c r="F1113" s="47" t="s">
        <v>270</v>
      </c>
      <c r="G1113" s="49" t="str">
        <f>B1112</f>
        <v>Leni karimah</v>
      </c>
      <c r="H1113" s="50"/>
      <c r="I1113" s="33"/>
      <c r="J1113" s="33"/>
      <c r="K1113" s="33"/>
      <c r="L1113" s="33"/>
      <c r="M1113" s="33"/>
      <c r="N1113" s="33"/>
      <c r="O1113" s="33"/>
      <c r="P1113" s="33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</row>
    <row r="1114" ht="15.75" customHeight="1">
      <c r="A1114" s="44"/>
      <c r="D1114" s="46"/>
      <c r="E1114" s="40"/>
      <c r="F1114" s="47" t="s">
        <v>283</v>
      </c>
      <c r="G1114" s="51" t="str">
        <f t="shared" ref="G1114:G1118" si="149">D1117</f>
        <v>27/04/19</v>
      </c>
      <c r="H1114" s="50"/>
      <c r="I1114" s="33"/>
      <c r="J1114" s="33"/>
      <c r="K1114" s="33"/>
      <c r="L1114" s="33"/>
      <c r="M1114" s="33"/>
      <c r="N1114" s="33"/>
      <c r="O1114" s="33"/>
      <c r="P1114" s="33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</row>
    <row r="1115" ht="30.75" customHeight="1">
      <c r="A1115" s="44"/>
      <c r="D1115" s="46"/>
      <c r="E1115" s="40"/>
      <c r="F1115" s="47" t="s">
        <v>300</v>
      </c>
      <c r="G1115" s="51" t="str">
        <f t="shared" si="149"/>
        <v>27/04/19</v>
      </c>
      <c r="H1115" s="50"/>
      <c r="I1115" s="33"/>
      <c r="J1115" s="33"/>
      <c r="K1115" s="33"/>
      <c r="L1115" s="33"/>
      <c r="M1115" s="33"/>
      <c r="N1115" s="33"/>
      <c r="O1115" s="33"/>
      <c r="P1115" s="33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</row>
    <row r="1116" ht="15.75" customHeight="1">
      <c r="A1116" s="44" t="s">
        <v>306</v>
      </c>
      <c r="B1116" s="52" t="str">
        <f>IFERROR(VLOOKUP(A1111,REKAPAN!$A$1:$M$2940,4, FALSE))</f>
        <v>085220585969</v>
      </c>
      <c r="C1116" s="53"/>
      <c r="D1116" s="54"/>
      <c r="E1116" s="40"/>
      <c r="F1116" s="47" t="s">
        <v>325</v>
      </c>
      <c r="G1116" s="49" t="str">
        <f t="shared" si="149"/>
        <v/>
      </c>
      <c r="H1116" s="50"/>
      <c r="I1116" s="33"/>
      <c r="J1116" s="33"/>
      <c r="K1116" s="33"/>
      <c r="L1116" s="33"/>
      <c r="M1116" s="33"/>
      <c r="N1116" s="33"/>
      <c r="O1116" s="33"/>
      <c r="P1116" s="33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</row>
    <row r="1117" ht="15.75" customHeight="1">
      <c r="A1117" s="30" t="s">
        <v>332</v>
      </c>
      <c r="B1117" s="55"/>
      <c r="C1117" s="56" t="s">
        <v>283</v>
      </c>
      <c r="D1117" s="57" t="str">
        <f>IFERROR(VLOOKUP(A1111,REKAPAN!$A$1:$M$2940,12, FALSE))</f>
        <v>27/04/19</v>
      </c>
      <c r="E1117" s="40"/>
      <c r="F1117" s="47" t="s">
        <v>351</v>
      </c>
      <c r="G1117" s="49">
        <f t="shared" si="149"/>
        <v>16000</v>
      </c>
      <c r="H1117" s="50"/>
      <c r="I1117" s="33"/>
      <c r="J1117" s="33"/>
      <c r="K1117" s="33"/>
      <c r="L1117" s="33"/>
      <c r="M1117" s="33"/>
      <c r="N1117" s="33"/>
      <c r="O1117" s="33"/>
      <c r="P1117" s="33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</row>
    <row r="1118" ht="15.75" customHeight="1">
      <c r="A1118" s="44" t="s">
        <v>266</v>
      </c>
      <c r="B1118" s="52" t="str">
        <f>IFERROR(VLOOKUP(A1111,REKAPAN!$A$1:$O$2940,15, FALSE))</f>
        <v>CS YENI (082321458214)</v>
      </c>
      <c r="C1118" s="58" t="s">
        <v>300</v>
      </c>
      <c r="D1118" s="59" t="str">
        <f>IFERROR(VLOOKUP(A1111,REKAPAN!$A$1:$M$2940,13, FALSE))</f>
        <v>27/04/19</v>
      </c>
      <c r="E1118" s="40"/>
      <c r="F1118" s="47" t="s">
        <v>372</v>
      </c>
      <c r="G1118" s="49" t="str">
        <f t="shared" si="149"/>
        <v>JNE REG</v>
      </c>
      <c r="H1118" s="50"/>
      <c r="I1118" s="33"/>
      <c r="J1118" s="33"/>
      <c r="K1118" s="33"/>
      <c r="L1118" s="33"/>
      <c r="M1118" s="33"/>
      <c r="N1118" s="33"/>
      <c r="O1118" s="33"/>
      <c r="P1118" s="33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</row>
    <row r="1119" ht="15.75" customHeight="1">
      <c r="A1119" s="44" t="s">
        <v>383</v>
      </c>
      <c r="B1119" s="52">
        <f>IFERROR(VLOOKUP(A1111,REKAPAN!$A$1:$M$2940,6, FALSE))</f>
        <v>2</v>
      </c>
      <c r="C1119" s="58" t="s">
        <v>325</v>
      </c>
      <c r="D1119" s="60" t="str">
        <f>IFERROR(VLOOKUP(A1111,REKAPAN!$A$1:$M$2940,11, FALSE))</f>
        <v/>
      </c>
      <c r="E1119" s="40"/>
      <c r="F1119" s="47" t="s">
        <v>394</v>
      </c>
      <c r="G1119" s="61" t="str">
        <f>IFERROR(VLOOKUP(A1111,REKAPAN!$A$1:$O$2235,14, FALSE))</f>
        <v/>
      </c>
      <c r="H1119" s="50"/>
      <c r="I1119" s="33"/>
      <c r="J1119" s="33"/>
      <c r="K1119" s="33"/>
      <c r="L1119" s="33"/>
      <c r="M1119" s="33"/>
      <c r="N1119" s="33"/>
      <c r="O1119" s="33"/>
      <c r="P1119" s="33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</row>
    <row r="1120" ht="15.75" customHeight="1">
      <c r="A1120" s="44" t="s">
        <v>404</v>
      </c>
      <c r="B1120" s="62" t="str">
        <f>IFERROR(VLOOKUP(A1111,REKAPAN!$A$1:$M$2940,5, FALSE))</f>
        <v>Tisha Navy XL, XXL do</v>
      </c>
      <c r="C1120" s="58" t="s">
        <v>351</v>
      </c>
      <c r="D1120" s="60">
        <f>IFERROR(VLOOKUP(A1111,REKAPAN!$A$1:$M$2940,9, FALSE))</f>
        <v>16000</v>
      </c>
      <c r="E1120" s="40"/>
      <c r="F1120" s="47" t="s">
        <v>383</v>
      </c>
      <c r="G1120" s="63">
        <f t="shared" ref="G1120:G1121" si="150">B1119</f>
        <v>2</v>
      </c>
      <c r="H1120" s="50"/>
      <c r="I1120" s="33"/>
      <c r="J1120" s="33"/>
      <c r="K1120" s="33"/>
      <c r="L1120" s="33"/>
      <c r="M1120" s="33"/>
      <c r="N1120" s="33"/>
      <c r="O1120" s="33"/>
      <c r="P1120" s="33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</row>
    <row r="1121" ht="15.75" customHeight="1">
      <c r="A1121" s="64"/>
      <c r="C1121" s="58" t="s">
        <v>372</v>
      </c>
      <c r="D1121" s="65" t="str">
        <f>IFERROR(VLOOKUP(A1111,REKAPAN!$A$1:$M$2940,10, FALSE))</f>
        <v>JNE REG</v>
      </c>
      <c r="E1121" s="40"/>
      <c r="F1121" s="47" t="s">
        <v>404</v>
      </c>
      <c r="G1121" s="66" t="str">
        <f t="shared" si="150"/>
        <v>Tisha Navy XL, XXL do</v>
      </c>
      <c r="H1121" s="50"/>
      <c r="I1121" s="33"/>
      <c r="J1121" s="33"/>
      <c r="K1121" s="33"/>
      <c r="L1121" s="33"/>
      <c r="M1121" s="33"/>
      <c r="N1121" s="33"/>
      <c r="O1121" s="33"/>
      <c r="P1121" s="33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</row>
    <row r="1122" ht="15.75" customHeight="1">
      <c r="A1122" s="64"/>
      <c r="C1122" s="58" t="s">
        <v>394</v>
      </c>
      <c r="D1122" s="67"/>
      <c r="E1122" s="40"/>
      <c r="F1122" s="47"/>
      <c r="H1122" s="50"/>
      <c r="I1122" s="33"/>
      <c r="J1122" s="33"/>
      <c r="K1122" s="33"/>
      <c r="L1122" s="33"/>
      <c r="M1122" s="33"/>
      <c r="N1122" s="33"/>
      <c r="O1122" s="33"/>
      <c r="P1122" s="33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</row>
    <row r="1123" ht="55.5" customHeight="1">
      <c r="A1123" s="64"/>
      <c r="C1123" s="53"/>
      <c r="D1123" s="50"/>
      <c r="E1123" s="40"/>
      <c r="F1123" s="64"/>
      <c r="H1123" s="50"/>
      <c r="I1123" s="33"/>
      <c r="J1123" s="33"/>
      <c r="K1123" s="33"/>
      <c r="L1123" s="33"/>
      <c r="M1123" s="33"/>
      <c r="N1123" s="33"/>
      <c r="O1123" s="33"/>
      <c r="P1123" s="33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</row>
    <row r="1124" ht="15.75" customHeight="1">
      <c r="A1124" s="47" t="s">
        <v>460</v>
      </c>
      <c r="B1124" s="68" t="s">
        <v>462</v>
      </c>
      <c r="C1124" s="53"/>
      <c r="D1124" s="54"/>
      <c r="E1124" s="40"/>
      <c r="F1124" s="69" t="s">
        <v>464</v>
      </c>
      <c r="G1124" s="70" t="s">
        <v>469</v>
      </c>
      <c r="H1124" s="71"/>
      <c r="I1124" s="33"/>
      <c r="J1124" s="33"/>
      <c r="K1124" s="33"/>
      <c r="L1124" s="33"/>
      <c r="M1124" s="33"/>
      <c r="N1124" s="33"/>
      <c r="O1124" s="33"/>
      <c r="P1124" s="33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</row>
    <row r="1125" ht="15.75" customHeight="1">
      <c r="A1125" s="72" t="str">
        <f>IFERROR(VLOOKUP(A1111,REKAPAN!$A$2:$R$2940,16, FALSE))</f>
        <v>WAWAT</v>
      </c>
      <c r="B1125" s="73"/>
      <c r="C1125" s="74"/>
      <c r="D1125" s="75"/>
      <c r="E1125" s="76"/>
      <c r="F1125" s="77"/>
      <c r="G1125" s="78"/>
      <c r="H1125" s="79"/>
      <c r="I1125" s="33"/>
      <c r="J1125" s="33"/>
      <c r="K1125" s="33"/>
      <c r="L1125" s="33"/>
      <c r="M1125" s="33"/>
      <c r="N1125" s="33"/>
      <c r="O1125" s="33"/>
      <c r="P1125" s="33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</row>
    <row r="1126" ht="15.75" customHeight="1">
      <c r="A1126" s="26" t="s">
        <v>980</v>
      </c>
      <c r="B1126" s="27"/>
      <c r="C1126" s="27"/>
      <c r="D1126" s="28"/>
      <c r="E1126" s="29"/>
      <c r="F1126" s="30" t="str">
        <f>A1126</f>
        <v>(29)7</v>
      </c>
      <c r="G1126" s="31" t="s">
        <v>238</v>
      </c>
      <c r="H1126" s="32"/>
      <c r="I1126" s="33"/>
      <c r="J1126" s="33"/>
      <c r="K1126" s="33"/>
      <c r="L1126" s="33"/>
      <c r="M1126" s="33"/>
      <c r="N1126" s="33"/>
      <c r="O1126" s="33"/>
      <c r="P1126" s="33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</row>
    <row r="1127" ht="15.75" customHeight="1">
      <c r="A1127" s="34" t="s">
        <v>239</v>
      </c>
      <c r="B1127" s="35" t="str">
        <f>IFERROR(VLOOKUP(A1126,REKAPAN!$A$1:$M$2940,2, FALSE))</f>
        <v>Lilis Nurfaiza</v>
      </c>
      <c r="C1127" s="36"/>
      <c r="D1127" s="38"/>
      <c r="E1127" s="40"/>
      <c r="F1127" s="30" t="s">
        <v>266</v>
      </c>
      <c r="G1127" s="43" t="str">
        <f>B1133</f>
        <v>CS YENI (082321458214)</v>
      </c>
      <c r="H1127" s="28"/>
      <c r="I1127" s="33"/>
      <c r="J1127" s="33"/>
      <c r="K1127" s="33"/>
      <c r="L1127" s="33"/>
      <c r="M1127" s="33"/>
      <c r="N1127" s="33"/>
      <c r="O1127" s="33"/>
      <c r="P1127" s="33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</row>
    <row r="1128" ht="15.75" customHeight="1">
      <c r="A1128" s="44" t="s">
        <v>269</v>
      </c>
      <c r="B1128" s="45" t="str">
        <f>IFERROR(VLOOKUP(A1126,REKAPAN!$A$1:$M$2940,3, FALSE))</f>
        <v>PT.Ulisa jl. Gading Putih Raya Utara Blok BH 2 No1</v>
      </c>
      <c r="D1128" s="46"/>
      <c r="E1128" s="40"/>
      <c r="F1128" s="47" t="s">
        <v>270</v>
      </c>
      <c r="G1128" s="49" t="str">
        <f>B1127</f>
        <v>Lilis Nurfaiza</v>
      </c>
      <c r="H1128" s="50"/>
      <c r="I1128" s="33"/>
      <c r="J1128" s="33"/>
      <c r="K1128" s="33"/>
      <c r="L1128" s="33"/>
      <c r="M1128" s="33"/>
      <c r="N1128" s="33"/>
      <c r="O1128" s="33"/>
      <c r="P1128" s="33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</row>
    <row r="1129" ht="15.75" customHeight="1">
      <c r="A1129" s="44"/>
      <c r="D1129" s="46"/>
      <c r="E1129" s="40"/>
      <c r="F1129" s="47" t="s">
        <v>283</v>
      </c>
      <c r="G1129" s="51" t="str">
        <f t="shared" ref="G1129:G1133" si="151">D1132</f>
        <v>26/04/19</v>
      </c>
      <c r="H1129" s="50"/>
      <c r="I1129" s="33"/>
      <c r="J1129" s="33"/>
      <c r="K1129" s="33"/>
      <c r="L1129" s="33"/>
      <c r="M1129" s="33"/>
      <c r="N1129" s="33"/>
      <c r="O1129" s="33"/>
      <c r="P1129" s="33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</row>
    <row r="1130" ht="15.75" customHeight="1">
      <c r="A1130" s="44"/>
      <c r="D1130" s="46"/>
      <c r="E1130" s="40"/>
      <c r="F1130" s="47" t="s">
        <v>300</v>
      </c>
      <c r="G1130" s="51" t="str">
        <f t="shared" si="151"/>
        <v>26/04/19</v>
      </c>
      <c r="H1130" s="50"/>
      <c r="I1130" s="33"/>
      <c r="J1130" s="33"/>
      <c r="K1130" s="33"/>
      <c r="L1130" s="33"/>
      <c r="M1130" s="33"/>
      <c r="N1130" s="33"/>
      <c r="O1130" s="33"/>
      <c r="P1130" s="33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</row>
    <row r="1131" ht="15.75" customHeight="1">
      <c r="A1131" s="44" t="s">
        <v>306</v>
      </c>
      <c r="B1131" s="52" t="str">
        <f>IFERROR(VLOOKUP(A1126,REKAPAN!$A$1:$M$2940,4, FALSE))</f>
        <v>085759110467</v>
      </c>
      <c r="C1131" s="53"/>
      <c r="D1131" s="54"/>
      <c r="E1131" s="40"/>
      <c r="F1131" s="47" t="s">
        <v>325</v>
      </c>
      <c r="G1131" s="49" t="str">
        <f t="shared" si="151"/>
        <v/>
      </c>
      <c r="H1131" s="50"/>
      <c r="I1131" s="33"/>
      <c r="J1131" s="33"/>
      <c r="K1131" s="33"/>
      <c r="L1131" s="33"/>
      <c r="M1131" s="33"/>
      <c r="N1131" s="33"/>
      <c r="O1131" s="33"/>
      <c r="P1131" s="33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</row>
    <row r="1132" ht="15.75" customHeight="1">
      <c r="A1132" s="30" t="s">
        <v>332</v>
      </c>
      <c r="B1132" s="55"/>
      <c r="C1132" s="56" t="s">
        <v>283</v>
      </c>
      <c r="D1132" s="57" t="str">
        <f>IFERROR(VLOOKUP(A1126,REKAPAN!$A$1:$M$2940,12, FALSE))</f>
        <v>26/04/19</v>
      </c>
      <c r="E1132" s="40"/>
      <c r="F1132" s="47" t="s">
        <v>351</v>
      </c>
      <c r="G1132" s="49">
        <f t="shared" si="151"/>
        <v>11000</v>
      </c>
      <c r="H1132" s="50"/>
      <c r="I1132" s="33"/>
      <c r="J1132" s="33"/>
      <c r="K1132" s="33"/>
      <c r="L1132" s="33"/>
      <c r="M1132" s="33"/>
      <c r="N1132" s="33"/>
      <c r="O1132" s="33"/>
      <c r="P1132" s="33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</row>
    <row r="1133" ht="15.75" customHeight="1">
      <c r="A1133" s="44" t="s">
        <v>266</v>
      </c>
      <c r="B1133" s="52" t="str">
        <f>IFERROR(VLOOKUP(A1126,REKAPAN!$A$1:$O$2940,15, FALSE))</f>
        <v>CS YENI (082321458214)</v>
      </c>
      <c r="C1133" s="58" t="s">
        <v>300</v>
      </c>
      <c r="D1133" s="59" t="str">
        <f>IFERROR(VLOOKUP(A1126,REKAPAN!$A$1:$M$2940,13, FALSE))</f>
        <v>26/04/19</v>
      </c>
      <c r="E1133" s="40"/>
      <c r="F1133" s="47" t="s">
        <v>372</v>
      </c>
      <c r="G1133" s="49" t="str">
        <f t="shared" si="151"/>
        <v>JNE REG</v>
      </c>
      <c r="H1133" s="50"/>
      <c r="I1133" s="33"/>
      <c r="J1133" s="33"/>
      <c r="K1133" s="33"/>
      <c r="L1133" s="33"/>
      <c r="M1133" s="33"/>
      <c r="N1133" s="33"/>
      <c r="O1133" s="33"/>
      <c r="P1133" s="33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</row>
    <row r="1134" ht="15.75" customHeight="1">
      <c r="A1134" s="44" t="s">
        <v>383</v>
      </c>
      <c r="B1134" s="52">
        <f>IFERROR(VLOOKUP(A1126,REKAPAN!$A$1:$M$2940,6, FALSE))</f>
        <v>1</v>
      </c>
      <c r="C1134" s="58" t="s">
        <v>325</v>
      </c>
      <c r="D1134" s="60" t="str">
        <f>IFERROR(VLOOKUP(A1126,REKAPAN!$A$1:$M$2940,11, FALSE))</f>
        <v/>
      </c>
      <c r="E1134" s="40"/>
      <c r="F1134" s="47" t="s">
        <v>394</v>
      </c>
      <c r="G1134" s="61" t="str">
        <f>IFERROR(VLOOKUP(A1126,REKAPAN!$A$1:$O$2235,14, FALSE))</f>
        <v/>
      </c>
      <c r="H1134" s="50"/>
      <c r="I1134" s="33"/>
      <c r="J1134" s="33"/>
      <c r="K1134" s="33"/>
      <c r="L1134" s="33"/>
      <c r="M1134" s="33"/>
      <c r="N1134" s="33"/>
      <c r="O1134" s="33"/>
      <c r="P1134" s="33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</row>
    <row r="1135" ht="15.75" customHeight="1">
      <c r="A1135" s="44" t="s">
        <v>404</v>
      </c>
      <c r="B1135" s="62" t="str">
        <f>IFERROR(VLOOKUP(A1126,REKAPAN!$A$1:$M$2940,5, FALSE))</f>
        <v>Shofa Magenta S do</v>
      </c>
      <c r="C1135" s="58" t="s">
        <v>351</v>
      </c>
      <c r="D1135" s="60">
        <f>IFERROR(VLOOKUP(A1126,REKAPAN!$A$1:$M$2940,9, FALSE))</f>
        <v>11000</v>
      </c>
      <c r="E1135" s="40"/>
      <c r="F1135" s="47" t="s">
        <v>383</v>
      </c>
      <c r="G1135" s="63">
        <f t="shared" ref="G1135:G1136" si="152">B1134</f>
        <v>1</v>
      </c>
      <c r="H1135" s="50"/>
      <c r="I1135" s="33"/>
      <c r="J1135" s="33"/>
      <c r="K1135" s="33"/>
      <c r="L1135" s="33"/>
      <c r="M1135" s="33"/>
      <c r="N1135" s="33"/>
      <c r="O1135" s="33"/>
      <c r="P1135" s="33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</row>
    <row r="1136" ht="15.75" customHeight="1">
      <c r="A1136" s="64"/>
      <c r="C1136" s="58" t="s">
        <v>372</v>
      </c>
      <c r="D1136" s="65" t="str">
        <f>IFERROR(VLOOKUP(A1126,REKAPAN!$A$1:$M$2940,10, FALSE))</f>
        <v>JNE REG</v>
      </c>
      <c r="E1136" s="40"/>
      <c r="F1136" s="47" t="s">
        <v>404</v>
      </c>
      <c r="G1136" s="66" t="str">
        <f t="shared" si="152"/>
        <v>Shofa Magenta S do</v>
      </c>
      <c r="H1136" s="50"/>
      <c r="I1136" s="33"/>
      <c r="J1136" s="33"/>
      <c r="K1136" s="33"/>
      <c r="L1136" s="33"/>
      <c r="M1136" s="33"/>
      <c r="N1136" s="33"/>
      <c r="O1136" s="33"/>
      <c r="P1136" s="33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</row>
    <row r="1137" ht="15.75" customHeight="1">
      <c r="A1137" s="64"/>
      <c r="C1137" s="58" t="s">
        <v>394</v>
      </c>
      <c r="D1137" s="67"/>
      <c r="E1137" s="40"/>
      <c r="F1137" s="47"/>
      <c r="H1137" s="50"/>
      <c r="I1137" s="33"/>
      <c r="J1137" s="33"/>
      <c r="K1137" s="33"/>
      <c r="L1137" s="33"/>
      <c r="M1137" s="33"/>
      <c r="N1137" s="33"/>
      <c r="O1137" s="33"/>
      <c r="P1137" s="33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</row>
    <row r="1138" ht="15.75" customHeight="1">
      <c r="A1138" s="64"/>
      <c r="C1138" s="53"/>
      <c r="D1138" s="50"/>
      <c r="E1138" s="40"/>
      <c r="F1138" s="64"/>
      <c r="H1138" s="50"/>
      <c r="I1138" s="33"/>
      <c r="J1138" s="33"/>
      <c r="K1138" s="33"/>
      <c r="L1138" s="33"/>
      <c r="M1138" s="33"/>
      <c r="N1138" s="33"/>
      <c r="O1138" s="33"/>
      <c r="P1138" s="33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</row>
    <row r="1139" ht="15.75" customHeight="1">
      <c r="A1139" s="47" t="s">
        <v>460</v>
      </c>
      <c r="B1139" s="68" t="s">
        <v>462</v>
      </c>
      <c r="C1139" s="53"/>
      <c r="D1139" s="54"/>
      <c r="E1139" s="40"/>
      <c r="F1139" s="69" t="s">
        <v>464</v>
      </c>
      <c r="G1139" s="70" t="s">
        <v>469</v>
      </c>
      <c r="H1139" s="71"/>
      <c r="I1139" s="33"/>
      <c r="J1139" s="33"/>
      <c r="K1139" s="33"/>
      <c r="L1139" s="33"/>
      <c r="M1139" s="33"/>
      <c r="N1139" s="33"/>
      <c r="O1139" s="33"/>
      <c r="P1139" s="33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</row>
    <row r="1140" ht="15.75" customHeight="1">
      <c r="A1140" s="72" t="str">
        <f>IFERROR(VLOOKUP(A1126,REKAPAN!$A$2:$R$2940,16, FALSE))</f>
        <v>WAWAT</v>
      </c>
      <c r="B1140" s="73"/>
      <c r="C1140" s="74"/>
      <c r="D1140" s="75"/>
      <c r="E1140" s="76"/>
      <c r="F1140" s="77"/>
      <c r="G1140" s="78"/>
      <c r="H1140" s="79"/>
      <c r="I1140" s="33"/>
      <c r="J1140" s="33"/>
      <c r="K1140" s="33"/>
      <c r="L1140" s="33"/>
      <c r="M1140" s="33"/>
      <c r="N1140" s="33"/>
      <c r="O1140" s="33"/>
      <c r="P1140" s="33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</row>
    <row r="1141" ht="15.75" customHeight="1">
      <c r="A1141" s="26" t="s">
        <v>985</v>
      </c>
      <c r="B1141" s="27"/>
      <c r="C1141" s="27"/>
      <c r="D1141" s="28"/>
      <c r="E1141" s="29"/>
      <c r="F1141" s="30" t="str">
        <f>A1141</f>
        <v>(29)8</v>
      </c>
      <c r="G1141" s="31" t="s">
        <v>238</v>
      </c>
      <c r="H1141" s="32"/>
      <c r="I1141" s="33"/>
      <c r="J1141" s="33"/>
      <c r="K1141" s="33"/>
      <c r="L1141" s="33"/>
      <c r="M1141" s="33"/>
      <c r="N1141" s="33"/>
      <c r="O1141" s="33"/>
      <c r="P1141" s="33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</row>
    <row r="1142" ht="15.75" customHeight="1">
      <c r="A1142" s="34" t="s">
        <v>239</v>
      </c>
      <c r="B1142" s="35" t="str">
        <f>IFERROR(VLOOKUP(A1141,REKAPAN!$A$1:$M$2940,2, FALSE))</f>
        <v>Qurrotu Aini/Didik</v>
      </c>
      <c r="C1142" s="36"/>
      <c r="D1142" s="38"/>
      <c r="E1142" s="40"/>
      <c r="F1142" s="30" t="s">
        <v>266</v>
      </c>
      <c r="G1142" s="43" t="str">
        <f>B1148</f>
        <v>CS YENI (082321458214)</v>
      </c>
      <c r="H1142" s="28"/>
      <c r="I1142" s="33"/>
      <c r="J1142" s="33"/>
      <c r="K1142" s="33"/>
      <c r="L1142" s="33"/>
      <c r="M1142" s="33"/>
      <c r="N1142" s="33"/>
      <c r="O1142" s="33"/>
      <c r="P1142" s="33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</row>
    <row r="1143" ht="15.75" customHeight="1">
      <c r="A1143" s="44" t="s">
        <v>269</v>
      </c>
      <c r="B1143" s="45" t="str">
        <f>IFERROR(VLOOKUP(A1141,REKAPAN!$A$1:$M$2940,3, FALSE))</f>
        <v>Jl. Papanggo gang Mangga Rt 10/02 No.13 Kecamatan: Tanjung Priok Kelurahan : Papanggo Kabupaten : Jakarta Utara Provinsi : Jawa Barat</v>
      </c>
      <c r="D1143" s="46"/>
      <c r="E1143" s="40"/>
      <c r="F1143" s="47" t="s">
        <v>270</v>
      </c>
      <c r="G1143" s="49" t="str">
        <f>B1142</f>
        <v>Qurrotu Aini/Didik</v>
      </c>
      <c r="H1143" s="50"/>
      <c r="I1143" s="33"/>
      <c r="J1143" s="33"/>
      <c r="K1143" s="33"/>
      <c r="L1143" s="33"/>
      <c r="M1143" s="33"/>
      <c r="N1143" s="33"/>
      <c r="O1143" s="33"/>
      <c r="P1143" s="33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</row>
    <row r="1144" ht="15.75" customHeight="1">
      <c r="A1144" s="44"/>
      <c r="D1144" s="46"/>
      <c r="E1144" s="40"/>
      <c r="F1144" s="47" t="s">
        <v>283</v>
      </c>
      <c r="G1144" s="51" t="str">
        <f t="shared" ref="G1144:G1148" si="153">D1147</f>
        <v>29/04/19</v>
      </c>
      <c r="H1144" s="50"/>
      <c r="I1144" s="33"/>
      <c r="J1144" s="33"/>
      <c r="K1144" s="33"/>
      <c r="L1144" s="33"/>
      <c r="M1144" s="33"/>
      <c r="N1144" s="33"/>
      <c r="O1144" s="33"/>
      <c r="P1144" s="33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</row>
    <row r="1145" ht="15.75" customHeight="1">
      <c r="A1145" s="44"/>
      <c r="D1145" s="46"/>
      <c r="E1145" s="40"/>
      <c r="F1145" s="47" t="s">
        <v>300</v>
      </c>
      <c r="G1145" s="51" t="str">
        <f t="shared" si="153"/>
        <v>29/04/19</v>
      </c>
      <c r="H1145" s="50"/>
      <c r="I1145" s="33"/>
      <c r="J1145" s="33"/>
      <c r="K1145" s="33"/>
      <c r="L1145" s="33"/>
      <c r="M1145" s="33"/>
      <c r="N1145" s="33"/>
      <c r="O1145" s="33"/>
      <c r="P1145" s="33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</row>
    <row r="1146" ht="15.75" customHeight="1">
      <c r="A1146" s="44" t="s">
        <v>306</v>
      </c>
      <c r="B1146" s="52" t="str">
        <f>IFERROR(VLOOKUP(A1141,REKAPAN!$A$1:$M$2940,4, FALSE))</f>
        <v>085641613314</v>
      </c>
      <c r="C1146" s="53"/>
      <c r="D1146" s="54"/>
      <c r="E1146" s="40"/>
      <c r="F1146" s="47" t="s">
        <v>325</v>
      </c>
      <c r="G1146" s="49" t="str">
        <f t="shared" si="153"/>
        <v/>
      </c>
      <c r="H1146" s="50"/>
      <c r="I1146" s="33"/>
      <c r="J1146" s="33"/>
      <c r="K1146" s="33"/>
      <c r="L1146" s="33"/>
      <c r="M1146" s="33"/>
      <c r="N1146" s="33"/>
      <c r="O1146" s="33"/>
      <c r="P1146" s="33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</row>
    <row r="1147" ht="15.75" customHeight="1">
      <c r="A1147" s="30" t="s">
        <v>332</v>
      </c>
      <c r="B1147" s="55" t="s">
        <v>333</v>
      </c>
      <c r="C1147" s="56" t="s">
        <v>283</v>
      </c>
      <c r="D1147" s="57" t="str">
        <f>IFERROR(VLOOKUP(A1141,REKAPAN!$A$1:$M$2940,12, FALSE))</f>
        <v>29/04/19</v>
      </c>
      <c r="E1147" s="40"/>
      <c r="F1147" s="47" t="s">
        <v>351</v>
      </c>
      <c r="G1147" s="49">
        <f t="shared" si="153"/>
        <v>11000</v>
      </c>
      <c r="H1147" s="50"/>
      <c r="I1147" s="33"/>
      <c r="J1147" s="33"/>
      <c r="K1147" s="33"/>
      <c r="L1147" s="33"/>
      <c r="M1147" s="33"/>
      <c r="N1147" s="33"/>
      <c r="O1147" s="33"/>
      <c r="P1147" s="33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</row>
    <row r="1148" ht="15.75" customHeight="1">
      <c r="A1148" s="44" t="s">
        <v>266</v>
      </c>
      <c r="B1148" s="52" t="str">
        <f>IFERROR(VLOOKUP(A1141,REKAPAN!$A$1:$O$2940,15, FALSE))</f>
        <v>CS YENI (082321458214)</v>
      </c>
      <c r="C1148" s="58" t="s">
        <v>300</v>
      </c>
      <c r="D1148" s="59" t="str">
        <f>IFERROR(VLOOKUP(A1141,REKAPAN!$A$1:$M$2940,13, FALSE))</f>
        <v>29/04/19</v>
      </c>
      <c r="E1148" s="40"/>
      <c r="F1148" s="47" t="s">
        <v>372</v>
      </c>
      <c r="G1148" s="49" t="str">
        <f t="shared" si="153"/>
        <v>JNE REG</v>
      </c>
      <c r="H1148" s="50"/>
      <c r="I1148" s="33"/>
      <c r="J1148" s="33"/>
      <c r="K1148" s="33"/>
      <c r="L1148" s="33"/>
      <c r="M1148" s="33"/>
      <c r="N1148" s="33"/>
      <c r="O1148" s="33"/>
      <c r="P1148" s="33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</row>
    <row r="1149" ht="15.75" customHeight="1">
      <c r="A1149" s="44" t="s">
        <v>383</v>
      </c>
      <c r="B1149" s="52">
        <f>IFERROR(VLOOKUP(A1141,REKAPAN!$A$1:$M$2940,6, FALSE))</f>
        <v>1</v>
      </c>
      <c r="C1149" s="58" t="s">
        <v>325</v>
      </c>
      <c r="D1149" s="60" t="str">
        <f>IFERROR(VLOOKUP(A1141,REKAPAN!$A$1:$M$2940,11, FALSE))</f>
        <v/>
      </c>
      <c r="E1149" s="40"/>
      <c r="F1149" s="47" t="s">
        <v>394</v>
      </c>
      <c r="G1149" s="61" t="str">
        <f>IFERROR(VLOOKUP(A1141,REKAPAN!$A$1:$O$2235,14, FALSE))</f>
        <v/>
      </c>
      <c r="H1149" s="50"/>
      <c r="I1149" s="33"/>
      <c r="J1149" s="33"/>
      <c r="K1149" s="33"/>
      <c r="L1149" s="33"/>
      <c r="M1149" s="33"/>
      <c r="N1149" s="33"/>
      <c r="O1149" s="33"/>
      <c r="P1149" s="33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</row>
    <row r="1150" ht="15.75" customHeight="1">
      <c r="A1150" s="44" t="s">
        <v>404</v>
      </c>
      <c r="B1150" s="62" t="str">
        <f>IFERROR(VLOOKUP(A1141,REKAPAN!$A$1:$M$2940,5, FALSE))</f>
        <v>Alesha Peach S do</v>
      </c>
      <c r="C1150" s="58" t="s">
        <v>351</v>
      </c>
      <c r="D1150" s="60">
        <f>IFERROR(VLOOKUP(A1141,REKAPAN!$A$1:$M$2940,9, FALSE))</f>
        <v>11000</v>
      </c>
      <c r="E1150" s="40"/>
      <c r="F1150" s="47" t="s">
        <v>383</v>
      </c>
      <c r="G1150" s="63">
        <f t="shared" ref="G1150:G1151" si="154">B1149</f>
        <v>1</v>
      </c>
      <c r="H1150" s="50"/>
      <c r="I1150" s="33"/>
      <c r="J1150" s="33"/>
      <c r="K1150" s="33"/>
      <c r="L1150" s="33"/>
      <c r="M1150" s="33"/>
      <c r="N1150" s="33"/>
      <c r="O1150" s="33"/>
      <c r="P1150" s="33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</row>
    <row r="1151" ht="15.75" customHeight="1">
      <c r="A1151" s="64"/>
      <c r="C1151" s="58" t="s">
        <v>372</v>
      </c>
      <c r="D1151" s="65" t="str">
        <f>IFERROR(VLOOKUP(A1141,REKAPAN!$A$1:$M$2940,10, FALSE))</f>
        <v>JNE REG</v>
      </c>
      <c r="E1151" s="40"/>
      <c r="F1151" s="47" t="s">
        <v>404</v>
      </c>
      <c r="G1151" s="66" t="str">
        <f t="shared" si="154"/>
        <v>Alesha Peach S do</v>
      </c>
      <c r="H1151" s="50"/>
      <c r="I1151" s="33"/>
      <c r="J1151" s="33"/>
      <c r="K1151" s="33"/>
      <c r="L1151" s="33"/>
      <c r="M1151" s="33"/>
      <c r="N1151" s="33"/>
      <c r="O1151" s="33"/>
      <c r="P1151" s="33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</row>
    <row r="1152" ht="15.75" customHeight="1">
      <c r="A1152" s="64"/>
      <c r="C1152" s="58" t="s">
        <v>394</v>
      </c>
      <c r="D1152" s="67"/>
      <c r="E1152" s="40"/>
      <c r="F1152" s="47"/>
      <c r="H1152" s="50"/>
      <c r="I1152" s="33"/>
      <c r="J1152" s="33"/>
      <c r="K1152" s="33"/>
      <c r="L1152" s="33"/>
      <c r="M1152" s="33"/>
      <c r="N1152" s="33"/>
      <c r="O1152" s="33"/>
      <c r="P1152" s="33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</row>
    <row r="1153" ht="102.75" customHeight="1">
      <c r="A1153" s="64"/>
      <c r="C1153" s="53"/>
      <c r="D1153" s="50"/>
      <c r="E1153" s="40"/>
      <c r="F1153" s="64"/>
      <c r="H1153" s="50"/>
      <c r="I1153" s="33"/>
      <c r="J1153" s="33"/>
      <c r="K1153" s="33"/>
      <c r="L1153" s="33"/>
      <c r="M1153" s="33"/>
      <c r="N1153" s="33"/>
      <c r="O1153" s="33"/>
      <c r="P1153" s="33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</row>
    <row r="1154" ht="15.75" customHeight="1">
      <c r="A1154" s="47" t="s">
        <v>460</v>
      </c>
      <c r="B1154" s="68" t="s">
        <v>462</v>
      </c>
      <c r="C1154" s="53"/>
      <c r="D1154" s="54"/>
      <c r="E1154" s="40"/>
      <c r="F1154" s="69" t="s">
        <v>464</v>
      </c>
      <c r="G1154" s="70" t="s">
        <v>469</v>
      </c>
      <c r="H1154" s="71"/>
      <c r="I1154" s="33"/>
      <c r="J1154" s="33"/>
      <c r="K1154" s="33"/>
      <c r="L1154" s="33"/>
      <c r="M1154" s="33"/>
      <c r="N1154" s="33"/>
      <c r="O1154" s="33"/>
      <c r="P1154" s="33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</row>
    <row r="1155" ht="15.75" customHeight="1">
      <c r="A1155" s="72" t="str">
        <f>IFERROR(VLOOKUP(A1141,REKAPAN!$A$2:$R$2940,16, FALSE))</f>
        <v>WAWAT</v>
      </c>
      <c r="B1155" s="73"/>
      <c r="C1155" s="74"/>
      <c r="D1155" s="75"/>
      <c r="E1155" s="76"/>
      <c r="F1155" s="77"/>
      <c r="G1155" s="78"/>
      <c r="H1155" s="79"/>
      <c r="I1155" s="33"/>
      <c r="J1155" s="33"/>
      <c r="K1155" s="33"/>
      <c r="L1155" s="33"/>
      <c r="M1155" s="33"/>
      <c r="N1155" s="33"/>
      <c r="O1155" s="33"/>
      <c r="P1155" s="33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</row>
    <row r="1156" ht="15.75" customHeight="1">
      <c r="A1156" s="26" t="s">
        <v>989</v>
      </c>
      <c r="B1156" s="27"/>
      <c r="C1156" s="27"/>
      <c r="D1156" s="28"/>
      <c r="E1156" s="29"/>
      <c r="F1156" s="30" t="str">
        <f>A1156</f>
        <v>(29)9</v>
      </c>
      <c r="G1156" s="31" t="s">
        <v>238</v>
      </c>
      <c r="H1156" s="32"/>
      <c r="I1156" s="33"/>
      <c r="J1156" s="33"/>
      <c r="K1156" s="33"/>
      <c r="L1156" s="33"/>
      <c r="M1156" s="33"/>
      <c r="N1156" s="33"/>
      <c r="O1156" s="33"/>
      <c r="P1156" s="33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</row>
    <row r="1157" ht="15.75" customHeight="1">
      <c r="A1157" s="34" t="s">
        <v>239</v>
      </c>
      <c r="B1157" s="35" t="str">
        <f>IFERROR(VLOOKUP(A1156,REKAPAN!$A$1:$M$2940,2, FALSE))</f>
        <v>Isnaeni Jasmin</v>
      </c>
      <c r="C1157" s="36"/>
      <c r="D1157" s="38"/>
      <c r="E1157" s="40"/>
      <c r="F1157" s="30" t="s">
        <v>266</v>
      </c>
      <c r="G1157" s="43" t="str">
        <f>B1163</f>
        <v>CS YENI (082321458214)</v>
      </c>
      <c r="H1157" s="28"/>
      <c r="I1157" s="33"/>
      <c r="J1157" s="33"/>
      <c r="K1157" s="33"/>
      <c r="L1157" s="33"/>
      <c r="M1157" s="33"/>
      <c r="N1157" s="33"/>
      <c r="O1157" s="33"/>
      <c r="P1157" s="33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</row>
    <row r="1158" ht="15.75" customHeight="1">
      <c r="A1158" s="44" t="s">
        <v>269</v>
      </c>
      <c r="B1158" s="45" t="str">
        <f>IFERROR(VLOOKUP(A1156,REKAPAN!$A$1:$M$2940,3, FALSE))</f>
        <v>Dusun Curug Rt 01 Rw 03, Desa Jambusari Kecamatan : Jeruklegi Kab/Kota : Cilacap Provinsi : Jawa Tengah</v>
      </c>
      <c r="D1158" s="46"/>
      <c r="E1158" s="40"/>
      <c r="F1158" s="47" t="s">
        <v>270</v>
      </c>
      <c r="G1158" s="49" t="str">
        <f>B1157</f>
        <v>Isnaeni Jasmin</v>
      </c>
      <c r="H1158" s="50"/>
      <c r="I1158" s="33"/>
      <c r="J1158" s="33"/>
      <c r="K1158" s="33"/>
      <c r="L1158" s="33"/>
      <c r="M1158" s="33"/>
      <c r="N1158" s="33"/>
      <c r="O1158" s="33"/>
      <c r="P1158" s="33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</row>
    <row r="1159" ht="15.75" customHeight="1">
      <c r="A1159" s="44"/>
      <c r="D1159" s="46"/>
      <c r="E1159" s="40"/>
      <c r="F1159" s="47" t="s">
        <v>283</v>
      </c>
      <c r="G1159" s="51" t="str">
        <f t="shared" ref="G1159:G1163" si="155">D1162</f>
        <v>29/04/19</v>
      </c>
      <c r="H1159" s="50"/>
      <c r="I1159" s="33"/>
      <c r="J1159" s="33"/>
      <c r="K1159" s="33"/>
      <c r="L1159" s="33"/>
      <c r="M1159" s="33"/>
      <c r="N1159" s="33"/>
      <c r="O1159" s="33"/>
      <c r="P1159" s="33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</row>
    <row r="1160" ht="15.75" customHeight="1">
      <c r="A1160" s="44"/>
      <c r="D1160" s="46"/>
      <c r="E1160" s="40"/>
      <c r="F1160" s="47" t="s">
        <v>300</v>
      </c>
      <c r="G1160" s="51" t="str">
        <f t="shared" si="155"/>
        <v>29/04/19</v>
      </c>
      <c r="H1160" s="50"/>
      <c r="I1160" s="33"/>
      <c r="J1160" s="33"/>
      <c r="K1160" s="33"/>
      <c r="L1160" s="33"/>
      <c r="M1160" s="33"/>
      <c r="N1160" s="33"/>
      <c r="O1160" s="33"/>
      <c r="P1160" s="33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</row>
    <row r="1161" ht="15.75" customHeight="1">
      <c r="A1161" s="44" t="s">
        <v>306</v>
      </c>
      <c r="B1161" s="52" t="str">
        <f>IFERROR(VLOOKUP(A1156,REKAPAN!$A$1:$M$2940,4, FALSE))</f>
        <v>085385377345</v>
      </c>
      <c r="C1161" s="53"/>
      <c r="D1161" s="54"/>
      <c r="E1161" s="40"/>
      <c r="F1161" s="47" t="s">
        <v>325</v>
      </c>
      <c r="G1161" s="49" t="str">
        <f t="shared" si="155"/>
        <v/>
      </c>
      <c r="H1161" s="50"/>
      <c r="I1161" s="33"/>
      <c r="J1161" s="33"/>
      <c r="K1161" s="33"/>
      <c r="L1161" s="33"/>
      <c r="M1161" s="33"/>
      <c r="N1161" s="33"/>
      <c r="O1161" s="33"/>
      <c r="P1161" s="33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</row>
    <row r="1162" ht="15.75" customHeight="1">
      <c r="A1162" s="30" t="s">
        <v>332</v>
      </c>
      <c r="B1162" s="55" t="s">
        <v>333</v>
      </c>
      <c r="C1162" s="56" t="s">
        <v>283</v>
      </c>
      <c r="D1162" s="57" t="str">
        <f>IFERROR(VLOOKUP(A1156,REKAPAN!$A$1:$M$2940,12, FALSE))</f>
        <v>29/04/19</v>
      </c>
      <c r="E1162" s="40"/>
      <c r="F1162" s="47" t="s">
        <v>351</v>
      </c>
      <c r="G1162" s="49">
        <f t="shared" si="155"/>
        <v>24000</v>
      </c>
      <c r="H1162" s="50"/>
      <c r="I1162" s="33"/>
      <c r="J1162" s="33"/>
      <c r="K1162" s="33"/>
      <c r="L1162" s="33"/>
      <c r="M1162" s="33"/>
      <c r="N1162" s="33"/>
      <c r="O1162" s="33"/>
      <c r="P1162" s="33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</row>
    <row r="1163" ht="15.75" customHeight="1">
      <c r="A1163" s="44" t="s">
        <v>266</v>
      </c>
      <c r="B1163" s="52" t="str">
        <f>IFERROR(VLOOKUP(A1156,REKAPAN!$A$1:$O$2940,15, FALSE))</f>
        <v>CS YENI (082321458214)</v>
      </c>
      <c r="C1163" s="58" t="s">
        <v>300</v>
      </c>
      <c r="D1163" s="59" t="str">
        <f>IFERROR(VLOOKUP(A1156,REKAPAN!$A$1:$M$2940,13, FALSE))</f>
        <v>29/04/19</v>
      </c>
      <c r="E1163" s="40"/>
      <c r="F1163" s="47" t="s">
        <v>372</v>
      </c>
      <c r="G1163" s="49" t="str">
        <f t="shared" si="155"/>
        <v>JNE REG</v>
      </c>
      <c r="H1163" s="50"/>
      <c r="I1163" s="33"/>
      <c r="J1163" s="33"/>
      <c r="K1163" s="33"/>
      <c r="L1163" s="33"/>
      <c r="M1163" s="33"/>
      <c r="N1163" s="33"/>
      <c r="O1163" s="33"/>
      <c r="P1163" s="33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</row>
    <row r="1164" ht="15.75" customHeight="1">
      <c r="A1164" s="44" t="s">
        <v>383</v>
      </c>
      <c r="B1164" s="52">
        <f>IFERROR(VLOOKUP(A1156,REKAPAN!$A$1:$M$2940,6, FALSE))</f>
        <v>1</v>
      </c>
      <c r="C1164" s="58" t="s">
        <v>325</v>
      </c>
      <c r="D1164" s="60" t="str">
        <f>IFERROR(VLOOKUP(A1156,REKAPAN!$A$1:$M$2940,11, FALSE))</f>
        <v/>
      </c>
      <c r="E1164" s="40"/>
      <c r="F1164" s="47" t="s">
        <v>394</v>
      </c>
      <c r="G1164" s="61" t="str">
        <f>IFERROR(VLOOKUP(A1156,REKAPAN!$A$1:$O$2235,14, FALSE))</f>
        <v/>
      </c>
      <c r="H1164" s="50"/>
      <c r="I1164" s="33"/>
      <c r="J1164" s="33"/>
      <c r="K1164" s="33"/>
      <c r="L1164" s="33"/>
      <c r="M1164" s="33"/>
      <c r="N1164" s="33"/>
      <c r="O1164" s="33"/>
      <c r="P1164" s="33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</row>
    <row r="1165" ht="15.75" customHeight="1">
      <c r="A1165" s="44" t="s">
        <v>404</v>
      </c>
      <c r="B1165" s="62" t="str">
        <f>IFERROR(VLOOKUP(A1156,REKAPAN!$A$1:$M$2940,5, FALSE))</f>
        <v>Tisha Navy M do</v>
      </c>
      <c r="C1165" s="58" t="s">
        <v>351</v>
      </c>
      <c r="D1165" s="60">
        <f>IFERROR(VLOOKUP(A1156,REKAPAN!$A$1:$M$2940,9, FALSE))</f>
        <v>24000</v>
      </c>
      <c r="E1165" s="40"/>
      <c r="F1165" s="47" t="s">
        <v>383</v>
      </c>
      <c r="G1165" s="63">
        <f t="shared" ref="G1165:G1166" si="156">B1164</f>
        <v>1</v>
      </c>
      <c r="H1165" s="50"/>
      <c r="I1165" s="33"/>
      <c r="J1165" s="33"/>
      <c r="K1165" s="33"/>
      <c r="L1165" s="33"/>
      <c r="M1165" s="33"/>
      <c r="N1165" s="33"/>
      <c r="O1165" s="33"/>
      <c r="P1165" s="33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</row>
    <row r="1166" ht="15.75" customHeight="1">
      <c r="A1166" s="64"/>
      <c r="C1166" s="58" t="s">
        <v>372</v>
      </c>
      <c r="D1166" s="65" t="str">
        <f>IFERROR(VLOOKUP(A1156,REKAPAN!$A$1:$M$2940,10, FALSE))</f>
        <v>JNE REG</v>
      </c>
      <c r="E1166" s="40"/>
      <c r="F1166" s="47" t="s">
        <v>404</v>
      </c>
      <c r="G1166" s="66" t="str">
        <f t="shared" si="156"/>
        <v>Tisha Navy M do</v>
      </c>
      <c r="H1166" s="50"/>
      <c r="I1166" s="33"/>
      <c r="J1166" s="33"/>
      <c r="K1166" s="33"/>
      <c r="L1166" s="33"/>
      <c r="M1166" s="33"/>
      <c r="N1166" s="33"/>
      <c r="O1166" s="33"/>
      <c r="P1166" s="33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</row>
    <row r="1167" ht="15.75" customHeight="1">
      <c r="A1167" s="64"/>
      <c r="C1167" s="58" t="s">
        <v>394</v>
      </c>
      <c r="D1167" s="67"/>
      <c r="E1167" s="40"/>
      <c r="F1167" s="47"/>
      <c r="H1167" s="50"/>
      <c r="I1167" s="33"/>
      <c r="J1167" s="33"/>
      <c r="K1167" s="33"/>
      <c r="L1167" s="33"/>
      <c r="M1167" s="33"/>
      <c r="N1167" s="33"/>
      <c r="O1167" s="33"/>
      <c r="P1167" s="33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</row>
    <row r="1168" ht="15.75" customHeight="1">
      <c r="A1168" s="64"/>
      <c r="C1168" s="53"/>
      <c r="D1168" s="50"/>
      <c r="E1168" s="40"/>
      <c r="F1168" s="64"/>
      <c r="H1168" s="50"/>
      <c r="I1168" s="33"/>
      <c r="J1168" s="33"/>
      <c r="K1168" s="33"/>
      <c r="L1168" s="33"/>
      <c r="M1168" s="33"/>
      <c r="N1168" s="33"/>
      <c r="O1168" s="33"/>
      <c r="P1168" s="33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</row>
    <row r="1169" ht="15.75" customHeight="1">
      <c r="A1169" s="47" t="s">
        <v>460</v>
      </c>
      <c r="B1169" s="68" t="s">
        <v>462</v>
      </c>
      <c r="C1169" s="53"/>
      <c r="D1169" s="54"/>
      <c r="E1169" s="40"/>
      <c r="F1169" s="69" t="s">
        <v>464</v>
      </c>
      <c r="G1169" s="70" t="s">
        <v>469</v>
      </c>
      <c r="H1169" s="71"/>
      <c r="I1169" s="33"/>
      <c r="J1169" s="33"/>
      <c r="K1169" s="33"/>
      <c r="L1169" s="33"/>
      <c r="M1169" s="33"/>
      <c r="N1169" s="33"/>
      <c r="O1169" s="33"/>
      <c r="P1169" s="33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</row>
    <row r="1170" ht="15.75" customHeight="1">
      <c r="A1170" s="72" t="str">
        <f>IFERROR(VLOOKUP(A1156,REKAPAN!$A$2:$R$2940,16, FALSE))</f>
        <v>WAWAT</v>
      </c>
      <c r="B1170" s="73"/>
      <c r="C1170" s="74"/>
      <c r="D1170" s="75"/>
      <c r="E1170" s="76"/>
      <c r="F1170" s="77"/>
      <c r="G1170" s="78"/>
      <c r="H1170" s="79"/>
      <c r="I1170" s="33"/>
      <c r="J1170" s="33"/>
      <c r="K1170" s="33"/>
      <c r="L1170" s="33"/>
      <c r="M1170" s="33"/>
      <c r="N1170" s="33"/>
      <c r="O1170" s="33"/>
      <c r="P1170" s="33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</row>
    <row r="1171" ht="15.75" customHeight="1">
      <c r="A1171" s="26" t="s">
        <v>993</v>
      </c>
      <c r="B1171" s="27"/>
      <c r="C1171" s="27"/>
      <c r="D1171" s="28"/>
      <c r="E1171" s="29"/>
      <c r="F1171" s="30" t="str">
        <f>A1171</f>
        <v>(29)10</v>
      </c>
      <c r="G1171" s="31" t="s">
        <v>238</v>
      </c>
      <c r="H1171" s="32"/>
      <c r="I1171" s="33"/>
      <c r="J1171" s="33"/>
      <c r="K1171" s="33"/>
      <c r="L1171" s="33"/>
      <c r="M1171" s="33"/>
      <c r="N1171" s="33"/>
      <c r="O1171" s="33"/>
      <c r="P1171" s="33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</row>
    <row r="1172" ht="15.75" customHeight="1">
      <c r="A1172" s="34" t="s">
        <v>239</v>
      </c>
      <c r="B1172" s="35" t="str">
        <f>IFERROR(VLOOKUP(A1171,REKAPAN!$A$1:$M$2940,2, FALSE))</f>
        <v>Andi Hamdan</v>
      </c>
      <c r="C1172" s="36"/>
      <c r="D1172" s="38"/>
      <c r="E1172" s="40"/>
      <c r="F1172" s="30" t="s">
        <v>266</v>
      </c>
      <c r="G1172" s="43" t="str">
        <f>B1178</f>
        <v>CS YENI (082321458214)</v>
      </c>
      <c r="H1172" s="28"/>
      <c r="I1172" s="33"/>
      <c r="J1172" s="33"/>
      <c r="K1172" s="33"/>
      <c r="L1172" s="33"/>
      <c r="M1172" s="33"/>
      <c r="N1172" s="33"/>
      <c r="O1172" s="33"/>
      <c r="P1172" s="33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</row>
    <row r="1173" ht="15.75" customHeight="1">
      <c r="A1173" s="44" t="s">
        <v>269</v>
      </c>
      <c r="B1173" s="45" t="str">
        <f>IFERROR(VLOOKUP(A1171,REKAPAN!$A$1:$M$2940,3, FALSE))</f>
        <v>Jl. Sersan Hamid Kompleks PLN Lama Kel. Kisau,  Kecamatan Muaradua Kab. OKU Selatan. Prov. Sumatera Selatan.</v>
      </c>
      <c r="D1173" s="46"/>
      <c r="E1173" s="40"/>
      <c r="F1173" s="47" t="s">
        <v>270</v>
      </c>
      <c r="G1173" s="49" t="str">
        <f>B1172</f>
        <v>Andi Hamdan</v>
      </c>
      <c r="H1173" s="50"/>
      <c r="I1173" s="33"/>
      <c r="J1173" s="33"/>
      <c r="K1173" s="33"/>
      <c r="L1173" s="33"/>
      <c r="M1173" s="33"/>
      <c r="N1173" s="33"/>
      <c r="O1173" s="33"/>
      <c r="P1173" s="33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</row>
    <row r="1174" ht="15.75" customHeight="1">
      <c r="A1174" s="44"/>
      <c r="D1174" s="46"/>
      <c r="E1174" s="40"/>
      <c r="F1174" s="47" t="s">
        <v>283</v>
      </c>
      <c r="G1174" s="51" t="str">
        <f t="shared" ref="G1174:G1178" si="157">D1177</f>
        <v>29/04/19</v>
      </c>
      <c r="H1174" s="50"/>
      <c r="I1174" s="33"/>
      <c r="J1174" s="33"/>
      <c r="K1174" s="33"/>
      <c r="L1174" s="33"/>
      <c r="M1174" s="33"/>
      <c r="N1174" s="33"/>
      <c r="O1174" s="33"/>
      <c r="P1174" s="33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</row>
    <row r="1175" ht="15.75" customHeight="1">
      <c r="A1175" s="44"/>
      <c r="D1175" s="46"/>
      <c r="E1175" s="40"/>
      <c r="F1175" s="47" t="s">
        <v>300</v>
      </c>
      <c r="G1175" s="51" t="str">
        <f t="shared" si="157"/>
        <v>29/04/19</v>
      </c>
      <c r="H1175" s="50"/>
      <c r="I1175" s="33"/>
      <c r="J1175" s="33"/>
      <c r="K1175" s="33"/>
      <c r="L1175" s="33"/>
      <c r="M1175" s="33"/>
      <c r="N1175" s="33"/>
      <c r="O1175" s="33"/>
      <c r="P1175" s="33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</row>
    <row r="1176" ht="15.75" customHeight="1">
      <c r="A1176" s="44" t="s">
        <v>306</v>
      </c>
      <c r="B1176" s="52" t="str">
        <f>IFERROR(VLOOKUP(A1171,REKAPAN!$A$1:$M$2940,4, FALSE))</f>
        <v>082371847081</v>
      </c>
      <c r="C1176" s="53"/>
      <c r="D1176" s="54"/>
      <c r="E1176" s="40"/>
      <c r="F1176" s="47" t="s">
        <v>325</v>
      </c>
      <c r="G1176" s="49" t="str">
        <f t="shared" si="157"/>
        <v/>
      </c>
      <c r="H1176" s="50"/>
      <c r="I1176" s="33"/>
      <c r="J1176" s="33"/>
      <c r="K1176" s="33"/>
      <c r="L1176" s="33"/>
      <c r="M1176" s="33"/>
      <c r="N1176" s="33"/>
      <c r="O1176" s="33"/>
      <c r="P1176" s="33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</row>
    <row r="1177" ht="15.75" customHeight="1">
      <c r="A1177" s="30" t="s">
        <v>332</v>
      </c>
      <c r="B1177" s="55" t="s">
        <v>333</v>
      </c>
      <c r="C1177" s="56" t="s">
        <v>283</v>
      </c>
      <c r="D1177" s="57" t="str">
        <f>IFERROR(VLOOKUP(A1171,REKAPAN!$A$1:$M$2940,12, FALSE))</f>
        <v>29/04/19</v>
      </c>
      <c r="E1177" s="40"/>
      <c r="F1177" s="47" t="s">
        <v>351</v>
      </c>
      <c r="G1177" s="49">
        <f t="shared" si="157"/>
        <v>38000</v>
      </c>
      <c r="H1177" s="50"/>
      <c r="I1177" s="33"/>
      <c r="J1177" s="33"/>
      <c r="K1177" s="33"/>
      <c r="L1177" s="33"/>
      <c r="M1177" s="33"/>
      <c r="N1177" s="33"/>
      <c r="O1177" s="33"/>
      <c r="P1177" s="33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</row>
    <row r="1178" ht="15.75" customHeight="1">
      <c r="A1178" s="44" t="s">
        <v>266</v>
      </c>
      <c r="B1178" s="52" t="str">
        <f>IFERROR(VLOOKUP(A1171,REKAPAN!$A$1:$O$2940,15, FALSE))</f>
        <v>CS YENI (082321458214)</v>
      </c>
      <c r="C1178" s="58" t="s">
        <v>300</v>
      </c>
      <c r="D1178" s="59" t="str">
        <f>IFERROR(VLOOKUP(A1171,REKAPAN!$A$1:$M$2940,13, FALSE))</f>
        <v>29/04/19</v>
      </c>
      <c r="E1178" s="40"/>
      <c r="F1178" s="47" t="s">
        <v>372</v>
      </c>
      <c r="G1178" s="49" t="str">
        <f t="shared" si="157"/>
        <v>POS</v>
      </c>
      <c r="H1178" s="50"/>
      <c r="I1178" s="33"/>
      <c r="J1178" s="33"/>
      <c r="K1178" s="33"/>
      <c r="L1178" s="33"/>
      <c r="M1178" s="33"/>
      <c r="N1178" s="33"/>
      <c r="O1178" s="33"/>
      <c r="P1178" s="33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</row>
    <row r="1179" ht="15.75" customHeight="1">
      <c r="A1179" s="44" t="s">
        <v>383</v>
      </c>
      <c r="B1179" s="52">
        <f>IFERROR(VLOOKUP(A1171,REKAPAN!$A$1:$M$2940,6, FALSE))</f>
        <v>2</v>
      </c>
      <c r="C1179" s="58" t="s">
        <v>325</v>
      </c>
      <c r="D1179" s="60" t="str">
        <f>IFERROR(VLOOKUP(A1171,REKAPAN!$A$1:$M$2940,11, FALSE))</f>
        <v/>
      </c>
      <c r="E1179" s="40"/>
      <c r="F1179" s="47" t="s">
        <v>394</v>
      </c>
      <c r="G1179" s="61" t="str">
        <f>IFERROR(VLOOKUP(A1171,REKAPAN!$A$1:$O$2235,14, FALSE))</f>
        <v/>
      </c>
      <c r="H1179" s="50"/>
      <c r="I1179" s="33"/>
      <c r="J1179" s="33"/>
      <c r="K1179" s="33"/>
      <c r="L1179" s="33"/>
      <c r="M1179" s="33"/>
      <c r="N1179" s="33"/>
      <c r="O1179" s="33"/>
      <c r="P1179" s="33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</row>
    <row r="1180" ht="15.75" customHeight="1">
      <c r="A1180" s="44" t="s">
        <v>404</v>
      </c>
      <c r="B1180" s="62" t="str">
        <f>IFERROR(VLOOKUP(A1171,REKAPAN!$A$1:$M$2940,5, FALSE))</f>
        <v>Handsock warna baru paket 1 (2)</v>
      </c>
      <c r="C1180" s="58" t="s">
        <v>351</v>
      </c>
      <c r="D1180" s="60">
        <f>IFERROR(VLOOKUP(A1171,REKAPAN!$A$1:$M$2940,9, FALSE))</f>
        <v>38000</v>
      </c>
      <c r="E1180" s="40"/>
      <c r="F1180" s="47" t="s">
        <v>383</v>
      </c>
      <c r="G1180" s="63">
        <f t="shared" ref="G1180:G1181" si="158">B1179</f>
        <v>2</v>
      </c>
      <c r="H1180" s="50"/>
      <c r="I1180" s="33"/>
      <c r="J1180" s="33"/>
      <c r="K1180" s="33"/>
      <c r="L1180" s="33"/>
      <c r="M1180" s="33"/>
      <c r="N1180" s="33"/>
      <c r="O1180" s="33"/>
      <c r="P1180" s="33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</row>
    <row r="1181" ht="15.75" customHeight="1">
      <c r="A1181" s="64"/>
      <c r="C1181" s="58" t="s">
        <v>372</v>
      </c>
      <c r="D1181" s="65" t="str">
        <f>IFERROR(VLOOKUP(A1171,REKAPAN!$A$1:$M$2940,10, FALSE))</f>
        <v>POS</v>
      </c>
      <c r="E1181" s="40"/>
      <c r="F1181" s="47" t="s">
        <v>404</v>
      </c>
      <c r="G1181" s="66" t="str">
        <f t="shared" si="158"/>
        <v>Handsock warna baru paket 1 (2)</v>
      </c>
      <c r="H1181" s="50"/>
      <c r="I1181" s="33"/>
      <c r="J1181" s="33"/>
      <c r="K1181" s="33"/>
      <c r="L1181" s="33"/>
      <c r="M1181" s="33"/>
      <c r="N1181" s="33"/>
      <c r="O1181" s="33"/>
      <c r="P1181" s="33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</row>
    <row r="1182" ht="15.75" customHeight="1">
      <c r="A1182" s="64"/>
      <c r="C1182" s="58" t="s">
        <v>394</v>
      </c>
      <c r="D1182" s="67"/>
      <c r="E1182" s="40"/>
      <c r="F1182" s="47"/>
      <c r="H1182" s="50"/>
      <c r="I1182" s="33"/>
      <c r="J1182" s="33"/>
      <c r="K1182" s="33"/>
      <c r="L1182" s="33"/>
      <c r="M1182" s="33"/>
      <c r="N1182" s="33"/>
      <c r="O1182" s="33"/>
      <c r="P1182" s="33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</row>
    <row r="1183" ht="15.75" customHeight="1">
      <c r="A1183" s="64"/>
      <c r="C1183" s="53"/>
      <c r="D1183" s="50"/>
      <c r="E1183" s="40"/>
      <c r="F1183" s="64"/>
      <c r="H1183" s="50"/>
      <c r="I1183" s="33"/>
      <c r="J1183" s="33"/>
      <c r="K1183" s="33"/>
      <c r="L1183" s="33"/>
      <c r="M1183" s="33"/>
      <c r="N1183" s="33"/>
      <c r="O1183" s="33"/>
      <c r="P1183" s="33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</row>
    <row r="1184" ht="15.75" customHeight="1">
      <c r="A1184" s="47" t="s">
        <v>460</v>
      </c>
      <c r="B1184" s="68" t="s">
        <v>462</v>
      </c>
      <c r="C1184" s="53"/>
      <c r="D1184" s="54"/>
      <c r="E1184" s="40"/>
      <c r="F1184" s="69" t="s">
        <v>464</v>
      </c>
      <c r="G1184" s="70" t="s">
        <v>469</v>
      </c>
      <c r="H1184" s="71"/>
      <c r="I1184" s="33"/>
      <c r="J1184" s="33"/>
      <c r="K1184" s="33"/>
      <c r="L1184" s="33"/>
      <c r="M1184" s="33"/>
      <c r="N1184" s="33"/>
      <c r="O1184" s="33"/>
      <c r="P1184" s="33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</row>
    <row r="1185" ht="15.75" customHeight="1">
      <c r="A1185" s="72" t="str">
        <f>IFERROR(VLOOKUP(A1171,REKAPAN!$A$2:$R$2940,16, FALSE))</f>
        <v>WAWAT</v>
      </c>
      <c r="B1185" s="73"/>
      <c r="C1185" s="74"/>
      <c r="D1185" s="75"/>
      <c r="E1185" s="76"/>
      <c r="F1185" s="77"/>
      <c r="G1185" s="78"/>
      <c r="H1185" s="79"/>
      <c r="I1185" s="33"/>
      <c r="J1185" s="33"/>
      <c r="K1185" s="33"/>
      <c r="L1185" s="33"/>
      <c r="M1185" s="33"/>
      <c r="N1185" s="33"/>
      <c r="O1185" s="33"/>
      <c r="P1185" s="33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</row>
    <row r="1186" ht="15.75" customHeight="1">
      <c r="A1186" s="26" t="s">
        <v>4062</v>
      </c>
      <c r="B1186" s="27"/>
      <c r="C1186" s="27"/>
      <c r="D1186" s="28"/>
      <c r="E1186" s="29"/>
      <c r="F1186" s="30" t="str">
        <f>A1186</f>
        <v>(29)11</v>
      </c>
      <c r="G1186" s="31" t="s">
        <v>238</v>
      </c>
      <c r="H1186" s="32"/>
      <c r="I1186" s="33"/>
      <c r="J1186" s="33"/>
      <c r="K1186" s="33"/>
      <c r="L1186" s="33"/>
      <c r="M1186" s="33"/>
      <c r="N1186" s="33"/>
      <c r="O1186" s="33"/>
      <c r="P1186" s="33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</row>
    <row r="1187" ht="15.75" customHeight="1">
      <c r="A1187" s="34" t="s">
        <v>239</v>
      </c>
      <c r="B1187" s="35" t="str">
        <f>IFERROR(VLOOKUP(A1186,REKAPAN!$A$1:$M$2940,2, FALSE))</f>
        <v/>
      </c>
      <c r="C1187" s="36"/>
      <c r="D1187" s="38"/>
      <c r="E1187" s="40"/>
      <c r="F1187" s="30" t="s">
        <v>266</v>
      </c>
      <c r="G1187" s="43" t="str">
        <f>B1193</f>
        <v/>
      </c>
      <c r="H1187" s="28"/>
      <c r="I1187" s="33"/>
      <c r="J1187" s="33"/>
      <c r="K1187" s="33"/>
      <c r="L1187" s="33"/>
      <c r="M1187" s="33"/>
      <c r="N1187" s="33"/>
      <c r="O1187" s="33"/>
      <c r="P1187" s="33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</row>
    <row r="1188" ht="15.75" customHeight="1">
      <c r="A1188" s="44" t="s">
        <v>269</v>
      </c>
      <c r="B1188" s="45" t="str">
        <f>IFERROR(VLOOKUP(A1186,REKAPAN!$A$1:$M$2940,3, FALSE))</f>
        <v/>
      </c>
      <c r="D1188" s="46"/>
      <c r="E1188" s="40"/>
      <c r="F1188" s="47" t="s">
        <v>270</v>
      </c>
      <c r="G1188" s="49" t="str">
        <f>B1187</f>
        <v/>
      </c>
      <c r="H1188" s="50"/>
      <c r="I1188" s="33"/>
      <c r="J1188" s="33"/>
      <c r="K1188" s="33"/>
      <c r="L1188" s="33"/>
      <c r="M1188" s="33"/>
      <c r="N1188" s="33"/>
      <c r="O1188" s="33"/>
      <c r="P1188" s="33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</row>
    <row r="1189" ht="15.75" customHeight="1">
      <c r="A1189" s="44"/>
      <c r="D1189" s="46"/>
      <c r="E1189" s="40"/>
      <c r="F1189" s="47" t="s">
        <v>283</v>
      </c>
      <c r="G1189" s="51" t="str">
        <f t="shared" ref="G1189:G1193" si="159">D1192</f>
        <v/>
      </c>
      <c r="H1189" s="50"/>
      <c r="I1189" s="33"/>
      <c r="J1189" s="33"/>
      <c r="K1189" s="33"/>
      <c r="L1189" s="33"/>
      <c r="M1189" s="33"/>
      <c r="N1189" s="33"/>
      <c r="O1189" s="33"/>
      <c r="P1189" s="33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</row>
    <row r="1190" ht="15.75" customHeight="1">
      <c r="A1190" s="44"/>
      <c r="D1190" s="46"/>
      <c r="E1190" s="40"/>
      <c r="F1190" s="47" t="s">
        <v>300</v>
      </c>
      <c r="G1190" s="51" t="str">
        <f t="shared" si="159"/>
        <v/>
      </c>
      <c r="H1190" s="50"/>
      <c r="I1190" s="33"/>
      <c r="J1190" s="33"/>
      <c r="K1190" s="33"/>
      <c r="L1190" s="33"/>
      <c r="M1190" s="33"/>
      <c r="N1190" s="33"/>
      <c r="O1190" s="33"/>
      <c r="P1190" s="33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</row>
    <row r="1191" ht="15.75" customHeight="1">
      <c r="A1191" s="44" t="s">
        <v>306</v>
      </c>
      <c r="B1191" s="52" t="str">
        <f>IFERROR(VLOOKUP(A1186,REKAPAN!$A$1:$M$2940,4, FALSE))</f>
        <v/>
      </c>
      <c r="C1191" s="53"/>
      <c r="D1191" s="54"/>
      <c r="E1191" s="40"/>
      <c r="F1191" s="47" t="s">
        <v>325</v>
      </c>
      <c r="G1191" s="49" t="str">
        <f t="shared" si="159"/>
        <v/>
      </c>
      <c r="H1191" s="50"/>
      <c r="I1191" s="33"/>
      <c r="J1191" s="33"/>
      <c r="K1191" s="33"/>
      <c r="L1191" s="33"/>
      <c r="M1191" s="33"/>
      <c r="N1191" s="33"/>
      <c r="O1191" s="33"/>
      <c r="P1191" s="33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</row>
    <row r="1192" ht="15.75" customHeight="1">
      <c r="A1192" s="30" t="s">
        <v>332</v>
      </c>
      <c r="B1192" s="55" t="s">
        <v>333</v>
      </c>
      <c r="C1192" s="56" t="s">
        <v>283</v>
      </c>
      <c r="D1192" s="57" t="str">
        <f>IFERROR(VLOOKUP(A1186,REKAPAN!$A$1:$M$2940,12, FALSE))</f>
        <v/>
      </c>
      <c r="E1192" s="40"/>
      <c r="F1192" s="47" t="s">
        <v>351</v>
      </c>
      <c r="G1192" s="49" t="str">
        <f t="shared" si="159"/>
        <v/>
      </c>
      <c r="H1192" s="50"/>
      <c r="I1192" s="33"/>
      <c r="J1192" s="33"/>
      <c r="K1192" s="33"/>
      <c r="L1192" s="33"/>
      <c r="M1192" s="33"/>
      <c r="N1192" s="33"/>
      <c r="O1192" s="33"/>
      <c r="P1192" s="33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</row>
    <row r="1193" ht="15.75" customHeight="1">
      <c r="A1193" s="44" t="s">
        <v>266</v>
      </c>
      <c r="B1193" s="52" t="str">
        <f>IFERROR(VLOOKUP(A1186,REKAPAN!$A$1:$O$2940,15, FALSE))</f>
        <v/>
      </c>
      <c r="C1193" s="58" t="s">
        <v>300</v>
      </c>
      <c r="D1193" s="59" t="str">
        <f>IFERROR(VLOOKUP(A1186,REKAPAN!$A$1:$M$2940,13, FALSE))</f>
        <v/>
      </c>
      <c r="E1193" s="40"/>
      <c r="F1193" s="47" t="s">
        <v>372</v>
      </c>
      <c r="G1193" s="49" t="str">
        <f t="shared" si="159"/>
        <v/>
      </c>
      <c r="H1193" s="50"/>
      <c r="I1193" s="33"/>
      <c r="J1193" s="33"/>
      <c r="K1193" s="33"/>
      <c r="L1193" s="33"/>
      <c r="M1193" s="33"/>
      <c r="N1193" s="33"/>
      <c r="O1193" s="33"/>
      <c r="P1193" s="33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</row>
    <row r="1194" ht="15.75" customHeight="1">
      <c r="A1194" s="44" t="s">
        <v>383</v>
      </c>
      <c r="B1194" s="52" t="str">
        <f>IFERROR(VLOOKUP(A1186,REKAPAN!$A$1:$M$2940,6, FALSE))</f>
        <v/>
      </c>
      <c r="C1194" s="58" t="s">
        <v>325</v>
      </c>
      <c r="D1194" s="60" t="str">
        <f>IFERROR(VLOOKUP(A1186,REKAPAN!$A$1:$M$2940,11, FALSE))</f>
        <v/>
      </c>
      <c r="E1194" s="40"/>
      <c r="F1194" s="47" t="s">
        <v>394</v>
      </c>
      <c r="G1194" s="61" t="str">
        <f>IFERROR(VLOOKUP(A1186,REKAPAN!$A$1:$O$2235,14, FALSE))</f>
        <v/>
      </c>
      <c r="H1194" s="50"/>
      <c r="I1194" s="33"/>
      <c r="J1194" s="33"/>
      <c r="K1194" s="33"/>
      <c r="L1194" s="33"/>
      <c r="M1194" s="33"/>
      <c r="N1194" s="33"/>
      <c r="O1194" s="33"/>
      <c r="P1194" s="33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</row>
    <row r="1195" ht="15.75" customHeight="1">
      <c r="A1195" s="44" t="s">
        <v>404</v>
      </c>
      <c r="B1195" s="62" t="str">
        <f>IFERROR(VLOOKUP(A1186,REKAPAN!$A$1:$M$2940,5, FALSE))</f>
        <v/>
      </c>
      <c r="C1195" s="58" t="s">
        <v>351</v>
      </c>
      <c r="D1195" s="60" t="str">
        <f>IFERROR(VLOOKUP(A1186,REKAPAN!$A$1:$M$2940,9, FALSE))</f>
        <v/>
      </c>
      <c r="E1195" s="40"/>
      <c r="F1195" s="47" t="s">
        <v>383</v>
      </c>
      <c r="G1195" s="63" t="str">
        <f t="shared" ref="G1195:G1196" si="160">B1194</f>
        <v/>
      </c>
      <c r="H1195" s="50"/>
      <c r="I1195" s="33"/>
      <c r="J1195" s="33"/>
      <c r="K1195" s="33"/>
      <c r="L1195" s="33"/>
      <c r="M1195" s="33"/>
      <c r="N1195" s="33"/>
      <c r="O1195" s="33"/>
      <c r="P1195" s="33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</row>
    <row r="1196" ht="15.75" customHeight="1">
      <c r="A1196" s="64"/>
      <c r="C1196" s="58" t="s">
        <v>372</v>
      </c>
      <c r="D1196" s="65" t="str">
        <f>IFERROR(VLOOKUP(A1186,REKAPAN!$A$1:$M$2940,10, FALSE))</f>
        <v/>
      </c>
      <c r="E1196" s="40"/>
      <c r="F1196" s="47" t="s">
        <v>404</v>
      </c>
      <c r="G1196" s="66" t="str">
        <f t="shared" si="160"/>
        <v/>
      </c>
      <c r="H1196" s="50"/>
      <c r="I1196" s="33"/>
      <c r="J1196" s="33"/>
      <c r="K1196" s="33"/>
      <c r="L1196" s="33"/>
      <c r="M1196" s="33"/>
      <c r="N1196" s="33"/>
      <c r="O1196" s="33"/>
      <c r="P1196" s="33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</row>
    <row r="1197" ht="15.75" customHeight="1">
      <c r="A1197" s="64"/>
      <c r="C1197" s="58" t="s">
        <v>394</v>
      </c>
      <c r="D1197" s="67"/>
      <c r="E1197" s="40"/>
      <c r="F1197" s="47"/>
      <c r="H1197" s="50"/>
      <c r="I1197" s="33"/>
      <c r="J1197" s="33"/>
      <c r="K1197" s="33"/>
      <c r="L1197" s="33"/>
      <c r="M1197" s="33"/>
      <c r="N1197" s="33"/>
      <c r="O1197" s="33"/>
      <c r="P1197" s="33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</row>
    <row r="1198" ht="15.75" customHeight="1">
      <c r="A1198" s="64"/>
      <c r="C1198" s="53"/>
      <c r="D1198" s="50"/>
      <c r="E1198" s="40"/>
      <c r="F1198" s="64"/>
      <c r="H1198" s="50"/>
      <c r="I1198" s="33"/>
      <c r="J1198" s="33"/>
      <c r="K1198" s="33"/>
      <c r="L1198" s="33"/>
      <c r="M1198" s="33"/>
      <c r="N1198" s="33"/>
      <c r="O1198" s="33"/>
      <c r="P1198" s="33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</row>
    <row r="1199" ht="15.75" customHeight="1">
      <c r="A1199" s="47" t="s">
        <v>460</v>
      </c>
      <c r="B1199" s="68" t="s">
        <v>462</v>
      </c>
      <c r="C1199" s="53"/>
      <c r="D1199" s="54"/>
      <c r="E1199" s="40"/>
      <c r="F1199" s="69" t="s">
        <v>464</v>
      </c>
      <c r="G1199" s="70" t="s">
        <v>469</v>
      </c>
      <c r="H1199" s="71"/>
      <c r="I1199" s="33"/>
      <c r="J1199" s="33"/>
      <c r="K1199" s="33"/>
      <c r="L1199" s="33"/>
      <c r="M1199" s="33"/>
      <c r="N1199" s="33"/>
      <c r="O1199" s="33"/>
      <c r="P1199" s="33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</row>
    <row r="1200" ht="15.75" customHeight="1">
      <c r="A1200" s="72" t="str">
        <f>IFERROR(VLOOKUP(A1186,REKAPAN!$A$2:$R$2940,16, FALSE))</f>
        <v/>
      </c>
      <c r="B1200" s="73"/>
      <c r="C1200" s="74"/>
      <c r="D1200" s="75"/>
      <c r="E1200" s="76"/>
      <c r="F1200" s="77"/>
      <c r="G1200" s="78"/>
      <c r="H1200" s="79"/>
      <c r="I1200" s="33"/>
      <c r="J1200" s="33"/>
      <c r="K1200" s="33"/>
      <c r="L1200" s="33"/>
      <c r="M1200" s="33"/>
      <c r="N1200" s="33"/>
      <c r="O1200" s="33"/>
      <c r="P1200" s="33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</row>
    <row r="1201" ht="15.75" customHeight="1">
      <c r="A1201" s="26" t="s">
        <v>4077</v>
      </c>
      <c r="B1201" s="27"/>
      <c r="C1201" s="27"/>
      <c r="D1201" s="28"/>
      <c r="E1201" s="29"/>
      <c r="F1201" s="30" t="str">
        <f>A1201</f>
        <v>(31)1</v>
      </c>
      <c r="G1201" s="31" t="s">
        <v>238</v>
      </c>
      <c r="H1201" s="32"/>
      <c r="I1201" s="33"/>
      <c r="J1201" s="33"/>
      <c r="K1201" s="33"/>
      <c r="L1201" s="33"/>
      <c r="M1201" s="33"/>
      <c r="N1201" s="33"/>
      <c r="O1201" s="33"/>
      <c r="P1201" s="33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</row>
    <row r="1202" ht="15.75" customHeight="1">
      <c r="A1202" s="34" t="s">
        <v>239</v>
      </c>
      <c r="B1202" s="35" t="str">
        <f>IFERROR(VLOOKUP(A1201,REKAPAN!$A$1:$M$2940,2, FALSE))</f>
        <v/>
      </c>
      <c r="C1202" s="36"/>
      <c r="D1202" s="38"/>
      <c r="E1202" s="40"/>
      <c r="F1202" s="30" t="s">
        <v>266</v>
      </c>
      <c r="G1202" s="43" t="str">
        <f>B1208</f>
        <v/>
      </c>
      <c r="H1202" s="28"/>
      <c r="I1202" s="33"/>
      <c r="J1202" s="33"/>
      <c r="K1202" s="33"/>
      <c r="L1202" s="33"/>
      <c r="M1202" s="33"/>
      <c r="N1202" s="33"/>
      <c r="O1202" s="33"/>
      <c r="P1202" s="33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</row>
    <row r="1203" ht="15.75" customHeight="1">
      <c r="A1203" s="44" t="s">
        <v>269</v>
      </c>
      <c r="B1203" s="45" t="str">
        <f>IFERROR(VLOOKUP(A1201,REKAPAN!$A$1:$M$2940,3, FALSE))</f>
        <v/>
      </c>
      <c r="D1203" s="46"/>
      <c r="E1203" s="40"/>
      <c r="F1203" s="47" t="s">
        <v>270</v>
      </c>
      <c r="G1203" s="49" t="str">
        <f>B1202</f>
        <v/>
      </c>
      <c r="H1203" s="50"/>
      <c r="I1203" s="33"/>
      <c r="J1203" s="33"/>
      <c r="K1203" s="33"/>
      <c r="L1203" s="33"/>
      <c r="M1203" s="33"/>
      <c r="N1203" s="33"/>
      <c r="O1203" s="33"/>
      <c r="P1203" s="33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</row>
    <row r="1204" ht="15.75" customHeight="1">
      <c r="A1204" s="44"/>
      <c r="D1204" s="46"/>
      <c r="E1204" s="40"/>
      <c r="F1204" s="47" t="s">
        <v>283</v>
      </c>
      <c r="G1204" s="51" t="str">
        <f t="shared" ref="G1204:G1208" si="161">D1207</f>
        <v/>
      </c>
      <c r="H1204" s="50"/>
      <c r="I1204" s="33"/>
      <c r="J1204" s="33"/>
      <c r="K1204" s="33"/>
      <c r="L1204" s="33"/>
      <c r="M1204" s="33"/>
      <c r="N1204" s="33"/>
      <c r="O1204" s="33"/>
      <c r="P1204" s="33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</row>
    <row r="1205" ht="15.75" customHeight="1">
      <c r="A1205" s="44"/>
      <c r="D1205" s="46"/>
      <c r="E1205" s="40"/>
      <c r="F1205" s="47" t="s">
        <v>300</v>
      </c>
      <c r="G1205" s="51" t="str">
        <f t="shared" si="161"/>
        <v/>
      </c>
      <c r="H1205" s="50"/>
      <c r="I1205" s="33"/>
      <c r="J1205" s="33"/>
      <c r="K1205" s="33"/>
      <c r="L1205" s="33"/>
      <c r="M1205" s="33"/>
      <c r="N1205" s="33"/>
      <c r="O1205" s="33"/>
      <c r="P1205" s="33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</row>
    <row r="1206" ht="15.75" customHeight="1">
      <c r="A1206" s="44" t="s">
        <v>306</v>
      </c>
      <c r="B1206" s="52" t="str">
        <f>IFERROR(VLOOKUP(A1201,REKAPAN!$A$1:$M$2940,4, FALSE))</f>
        <v/>
      </c>
      <c r="C1206" s="53"/>
      <c r="D1206" s="54"/>
      <c r="E1206" s="40"/>
      <c r="F1206" s="47" t="s">
        <v>325</v>
      </c>
      <c r="G1206" s="49" t="str">
        <f t="shared" si="161"/>
        <v/>
      </c>
      <c r="H1206" s="50"/>
      <c r="I1206" s="33"/>
      <c r="J1206" s="33"/>
      <c r="K1206" s="33"/>
      <c r="L1206" s="33"/>
      <c r="M1206" s="33"/>
      <c r="N1206" s="33"/>
      <c r="O1206" s="33"/>
      <c r="P1206" s="33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</row>
    <row r="1207" ht="15.75" customHeight="1">
      <c r="A1207" s="30" t="s">
        <v>332</v>
      </c>
      <c r="B1207" s="55" t="s">
        <v>333</v>
      </c>
      <c r="C1207" s="56" t="s">
        <v>283</v>
      </c>
      <c r="D1207" s="57" t="str">
        <f>IFERROR(VLOOKUP(A1201,REKAPAN!$A$1:$M$2940,12, FALSE))</f>
        <v/>
      </c>
      <c r="E1207" s="40"/>
      <c r="F1207" s="47" t="s">
        <v>351</v>
      </c>
      <c r="G1207" s="49" t="str">
        <f t="shared" si="161"/>
        <v/>
      </c>
      <c r="H1207" s="50"/>
      <c r="I1207" s="33"/>
      <c r="J1207" s="33"/>
      <c r="K1207" s="33"/>
      <c r="L1207" s="33"/>
      <c r="M1207" s="33"/>
      <c r="N1207" s="33"/>
      <c r="O1207" s="33"/>
      <c r="P1207" s="33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</row>
    <row r="1208" ht="15.75" customHeight="1">
      <c r="A1208" s="44" t="s">
        <v>266</v>
      </c>
      <c r="B1208" s="52" t="str">
        <f>IFERROR(VLOOKUP(A1201,REKAPAN!$A$1:$O$2940,15, FALSE))</f>
        <v/>
      </c>
      <c r="C1208" s="58" t="s">
        <v>300</v>
      </c>
      <c r="D1208" s="59" t="str">
        <f>IFERROR(VLOOKUP(A1201,REKAPAN!$A$1:$M$2940,13, FALSE))</f>
        <v/>
      </c>
      <c r="E1208" s="40"/>
      <c r="F1208" s="47" t="s">
        <v>372</v>
      </c>
      <c r="G1208" s="49" t="str">
        <f t="shared" si="161"/>
        <v/>
      </c>
      <c r="H1208" s="50"/>
      <c r="I1208" s="33"/>
      <c r="J1208" s="33"/>
      <c r="K1208" s="33"/>
      <c r="L1208" s="33"/>
      <c r="M1208" s="33"/>
      <c r="N1208" s="33"/>
      <c r="O1208" s="33"/>
      <c r="P1208" s="33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</row>
    <row r="1209" ht="15.75" customHeight="1">
      <c r="A1209" s="44" t="s">
        <v>383</v>
      </c>
      <c r="B1209" s="52" t="str">
        <f>IFERROR(VLOOKUP(A1201,REKAPAN!$A$1:$M$2940,6, FALSE))</f>
        <v/>
      </c>
      <c r="C1209" s="58" t="s">
        <v>325</v>
      </c>
      <c r="D1209" s="60" t="str">
        <f>IFERROR(VLOOKUP(A1201,REKAPAN!$A$1:$M$2940,11, FALSE))</f>
        <v/>
      </c>
      <c r="E1209" s="40"/>
      <c r="F1209" s="47" t="s">
        <v>394</v>
      </c>
      <c r="G1209" s="61" t="str">
        <f>IFERROR(VLOOKUP(A1201,REKAPAN!$A$1:$O$2235,14, FALSE))</f>
        <v/>
      </c>
      <c r="H1209" s="50"/>
      <c r="I1209" s="33"/>
      <c r="J1209" s="33"/>
      <c r="K1209" s="33"/>
      <c r="L1209" s="33"/>
      <c r="M1209" s="33"/>
      <c r="N1209" s="33"/>
      <c r="O1209" s="33"/>
      <c r="P1209" s="33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</row>
    <row r="1210" ht="15.75" customHeight="1">
      <c r="A1210" s="44" t="s">
        <v>404</v>
      </c>
      <c r="B1210" s="62" t="str">
        <f>IFERROR(VLOOKUP(A1201,REKAPAN!$A$1:$M$2940,5, FALSE))</f>
        <v/>
      </c>
      <c r="C1210" s="58" t="s">
        <v>351</v>
      </c>
      <c r="D1210" s="60" t="str">
        <f>IFERROR(VLOOKUP(A1201,REKAPAN!$A$1:$M$2940,9, FALSE))</f>
        <v/>
      </c>
      <c r="E1210" s="40"/>
      <c r="F1210" s="47" t="s">
        <v>383</v>
      </c>
      <c r="G1210" s="63" t="str">
        <f t="shared" ref="G1210:G1211" si="162">B1209</f>
        <v/>
      </c>
      <c r="H1210" s="50"/>
      <c r="I1210" s="33"/>
      <c r="J1210" s="33"/>
      <c r="K1210" s="33"/>
      <c r="L1210" s="33"/>
      <c r="M1210" s="33"/>
      <c r="N1210" s="33"/>
      <c r="O1210" s="33"/>
      <c r="P1210" s="33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</row>
    <row r="1211" ht="15.75" customHeight="1">
      <c r="A1211" s="64"/>
      <c r="C1211" s="58" t="s">
        <v>372</v>
      </c>
      <c r="D1211" s="65" t="str">
        <f>IFERROR(VLOOKUP(A1201,REKAPAN!$A$1:$M$2940,10, FALSE))</f>
        <v/>
      </c>
      <c r="E1211" s="40"/>
      <c r="F1211" s="47" t="s">
        <v>404</v>
      </c>
      <c r="G1211" s="66" t="str">
        <f t="shared" si="162"/>
        <v/>
      </c>
      <c r="H1211" s="50"/>
      <c r="I1211" s="33"/>
      <c r="J1211" s="33"/>
      <c r="K1211" s="33"/>
      <c r="L1211" s="33"/>
      <c r="M1211" s="33"/>
      <c r="N1211" s="33"/>
      <c r="O1211" s="33"/>
      <c r="P1211" s="33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</row>
    <row r="1212" ht="15.75" customHeight="1">
      <c r="A1212" s="64"/>
      <c r="C1212" s="58" t="s">
        <v>394</v>
      </c>
      <c r="D1212" s="67"/>
      <c r="E1212" s="40"/>
      <c r="F1212" s="47"/>
      <c r="H1212" s="50"/>
      <c r="I1212" s="33"/>
      <c r="J1212" s="33"/>
      <c r="K1212" s="33"/>
      <c r="L1212" s="33"/>
      <c r="M1212" s="33"/>
      <c r="N1212" s="33"/>
      <c r="O1212" s="33"/>
      <c r="P1212" s="33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</row>
    <row r="1213" ht="15.75" customHeight="1">
      <c r="A1213" s="64"/>
      <c r="C1213" s="53"/>
      <c r="D1213" s="50"/>
      <c r="E1213" s="40"/>
      <c r="F1213" s="64"/>
      <c r="H1213" s="50"/>
      <c r="I1213" s="33"/>
      <c r="J1213" s="33"/>
      <c r="K1213" s="33"/>
      <c r="L1213" s="33"/>
      <c r="M1213" s="33"/>
      <c r="N1213" s="33"/>
      <c r="O1213" s="33"/>
      <c r="P1213" s="33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</row>
    <row r="1214" ht="15.75" customHeight="1">
      <c r="A1214" s="47" t="s">
        <v>460</v>
      </c>
      <c r="B1214" s="68" t="s">
        <v>462</v>
      </c>
      <c r="C1214" s="53"/>
      <c r="D1214" s="54"/>
      <c r="E1214" s="40"/>
      <c r="F1214" s="69" t="s">
        <v>464</v>
      </c>
      <c r="G1214" s="70" t="s">
        <v>469</v>
      </c>
      <c r="H1214" s="71"/>
      <c r="I1214" s="33"/>
      <c r="J1214" s="33"/>
      <c r="K1214" s="33"/>
      <c r="L1214" s="33"/>
      <c r="M1214" s="33"/>
      <c r="N1214" s="33"/>
      <c r="O1214" s="33"/>
      <c r="P1214" s="33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</row>
    <row r="1215" ht="15.75" customHeight="1">
      <c r="A1215" s="72" t="str">
        <f>IFERROR(VLOOKUP(A1201,REKAPAN!$A$2:$R$2940,16, FALSE))</f>
        <v/>
      </c>
      <c r="B1215" s="73"/>
      <c r="C1215" s="74"/>
      <c r="D1215" s="75"/>
      <c r="E1215" s="76"/>
      <c r="F1215" s="77"/>
      <c r="G1215" s="78"/>
      <c r="H1215" s="79"/>
      <c r="I1215" s="33"/>
      <c r="J1215" s="33"/>
      <c r="K1215" s="33"/>
      <c r="L1215" s="33"/>
      <c r="M1215" s="33"/>
      <c r="N1215" s="33"/>
      <c r="O1215" s="33"/>
      <c r="P1215" s="33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</row>
    <row r="1216" ht="15.75" customHeight="1">
      <c r="A1216" s="26" t="s">
        <v>4079</v>
      </c>
      <c r="B1216" s="27"/>
      <c r="C1216" s="27"/>
      <c r="D1216" s="28"/>
      <c r="E1216" s="29"/>
      <c r="F1216" s="30" t="str">
        <f>A1216</f>
        <v>(31)2</v>
      </c>
      <c r="G1216" s="31" t="s">
        <v>238</v>
      </c>
      <c r="H1216" s="32"/>
      <c r="I1216" s="33"/>
      <c r="J1216" s="33"/>
      <c r="K1216" s="33"/>
      <c r="L1216" s="33"/>
      <c r="M1216" s="33"/>
      <c r="N1216" s="33"/>
      <c r="O1216" s="33"/>
      <c r="P1216" s="33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</row>
    <row r="1217" ht="15.75" customHeight="1">
      <c r="A1217" s="34" t="s">
        <v>239</v>
      </c>
      <c r="B1217" s="35" t="str">
        <f>IFERROR(VLOOKUP(A1216,REKAPAN!$A$1:$M$2940,2, FALSE))</f>
        <v/>
      </c>
      <c r="C1217" s="36"/>
      <c r="D1217" s="38"/>
      <c r="E1217" s="40"/>
      <c r="F1217" s="30" t="s">
        <v>266</v>
      </c>
      <c r="G1217" s="43" t="str">
        <f>B1223</f>
        <v/>
      </c>
      <c r="H1217" s="28"/>
      <c r="I1217" s="33"/>
      <c r="J1217" s="33"/>
      <c r="K1217" s="33"/>
      <c r="L1217" s="33"/>
      <c r="M1217" s="33"/>
      <c r="N1217" s="33"/>
      <c r="O1217" s="33"/>
      <c r="P1217" s="33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</row>
    <row r="1218" ht="15.75" customHeight="1">
      <c r="A1218" s="44" t="s">
        <v>269</v>
      </c>
      <c r="B1218" s="45" t="str">
        <f>IFERROR(VLOOKUP(A1216,REKAPAN!$A$1:$M$2940,3, FALSE))</f>
        <v/>
      </c>
      <c r="D1218" s="46"/>
      <c r="E1218" s="40"/>
      <c r="F1218" s="47" t="s">
        <v>270</v>
      </c>
      <c r="G1218" s="49" t="str">
        <f>B1217</f>
        <v/>
      </c>
      <c r="H1218" s="50"/>
      <c r="I1218" s="33"/>
      <c r="J1218" s="33"/>
      <c r="K1218" s="33"/>
      <c r="L1218" s="33"/>
      <c r="M1218" s="33"/>
      <c r="N1218" s="33"/>
      <c r="O1218" s="33"/>
      <c r="P1218" s="33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</row>
    <row r="1219" ht="15.75" customHeight="1">
      <c r="A1219" s="44"/>
      <c r="D1219" s="46"/>
      <c r="E1219" s="40"/>
      <c r="F1219" s="47" t="s">
        <v>283</v>
      </c>
      <c r="G1219" s="51" t="str">
        <f t="shared" ref="G1219:G1223" si="163">D1222</f>
        <v/>
      </c>
      <c r="H1219" s="50"/>
      <c r="I1219" s="33"/>
      <c r="J1219" s="33"/>
      <c r="K1219" s="33"/>
      <c r="L1219" s="33"/>
      <c r="M1219" s="33"/>
      <c r="N1219" s="33"/>
      <c r="O1219" s="33"/>
      <c r="P1219" s="33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</row>
    <row r="1220" ht="15.75" customHeight="1">
      <c r="A1220" s="44"/>
      <c r="D1220" s="46"/>
      <c r="E1220" s="40"/>
      <c r="F1220" s="47" t="s">
        <v>300</v>
      </c>
      <c r="G1220" s="51" t="str">
        <f t="shared" si="163"/>
        <v/>
      </c>
      <c r="H1220" s="50"/>
      <c r="I1220" s="33"/>
      <c r="J1220" s="33"/>
      <c r="K1220" s="33"/>
      <c r="L1220" s="33"/>
      <c r="M1220" s="33"/>
      <c r="N1220" s="33"/>
      <c r="O1220" s="33"/>
      <c r="P1220" s="33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</row>
    <row r="1221" ht="15.75" customHeight="1">
      <c r="A1221" s="44" t="s">
        <v>306</v>
      </c>
      <c r="B1221" s="52" t="str">
        <f>IFERROR(VLOOKUP(A1216,REKAPAN!$A$1:$M$2940,4, FALSE))</f>
        <v/>
      </c>
      <c r="C1221" s="53"/>
      <c r="D1221" s="54"/>
      <c r="E1221" s="40"/>
      <c r="F1221" s="47" t="s">
        <v>325</v>
      </c>
      <c r="G1221" s="49" t="str">
        <f t="shared" si="163"/>
        <v/>
      </c>
      <c r="H1221" s="50"/>
      <c r="I1221" s="33"/>
      <c r="J1221" s="33"/>
      <c r="K1221" s="33"/>
      <c r="L1221" s="33"/>
      <c r="M1221" s="33"/>
      <c r="N1221" s="33"/>
      <c r="O1221" s="33"/>
      <c r="P1221" s="33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</row>
    <row r="1222" ht="15.75" customHeight="1">
      <c r="A1222" s="30" t="s">
        <v>332</v>
      </c>
      <c r="B1222" s="55" t="s">
        <v>333</v>
      </c>
      <c r="C1222" s="56" t="s">
        <v>283</v>
      </c>
      <c r="D1222" s="57" t="str">
        <f>IFERROR(VLOOKUP(A1216,REKAPAN!$A$1:$M$2940,12, FALSE))</f>
        <v/>
      </c>
      <c r="E1222" s="40"/>
      <c r="F1222" s="47" t="s">
        <v>351</v>
      </c>
      <c r="G1222" s="49" t="str">
        <f t="shared" si="163"/>
        <v/>
      </c>
      <c r="H1222" s="50"/>
      <c r="I1222" s="33"/>
      <c r="J1222" s="33"/>
      <c r="K1222" s="33"/>
      <c r="L1222" s="33"/>
      <c r="M1222" s="33"/>
      <c r="N1222" s="33"/>
      <c r="O1222" s="33"/>
      <c r="P1222" s="33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</row>
    <row r="1223" ht="15.75" customHeight="1">
      <c r="A1223" s="44" t="s">
        <v>266</v>
      </c>
      <c r="B1223" s="52" t="str">
        <f>IFERROR(VLOOKUP(A1216,REKAPAN!$A$1:$O$2940,15, FALSE))</f>
        <v/>
      </c>
      <c r="C1223" s="58" t="s">
        <v>300</v>
      </c>
      <c r="D1223" s="59" t="str">
        <f>IFERROR(VLOOKUP(A1216,REKAPAN!$A$1:$M$2940,13, FALSE))</f>
        <v/>
      </c>
      <c r="E1223" s="40"/>
      <c r="F1223" s="47" t="s">
        <v>372</v>
      </c>
      <c r="G1223" s="49" t="str">
        <f t="shared" si="163"/>
        <v/>
      </c>
      <c r="H1223" s="50"/>
      <c r="I1223" s="33"/>
      <c r="J1223" s="33"/>
      <c r="K1223" s="33"/>
      <c r="L1223" s="33"/>
      <c r="M1223" s="33"/>
      <c r="N1223" s="33"/>
      <c r="O1223" s="33"/>
      <c r="P1223" s="33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</row>
    <row r="1224" ht="15.75" customHeight="1">
      <c r="A1224" s="44" t="s">
        <v>383</v>
      </c>
      <c r="B1224" s="52" t="str">
        <f>IFERROR(VLOOKUP(A1216,REKAPAN!$A$1:$M$2940,6, FALSE))</f>
        <v/>
      </c>
      <c r="C1224" s="58" t="s">
        <v>325</v>
      </c>
      <c r="D1224" s="60" t="str">
        <f>IFERROR(VLOOKUP(A1216,REKAPAN!$A$1:$M$2940,11, FALSE))</f>
        <v/>
      </c>
      <c r="E1224" s="40"/>
      <c r="F1224" s="47" t="s">
        <v>394</v>
      </c>
      <c r="G1224" s="61" t="str">
        <f>IFERROR(VLOOKUP(A1216,REKAPAN!$A$1:$O$2235,14, FALSE))</f>
        <v/>
      </c>
      <c r="H1224" s="50"/>
      <c r="I1224" s="33"/>
      <c r="J1224" s="33"/>
      <c r="K1224" s="33"/>
      <c r="L1224" s="33"/>
      <c r="M1224" s="33"/>
      <c r="N1224" s="33"/>
      <c r="O1224" s="33"/>
      <c r="P1224" s="33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</row>
    <row r="1225" ht="15.75" customHeight="1">
      <c r="A1225" s="44" t="s">
        <v>404</v>
      </c>
      <c r="B1225" s="62" t="str">
        <f>IFERROR(VLOOKUP(A1216,REKAPAN!$A$1:$M$2940,5, FALSE))</f>
        <v/>
      </c>
      <c r="C1225" s="58" t="s">
        <v>351</v>
      </c>
      <c r="D1225" s="60" t="str">
        <f>IFERROR(VLOOKUP(A1216,REKAPAN!$A$1:$M$2940,9, FALSE))</f>
        <v/>
      </c>
      <c r="E1225" s="40"/>
      <c r="F1225" s="47" t="s">
        <v>383</v>
      </c>
      <c r="G1225" s="63" t="str">
        <f t="shared" ref="G1225:G1226" si="164">B1224</f>
        <v/>
      </c>
      <c r="H1225" s="50"/>
      <c r="I1225" s="33"/>
      <c r="J1225" s="33"/>
      <c r="K1225" s="33"/>
      <c r="L1225" s="33"/>
      <c r="M1225" s="33"/>
      <c r="N1225" s="33"/>
      <c r="O1225" s="33"/>
      <c r="P1225" s="33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</row>
    <row r="1226" ht="15.75" customHeight="1">
      <c r="A1226" s="64"/>
      <c r="C1226" s="58" t="s">
        <v>372</v>
      </c>
      <c r="D1226" s="65" t="str">
        <f>IFERROR(VLOOKUP(A1216,REKAPAN!$A$1:$M$2940,10, FALSE))</f>
        <v/>
      </c>
      <c r="E1226" s="40"/>
      <c r="F1226" s="47" t="s">
        <v>404</v>
      </c>
      <c r="G1226" s="66" t="str">
        <f t="shared" si="164"/>
        <v/>
      </c>
      <c r="H1226" s="50"/>
      <c r="I1226" s="33"/>
      <c r="J1226" s="33"/>
      <c r="K1226" s="33"/>
      <c r="L1226" s="33"/>
      <c r="M1226" s="33"/>
      <c r="N1226" s="33"/>
      <c r="O1226" s="33"/>
      <c r="P1226" s="33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</row>
    <row r="1227" ht="15.75" customHeight="1">
      <c r="A1227" s="64"/>
      <c r="C1227" s="58" t="s">
        <v>394</v>
      </c>
      <c r="D1227" s="67"/>
      <c r="E1227" s="40"/>
      <c r="F1227" s="47"/>
      <c r="H1227" s="50"/>
      <c r="I1227" s="33"/>
      <c r="J1227" s="33"/>
      <c r="K1227" s="33"/>
      <c r="L1227" s="33"/>
      <c r="M1227" s="33"/>
      <c r="N1227" s="33"/>
      <c r="O1227" s="33"/>
      <c r="P1227" s="33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</row>
    <row r="1228" ht="15.75" customHeight="1">
      <c r="A1228" s="64"/>
      <c r="C1228" s="53"/>
      <c r="D1228" s="50"/>
      <c r="E1228" s="40"/>
      <c r="F1228" s="64"/>
      <c r="H1228" s="50"/>
      <c r="I1228" s="33"/>
      <c r="J1228" s="33"/>
      <c r="K1228" s="33"/>
      <c r="L1228" s="33"/>
      <c r="M1228" s="33"/>
      <c r="N1228" s="33"/>
      <c r="O1228" s="33"/>
      <c r="P1228" s="33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</row>
    <row r="1229" ht="15.75" customHeight="1">
      <c r="A1229" s="47" t="s">
        <v>460</v>
      </c>
      <c r="B1229" s="68" t="s">
        <v>462</v>
      </c>
      <c r="C1229" s="53"/>
      <c r="D1229" s="54"/>
      <c r="E1229" s="40"/>
      <c r="F1229" s="69" t="s">
        <v>464</v>
      </c>
      <c r="G1229" s="70" t="s">
        <v>469</v>
      </c>
      <c r="H1229" s="71"/>
      <c r="I1229" s="33"/>
      <c r="J1229" s="33"/>
      <c r="K1229" s="33"/>
      <c r="L1229" s="33"/>
      <c r="M1229" s="33"/>
      <c r="N1229" s="33"/>
      <c r="O1229" s="33"/>
      <c r="P1229" s="33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</row>
    <row r="1230" ht="15.75" customHeight="1">
      <c r="A1230" s="72" t="str">
        <f>IFERROR(VLOOKUP(A1216,REKAPAN!$A$2:$R$2940,16, FALSE))</f>
        <v/>
      </c>
      <c r="B1230" s="73"/>
      <c r="C1230" s="74"/>
      <c r="D1230" s="75"/>
      <c r="E1230" s="76"/>
      <c r="F1230" s="77"/>
      <c r="G1230" s="78"/>
      <c r="H1230" s="79"/>
      <c r="I1230" s="33"/>
      <c r="J1230" s="33"/>
      <c r="K1230" s="33"/>
      <c r="L1230" s="33"/>
      <c r="M1230" s="33"/>
      <c r="N1230" s="33"/>
      <c r="O1230" s="33"/>
      <c r="P1230" s="33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</row>
    <row r="1231" ht="15.75" customHeight="1">
      <c r="A1231" s="26" t="s">
        <v>4081</v>
      </c>
      <c r="B1231" s="27"/>
      <c r="C1231" s="27"/>
      <c r="D1231" s="28"/>
      <c r="E1231" s="29"/>
      <c r="F1231" s="30" t="str">
        <f>A1231</f>
        <v>(31)3</v>
      </c>
      <c r="G1231" s="31" t="s">
        <v>238</v>
      </c>
      <c r="H1231" s="32"/>
      <c r="I1231" s="33"/>
      <c r="J1231" s="33"/>
      <c r="K1231" s="33"/>
      <c r="L1231" s="33"/>
      <c r="M1231" s="33"/>
      <c r="N1231" s="33"/>
      <c r="O1231" s="33"/>
      <c r="P1231" s="33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</row>
    <row r="1232" ht="15.75" customHeight="1">
      <c r="A1232" s="34" t="s">
        <v>239</v>
      </c>
      <c r="B1232" s="35" t="str">
        <f>IFERROR(VLOOKUP(A1231,REKAPAN!$A$1:$M$2940,2, FALSE))</f>
        <v/>
      </c>
      <c r="C1232" s="36"/>
      <c r="D1232" s="38"/>
      <c r="E1232" s="40"/>
      <c r="F1232" s="30" t="s">
        <v>266</v>
      </c>
      <c r="G1232" s="43" t="str">
        <f>B1238</f>
        <v/>
      </c>
      <c r="H1232" s="28"/>
      <c r="I1232" s="33"/>
      <c r="J1232" s="33"/>
      <c r="K1232" s="33"/>
      <c r="L1232" s="33"/>
      <c r="M1232" s="33"/>
      <c r="N1232" s="33"/>
      <c r="O1232" s="33"/>
      <c r="P1232" s="33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</row>
    <row r="1233" ht="15.75" customHeight="1">
      <c r="A1233" s="44" t="s">
        <v>269</v>
      </c>
      <c r="B1233" s="45" t="str">
        <f>IFERROR(VLOOKUP(A1231,REKAPAN!$A$1:$M$2940,3, FALSE))</f>
        <v/>
      </c>
      <c r="D1233" s="46"/>
      <c r="E1233" s="40"/>
      <c r="F1233" s="47" t="s">
        <v>270</v>
      </c>
      <c r="G1233" s="49" t="str">
        <f>B1232</f>
        <v/>
      </c>
      <c r="H1233" s="50"/>
      <c r="I1233" s="33"/>
      <c r="J1233" s="33"/>
      <c r="K1233" s="33"/>
      <c r="L1233" s="33"/>
      <c r="M1233" s="33"/>
      <c r="N1233" s="33"/>
      <c r="O1233" s="33"/>
      <c r="P1233" s="33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</row>
    <row r="1234" ht="15.75" customHeight="1">
      <c r="A1234" s="44"/>
      <c r="D1234" s="46"/>
      <c r="E1234" s="40"/>
      <c r="F1234" s="47" t="s">
        <v>283</v>
      </c>
      <c r="G1234" s="51" t="str">
        <f t="shared" ref="G1234:G1238" si="165">D1237</f>
        <v/>
      </c>
      <c r="H1234" s="50"/>
      <c r="I1234" s="33"/>
      <c r="J1234" s="33"/>
      <c r="K1234" s="33"/>
      <c r="L1234" s="33"/>
      <c r="M1234" s="33"/>
      <c r="N1234" s="33"/>
      <c r="O1234" s="33"/>
      <c r="P1234" s="33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</row>
    <row r="1235" ht="15.75" customHeight="1">
      <c r="A1235" s="44"/>
      <c r="D1235" s="46"/>
      <c r="E1235" s="40"/>
      <c r="F1235" s="47" t="s">
        <v>300</v>
      </c>
      <c r="G1235" s="51" t="str">
        <f t="shared" si="165"/>
        <v/>
      </c>
      <c r="H1235" s="50"/>
      <c r="I1235" s="33"/>
      <c r="J1235" s="33"/>
      <c r="K1235" s="33"/>
      <c r="L1235" s="33"/>
      <c r="M1235" s="33"/>
      <c r="N1235" s="33"/>
      <c r="O1235" s="33"/>
      <c r="P1235" s="33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</row>
    <row r="1236" ht="15.75" customHeight="1">
      <c r="A1236" s="44" t="s">
        <v>306</v>
      </c>
      <c r="B1236" s="52" t="str">
        <f>IFERROR(VLOOKUP(A1231,REKAPAN!$A$1:$M$2940,4, FALSE))</f>
        <v/>
      </c>
      <c r="C1236" s="53"/>
      <c r="D1236" s="54"/>
      <c r="E1236" s="40"/>
      <c r="F1236" s="47" t="s">
        <v>325</v>
      </c>
      <c r="G1236" s="49" t="str">
        <f t="shared" si="165"/>
        <v/>
      </c>
      <c r="H1236" s="50"/>
      <c r="I1236" s="33"/>
      <c r="J1236" s="33"/>
      <c r="K1236" s="33"/>
      <c r="L1236" s="33"/>
      <c r="M1236" s="33"/>
      <c r="N1236" s="33"/>
      <c r="O1236" s="33"/>
      <c r="P1236" s="33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</row>
    <row r="1237" ht="15.75" customHeight="1">
      <c r="A1237" s="30" t="s">
        <v>332</v>
      </c>
      <c r="B1237" s="55" t="s">
        <v>333</v>
      </c>
      <c r="C1237" s="56" t="s">
        <v>283</v>
      </c>
      <c r="D1237" s="57" t="str">
        <f>IFERROR(VLOOKUP(A1231,REKAPAN!$A$1:$M$2940,12, FALSE))</f>
        <v/>
      </c>
      <c r="E1237" s="40"/>
      <c r="F1237" s="47" t="s">
        <v>351</v>
      </c>
      <c r="G1237" s="49" t="str">
        <f t="shared" si="165"/>
        <v/>
      </c>
      <c r="H1237" s="50"/>
      <c r="I1237" s="33"/>
      <c r="J1237" s="33"/>
      <c r="K1237" s="33"/>
      <c r="L1237" s="33"/>
      <c r="M1237" s="33"/>
      <c r="N1237" s="33"/>
      <c r="O1237" s="33"/>
      <c r="P1237" s="33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</row>
    <row r="1238" ht="15.75" customHeight="1">
      <c r="A1238" s="44" t="s">
        <v>266</v>
      </c>
      <c r="B1238" s="52" t="str">
        <f>IFERROR(VLOOKUP(A1231,REKAPAN!$A$1:$O$2940,15, FALSE))</f>
        <v/>
      </c>
      <c r="C1238" s="58" t="s">
        <v>300</v>
      </c>
      <c r="D1238" s="59" t="str">
        <f>IFERROR(VLOOKUP(A1231,REKAPAN!$A$1:$M$2940,13, FALSE))</f>
        <v/>
      </c>
      <c r="E1238" s="40"/>
      <c r="F1238" s="47" t="s">
        <v>372</v>
      </c>
      <c r="G1238" s="49" t="str">
        <f t="shared" si="165"/>
        <v/>
      </c>
      <c r="H1238" s="50"/>
      <c r="I1238" s="33"/>
      <c r="J1238" s="33"/>
      <c r="K1238" s="33"/>
      <c r="L1238" s="33"/>
      <c r="M1238" s="33"/>
      <c r="N1238" s="33"/>
      <c r="O1238" s="33"/>
      <c r="P1238" s="33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</row>
    <row r="1239" ht="15.75" customHeight="1">
      <c r="A1239" s="44" t="s">
        <v>383</v>
      </c>
      <c r="B1239" s="52" t="str">
        <f>IFERROR(VLOOKUP(A1231,REKAPAN!$A$1:$M$2940,6, FALSE))</f>
        <v/>
      </c>
      <c r="C1239" s="58" t="s">
        <v>325</v>
      </c>
      <c r="D1239" s="60" t="str">
        <f>IFERROR(VLOOKUP(A1231,REKAPAN!$A$1:$M$2940,11, FALSE))</f>
        <v/>
      </c>
      <c r="E1239" s="40"/>
      <c r="F1239" s="47" t="s">
        <v>394</v>
      </c>
      <c r="G1239" s="61" t="str">
        <f>IFERROR(VLOOKUP(A1231,REKAPAN!$A$1:$O$2235,14, FALSE))</f>
        <v/>
      </c>
      <c r="H1239" s="50"/>
      <c r="I1239" s="33"/>
      <c r="J1239" s="33"/>
      <c r="K1239" s="33"/>
      <c r="L1239" s="33"/>
      <c r="M1239" s="33"/>
      <c r="N1239" s="33"/>
      <c r="O1239" s="33"/>
      <c r="P1239" s="33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</row>
    <row r="1240" ht="15.75" customHeight="1">
      <c r="A1240" s="44" t="s">
        <v>404</v>
      </c>
      <c r="B1240" s="62" t="str">
        <f>IFERROR(VLOOKUP(A1231,REKAPAN!$A$1:$M$2940,5, FALSE))</f>
        <v/>
      </c>
      <c r="C1240" s="58" t="s">
        <v>351</v>
      </c>
      <c r="D1240" s="60" t="str">
        <f>IFERROR(VLOOKUP(A1231,REKAPAN!$A$1:$M$2940,9, FALSE))</f>
        <v/>
      </c>
      <c r="E1240" s="40"/>
      <c r="F1240" s="47" t="s">
        <v>383</v>
      </c>
      <c r="G1240" s="63" t="str">
        <f t="shared" ref="G1240:G1241" si="166">B1239</f>
        <v/>
      </c>
      <c r="H1240" s="50"/>
      <c r="I1240" s="33"/>
      <c r="J1240" s="33"/>
      <c r="K1240" s="33"/>
      <c r="L1240" s="33"/>
      <c r="M1240" s="33"/>
      <c r="N1240" s="33"/>
      <c r="O1240" s="33"/>
      <c r="P1240" s="33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</row>
    <row r="1241" ht="15.75" customHeight="1">
      <c r="A1241" s="64"/>
      <c r="C1241" s="58" t="s">
        <v>372</v>
      </c>
      <c r="D1241" s="65" t="str">
        <f>IFERROR(VLOOKUP(A1231,REKAPAN!$A$1:$M$2940,10, FALSE))</f>
        <v/>
      </c>
      <c r="E1241" s="40"/>
      <c r="F1241" s="47" t="s">
        <v>404</v>
      </c>
      <c r="G1241" s="66" t="str">
        <f t="shared" si="166"/>
        <v/>
      </c>
      <c r="H1241" s="50"/>
      <c r="I1241" s="33"/>
      <c r="J1241" s="33"/>
      <c r="K1241" s="33"/>
      <c r="L1241" s="33"/>
      <c r="M1241" s="33"/>
      <c r="N1241" s="33"/>
      <c r="O1241" s="33"/>
      <c r="P1241" s="33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</row>
    <row r="1242" ht="15.75" customHeight="1">
      <c r="A1242" s="64"/>
      <c r="C1242" s="58" t="s">
        <v>394</v>
      </c>
      <c r="D1242" s="67"/>
      <c r="E1242" s="40"/>
      <c r="F1242" s="47"/>
      <c r="H1242" s="50"/>
      <c r="I1242" s="33"/>
      <c r="J1242" s="33"/>
      <c r="K1242" s="33"/>
      <c r="L1242" s="33"/>
      <c r="M1242" s="33"/>
      <c r="N1242" s="33"/>
      <c r="O1242" s="33"/>
      <c r="P1242" s="33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</row>
    <row r="1243" ht="15.75" customHeight="1">
      <c r="A1243" s="64"/>
      <c r="C1243" s="53"/>
      <c r="D1243" s="50"/>
      <c r="E1243" s="40"/>
      <c r="F1243" s="64"/>
      <c r="H1243" s="50"/>
      <c r="I1243" s="33"/>
      <c r="J1243" s="33"/>
      <c r="K1243" s="33"/>
      <c r="L1243" s="33"/>
      <c r="M1243" s="33"/>
      <c r="N1243" s="33"/>
      <c r="O1243" s="33"/>
      <c r="P1243" s="33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</row>
    <row r="1244" ht="15.75" customHeight="1">
      <c r="A1244" s="47" t="s">
        <v>460</v>
      </c>
      <c r="B1244" s="68" t="s">
        <v>462</v>
      </c>
      <c r="C1244" s="53"/>
      <c r="D1244" s="54"/>
      <c r="E1244" s="40"/>
      <c r="F1244" s="69" t="s">
        <v>464</v>
      </c>
      <c r="G1244" s="70" t="s">
        <v>469</v>
      </c>
      <c r="H1244" s="71"/>
      <c r="I1244" s="33"/>
      <c r="J1244" s="33"/>
      <c r="K1244" s="33"/>
      <c r="L1244" s="33"/>
      <c r="M1244" s="33"/>
      <c r="N1244" s="33"/>
      <c r="O1244" s="33"/>
      <c r="P1244" s="33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</row>
    <row r="1245" ht="15.75" customHeight="1">
      <c r="A1245" s="72" t="str">
        <f>IFERROR(VLOOKUP(A1231,REKAPAN!$A$2:$R$2940,16, FALSE))</f>
        <v/>
      </c>
      <c r="B1245" s="73"/>
      <c r="C1245" s="74"/>
      <c r="D1245" s="75"/>
      <c r="E1245" s="76"/>
      <c r="F1245" s="77"/>
      <c r="G1245" s="78"/>
      <c r="H1245" s="79"/>
      <c r="I1245" s="33"/>
      <c r="J1245" s="33"/>
      <c r="K1245" s="33"/>
      <c r="L1245" s="33"/>
      <c r="M1245" s="33"/>
      <c r="N1245" s="33"/>
      <c r="O1245" s="33"/>
      <c r="P1245" s="33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</row>
    <row r="1246" ht="15.75" customHeight="1">
      <c r="A1246" s="26" t="s">
        <v>4083</v>
      </c>
      <c r="B1246" s="27"/>
      <c r="C1246" s="27"/>
      <c r="D1246" s="28"/>
      <c r="E1246" s="29"/>
      <c r="F1246" s="30" t="str">
        <f>A1246</f>
        <v>(31)4</v>
      </c>
      <c r="G1246" s="31" t="s">
        <v>238</v>
      </c>
      <c r="H1246" s="32"/>
      <c r="I1246" s="33"/>
      <c r="J1246" s="33"/>
      <c r="K1246" s="33"/>
      <c r="L1246" s="33"/>
      <c r="M1246" s="33"/>
      <c r="N1246" s="33"/>
      <c r="O1246" s="33"/>
      <c r="P1246" s="33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</row>
    <row r="1247" ht="15.75" customHeight="1">
      <c r="A1247" s="34" t="s">
        <v>239</v>
      </c>
      <c r="B1247" s="35" t="str">
        <f>IFERROR(VLOOKUP(A1246,REKAPAN!$A$1:$M$2940,2, FALSE))</f>
        <v/>
      </c>
      <c r="C1247" s="36"/>
      <c r="D1247" s="38"/>
      <c r="E1247" s="40"/>
      <c r="F1247" s="30" t="s">
        <v>266</v>
      </c>
      <c r="G1247" s="43" t="str">
        <f>B1253</f>
        <v/>
      </c>
      <c r="H1247" s="28"/>
      <c r="I1247" s="33"/>
      <c r="J1247" s="33"/>
      <c r="K1247" s="33"/>
      <c r="L1247" s="33"/>
      <c r="M1247" s="33"/>
      <c r="N1247" s="33"/>
      <c r="O1247" s="33"/>
      <c r="P1247" s="33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</row>
    <row r="1248" ht="15.75" customHeight="1">
      <c r="A1248" s="44" t="s">
        <v>269</v>
      </c>
      <c r="B1248" s="45" t="str">
        <f>IFERROR(VLOOKUP(A1246,REKAPAN!$A$1:$M$2940,3, FALSE))</f>
        <v/>
      </c>
      <c r="D1248" s="46"/>
      <c r="E1248" s="40"/>
      <c r="F1248" s="47" t="s">
        <v>270</v>
      </c>
      <c r="G1248" s="49" t="str">
        <f>B1247</f>
        <v/>
      </c>
      <c r="H1248" s="50"/>
      <c r="I1248" s="33"/>
      <c r="J1248" s="33"/>
      <c r="K1248" s="33"/>
      <c r="L1248" s="33"/>
      <c r="M1248" s="33"/>
      <c r="N1248" s="33"/>
      <c r="O1248" s="33"/>
      <c r="P1248" s="33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</row>
    <row r="1249" ht="15.75" customHeight="1">
      <c r="A1249" s="44"/>
      <c r="D1249" s="46"/>
      <c r="E1249" s="40"/>
      <c r="F1249" s="47" t="s">
        <v>283</v>
      </c>
      <c r="G1249" s="51" t="str">
        <f t="shared" ref="G1249:G1253" si="167">D1252</f>
        <v/>
      </c>
      <c r="H1249" s="50"/>
      <c r="I1249" s="33"/>
      <c r="J1249" s="33"/>
      <c r="K1249" s="33"/>
      <c r="L1249" s="33"/>
      <c r="M1249" s="33"/>
      <c r="N1249" s="33"/>
      <c r="O1249" s="33"/>
      <c r="P1249" s="33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</row>
    <row r="1250" ht="15.75" customHeight="1">
      <c r="A1250" s="44"/>
      <c r="D1250" s="46"/>
      <c r="E1250" s="40"/>
      <c r="F1250" s="47" t="s">
        <v>300</v>
      </c>
      <c r="G1250" s="51" t="str">
        <f t="shared" si="167"/>
        <v/>
      </c>
      <c r="H1250" s="50"/>
      <c r="I1250" s="33"/>
      <c r="J1250" s="33"/>
      <c r="K1250" s="33"/>
      <c r="L1250" s="33"/>
      <c r="M1250" s="33"/>
      <c r="N1250" s="33"/>
      <c r="O1250" s="33"/>
      <c r="P1250" s="33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</row>
    <row r="1251" ht="15.75" customHeight="1">
      <c r="A1251" s="44" t="s">
        <v>306</v>
      </c>
      <c r="B1251" s="52" t="str">
        <f>IFERROR(VLOOKUP(A1246,REKAPAN!$A$1:$M$2940,4, FALSE))</f>
        <v/>
      </c>
      <c r="C1251" s="53"/>
      <c r="D1251" s="54"/>
      <c r="E1251" s="40"/>
      <c r="F1251" s="47" t="s">
        <v>325</v>
      </c>
      <c r="G1251" s="49" t="str">
        <f t="shared" si="167"/>
        <v/>
      </c>
      <c r="H1251" s="50"/>
      <c r="I1251" s="33"/>
      <c r="J1251" s="33"/>
      <c r="K1251" s="33"/>
      <c r="L1251" s="33"/>
      <c r="M1251" s="33"/>
      <c r="N1251" s="33"/>
      <c r="O1251" s="33"/>
      <c r="P1251" s="33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</row>
    <row r="1252" ht="15.75" customHeight="1">
      <c r="A1252" s="30" t="s">
        <v>332</v>
      </c>
      <c r="B1252" s="55" t="s">
        <v>333</v>
      </c>
      <c r="C1252" s="56" t="s">
        <v>283</v>
      </c>
      <c r="D1252" s="57" t="str">
        <f>IFERROR(VLOOKUP(A1246,REKAPAN!$A$1:$M$2940,12, FALSE))</f>
        <v/>
      </c>
      <c r="E1252" s="40"/>
      <c r="F1252" s="47" t="s">
        <v>351</v>
      </c>
      <c r="G1252" s="49" t="str">
        <f t="shared" si="167"/>
        <v/>
      </c>
      <c r="H1252" s="50"/>
      <c r="I1252" s="33"/>
      <c r="J1252" s="33"/>
      <c r="K1252" s="33"/>
      <c r="L1252" s="33"/>
      <c r="M1252" s="33"/>
      <c r="N1252" s="33"/>
      <c r="O1252" s="33"/>
      <c r="P1252" s="33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</row>
    <row r="1253" ht="15.75" customHeight="1">
      <c r="A1253" s="44" t="s">
        <v>266</v>
      </c>
      <c r="B1253" s="52" t="str">
        <f>IFERROR(VLOOKUP(A1246,REKAPAN!$A$1:$O$2940,15, FALSE))</f>
        <v/>
      </c>
      <c r="C1253" s="58" t="s">
        <v>300</v>
      </c>
      <c r="D1253" s="59" t="str">
        <f>IFERROR(VLOOKUP(A1246,REKAPAN!$A$1:$M$2940,13, FALSE))</f>
        <v/>
      </c>
      <c r="E1253" s="40"/>
      <c r="F1253" s="47" t="s">
        <v>372</v>
      </c>
      <c r="G1253" s="49" t="str">
        <f t="shared" si="167"/>
        <v/>
      </c>
      <c r="H1253" s="50"/>
      <c r="I1253" s="33"/>
      <c r="J1253" s="33"/>
      <c r="K1253" s="33"/>
      <c r="L1253" s="33"/>
      <c r="M1253" s="33"/>
      <c r="N1253" s="33"/>
      <c r="O1253" s="33"/>
      <c r="P1253" s="33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</row>
    <row r="1254" ht="15.75" customHeight="1">
      <c r="A1254" s="44" t="s">
        <v>383</v>
      </c>
      <c r="B1254" s="52" t="str">
        <f>IFERROR(VLOOKUP(A1246,REKAPAN!$A$1:$M$2940,6, FALSE))</f>
        <v/>
      </c>
      <c r="C1254" s="58" t="s">
        <v>325</v>
      </c>
      <c r="D1254" s="60" t="str">
        <f>IFERROR(VLOOKUP(A1246,REKAPAN!$A$1:$M$2940,11, FALSE))</f>
        <v/>
      </c>
      <c r="E1254" s="40"/>
      <c r="F1254" s="47" t="s">
        <v>394</v>
      </c>
      <c r="G1254" s="61" t="str">
        <f>IFERROR(VLOOKUP(A1246,REKAPAN!$A$1:$O$2235,14, FALSE))</f>
        <v/>
      </c>
      <c r="H1254" s="50"/>
      <c r="I1254" s="33"/>
      <c r="J1254" s="33"/>
      <c r="K1254" s="33"/>
      <c r="L1254" s="33"/>
      <c r="M1254" s="33"/>
      <c r="N1254" s="33"/>
      <c r="O1254" s="33"/>
      <c r="P1254" s="33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</row>
    <row r="1255" ht="15.75" customHeight="1">
      <c r="A1255" s="44" t="s">
        <v>404</v>
      </c>
      <c r="B1255" s="62" t="str">
        <f>IFERROR(VLOOKUP(A1246,REKAPAN!$A$1:$M$2940,5, FALSE))</f>
        <v/>
      </c>
      <c r="C1255" s="58" t="s">
        <v>351</v>
      </c>
      <c r="D1255" s="60" t="str">
        <f>IFERROR(VLOOKUP(A1246,REKAPAN!$A$1:$M$2940,9, FALSE))</f>
        <v/>
      </c>
      <c r="E1255" s="40"/>
      <c r="F1255" s="47" t="s">
        <v>383</v>
      </c>
      <c r="G1255" s="63" t="str">
        <f t="shared" ref="G1255:G1256" si="168">B1254</f>
        <v/>
      </c>
      <c r="H1255" s="50"/>
      <c r="I1255" s="33"/>
      <c r="J1255" s="33"/>
      <c r="K1255" s="33"/>
      <c r="L1255" s="33"/>
      <c r="M1255" s="33"/>
      <c r="N1255" s="33"/>
      <c r="O1255" s="33"/>
      <c r="P1255" s="33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</row>
    <row r="1256" ht="15.75" customHeight="1">
      <c r="A1256" s="64"/>
      <c r="C1256" s="58" t="s">
        <v>372</v>
      </c>
      <c r="D1256" s="65" t="str">
        <f>IFERROR(VLOOKUP(A1246,REKAPAN!$A$1:$M$2940,10, FALSE))</f>
        <v/>
      </c>
      <c r="E1256" s="40"/>
      <c r="F1256" s="47" t="s">
        <v>404</v>
      </c>
      <c r="G1256" s="66" t="str">
        <f t="shared" si="168"/>
        <v/>
      </c>
      <c r="H1256" s="50"/>
      <c r="I1256" s="33"/>
      <c r="J1256" s="33"/>
      <c r="K1256" s="33"/>
      <c r="L1256" s="33"/>
      <c r="M1256" s="33"/>
      <c r="N1256" s="33"/>
      <c r="O1256" s="33"/>
      <c r="P1256" s="33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</row>
    <row r="1257" ht="15.75" customHeight="1">
      <c r="A1257" s="64"/>
      <c r="C1257" s="58" t="s">
        <v>394</v>
      </c>
      <c r="D1257" s="67"/>
      <c r="E1257" s="40"/>
      <c r="F1257" s="47"/>
      <c r="H1257" s="50"/>
      <c r="I1257" s="33"/>
      <c r="J1257" s="33"/>
      <c r="K1257" s="33"/>
      <c r="L1257" s="33"/>
      <c r="M1257" s="33"/>
      <c r="N1257" s="33"/>
      <c r="O1257" s="33"/>
      <c r="P1257" s="33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</row>
    <row r="1258" ht="15.75" customHeight="1">
      <c r="A1258" s="64"/>
      <c r="C1258" s="53"/>
      <c r="D1258" s="50"/>
      <c r="E1258" s="40"/>
      <c r="F1258" s="64"/>
      <c r="H1258" s="50"/>
      <c r="I1258" s="33"/>
      <c r="J1258" s="33"/>
      <c r="K1258" s="33"/>
      <c r="L1258" s="33"/>
      <c r="M1258" s="33"/>
      <c r="N1258" s="33"/>
      <c r="O1258" s="33"/>
      <c r="P1258" s="33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</row>
    <row r="1259" ht="15.75" customHeight="1">
      <c r="A1259" s="47" t="s">
        <v>460</v>
      </c>
      <c r="B1259" s="68" t="s">
        <v>462</v>
      </c>
      <c r="C1259" s="53"/>
      <c r="D1259" s="54"/>
      <c r="E1259" s="40"/>
      <c r="F1259" s="69" t="s">
        <v>464</v>
      </c>
      <c r="G1259" s="70" t="s">
        <v>469</v>
      </c>
      <c r="H1259" s="71"/>
      <c r="I1259" s="33"/>
      <c r="J1259" s="33"/>
      <c r="K1259" s="33"/>
      <c r="L1259" s="33"/>
      <c r="M1259" s="33"/>
      <c r="N1259" s="33"/>
      <c r="O1259" s="33"/>
      <c r="P1259" s="33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</row>
    <row r="1260" ht="15.75" customHeight="1">
      <c r="A1260" s="72" t="str">
        <f>IFERROR(VLOOKUP(A1246,REKAPAN!$A$2:$R$2940,16, FALSE))</f>
        <v/>
      </c>
      <c r="B1260" s="73"/>
      <c r="C1260" s="74"/>
      <c r="D1260" s="75"/>
      <c r="E1260" s="76"/>
      <c r="F1260" s="77"/>
      <c r="G1260" s="78"/>
      <c r="H1260" s="79"/>
      <c r="I1260" s="33"/>
      <c r="J1260" s="33"/>
      <c r="K1260" s="33"/>
      <c r="L1260" s="33"/>
      <c r="M1260" s="33"/>
      <c r="N1260" s="33"/>
      <c r="O1260" s="33"/>
      <c r="P1260" s="33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</row>
    <row r="1261" ht="15.75" customHeight="1">
      <c r="A1261" s="26" t="s">
        <v>4087</v>
      </c>
      <c r="B1261" s="27"/>
      <c r="C1261" s="27"/>
      <c r="D1261" s="28"/>
      <c r="E1261" s="29"/>
      <c r="F1261" s="30" t="str">
        <f>A1261</f>
        <v>(31)5</v>
      </c>
      <c r="G1261" s="31" t="s">
        <v>238</v>
      </c>
      <c r="H1261" s="32"/>
      <c r="I1261" s="33"/>
      <c r="J1261" s="33"/>
      <c r="K1261" s="33"/>
      <c r="L1261" s="33"/>
      <c r="M1261" s="33"/>
      <c r="N1261" s="33"/>
      <c r="O1261" s="33"/>
      <c r="P1261" s="33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</row>
    <row r="1262" ht="15.75" customHeight="1">
      <c r="A1262" s="34" t="s">
        <v>239</v>
      </c>
      <c r="B1262" s="35" t="str">
        <f>IFERROR(VLOOKUP(A1261,REKAPAN!$A$1:$M$2940,2, FALSE))</f>
        <v/>
      </c>
      <c r="C1262" s="36"/>
      <c r="D1262" s="38"/>
      <c r="E1262" s="40"/>
      <c r="F1262" s="30" t="s">
        <v>266</v>
      </c>
      <c r="G1262" s="43" t="str">
        <f>B1268</f>
        <v/>
      </c>
      <c r="H1262" s="28"/>
      <c r="I1262" s="33"/>
      <c r="J1262" s="33"/>
      <c r="K1262" s="33"/>
      <c r="L1262" s="33"/>
      <c r="M1262" s="33"/>
      <c r="N1262" s="33"/>
      <c r="O1262" s="33"/>
      <c r="P1262" s="33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</row>
    <row r="1263" ht="15.75" customHeight="1">
      <c r="A1263" s="44" t="s">
        <v>269</v>
      </c>
      <c r="B1263" s="45" t="str">
        <f>IFERROR(VLOOKUP(A1261,REKAPAN!$A$1:$M$2940,3, FALSE))</f>
        <v/>
      </c>
      <c r="D1263" s="46"/>
      <c r="E1263" s="40"/>
      <c r="F1263" s="47" t="s">
        <v>270</v>
      </c>
      <c r="G1263" s="49" t="str">
        <f>B1262</f>
        <v/>
      </c>
      <c r="H1263" s="50"/>
      <c r="I1263" s="33"/>
      <c r="J1263" s="33"/>
      <c r="K1263" s="33"/>
      <c r="L1263" s="33"/>
      <c r="M1263" s="33"/>
      <c r="N1263" s="33"/>
      <c r="O1263" s="33"/>
      <c r="P1263" s="33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</row>
    <row r="1264" ht="15.75" customHeight="1">
      <c r="A1264" s="44"/>
      <c r="D1264" s="46"/>
      <c r="E1264" s="40"/>
      <c r="F1264" s="47" t="s">
        <v>283</v>
      </c>
      <c r="G1264" s="51" t="str">
        <f t="shared" ref="G1264:G1268" si="169">D1267</f>
        <v/>
      </c>
      <c r="H1264" s="50"/>
      <c r="I1264" s="33"/>
      <c r="J1264" s="33"/>
      <c r="K1264" s="33"/>
      <c r="L1264" s="33"/>
      <c r="M1264" s="33"/>
      <c r="N1264" s="33"/>
      <c r="O1264" s="33"/>
      <c r="P1264" s="33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</row>
    <row r="1265" ht="15.75" customHeight="1">
      <c r="A1265" s="44"/>
      <c r="D1265" s="46"/>
      <c r="E1265" s="40"/>
      <c r="F1265" s="47" t="s">
        <v>300</v>
      </c>
      <c r="G1265" s="51" t="str">
        <f t="shared" si="169"/>
        <v/>
      </c>
      <c r="H1265" s="50"/>
      <c r="I1265" s="33"/>
      <c r="J1265" s="33"/>
      <c r="K1265" s="33"/>
      <c r="L1265" s="33"/>
      <c r="M1265" s="33"/>
      <c r="N1265" s="33"/>
      <c r="O1265" s="33"/>
      <c r="P1265" s="33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</row>
    <row r="1266" ht="15.75" customHeight="1">
      <c r="A1266" s="44" t="s">
        <v>306</v>
      </c>
      <c r="B1266" s="52" t="str">
        <f>IFERROR(VLOOKUP(A1261,REKAPAN!$A$1:$M$2940,4, FALSE))</f>
        <v/>
      </c>
      <c r="C1266" s="53"/>
      <c r="D1266" s="54"/>
      <c r="E1266" s="40"/>
      <c r="F1266" s="47" t="s">
        <v>325</v>
      </c>
      <c r="G1266" s="49" t="str">
        <f t="shared" si="169"/>
        <v/>
      </c>
      <c r="H1266" s="50"/>
      <c r="I1266" s="33"/>
      <c r="J1266" s="33"/>
      <c r="K1266" s="33"/>
      <c r="L1266" s="33"/>
      <c r="M1266" s="33"/>
      <c r="N1266" s="33"/>
      <c r="O1266" s="33"/>
      <c r="P1266" s="33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</row>
    <row r="1267" ht="15.75" customHeight="1">
      <c r="A1267" s="30" t="s">
        <v>332</v>
      </c>
      <c r="B1267" s="55" t="s">
        <v>333</v>
      </c>
      <c r="C1267" s="56" t="s">
        <v>283</v>
      </c>
      <c r="D1267" s="57" t="str">
        <f>IFERROR(VLOOKUP(A1261,REKAPAN!$A$1:$M$2940,12, FALSE))</f>
        <v/>
      </c>
      <c r="E1267" s="40"/>
      <c r="F1267" s="47" t="s">
        <v>351</v>
      </c>
      <c r="G1267" s="49" t="str">
        <f t="shared" si="169"/>
        <v/>
      </c>
      <c r="H1267" s="50"/>
      <c r="I1267" s="33"/>
      <c r="J1267" s="33"/>
      <c r="K1267" s="33"/>
      <c r="L1267" s="33"/>
      <c r="M1267" s="33"/>
      <c r="N1267" s="33"/>
      <c r="O1267" s="33"/>
      <c r="P1267" s="33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</row>
    <row r="1268" ht="15.75" customHeight="1">
      <c r="A1268" s="44" t="s">
        <v>266</v>
      </c>
      <c r="B1268" s="52" t="str">
        <f>IFERROR(VLOOKUP(A1261,REKAPAN!$A$1:$O$2940,15, FALSE))</f>
        <v/>
      </c>
      <c r="C1268" s="58" t="s">
        <v>300</v>
      </c>
      <c r="D1268" s="59" t="str">
        <f>IFERROR(VLOOKUP(A1261,REKAPAN!$A$1:$M$2940,13, FALSE))</f>
        <v/>
      </c>
      <c r="E1268" s="40"/>
      <c r="F1268" s="47" t="s">
        <v>372</v>
      </c>
      <c r="G1268" s="49" t="str">
        <f t="shared" si="169"/>
        <v/>
      </c>
      <c r="H1268" s="50"/>
      <c r="I1268" s="33"/>
      <c r="J1268" s="33"/>
      <c r="K1268" s="33"/>
      <c r="L1268" s="33"/>
      <c r="M1268" s="33"/>
      <c r="N1268" s="33"/>
      <c r="O1268" s="33"/>
      <c r="P1268" s="33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</row>
    <row r="1269" ht="15.75" customHeight="1">
      <c r="A1269" s="44" t="s">
        <v>383</v>
      </c>
      <c r="B1269" s="52" t="str">
        <f>IFERROR(VLOOKUP(A1261,REKAPAN!$A$1:$M$2940,6, FALSE))</f>
        <v/>
      </c>
      <c r="C1269" s="58" t="s">
        <v>325</v>
      </c>
      <c r="D1269" s="60" t="str">
        <f>IFERROR(VLOOKUP(A1261,REKAPAN!$A$1:$M$2940,11, FALSE))</f>
        <v/>
      </c>
      <c r="E1269" s="40"/>
      <c r="F1269" s="47" t="s">
        <v>394</v>
      </c>
      <c r="G1269" s="61" t="str">
        <f>IFERROR(VLOOKUP(A1261,REKAPAN!$A$1:$O$2235,14, FALSE))</f>
        <v/>
      </c>
      <c r="H1269" s="50"/>
      <c r="I1269" s="33"/>
      <c r="J1269" s="33"/>
      <c r="K1269" s="33"/>
      <c r="L1269" s="33"/>
      <c r="M1269" s="33"/>
      <c r="N1269" s="33"/>
      <c r="O1269" s="33"/>
      <c r="P1269" s="33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</row>
    <row r="1270" ht="15.75" customHeight="1">
      <c r="A1270" s="44" t="s">
        <v>404</v>
      </c>
      <c r="B1270" s="62" t="str">
        <f>IFERROR(VLOOKUP(A1261,REKAPAN!$A$1:$M$2940,5, FALSE))</f>
        <v/>
      </c>
      <c r="C1270" s="58" t="s">
        <v>351</v>
      </c>
      <c r="D1270" s="60" t="str">
        <f>IFERROR(VLOOKUP(A1261,REKAPAN!$A$1:$M$2940,9, FALSE))</f>
        <v/>
      </c>
      <c r="E1270" s="40"/>
      <c r="F1270" s="47" t="s">
        <v>383</v>
      </c>
      <c r="G1270" s="63" t="str">
        <f t="shared" ref="G1270:G1271" si="170">B1269</f>
        <v/>
      </c>
      <c r="H1270" s="50"/>
      <c r="I1270" s="33"/>
      <c r="J1270" s="33"/>
      <c r="K1270" s="33"/>
      <c r="L1270" s="33"/>
      <c r="M1270" s="33"/>
      <c r="N1270" s="33"/>
      <c r="O1270" s="33"/>
      <c r="P1270" s="33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</row>
    <row r="1271" ht="15.75" customHeight="1">
      <c r="A1271" s="64"/>
      <c r="C1271" s="58" t="s">
        <v>372</v>
      </c>
      <c r="D1271" s="65" t="str">
        <f>IFERROR(VLOOKUP(A1261,REKAPAN!$A$1:$M$2940,10, FALSE))</f>
        <v/>
      </c>
      <c r="E1271" s="40"/>
      <c r="F1271" s="47" t="s">
        <v>404</v>
      </c>
      <c r="G1271" s="66" t="str">
        <f t="shared" si="170"/>
        <v/>
      </c>
      <c r="H1271" s="50"/>
      <c r="I1271" s="33"/>
      <c r="J1271" s="33"/>
      <c r="K1271" s="33"/>
      <c r="L1271" s="33"/>
      <c r="M1271" s="33"/>
      <c r="N1271" s="33"/>
      <c r="O1271" s="33"/>
      <c r="P1271" s="33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</row>
    <row r="1272" ht="15.75" customHeight="1">
      <c r="A1272" s="64"/>
      <c r="C1272" s="58" t="s">
        <v>394</v>
      </c>
      <c r="D1272" s="67"/>
      <c r="E1272" s="40"/>
      <c r="F1272" s="47"/>
      <c r="H1272" s="50"/>
      <c r="I1272" s="33"/>
      <c r="J1272" s="33"/>
      <c r="K1272" s="33"/>
      <c r="L1272" s="33"/>
      <c r="M1272" s="33"/>
      <c r="N1272" s="33"/>
      <c r="O1272" s="33"/>
      <c r="P1272" s="33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</row>
    <row r="1273" ht="15.75" customHeight="1">
      <c r="A1273" s="64"/>
      <c r="C1273" s="53"/>
      <c r="D1273" s="50"/>
      <c r="E1273" s="40"/>
      <c r="F1273" s="64"/>
      <c r="H1273" s="50"/>
      <c r="I1273" s="33"/>
      <c r="J1273" s="33"/>
      <c r="K1273" s="33"/>
      <c r="L1273" s="33"/>
      <c r="M1273" s="33"/>
      <c r="N1273" s="33"/>
      <c r="O1273" s="33"/>
      <c r="P1273" s="33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</row>
    <row r="1274" ht="15.75" customHeight="1">
      <c r="A1274" s="47" t="s">
        <v>460</v>
      </c>
      <c r="B1274" s="68" t="s">
        <v>462</v>
      </c>
      <c r="C1274" s="53"/>
      <c r="D1274" s="54"/>
      <c r="E1274" s="40"/>
      <c r="F1274" s="69" t="s">
        <v>464</v>
      </c>
      <c r="G1274" s="70" t="s">
        <v>469</v>
      </c>
      <c r="H1274" s="71"/>
      <c r="I1274" s="33"/>
      <c r="J1274" s="33"/>
      <c r="K1274" s="33"/>
      <c r="L1274" s="33"/>
      <c r="M1274" s="33"/>
      <c r="N1274" s="33"/>
      <c r="O1274" s="33"/>
      <c r="P1274" s="33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</row>
    <row r="1275" ht="15.75" customHeight="1">
      <c r="A1275" s="72" t="str">
        <f>IFERROR(VLOOKUP(A1261,REKAPAN!$A$2:$R$2940,16, FALSE))</f>
        <v/>
      </c>
      <c r="B1275" s="73"/>
      <c r="C1275" s="74"/>
      <c r="D1275" s="75"/>
      <c r="E1275" s="76"/>
      <c r="F1275" s="77"/>
      <c r="G1275" s="78"/>
      <c r="H1275" s="79"/>
      <c r="I1275" s="33"/>
      <c r="J1275" s="33"/>
      <c r="K1275" s="33"/>
      <c r="L1275" s="33"/>
      <c r="M1275" s="33"/>
      <c r="N1275" s="33"/>
      <c r="O1275" s="33"/>
      <c r="P1275" s="33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</row>
    <row r="1276" ht="15.75" customHeight="1">
      <c r="A1276" s="26" t="s">
        <v>4089</v>
      </c>
      <c r="B1276" s="27"/>
      <c r="C1276" s="27"/>
      <c r="D1276" s="28"/>
      <c r="E1276" s="29"/>
      <c r="F1276" s="30" t="str">
        <f>A1276</f>
        <v>(31)6</v>
      </c>
      <c r="G1276" s="31" t="s">
        <v>238</v>
      </c>
      <c r="H1276" s="32"/>
      <c r="I1276" s="33"/>
      <c r="J1276" s="33"/>
      <c r="K1276" s="33"/>
      <c r="L1276" s="33"/>
      <c r="M1276" s="33"/>
      <c r="N1276" s="33"/>
      <c r="O1276" s="33"/>
      <c r="P1276" s="33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</row>
    <row r="1277" ht="15.75" customHeight="1">
      <c r="A1277" s="34" t="s">
        <v>239</v>
      </c>
      <c r="B1277" s="35" t="str">
        <f>IFERROR(VLOOKUP(A1276,REKAPAN!$A$1:$M$2940,2, FALSE))</f>
        <v/>
      </c>
      <c r="C1277" s="36"/>
      <c r="D1277" s="38"/>
      <c r="E1277" s="40"/>
      <c r="F1277" s="30" t="s">
        <v>266</v>
      </c>
      <c r="G1277" s="43" t="str">
        <f>B1283</f>
        <v/>
      </c>
      <c r="H1277" s="28"/>
      <c r="I1277" s="33"/>
      <c r="J1277" s="33"/>
      <c r="K1277" s="33"/>
      <c r="L1277" s="33"/>
      <c r="M1277" s="33"/>
      <c r="N1277" s="33"/>
      <c r="O1277" s="33"/>
      <c r="P1277" s="33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</row>
    <row r="1278" ht="15.75" customHeight="1">
      <c r="A1278" s="44" t="s">
        <v>269</v>
      </c>
      <c r="B1278" s="45" t="str">
        <f>IFERROR(VLOOKUP(A1276,REKAPAN!$A$1:$M$2940,3, FALSE))</f>
        <v/>
      </c>
      <c r="D1278" s="46"/>
      <c r="E1278" s="40"/>
      <c r="F1278" s="47" t="s">
        <v>270</v>
      </c>
      <c r="G1278" s="49" t="str">
        <f>B1277</f>
        <v/>
      </c>
      <c r="H1278" s="50"/>
      <c r="I1278" s="33"/>
      <c r="J1278" s="33"/>
      <c r="K1278" s="33"/>
      <c r="L1278" s="33"/>
      <c r="M1278" s="33"/>
      <c r="N1278" s="33"/>
      <c r="O1278" s="33"/>
      <c r="P1278" s="33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</row>
    <row r="1279" ht="15.75" customHeight="1">
      <c r="A1279" s="44"/>
      <c r="D1279" s="46"/>
      <c r="E1279" s="40"/>
      <c r="F1279" s="47" t="s">
        <v>283</v>
      </c>
      <c r="G1279" s="51" t="str">
        <f t="shared" ref="G1279:G1283" si="171">D1282</f>
        <v/>
      </c>
      <c r="H1279" s="50"/>
      <c r="I1279" s="33"/>
      <c r="J1279" s="33"/>
      <c r="K1279" s="33"/>
      <c r="L1279" s="33"/>
      <c r="M1279" s="33"/>
      <c r="N1279" s="33"/>
      <c r="O1279" s="33"/>
      <c r="P1279" s="33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</row>
    <row r="1280" ht="15.75" customHeight="1">
      <c r="A1280" s="44"/>
      <c r="D1280" s="46"/>
      <c r="E1280" s="40"/>
      <c r="F1280" s="47" t="s">
        <v>300</v>
      </c>
      <c r="G1280" s="51" t="str">
        <f t="shared" si="171"/>
        <v/>
      </c>
      <c r="H1280" s="50"/>
      <c r="I1280" s="33"/>
      <c r="J1280" s="33"/>
      <c r="K1280" s="33"/>
      <c r="L1280" s="33"/>
      <c r="M1280" s="33"/>
      <c r="N1280" s="33"/>
      <c r="O1280" s="33"/>
      <c r="P1280" s="33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</row>
    <row r="1281" ht="15.75" customHeight="1">
      <c r="A1281" s="44" t="s">
        <v>306</v>
      </c>
      <c r="B1281" s="52" t="str">
        <f>IFERROR(VLOOKUP(A1276,REKAPAN!$A$1:$M$2940,4, FALSE))</f>
        <v/>
      </c>
      <c r="C1281" s="53"/>
      <c r="D1281" s="54"/>
      <c r="E1281" s="40"/>
      <c r="F1281" s="47" t="s">
        <v>325</v>
      </c>
      <c r="G1281" s="49" t="str">
        <f t="shared" si="171"/>
        <v/>
      </c>
      <c r="H1281" s="50"/>
      <c r="I1281" s="33"/>
      <c r="J1281" s="33"/>
      <c r="K1281" s="33"/>
      <c r="L1281" s="33"/>
      <c r="M1281" s="33"/>
      <c r="N1281" s="33"/>
      <c r="O1281" s="33"/>
      <c r="P1281" s="33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</row>
    <row r="1282" ht="15.75" customHeight="1">
      <c r="A1282" s="30" t="s">
        <v>332</v>
      </c>
      <c r="B1282" s="55" t="s">
        <v>333</v>
      </c>
      <c r="C1282" s="56" t="s">
        <v>283</v>
      </c>
      <c r="D1282" s="57" t="str">
        <f>IFERROR(VLOOKUP(A1276,REKAPAN!$A$1:$M$2940,12, FALSE))</f>
        <v/>
      </c>
      <c r="E1282" s="40"/>
      <c r="F1282" s="47" t="s">
        <v>351</v>
      </c>
      <c r="G1282" s="49" t="str">
        <f t="shared" si="171"/>
        <v/>
      </c>
      <c r="H1282" s="50"/>
      <c r="I1282" s="33"/>
      <c r="J1282" s="33"/>
      <c r="K1282" s="33"/>
      <c r="L1282" s="33"/>
      <c r="M1282" s="33"/>
      <c r="N1282" s="33"/>
      <c r="O1282" s="33"/>
      <c r="P1282" s="33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</row>
    <row r="1283" ht="15.75" customHeight="1">
      <c r="A1283" s="44" t="s">
        <v>266</v>
      </c>
      <c r="B1283" s="52" t="str">
        <f>IFERROR(VLOOKUP(A1276,REKAPAN!$A$1:$O$2940,15, FALSE))</f>
        <v/>
      </c>
      <c r="C1283" s="58" t="s">
        <v>300</v>
      </c>
      <c r="D1283" s="59" t="str">
        <f>IFERROR(VLOOKUP(A1276,REKAPAN!$A$1:$M$2940,13, FALSE))</f>
        <v/>
      </c>
      <c r="E1283" s="40"/>
      <c r="F1283" s="47" t="s">
        <v>372</v>
      </c>
      <c r="G1283" s="49" t="str">
        <f t="shared" si="171"/>
        <v/>
      </c>
      <c r="H1283" s="50"/>
      <c r="I1283" s="33"/>
      <c r="J1283" s="33"/>
      <c r="K1283" s="33"/>
      <c r="L1283" s="33"/>
      <c r="M1283" s="33"/>
      <c r="N1283" s="33"/>
      <c r="O1283" s="33"/>
      <c r="P1283" s="33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</row>
    <row r="1284" ht="15.75" customHeight="1">
      <c r="A1284" s="44" t="s">
        <v>383</v>
      </c>
      <c r="B1284" s="52" t="str">
        <f>IFERROR(VLOOKUP(A1276,REKAPAN!$A$1:$M$2940,6, FALSE))</f>
        <v/>
      </c>
      <c r="C1284" s="58" t="s">
        <v>325</v>
      </c>
      <c r="D1284" s="60" t="str">
        <f>IFERROR(VLOOKUP(A1276,REKAPAN!$A$1:$M$2940,11, FALSE))</f>
        <v/>
      </c>
      <c r="E1284" s="40"/>
      <c r="F1284" s="47" t="s">
        <v>394</v>
      </c>
      <c r="G1284" s="61" t="str">
        <f>IFERROR(VLOOKUP(A1276,REKAPAN!$A$1:$O$2235,14, FALSE))</f>
        <v/>
      </c>
      <c r="H1284" s="50"/>
      <c r="I1284" s="33"/>
      <c r="J1284" s="33"/>
      <c r="K1284" s="33"/>
      <c r="L1284" s="33"/>
      <c r="M1284" s="33"/>
      <c r="N1284" s="33"/>
      <c r="O1284" s="33"/>
      <c r="P1284" s="33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</row>
    <row r="1285" ht="15.75" customHeight="1">
      <c r="A1285" s="44" t="s">
        <v>404</v>
      </c>
      <c r="B1285" s="62" t="str">
        <f>IFERROR(VLOOKUP(A1276,REKAPAN!$A$1:$M$2940,5, FALSE))</f>
        <v/>
      </c>
      <c r="C1285" s="58" t="s">
        <v>351</v>
      </c>
      <c r="D1285" s="60" t="str">
        <f>IFERROR(VLOOKUP(A1276,REKAPAN!$A$1:$M$2940,9, FALSE))</f>
        <v/>
      </c>
      <c r="E1285" s="40"/>
      <c r="F1285" s="47" t="s">
        <v>383</v>
      </c>
      <c r="G1285" s="63" t="str">
        <f t="shared" ref="G1285:G1286" si="172">B1284</f>
        <v/>
      </c>
      <c r="H1285" s="50"/>
      <c r="I1285" s="33"/>
      <c r="J1285" s="33"/>
      <c r="K1285" s="33"/>
      <c r="L1285" s="33"/>
      <c r="M1285" s="33"/>
      <c r="N1285" s="33"/>
      <c r="O1285" s="33"/>
      <c r="P1285" s="33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</row>
    <row r="1286" ht="15.75" customHeight="1">
      <c r="A1286" s="64"/>
      <c r="C1286" s="58" t="s">
        <v>372</v>
      </c>
      <c r="D1286" s="65" t="str">
        <f>IFERROR(VLOOKUP(A1276,REKAPAN!$A$1:$M$2940,10, FALSE))</f>
        <v/>
      </c>
      <c r="E1286" s="40"/>
      <c r="F1286" s="47" t="s">
        <v>404</v>
      </c>
      <c r="G1286" s="66" t="str">
        <f t="shared" si="172"/>
        <v/>
      </c>
      <c r="H1286" s="50"/>
      <c r="I1286" s="33"/>
      <c r="J1286" s="33"/>
      <c r="K1286" s="33"/>
      <c r="L1286" s="33"/>
      <c r="M1286" s="33"/>
      <c r="N1286" s="33"/>
      <c r="O1286" s="33"/>
      <c r="P1286" s="33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</row>
    <row r="1287" ht="15.75" customHeight="1">
      <c r="A1287" s="64"/>
      <c r="C1287" s="58" t="s">
        <v>394</v>
      </c>
      <c r="D1287" s="67"/>
      <c r="E1287" s="40"/>
      <c r="F1287" s="47"/>
      <c r="H1287" s="50"/>
      <c r="I1287" s="33"/>
      <c r="J1287" s="33"/>
      <c r="K1287" s="33"/>
      <c r="L1287" s="33"/>
      <c r="M1287" s="33"/>
      <c r="N1287" s="33"/>
      <c r="O1287" s="33"/>
      <c r="P1287" s="33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</row>
    <row r="1288" ht="15.75" customHeight="1">
      <c r="A1288" s="64"/>
      <c r="C1288" s="53"/>
      <c r="D1288" s="50"/>
      <c r="E1288" s="40"/>
      <c r="F1288" s="64"/>
      <c r="H1288" s="50"/>
      <c r="I1288" s="33"/>
      <c r="J1288" s="33"/>
      <c r="K1288" s="33"/>
      <c r="L1288" s="33"/>
      <c r="M1288" s="33"/>
      <c r="N1288" s="33"/>
      <c r="O1288" s="33"/>
      <c r="P1288" s="33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</row>
    <row r="1289" ht="15.75" customHeight="1">
      <c r="A1289" s="47" t="s">
        <v>460</v>
      </c>
      <c r="B1289" s="68" t="s">
        <v>462</v>
      </c>
      <c r="C1289" s="53"/>
      <c r="D1289" s="54"/>
      <c r="E1289" s="40"/>
      <c r="F1289" s="69" t="s">
        <v>464</v>
      </c>
      <c r="G1289" s="70" t="s">
        <v>469</v>
      </c>
      <c r="H1289" s="71"/>
      <c r="I1289" s="33"/>
      <c r="J1289" s="33"/>
      <c r="K1289" s="33"/>
      <c r="L1289" s="33"/>
      <c r="M1289" s="33"/>
      <c r="N1289" s="33"/>
      <c r="O1289" s="33"/>
      <c r="P1289" s="33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</row>
    <row r="1290" ht="15.75" customHeight="1">
      <c r="A1290" s="72" t="str">
        <f>IFERROR(VLOOKUP(A1276,REKAPAN!$A$2:$R$2940,16, FALSE))</f>
        <v/>
      </c>
      <c r="B1290" s="73"/>
      <c r="C1290" s="74"/>
      <c r="D1290" s="75"/>
      <c r="E1290" s="76"/>
      <c r="F1290" s="77"/>
      <c r="G1290" s="78"/>
      <c r="H1290" s="79"/>
      <c r="I1290" s="33"/>
      <c r="J1290" s="33"/>
      <c r="K1290" s="33"/>
      <c r="L1290" s="33"/>
      <c r="M1290" s="33"/>
      <c r="N1290" s="33"/>
      <c r="O1290" s="33"/>
      <c r="P1290" s="33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</row>
    <row r="1291" ht="15.75" customHeight="1">
      <c r="A1291" s="26" t="s">
        <v>4091</v>
      </c>
      <c r="B1291" s="27"/>
      <c r="C1291" s="27"/>
      <c r="D1291" s="28"/>
      <c r="E1291" s="29"/>
      <c r="F1291" s="30" t="str">
        <f>A1291</f>
        <v>(31)7</v>
      </c>
      <c r="G1291" s="31" t="s">
        <v>238</v>
      </c>
      <c r="H1291" s="32"/>
      <c r="I1291" s="33"/>
      <c r="J1291" s="33"/>
      <c r="K1291" s="33"/>
      <c r="L1291" s="33"/>
      <c r="M1291" s="33"/>
      <c r="N1291" s="33"/>
      <c r="O1291" s="33"/>
      <c r="P1291" s="33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</row>
    <row r="1292" ht="15.75" customHeight="1">
      <c r="A1292" s="34" t="s">
        <v>239</v>
      </c>
      <c r="B1292" s="35" t="str">
        <f>IFERROR(VLOOKUP(A1291,REKAPAN!$A$1:$M$2940,2, FALSE))</f>
        <v/>
      </c>
      <c r="C1292" s="36"/>
      <c r="D1292" s="38"/>
      <c r="E1292" s="40"/>
      <c r="F1292" s="30" t="s">
        <v>266</v>
      </c>
      <c r="G1292" s="43" t="str">
        <f>B1298</f>
        <v/>
      </c>
      <c r="H1292" s="28"/>
      <c r="I1292" s="33"/>
      <c r="J1292" s="33"/>
      <c r="K1292" s="33"/>
      <c r="L1292" s="33"/>
      <c r="M1292" s="33"/>
      <c r="N1292" s="33"/>
      <c r="O1292" s="33"/>
      <c r="P1292" s="33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</row>
    <row r="1293" ht="15.75" customHeight="1">
      <c r="A1293" s="44" t="s">
        <v>269</v>
      </c>
      <c r="B1293" s="45" t="str">
        <f>IFERROR(VLOOKUP(A1291,REKAPAN!$A$1:$M$2940,3, FALSE))</f>
        <v/>
      </c>
      <c r="D1293" s="46"/>
      <c r="E1293" s="40"/>
      <c r="F1293" s="47" t="s">
        <v>270</v>
      </c>
      <c r="G1293" s="49" t="str">
        <f>B1292</f>
        <v/>
      </c>
      <c r="H1293" s="50"/>
      <c r="I1293" s="33"/>
      <c r="J1293" s="33"/>
      <c r="K1293" s="33"/>
      <c r="L1293" s="33"/>
      <c r="M1293" s="33"/>
      <c r="N1293" s="33"/>
      <c r="O1293" s="33"/>
      <c r="P1293" s="33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</row>
    <row r="1294" ht="15.75" customHeight="1">
      <c r="A1294" s="44"/>
      <c r="D1294" s="46"/>
      <c r="E1294" s="40"/>
      <c r="F1294" s="47" t="s">
        <v>283</v>
      </c>
      <c r="G1294" s="51" t="str">
        <f t="shared" ref="G1294:G1298" si="173">D1297</f>
        <v/>
      </c>
      <c r="H1294" s="50"/>
      <c r="I1294" s="33"/>
      <c r="J1294" s="33"/>
      <c r="K1294" s="33"/>
      <c r="L1294" s="33"/>
      <c r="M1294" s="33"/>
      <c r="N1294" s="33"/>
      <c r="O1294" s="33"/>
      <c r="P1294" s="33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</row>
    <row r="1295" ht="15.75" customHeight="1">
      <c r="A1295" s="44"/>
      <c r="D1295" s="46"/>
      <c r="E1295" s="40"/>
      <c r="F1295" s="47" t="s">
        <v>300</v>
      </c>
      <c r="G1295" s="51" t="str">
        <f t="shared" si="173"/>
        <v/>
      </c>
      <c r="H1295" s="50"/>
      <c r="I1295" s="33"/>
      <c r="J1295" s="33"/>
      <c r="K1295" s="33"/>
      <c r="L1295" s="33"/>
      <c r="M1295" s="33"/>
      <c r="N1295" s="33"/>
      <c r="O1295" s="33"/>
      <c r="P1295" s="33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</row>
    <row r="1296" ht="15.75" customHeight="1">
      <c r="A1296" s="44" t="s">
        <v>306</v>
      </c>
      <c r="B1296" s="52" t="str">
        <f>IFERROR(VLOOKUP(A1291,REKAPAN!$A$1:$M$2940,4, FALSE))</f>
        <v/>
      </c>
      <c r="C1296" s="53"/>
      <c r="D1296" s="54"/>
      <c r="E1296" s="40"/>
      <c r="F1296" s="47" t="s">
        <v>325</v>
      </c>
      <c r="G1296" s="49" t="str">
        <f t="shared" si="173"/>
        <v/>
      </c>
      <c r="H1296" s="50"/>
      <c r="I1296" s="33"/>
      <c r="J1296" s="33"/>
      <c r="K1296" s="33"/>
      <c r="L1296" s="33"/>
      <c r="M1296" s="33"/>
      <c r="N1296" s="33"/>
      <c r="O1296" s="33"/>
      <c r="P1296" s="33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</row>
    <row r="1297" ht="15.75" customHeight="1">
      <c r="A1297" s="30" t="s">
        <v>332</v>
      </c>
      <c r="B1297" s="55" t="s">
        <v>333</v>
      </c>
      <c r="C1297" s="56" t="s">
        <v>283</v>
      </c>
      <c r="D1297" s="57" t="str">
        <f>IFERROR(VLOOKUP(A1291,REKAPAN!$A$1:$M$2940,12, FALSE))</f>
        <v/>
      </c>
      <c r="E1297" s="40"/>
      <c r="F1297" s="47" t="s">
        <v>351</v>
      </c>
      <c r="G1297" s="49" t="str">
        <f t="shared" si="173"/>
        <v/>
      </c>
      <c r="H1297" s="50"/>
      <c r="I1297" s="33"/>
      <c r="J1297" s="33"/>
      <c r="K1297" s="33"/>
      <c r="L1297" s="33"/>
      <c r="M1297" s="33"/>
      <c r="N1297" s="33"/>
      <c r="O1297" s="33"/>
      <c r="P1297" s="33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</row>
    <row r="1298" ht="15.75" customHeight="1">
      <c r="A1298" s="44" t="s">
        <v>266</v>
      </c>
      <c r="B1298" s="52" t="str">
        <f>IFERROR(VLOOKUP(A1291,REKAPAN!$A$1:$O$2940,15, FALSE))</f>
        <v/>
      </c>
      <c r="C1298" s="58" t="s">
        <v>300</v>
      </c>
      <c r="D1298" s="59" t="str">
        <f>IFERROR(VLOOKUP(A1291,REKAPAN!$A$1:$M$2940,13, FALSE))</f>
        <v/>
      </c>
      <c r="E1298" s="40"/>
      <c r="F1298" s="47" t="s">
        <v>372</v>
      </c>
      <c r="G1298" s="49" t="str">
        <f t="shared" si="173"/>
        <v/>
      </c>
      <c r="H1298" s="50"/>
      <c r="I1298" s="33"/>
      <c r="J1298" s="33"/>
      <c r="K1298" s="33"/>
      <c r="L1298" s="33"/>
      <c r="M1298" s="33"/>
      <c r="N1298" s="33"/>
      <c r="O1298" s="33"/>
      <c r="P1298" s="33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</row>
    <row r="1299" ht="15.75" customHeight="1">
      <c r="A1299" s="44" t="s">
        <v>383</v>
      </c>
      <c r="B1299" s="52" t="str">
        <f>IFERROR(VLOOKUP(A1291,REKAPAN!$A$1:$M$2940,6, FALSE))</f>
        <v/>
      </c>
      <c r="C1299" s="58" t="s">
        <v>325</v>
      </c>
      <c r="D1299" s="60" t="str">
        <f>IFERROR(VLOOKUP(A1291,REKAPAN!$A$1:$M$2940,11, FALSE))</f>
        <v/>
      </c>
      <c r="E1299" s="40"/>
      <c r="F1299" s="47" t="s">
        <v>394</v>
      </c>
      <c r="G1299" s="61" t="str">
        <f>IFERROR(VLOOKUP(A1291,REKAPAN!$A$1:$O$2235,14, FALSE))</f>
        <v/>
      </c>
      <c r="H1299" s="50"/>
      <c r="I1299" s="33"/>
      <c r="J1299" s="33"/>
      <c r="K1299" s="33"/>
      <c r="L1299" s="33"/>
      <c r="M1299" s="33"/>
      <c r="N1299" s="33"/>
      <c r="O1299" s="33"/>
      <c r="P1299" s="33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</row>
    <row r="1300" ht="15.75" customHeight="1">
      <c r="A1300" s="44" t="s">
        <v>404</v>
      </c>
      <c r="B1300" s="62" t="str">
        <f>IFERROR(VLOOKUP(A1291,REKAPAN!$A$1:$M$2940,5, FALSE))</f>
        <v/>
      </c>
      <c r="C1300" s="58" t="s">
        <v>351</v>
      </c>
      <c r="D1300" s="60" t="str">
        <f>IFERROR(VLOOKUP(A1291,REKAPAN!$A$1:$M$2940,9, FALSE))</f>
        <v/>
      </c>
      <c r="E1300" s="40"/>
      <c r="F1300" s="47" t="s">
        <v>383</v>
      </c>
      <c r="G1300" s="63" t="str">
        <f t="shared" ref="G1300:G1301" si="174">B1299</f>
        <v/>
      </c>
      <c r="H1300" s="50"/>
      <c r="I1300" s="33"/>
      <c r="J1300" s="33"/>
      <c r="K1300" s="33"/>
      <c r="L1300" s="33"/>
      <c r="M1300" s="33"/>
      <c r="N1300" s="33"/>
      <c r="O1300" s="33"/>
      <c r="P1300" s="33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</row>
    <row r="1301" ht="15.75" customHeight="1">
      <c r="A1301" s="64"/>
      <c r="C1301" s="58" t="s">
        <v>372</v>
      </c>
      <c r="D1301" s="65" t="str">
        <f>IFERROR(VLOOKUP(A1291,REKAPAN!$A$1:$M$2940,10, FALSE))</f>
        <v/>
      </c>
      <c r="E1301" s="40"/>
      <c r="F1301" s="47" t="s">
        <v>404</v>
      </c>
      <c r="G1301" s="66" t="str">
        <f t="shared" si="174"/>
        <v/>
      </c>
      <c r="H1301" s="50"/>
      <c r="I1301" s="33"/>
      <c r="J1301" s="33"/>
      <c r="K1301" s="33"/>
      <c r="L1301" s="33"/>
      <c r="M1301" s="33"/>
      <c r="N1301" s="33"/>
      <c r="O1301" s="33"/>
      <c r="P1301" s="33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</row>
    <row r="1302" ht="15.75" customHeight="1">
      <c r="A1302" s="64"/>
      <c r="C1302" s="58" t="s">
        <v>394</v>
      </c>
      <c r="D1302" s="67"/>
      <c r="E1302" s="40"/>
      <c r="F1302" s="47"/>
      <c r="H1302" s="50"/>
      <c r="I1302" s="33"/>
      <c r="J1302" s="33"/>
      <c r="K1302" s="33"/>
      <c r="L1302" s="33"/>
      <c r="M1302" s="33"/>
      <c r="N1302" s="33"/>
      <c r="O1302" s="33"/>
      <c r="P1302" s="33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</row>
    <row r="1303" ht="15.75" customHeight="1">
      <c r="A1303" s="64"/>
      <c r="C1303" s="53"/>
      <c r="D1303" s="50"/>
      <c r="E1303" s="40"/>
      <c r="F1303" s="64"/>
      <c r="H1303" s="50"/>
      <c r="I1303" s="33"/>
      <c r="J1303" s="33"/>
      <c r="K1303" s="33"/>
      <c r="L1303" s="33"/>
      <c r="M1303" s="33"/>
      <c r="N1303" s="33"/>
      <c r="O1303" s="33"/>
      <c r="P1303" s="33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</row>
    <row r="1304" ht="15.75" customHeight="1">
      <c r="A1304" s="47" t="s">
        <v>460</v>
      </c>
      <c r="B1304" s="68" t="s">
        <v>462</v>
      </c>
      <c r="C1304" s="53"/>
      <c r="D1304" s="54"/>
      <c r="E1304" s="40"/>
      <c r="F1304" s="69" t="s">
        <v>464</v>
      </c>
      <c r="G1304" s="70" t="s">
        <v>469</v>
      </c>
      <c r="H1304" s="71"/>
      <c r="I1304" s="33"/>
      <c r="J1304" s="33"/>
      <c r="K1304" s="33"/>
      <c r="L1304" s="33"/>
      <c r="M1304" s="33"/>
      <c r="N1304" s="33"/>
      <c r="O1304" s="33"/>
      <c r="P1304" s="33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</row>
    <row r="1305" ht="15.75" customHeight="1">
      <c r="A1305" s="72" t="str">
        <f>IFERROR(VLOOKUP(A1291,REKAPAN!$A$2:$R$2940,16, FALSE))</f>
        <v/>
      </c>
      <c r="B1305" s="73"/>
      <c r="C1305" s="74"/>
      <c r="D1305" s="75"/>
      <c r="E1305" s="76"/>
      <c r="F1305" s="77"/>
      <c r="G1305" s="78"/>
      <c r="H1305" s="79"/>
      <c r="I1305" s="33"/>
      <c r="J1305" s="33"/>
      <c r="K1305" s="33"/>
      <c r="L1305" s="33"/>
      <c r="M1305" s="33"/>
      <c r="N1305" s="33"/>
      <c r="O1305" s="33"/>
      <c r="P1305" s="33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</row>
    <row r="1306" ht="15.75" customHeight="1">
      <c r="A1306" s="26" t="s">
        <v>4093</v>
      </c>
      <c r="B1306" s="27"/>
      <c r="C1306" s="27"/>
      <c r="D1306" s="28"/>
      <c r="E1306" s="29"/>
      <c r="F1306" s="30" t="str">
        <f>A1306</f>
        <v>(31)8</v>
      </c>
      <c r="G1306" s="31" t="s">
        <v>238</v>
      </c>
      <c r="H1306" s="32"/>
      <c r="I1306" s="33"/>
      <c r="J1306" s="33"/>
      <c r="K1306" s="33"/>
      <c r="L1306" s="33"/>
      <c r="M1306" s="33"/>
      <c r="N1306" s="33"/>
      <c r="O1306" s="33"/>
      <c r="P1306" s="33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</row>
    <row r="1307" ht="15.75" customHeight="1">
      <c r="A1307" s="34" t="s">
        <v>239</v>
      </c>
      <c r="B1307" s="35" t="str">
        <f>IFERROR(VLOOKUP(A1306,REKAPAN!$A$1:$M$2940,2, FALSE))</f>
        <v/>
      </c>
      <c r="C1307" s="36"/>
      <c r="D1307" s="38"/>
      <c r="E1307" s="40"/>
      <c r="F1307" s="30" t="s">
        <v>266</v>
      </c>
      <c r="G1307" s="43" t="str">
        <f>B1313</f>
        <v/>
      </c>
      <c r="H1307" s="28"/>
      <c r="I1307" s="33"/>
      <c r="J1307" s="33"/>
      <c r="K1307" s="33"/>
      <c r="L1307" s="33"/>
      <c r="M1307" s="33"/>
      <c r="N1307" s="33"/>
      <c r="O1307" s="33"/>
      <c r="P1307" s="33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</row>
    <row r="1308" ht="15.75" customHeight="1">
      <c r="A1308" s="44" t="s">
        <v>269</v>
      </c>
      <c r="B1308" s="45" t="str">
        <f>IFERROR(VLOOKUP(A1306,REKAPAN!$A$1:$M$2940,3, FALSE))</f>
        <v/>
      </c>
      <c r="D1308" s="46"/>
      <c r="E1308" s="40"/>
      <c r="F1308" s="47" t="s">
        <v>270</v>
      </c>
      <c r="G1308" s="49" t="str">
        <f>B1307</f>
        <v/>
      </c>
      <c r="H1308" s="50"/>
      <c r="I1308" s="33"/>
      <c r="J1308" s="33"/>
      <c r="K1308" s="33"/>
      <c r="L1308" s="33"/>
      <c r="M1308" s="33"/>
      <c r="N1308" s="33"/>
      <c r="O1308" s="33"/>
      <c r="P1308" s="33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</row>
    <row r="1309" ht="15.75" customHeight="1">
      <c r="A1309" s="44"/>
      <c r="D1309" s="46"/>
      <c r="E1309" s="40"/>
      <c r="F1309" s="47" t="s">
        <v>283</v>
      </c>
      <c r="G1309" s="51" t="str">
        <f t="shared" ref="G1309:G1313" si="175">D1312</f>
        <v/>
      </c>
      <c r="H1309" s="50"/>
      <c r="I1309" s="33"/>
      <c r="J1309" s="33"/>
      <c r="K1309" s="33"/>
      <c r="L1309" s="33"/>
      <c r="M1309" s="33"/>
      <c r="N1309" s="33"/>
      <c r="O1309" s="33"/>
      <c r="P1309" s="33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</row>
    <row r="1310" ht="15.75" customHeight="1">
      <c r="A1310" s="44"/>
      <c r="D1310" s="46"/>
      <c r="E1310" s="40"/>
      <c r="F1310" s="47" t="s">
        <v>300</v>
      </c>
      <c r="G1310" s="51" t="str">
        <f t="shared" si="175"/>
        <v/>
      </c>
      <c r="H1310" s="50"/>
      <c r="I1310" s="33"/>
      <c r="J1310" s="33"/>
      <c r="K1310" s="33"/>
      <c r="L1310" s="33"/>
      <c r="M1310" s="33"/>
      <c r="N1310" s="33"/>
      <c r="O1310" s="33"/>
      <c r="P1310" s="33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</row>
    <row r="1311" ht="15.75" customHeight="1">
      <c r="A1311" s="44" t="s">
        <v>306</v>
      </c>
      <c r="B1311" s="52" t="str">
        <f>IFERROR(VLOOKUP(A1306,REKAPAN!$A$1:$M$2940,4, FALSE))</f>
        <v/>
      </c>
      <c r="C1311" s="53"/>
      <c r="D1311" s="54"/>
      <c r="E1311" s="40"/>
      <c r="F1311" s="47" t="s">
        <v>325</v>
      </c>
      <c r="G1311" s="49" t="str">
        <f t="shared" si="175"/>
        <v/>
      </c>
      <c r="H1311" s="50"/>
      <c r="I1311" s="33"/>
      <c r="J1311" s="33"/>
      <c r="K1311" s="33"/>
      <c r="L1311" s="33"/>
      <c r="M1311" s="33"/>
      <c r="N1311" s="33"/>
      <c r="O1311" s="33"/>
      <c r="P1311" s="33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</row>
    <row r="1312" ht="15.75" customHeight="1">
      <c r="A1312" s="30" t="s">
        <v>332</v>
      </c>
      <c r="B1312" s="55" t="s">
        <v>333</v>
      </c>
      <c r="C1312" s="56" t="s">
        <v>283</v>
      </c>
      <c r="D1312" s="57" t="str">
        <f>IFERROR(VLOOKUP(A1306,REKAPAN!$A$1:$M$2940,12, FALSE))</f>
        <v/>
      </c>
      <c r="E1312" s="40"/>
      <c r="F1312" s="47" t="s">
        <v>351</v>
      </c>
      <c r="G1312" s="49" t="str">
        <f t="shared" si="175"/>
        <v/>
      </c>
      <c r="H1312" s="50"/>
      <c r="I1312" s="33"/>
      <c r="J1312" s="33"/>
      <c r="K1312" s="33"/>
      <c r="L1312" s="33"/>
      <c r="M1312" s="33"/>
      <c r="N1312" s="33"/>
      <c r="O1312" s="33"/>
      <c r="P1312" s="33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</row>
    <row r="1313" ht="15.75" customHeight="1">
      <c r="A1313" s="44" t="s">
        <v>266</v>
      </c>
      <c r="B1313" s="52" t="str">
        <f>IFERROR(VLOOKUP(A1306,REKAPAN!$A$1:$O$2940,15, FALSE))</f>
        <v/>
      </c>
      <c r="C1313" s="58" t="s">
        <v>300</v>
      </c>
      <c r="D1313" s="59" t="str">
        <f>IFERROR(VLOOKUP(A1306,REKAPAN!$A$1:$M$2940,13, FALSE))</f>
        <v/>
      </c>
      <c r="E1313" s="40"/>
      <c r="F1313" s="47" t="s">
        <v>372</v>
      </c>
      <c r="G1313" s="49" t="str">
        <f t="shared" si="175"/>
        <v/>
      </c>
      <c r="H1313" s="50"/>
      <c r="I1313" s="33"/>
      <c r="J1313" s="33"/>
      <c r="K1313" s="33"/>
      <c r="L1313" s="33"/>
      <c r="M1313" s="33"/>
      <c r="N1313" s="33"/>
      <c r="O1313" s="33"/>
      <c r="P1313" s="33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</row>
    <row r="1314" ht="15.75" customHeight="1">
      <c r="A1314" s="44" t="s">
        <v>383</v>
      </c>
      <c r="B1314" s="52" t="str">
        <f>IFERROR(VLOOKUP(A1306,REKAPAN!$A$1:$M$2940,6, FALSE))</f>
        <v/>
      </c>
      <c r="C1314" s="58" t="s">
        <v>325</v>
      </c>
      <c r="D1314" s="60" t="str">
        <f>IFERROR(VLOOKUP(A1306,REKAPAN!$A$1:$M$2940,11, FALSE))</f>
        <v/>
      </c>
      <c r="E1314" s="40"/>
      <c r="F1314" s="47" t="s">
        <v>394</v>
      </c>
      <c r="G1314" s="61" t="str">
        <f>IFERROR(VLOOKUP(A1306,REKAPAN!$A$1:$O$2235,14, FALSE))</f>
        <v/>
      </c>
      <c r="H1314" s="50"/>
      <c r="I1314" s="33"/>
      <c r="J1314" s="33"/>
      <c r="K1314" s="33"/>
      <c r="L1314" s="33"/>
      <c r="M1314" s="33"/>
      <c r="N1314" s="33"/>
      <c r="O1314" s="33"/>
      <c r="P1314" s="33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</row>
    <row r="1315" ht="15.75" customHeight="1">
      <c r="A1315" s="44" t="s">
        <v>404</v>
      </c>
      <c r="B1315" s="62" t="str">
        <f>IFERROR(VLOOKUP(A1306,REKAPAN!$A$1:$M$2940,5, FALSE))</f>
        <v/>
      </c>
      <c r="C1315" s="58" t="s">
        <v>351</v>
      </c>
      <c r="D1315" s="60" t="str">
        <f>IFERROR(VLOOKUP(A1306,REKAPAN!$A$1:$M$2940,9, FALSE))</f>
        <v/>
      </c>
      <c r="E1315" s="40"/>
      <c r="F1315" s="47" t="s">
        <v>383</v>
      </c>
      <c r="G1315" s="63" t="str">
        <f t="shared" ref="G1315:G1316" si="176">B1314</f>
        <v/>
      </c>
      <c r="H1315" s="50"/>
      <c r="I1315" s="33"/>
      <c r="J1315" s="33"/>
      <c r="K1315" s="33"/>
      <c r="L1315" s="33"/>
      <c r="M1315" s="33"/>
      <c r="N1315" s="33"/>
      <c r="O1315" s="33"/>
      <c r="P1315" s="33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</row>
    <row r="1316" ht="15.75" customHeight="1">
      <c r="A1316" s="64"/>
      <c r="C1316" s="58" t="s">
        <v>372</v>
      </c>
      <c r="D1316" s="65" t="str">
        <f>IFERROR(VLOOKUP(A1306,REKAPAN!$A$1:$M$2940,10, FALSE))</f>
        <v/>
      </c>
      <c r="E1316" s="40"/>
      <c r="F1316" s="47" t="s">
        <v>404</v>
      </c>
      <c r="G1316" s="66" t="str">
        <f t="shared" si="176"/>
        <v/>
      </c>
      <c r="H1316" s="50"/>
      <c r="I1316" s="33"/>
      <c r="J1316" s="33"/>
      <c r="K1316" s="33"/>
      <c r="L1316" s="33"/>
      <c r="M1316" s="33"/>
      <c r="N1316" s="33"/>
      <c r="O1316" s="33"/>
      <c r="P1316" s="33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</row>
    <row r="1317" ht="15.75" customHeight="1">
      <c r="A1317" s="64"/>
      <c r="C1317" s="58" t="s">
        <v>394</v>
      </c>
      <c r="D1317" s="67"/>
      <c r="E1317" s="40"/>
      <c r="F1317" s="47"/>
      <c r="H1317" s="50"/>
      <c r="I1317" s="33"/>
      <c r="J1317" s="33"/>
      <c r="K1317" s="33"/>
      <c r="L1317" s="33"/>
      <c r="M1317" s="33"/>
      <c r="N1317" s="33"/>
      <c r="O1317" s="33"/>
      <c r="P1317" s="33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</row>
    <row r="1318" ht="15.75" customHeight="1">
      <c r="A1318" s="64"/>
      <c r="C1318" s="53"/>
      <c r="D1318" s="50"/>
      <c r="E1318" s="40"/>
      <c r="F1318" s="64"/>
      <c r="H1318" s="50"/>
      <c r="I1318" s="33"/>
      <c r="J1318" s="33"/>
      <c r="K1318" s="33"/>
      <c r="L1318" s="33"/>
      <c r="M1318" s="33"/>
      <c r="N1318" s="33"/>
      <c r="O1318" s="33"/>
      <c r="P1318" s="33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</row>
    <row r="1319" ht="15.75" customHeight="1">
      <c r="A1319" s="47" t="s">
        <v>460</v>
      </c>
      <c r="B1319" s="68" t="s">
        <v>462</v>
      </c>
      <c r="C1319" s="53"/>
      <c r="D1319" s="54"/>
      <c r="E1319" s="40"/>
      <c r="F1319" s="69" t="s">
        <v>464</v>
      </c>
      <c r="G1319" s="70" t="s">
        <v>469</v>
      </c>
      <c r="H1319" s="71"/>
      <c r="I1319" s="33"/>
      <c r="J1319" s="33"/>
      <c r="K1319" s="33"/>
      <c r="L1319" s="33"/>
      <c r="M1319" s="33"/>
      <c r="N1319" s="33"/>
      <c r="O1319" s="33"/>
      <c r="P1319" s="33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</row>
    <row r="1320" ht="15.75" customHeight="1">
      <c r="A1320" s="72" t="str">
        <f>IFERROR(VLOOKUP(A1306,REKAPAN!$A$2:$R$2940,16, FALSE))</f>
        <v/>
      </c>
      <c r="B1320" s="73"/>
      <c r="C1320" s="74"/>
      <c r="D1320" s="75"/>
      <c r="E1320" s="76"/>
      <c r="F1320" s="77"/>
      <c r="G1320" s="78"/>
      <c r="H1320" s="79"/>
      <c r="I1320" s="33"/>
      <c r="J1320" s="33"/>
      <c r="K1320" s="33"/>
      <c r="L1320" s="33"/>
      <c r="M1320" s="33"/>
      <c r="N1320" s="33"/>
      <c r="O1320" s="33"/>
      <c r="P1320" s="33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</row>
    <row r="1321" ht="15.75" customHeight="1">
      <c r="A1321" s="26" t="s">
        <v>4095</v>
      </c>
      <c r="B1321" s="27"/>
      <c r="C1321" s="27"/>
      <c r="D1321" s="28"/>
      <c r="E1321" s="29"/>
      <c r="F1321" s="30" t="str">
        <f>A1321</f>
        <v>(31)9</v>
      </c>
      <c r="G1321" s="31" t="s">
        <v>238</v>
      </c>
      <c r="H1321" s="32"/>
      <c r="I1321" s="33"/>
      <c r="J1321" s="33"/>
      <c r="K1321" s="33"/>
      <c r="L1321" s="33"/>
      <c r="M1321" s="33"/>
      <c r="N1321" s="33"/>
      <c r="O1321" s="33"/>
      <c r="P1321" s="33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</row>
    <row r="1322" ht="15.75" customHeight="1">
      <c r="A1322" s="34" t="s">
        <v>239</v>
      </c>
      <c r="B1322" s="35" t="str">
        <f>IFERROR(VLOOKUP(A1321,REKAPAN!$A$1:$M$2940,2, FALSE))</f>
        <v/>
      </c>
      <c r="C1322" s="36"/>
      <c r="D1322" s="38"/>
      <c r="E1322" s="40"/>
      <c r="F1322" s="30" t="s">
        <v>266</v>
      </c>
      <c r="G1322" s="43" t="str">
        <f>B1328</f>
        <v/>
      </c>
      <c r="H1322" s="28"/>
      <c r="I1322" s="33"/>
      <c r="J1322" s="33"/>
      <c r="K1322" s="33"/>
      <c r="L1322" s="33"/>
      <c r="M1322" s="33"/>
      <c r="N1322" s="33"/>
      <c r="O1322" s="33"/>
      <c r="P1322" s="33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</row>
    <row r="1323" ht="15.75" customHeight="1">
      <c r="A1323" s="44" t="s">
        <v>269</v>
      </c>
      <c r="B1323" s="45" t="str">
        <f>IFERROR(VLOOKUP(A1321,REKAPAN!$A$1:$M$2940,3, FALSE))</f>
        <v/>
      </c>
      <c r="D1323" s="46"/>
      <c r="E1323" s="40"/>
      <c r="F1323" s="47" t="s">
        <v>270</v>
      </c>
      <c r="G1323" s="49" t="str">
        <f>B1322</f>
        <v/>
      </c>
      <c r="H1323" s="50"/>
      <c r="I1323" s="33"/>
      <c r="J1323" s="33"/>
      <c r="K1323" s="33"/>
      <c r="L1323" s="33"/>
      <c r="M1323" s="33"/>
      <c r="N1323" s="33"/>
      <c r="O1323" s="33"/>
      <c r="P1323" s="33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</row>
    <row r="1324" ht="15.75" customHeight="1">
      <c r="A1324" s="44"/>
      <c r="D1324" s="46"/>
      <c r="E1324" s="40"/>
      <c r="F1324" s="47" t="s">
        <v>283</v>
      </c>
      <c r="G1324" s="51" t="str">
        <f t="shared" ref="G1324:G1328" si="177">D1327</f>
        <v/>
      </c>
      <c r="H1324" s="50"/>
      <c r="I1324" s="33"/>
      <c r="J1324" s="33"/>
      <c r="K1324" s="33"/>
      <c r="L1324" s="33"/>
      <c r="M1324" s="33"/>
      <c r="N1324" s="33"/>
      <c r="O1324" s="33"/>
      <c r="P1324" s="33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</row>
    <row r="1325" ht="15.75" customHeight="1">
      <c r="A1325" s="44"/>
      <c r="D1325" s="46"/>
      <c r="E1325" s="40"/>
      <c r="F1325" s="47" t="s">
        <v>300</v>
      </c>
      <c r="G1325" s="51" t="str">
        <f t="shared" si="177"/>
        <v/>
      </c>
      <c r="H1325" s="50"/>
      <c r="I1325" s="33"/>
      <c r="J1325" s="33"/>
      <c r="K1325" s="33"/>
      <c r="L1325" s="33"/>
      <c r="M1325" s="33"/>
      <c r="N1325" s="33"/>
      <c r="O1325" s="33"/>
      <c r="P1325" s="33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</row>
    <row r="1326" ht="15.75" customHeight="1">
      <c r="A1326" s="44" t="s">
        <v>306</v>
      </c>
      <c r="B1326" s="52" t="str">
        <f>IFERROR(VLOOKUP(A1321,REKAPAN!$A$1:$M$2940,4, FALSE))</f>
        <v/>
      </c>
      <c r="C1326" s="53"/>
      <c r="D1326" s="54"/>
      <c r="E1326" s="40"/>
      <c r="F1326" s="47" t="s">
        <v>325</v>
      </c>
      <c r="G1326" s="49" t="str">
        <f t="shared" si="177"/>
        <v/>
      </c>
      <c r="H1326" s="50"/>
      <c r="I1326" s="33"/>
      <c r="J1326" s="33"/>
      <c r="K1326" s="33"/>
      <c r="L1326" s="33"/>
      <c r="M1326" s="33"/>
      <c r="N1326" s="33"/>
      <c r="O1326" s="33"/>
      <c r="P1326" s="33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</row>
    <row r="1327" ht="15.75" customHeight="1">
      <c r="A1327" s="30" t="s">
        <v>332</v>
      </c>
      <c r="B1327" s="55" t="s">
        <v>333</v>
      </c>
      <c r="C1327" s="56" t="s">
        <v>283</v>
      </c>
      <c r="D1327" s="57" t="str">
        <f>IFERROR(VLOOKUP(A1321,REKAPAN!$A$1:$M$2940,12, FALSE))</f>
        <v/>
      </c>
      <c r="E1327" s="40"/>
      <c r="F1327" s="47" t="s">
        <v>351</v>
      </c>
      <c r="G1327" s="49" t="str">
        <f t="shared" si="177"/>
        <v/>
      </c>
      <c r="H1327" s="50"/>
      <c r="I1327" s="33"/>
      <c r="J1327" s="33"/>
      <c r="K1327" s="33"/>
      <c r="L1327" s="33"/>
      <c r="M1327" s="33"/>
      <c r="N1327" s="33"/>
      <c r="O1327" s="33"/>
      <c r="P1327" s="33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</row>
    <row r="1328" ht="15.75" customHeight="1">
      <c r="A1328" s="44" t="s">
        <v>266</v>
      </c>
      <c r="B1328" s="52" t="str">
        <f>IFERROR(VLOOKUP(A1321,REKAPAN!$A$1:$O$2940,15, FALSE))</f>
        <v/>
      </c>
      <c r="C1328" s="58" t="s">
        <v>300</v>
      </c>
      <c r="D1328" s="59" t="str">
        <f>IFERROR(VLOOKUP(A1321,REKAPAN!$A$1:$M$2940,13, FALSE))</f>
        <v/>
      </c>
      <c r="E1328" s="40"/>
      <c r="F1328" s="47" t="s">
        <v>372</v>
      </c>
      <c r="G1328" s="49" t="str">
        <f t="shared" si="177"/>
        <v/>
      </c>
      <c r="H1328" s="50"/>
      <c r="I1328" s="33"/>
      <c r="J1328" s="33"/>
      <c r="K1328" s="33"/>
      <c r="L1328" s="33"/>
      <c r="M1328" s="33"/>
      <c r="N1328" s="33"/>
      <c r="O1328" s="33"/>
      <c r="P1328" s="33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</row>
    <row r="1329" ht="15.75" customHeight="1">
      <c r="A1329" s="44" t="s">
        <v>383</v>
      </c>
      <c r="B1329" s="52" t="str">
        <f>IFERROR(VLOOKUP(A1321,REKAPAN!$A$1:$M$2940,6, FALSE))</f>
        <v/>
      </c>
      <c r="C1329" s="58" t="s">
        <v>325</v>
      </c>
      <c r="D1329" s="60" t="str">
        <f>IFERROR(VLOOKUP(A1321,REKAPAN!$A$1:$M$2940,11, FALSE))</f>
        <v/>
      </c>
      <c r="E1329" s="40"/>
      <c r="F1329" s="47" t="s">
        <v>394</v>
      </c>
      <c r="G1329" s="61" t="str">
        <f>IFERROR(VLOOKUP(A1321,REKAPAN!$A$1:$O$2235,14, FALSE))</f>
        <v/>
      </c>
      <c r="H1329" s="50"/>
      <c r="I1329" s="33"/>
      <c r="J1329" s="33"/>
      <c r="K1329" s="33"/>
      <c r="L1329" s="33"/>
      <c r="M1329" s="33"/>
      <c r="N1329" s="33"/>
      <c r="O1329" s="33"/>
      <c r="P1329" s="33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</row>
    <row r="1330" ht="15.75" customHeight="1">
      <c r="A1330" s="44" t="s">
        <v>404</v>
      </c>
      <c r="B1330" s="62" t="str">
        <f>IFERROR(VLOOKUP(A1321,REKAPAN!$A$1:$M$2940,5, FALSE))</f>
        <v/>
      </c>
      <c r="C1330" s="58" t="s">
        <v>351</v>
      </c>
      <c r="D1330" s="60" t="str">
        <f>IFERROR(VLOOKUP(A1321,REKAPAN!$A$1:$M$2940,9, FALSE))</f>
        <v/>
      </c>
      <c r="E1330" s="40"/>
      <c r="F1330" s="47" t="s">
        <v>383</v>
      </c>
      <c r="G1330" s="63" t="str">
        <f t="shared" ref="G1330:G1331" si="178">B1329</f>
        <v/>
      </c>
      <c r="H1330" s="50"/>
      <c r="I1330" s="33"/>
      <c r="J1330" s="33"/>
      <c r="K1330" s="33"/>
      <c r="L1330" s="33"/>
      <c r="M1330" s="33"/>
      <c r="N1330" s="33"/>
      <c r="O1330" s="33"/>
      <c r="P1330" s="33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</row>
    <row r="1331" ht="15.75" customHeight="1">
      <c r="A1331" s="64"/>
      <c r="C1331" s="58" t="s">
        <v>372</v>
      </c>
      <c r="D1331" s="65" t="str">
        <f>IFERROR(VLOOKUP(A1321,REKAPAN!$A$1:$M$2940,10, FALSE))</f>
        <v/>
      </c>
      <c r="E1331" s="40"/>
      <c r="F1331" s="47" t="s">
        <v>404</v>
      </c>
      <c r="G1331" s="66" t="str">
        <f t="shared" si="178"/>
        <v/>
      </c>
      <c r="H1331" s="50"/>
      <c r="I1331" s="33"/>
      <c r="J1331" s="33"/>
      <c r="K1331" s="33"/>
      <c r="L1331" s="33"/>
      <c r="M1331" s="33"/>
      <c r="N1331" s="33"/>
      <c r="O1331" s="33"/>
      <c r="P1331" s="33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</row>
    <row r="1332" ht="15.75" customHeight="1">
      <c r="A1332" s="64"/>
      <c r="C1332" s="58" t="s">
        <v>394</v>
      </c>
      <c r="D1332" s="67"/>
      <c r="E1332" s="40"/>
      <c r="F1332" s="47"/>
      <c r="H1332" s="50"/>
      <c r="I1332" s="33"/>
      <c r="J1332" s="33"/>
      <c r="K1332" s="33"/>
      <c r="L1332" s="33"/>
      <c r="M1332" s="33"/>
      <c r="N1332" s="33"/>
      <c r="O1332" s="33"/>
      <c r="P1332" s="33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</row>
    <row r="1333" ht="15.75" customHeight="1">
      <c r="A1333" s="64"/>
      <c r="C1333" s="53"/>
      <c r="D1333" s="50"/>
      <c r="E1333" s="40"/>
      <c r="F1333" s="64"/>
      <c r="H1333" s="50"/>
      <c r="I1333" s="33"/>
      <c r="J1333" s="33"/>
      <c r="K1333" s="33"/>
      <c r="L1333" s="33"/>
      <c r="M1333" s="33"/>
      <c r="N1333" s="33"/>
      <c r="O1333" s="33"/>
      <c r="P1333" s="33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</row>
    <row r="1334" ht="15.75" customHeight="1">
      <c r="A1334" s="47" t="s">
        <v>460</v>
      </c>
      <c r="B1334" s="68" t="s">
        <v>462</v>
      </c>
      <c r="C1334" s="53"/>
      <c r="D1334" s="54"/>
      <c r="E1334" s="40"/>
      <c r="F1334" s="69" t="s">
        <v>464</v>
      </c>
      <c r="G1334" s="70" t="s">
        <v>469</v>
      </c>
      <c r="H1334" s="71"/>
      <c r="I1334" s="33"/>
      <c r="J1334" s="33"/>
      <c r="K1334" s="33"/>
      <c r="L1334" s="33"/>
      <c r="M1334" s="33"/>
      <c r="N1334" s="33"/>
      <c r="O1334" s="33"/>
      <c r="P1334" s="33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</row>
    <row r="1335" ht="15.75" customHeight="1">
      <c r="A1335" s="72" t="str">
        <f>IFERROR(VLOOKUP(A1321,REKAPAN!$A$2:$R$2940,16, FALSE))</f>
        <v/>
      </c>
      <c r="B1335" s="73"/>
      <c r="C1335" s="74"/>
      <c r="D1335" s="75"/>
      <c r="E1335" s="76"/>
      <c r="F1335" s="77"/>
      <c r="G1335" s="78"/>
      <c r="H1335" s="79"/>
      <c r="I1335" s="33"/>
      <c r="J1335" s="33"/>
      <c r="K1335" s="33"/>
      <c r="L1335" s="33"/>
      <c r="M1335" s="33"/>
      <c r="N1335" s="33"/>
      <c r="O1335" s="33"/>
      <c r="P1335" s="33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</row>
    <row r="1336" ht="15.75" customHeight="1">
      <c r="A1336" s="26" t="s">
        <v>4098</v>
      </c>
      <c r="B1336" s="27"/>
      <c r="C1336" s="27"/>
      <c r="D1336" s="28"/>
      <c r="E1336" s="29"/>
      <c r="F1336" s="30" t="str">
        <f>A1336</f>
        <v>(31)10</v>
      </c>
      <c r="G1336" s="31" t="s">
        <v>238</v>
      </c>
      <c r="H1336" s="32"/>
      <c r="I1336" s="33"/>
      <c r="J1336" s="33"/>
      <c r="K1336" s="33"/>
      <c r="L1336" s="33"/>
      <c r="M1336" s="33"/>
      <c r="N1336" s="33"/>
      <c r="O1336" s="33"/>
      <c r="P1336" s="33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</row>
    <row r="1337" ht="15.75" customHeight="1">
      <c r="A1337" s="34" t="s">
        <v>239</v>
      </c>
      <c r="B1337" s="35" t="str">
        <f>IFERROR(VLOOKUP(A1336,REKAPAN!$A$1:$M$2940,2, FALSE))</f>
        <v/>
      </c>
      <c r="C1337" s="36"/>
      <c r="D1337" s="38"/>
      <c r="E1337" s="40"/>
      <c r="F1337" s="30" t="s">
        <v>266</v>
      </c>
      <c r="G1337" s="43" t="str">
        <f>B1343</f>
        <v/>
      </c>
      <c r="H1337" s="28"/>
      <c r="I1337" s="33"/>
      <c r="J1337" s="33"/>
      <c r="K1337" s="33"/>
      <c r="L1337" s="33"/>
      <c r="M1337" s="33"/>
      <c r="N1337" s="33"/>
      <c r="O1337" s="33"/>
      <c r="P1337" s="33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</row>
    <row r="1338" ht="15.75" customHeight="1">
      <c r="A1338" s="44" t="s">
        <v>269</v>
      </c>
      <c r="B1338" s="45" t="str">
        <f>IFERROR(VLOOKUP(A1336,REKAPAN!$A$1:$M$2940,3, FALSE))</f>
        <v/>
      </c>
      <c r="D1338" s="46"/>
      <c r="E1338" s="40"/>
      <c r="F1338" s="47" t="s">
        <v>270</v>
      </c>
      <c r="G1338" s="49" t="str">
        <f>B1337</f>
        <v/>
      </c>
      <c r="H1338" s="50"/>
      <c r="I1338" s="33"/>
      <c r="J1338" s="33"/>
      <c r="K1338" s="33"/>
      <c r="L1338" s="33"/>
      <c r="M1338" s="33"/>
      <c r="N1338" s="33"/>
      <c r="O1338" s="33"/>
      <c r="P1338" s="33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</row>
    <row r="1339" ht="15.75" customHeight="1">
      <c r="A1339" s="44"/>
      <c r="D1339" s="46"/>
      <c r="E1339" s="40"/>
      <c r="F1339" s="47" t="s">
        <v>283</v>
      </c>
      <c r="G1339" s="51" t="str">
        <f t="shared" ref="G1339:G1343" si="179">D1342</f>
        <v/>
      </c>
      <c r="H1339" s="50"/>
      <c r="I1339" s="33"/>
      <c r="J1339" s="33"/>
      <c r="K1339" s="33"/>
      <c r="L1339" s="33"/>
      <c r="M1339" s="33"/>
      <c r="N1339" s="33"/>
      <c r="O1339" s="33"/>
      <c r="P1339" s="33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</row>
    <row r="1340" ht="15.75" customHeight="1">
      <c r="A1340" s="44"/>
      <c r="D1340" s="46"/>
      <c r="E1340" s="40"/>
      <c r="F1340" s="47" t="s">
        <v>300</v>
      </c>
      <c r="G1340" s="51" t="str">
        <f t="shared" si="179"/>
        <v/>
      </c>
      <c r="H1340" s="50"/>
      <c r="I1340" s="33"/>
      <c r="J1340" s="33"/>
      <c r="K1340" s="33"/>
      <c r="L1340" s="33"/>
      <c r="M1340" s="33"/>
      <c r="N1340" s="33"/>
      <c r="O1340" s="33"/>
      <c r="P1340" s="33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</row>
    <row r="1341" ht="15.75" customHeight="1">
      <c r="A1341" s="44" t="s">
        <v>306</v>
      </c>
      <c r="B1341" s="52" t="str">
        <f>IFERROR(VLOOKUP(A1336,REKAPAN!$A$1:$M$2940,4, FALSE))</f>
        <v/>
      </c>
      <c r="C1341" s="53"/>
      <c r="D1341" s="54"/>
      <c r="E1341" s="40"/>
      <c r="F1341" s="47" t="s">
        <v>325</v>
      </c>
      <c r="G1341" s="49" t="str">
        <f t="shared" si="179"/>
        <v/>
      </c>
      <c r="H1341" s="50"/>
      <c r="I1341" s="33"/>
      <c r="J1341" s="33"/>
      <c r="K1341" s="33"/>
      <c r="L1341" s="33"/>
      <c r="M1341" s="33"/>
      <c r="N1341" s="33"/>
      <c r="O1341" s="33"/>
      <c r="P1341" s="33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</row>
    <row r="1342" ht="15.75" customHeight="1">
      <c r="A1342" s="30" t="s">
        <v>332</v>
      </c>
      <c r="B1342" s="55"/>
      <c r="C1342" s="56" t="s">
        <v>283</v>
      </c>
      <c r="D1342" s="57" t="str">
        <f>IFERROR(VLOOKUP(A1336,REKAPAN!$A$1:$M$2940,12, FALSE))</f>
        <v/>
      </c>
      <c r="E1342" s="40"/>
      <c r="F1342" s="47" t="s">
        <v>351</v>
      </c>
      <c r="G1342" s="49" t="str">
        <f t="shared" si="179"/>
        <v/>
      </c>
      <c r="H1342" s="50"/>
      <c r="I1342" s="33"/>
      <c r="J1342" s="33"/>
      <c r="K1342" s="33"/>
      <c r="L1342" s="33"/>
      <c r="M1342" s="33"/>
      <c r="N1342" s="33"/>
      <c r="O1342" s="33"/>
      <c r="P1342" s="33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</row>
    <row r="1343" ht="15.75" customHeight="1">
      <c r="A1343" s="44" t="s">
        <v>266</v>
      </c>
      <c r="B1343" s="52" t="str">
        <f>IFERROR(VLOOKUP(A1336,REKAPAN!$A$1:$O$2940,15, FALSE))</f>
        <v/>
      </c>
      <c r="C1343" s="58" t="s">
        <v>300</v>
      </c>
      <c r="D1343" s="59" t="str">
        <f>IFERROR(VLOOKUP(A1336,REKAPAN!$A$1:$M$2940,13, FALSE))</f>
        <v/>
      </c>
      <c r="E1343" s="40"/>
      <c r="F1343" s="47" t="s">
        <v>372</v>
      </c>
      <c r="G1343" s="49" t="str">
        <f t="shared" si="179"/>
        <v/>
      </c>
      <c r="H1343" s="50"/>
      <c r="I1343" s="33"/>
      <c r="J1343" s="33"/>
      <c r="K1343" s="33"/>
      <c r="L1343" s="33"/>
      <c r="M1343" s="33"/>
      <c r="N1343" s="33"/>
      <c r="O1343" s="33"/>
      <c r="P1343" s="33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</row>
    <row r="1344" ht="15.75" customHeight="1">
      <c r="A1344" s="44" t="s">
        <v>383</v>
      </c>
      <c r="B1344" s="52" t="str">
        <f>IFERROR(VLOOKUP(A1336,REKAPAN!$A$1:$M$2940,6, FALSE))</f>
        <v/>
      </c>
      <c r="C1344" s="58" t="s">
        <v>325</v>
      </c>
      <c r="D1344" s="60" t="str">
        <f>IFERROR(VLOOKUP(A1336,REKAPAN!$A$1:$M$2940,11, FALSE))</f>
        <v/>
      </c>
      <c r="E1344" s="40"/>
      <c r="F1344" s="47" t="s">
        <v>394</v>
      </c>
      <c r="G1344" s="61" t="str">
        <f>IFERROR(VLOOKUP(A1336,REKAPAN!$A$1:$O$2235,14, FALSE))</f>
        <v/>
      </c>
      <c r="H1344" s="50"/>
      <c r="I1344" s="33"/>
      <c r="J1344" s="33"/>
      <c r="K1344" s="33"/>
      <c r="L1344" s="33"/>
      <c r="M1344" s="33"/>
      <c r="N1344" s="33"/>
      <c r="O1344" s="33"/>
      <c r="P1344" s="33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</row>
    <row r="1345" ht="15.75" customHeight="1">
      <c r="A1345" s="44" t="s">
        <v>404</v>
      </c>
      <c r="B1345" s="62" t="str">
        <f>IFERROR(VLOOKUP(A1336,REKAPAN!$A$1:$M$2940,5, FALSE))</f>
        <v/>
      </c>
      <c r="C1345" s="58" t="s">
        <v>351</v>
      </c>
      <c r="D1345" s="60" t="str">
        <f>IFERROR(VLOOKUP(A1336,REKAPAN!$A$1:$M$2940,9, FALSE))</f>
        <v/>
      </c>
      <c r="E1345" s="40"/>
      <c r="F1345" s="47" t="s">
        <v>383</v>
      </c>
      <c r="G1345" s="63" t="str">
        <f t="shared" ref="G1345:G1346" si="180">B1344</f>
        <v/>
      </c>
      <c r="H1345" s="50"/>
      <c r="I1345" s="33"/>
      <c r="J1345" s="33"/>
      <c r="K1345" s="33"/>
      <c r="L1345" s="33"/>
      <c r="M1345" s="33"/>
      <c r="N1345" s="33"/>
      <c r="O1345" s="33"/>
      <c r="P1345" s="33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</row>
    <row r="1346" ht="15.75" customHeight="1">
      <c r="A1346" s="64"/>
      <c r="C1346" s="58" t="s">
        <v>372</v>
      </c>
      <c r="D1346" s="65" t="str">
        <f>IFERROR(VLOOKUP(A1336,REKAPAN!$A$1:$M$2940,10, FALSE))</f>
        <v/>
      </c>
      <c r="E1346" s="40"/>
      <c r="F1346" s="47" t="s">
        <v>404</v>
      </c>
      <c r="G1346" s="66" t="str">
        <f t="shared" si="180"/>
        <v/>
      </c>
      <c r="H1346" s="50"/>
      <c r="I1346" s="33"/>
      <c r="J1346" s="33"/>
      <c r="K1346" s="33"/>
      <c r="L1346" s="33"/>
      <c r="M1346" s="33"/>
      <c r="N1346" s="33"/>
      <c r="O1346" s="33"/>
      <c r="P1346" s="33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</row>
    <row r="1347" ht="15.75" customHeight="1">
      <c r="A1347" s="64"/>
      <c r="C1347" s="58" t="s">
        <v>394</v>
      </c>
      <c r="D1347" s="67"/>
      <c r="E1347" s="40"/>
      <c r="F1347" s="47"/>
      <c r="H1347" s="50"/>
      <c r="I1347" s="33"/>
      <c r="J1347" s="33"/>
      <c r="K1347" s="33"/>
      <c r="L1347" s="33"/>
      <c r="M1347" s="33"/>
      <c r="N1347" s="33"/>
      <c r="O1347" s="33"/>
      <c r="P1347" s="33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</row>
    <row r="1348" ht="15.75" customHeight="1">
      <c r="A1348" s="64"/>
      <c r="C1348" s="53"/>
      <c r="D1348" s="50"/>
      <c r="E1348" s="40"/>
      <c r="F1348" s="64"/>
      <c r="H1348" s="50"/>
      <c r="I1348" s="33"/>
      <c r="J1348" s="33"/>
      <c r="K1348" s="33"/>
      <c r="L1348" s="33"/>
      <c r="M1348" s="33"/>
      <c r="N1348" s="33"/>
      <c r="O1348" s="33"/>
      <c r="P1348" s="33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</row>
    <row r="1349" ht="15.75" customHeight="1">
      <c r="A1349" s="47" t="s">
        <v>460</v>
      </c>
      <c r="B1349" s="68" t="s">
        <v>462</v>
      </c>
      <c r="C1349" s="53"/>
      <c r="D1349" s="54"/>
      <c r="E1349" s="40"/>
      <c r="F1349" s="69" t="s">
        <v>464</v>
      </c>
      <c r="G1349" s="70" t="s">
        <v>469</v>
      </c>
      <c r="H1349" s="71"/>
      <c r="I1349" s="33"/>
      <c r="J1349" s="33"/>
      <c r="K1349" s="33"/>
      <c r="L1349" s="33"/>
      <c r="M1349" s="33"/>
      <c r="N1349" s="33"/>
      <c r="O1349" s="33"/>
      <c r="P1349" s="33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</row>
    <row r="1350" ht="15.75" customHeight="1">
      <c r="A1350" s="72" t="str">
        <f>IFERROR(VLOOKUP(A1336,REKAPAN!$A$2:$R$2940,16, FALSE))</f>
        <v/>
      </c>
      <c r="B1350" s="73"/>
      <c r="C1350" s="74"/>
      <c r="D1350" s="75"/>
      <c r="E1350" s="76"/>
      <c r="F1350" s="77"/>
      <c r="G1350" s="78"/>
      <c r="H1350" s="79"/>
      <c r="I1350" s="33"/>
      <c r="J1350" s="33"/>
      <c r="K1350" s="33"/>
      <c r="L1350" s="33"/>
      <c r="M1350" s="33"/>
      <c r="N1350" s="33"/>
      <c r="O1350" s="33"/>
      <c r="P1350" s="33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</row>
    <row r="1351" ht="15.75" customHeight="1">
      <c r="A1351" s="26" t="s">
        <v>4100</v>
      </c>
      <c r="B1351" s="27"/>
      <c r="C1351" s="27"/>
      <c r="D1351" s="28"/>
      <c r="E1351" s="29"/>
      <c r="F1351" s="30" t="str">
        <f>A1351</f>
        <v>(31)11</v>
      </c>
      <c r="G1351" s="31" t="s">
        <v>238</v>
      </c>
      <c r="H1351" s="32"/>
      <c r="I1351" s="33"/>
      <c r="J1351" s="33"/>
      <c r="K1351" s="33"/>
      <c r="L1351" s="33"/>
      <c r="M1351" s="33"/>
      <c r="N1351" s="33"/>
      <c r="O1351" s="33"/>
      <c r="P1351" s="33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</row>
    <row r="1352" ht="15.75" customHeight="1">
      <c r="A1352" s="34" t="s">
        <v>239</v>
      </c>
      <c r="B1352" s="35" t="str">
        <f>IFERROR(VLOOKUP(A1351,REKAPAN!$A$1:$M$2940,2, FALSE))</f>
        <v/>
      </c>
      <c r="C1352" s="36"/>
      <c r="D1352" s="38"/>
      <c r="E1352" s="40"/>
      <c r="F1352" s="30" t="s">
        <v>266</v>
      </c>
      <c r="G1352" s="43" t="str">
        <f>B1358</f>
        <v/>
      </c>
      <c r="H1352" s="28"/>
      <c r="I1352" s="33"/>
      <c r="J1352" s="33"/>
      <c r="K1352" s="33"/>
      <c r="L1352" s="33"/>
      <c r="M1352" s="33"/>
      <c r="N1352" s="33"/>
      <c r="O1352" s="33"/>
      <c r="P1352" s="33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</row>
    <row r="1353" ht="15.75" customHeight="1">
      <c r="A1353" s="44" t="s">
        <v>269</v>
      </c>
      <c r="B1353" s="45" t="str">
        <f>IFERROR(VLOOKUP(A1351,REKAPAN!$A$1:$M$2940,3, FALSE))</f>
        <v/>
      </c>
      <c r="D1353" s="46"/>
      <c r="E1353" s="40"/>
      <c r="F1353" s="47" t="s">
        <v>270</v>
      </c>
      <c r="G1353" s="49" t="str">
        <f>B1352</f>
        <v/>
      </c>
      <c r="H1353" s="50"/>
      <c r="I1353" s="33"/>
      <c r="J1353" s="33"/>
      <c r="K1353" s="33"/>
      <c r="L1353" s="33"/>
      <c r="M1353" s="33"/>
      <c r="N1353" s="33"/>
      <c r="O1353" s="33"/>
      <c r="P1353" s="33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</row>
    <row r="1354" ht="15.75" customHeight="1">
      <c r="A1354" s="44"/>
      <c r="D1354" s="46"/>
      <c r="E1354" s="40"/>
      <c r="F1354" s="47" t="s">
        <v>283</v>
      </c>
      <c r="G1354" s="51" t="str">
        <f t="shared" ref="G1354:G1358" si="181">D1357</f>
        <v/>
      </c>
      <c r="H1354" s="50"/>
      <c r="I1354" s="33"/>
      <c r="J1354" s="33"/>
      <c r="K1354" s="33"/>
      <c r="L1354" s="33"/>
      <c r="M1354" s="33"/>
      <c r="N1354" s="33"/>
      <c r="O1354" s="33"/>
      <c r="P1354" s="33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</row>
    <row r="1355" ht="15.75" customHeight="1">
      <c r="A1355" s="44"/>
      <c r="D1355" s="46"/>
      <c r="E1355" s="40"/>
      <c r="F1355" s="47" t="s">
        <v>300</v>
      </c>
      <c r="G1355" s="51" t="str">
        <f t="shared" si="181"/>
        <v/>
      </c>
      <c r="H1355" s="50"/>
      <c r="I1355" s="33"/>
      <c r="J1355" s="33"/>
      <c r="K1355" s="33"/>
      <c r="L1355" s="33"/>
      <c r="M1355" s="33"/>
      <c r="N1355" s="33"/>
      <c r="O1355" s="33"/>
      <c r="P1355" s="33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</row>
    <row r="1356" ht="15.75" customHeight="1">
      <c r="A1356" s="44" t="s">
        <v>306</v>
      </c>
      <c r="B1356" s="52" t="str">
        <f>IFERROR(VLOOKUP(A1351,REKAPAN!$A$1:$M$2940,4, FALSE))</f>
        <v/>
      </c>
      <c r="C1356" s="53"/>
      <c r="D1356" s="54"/>
      <c r="E1356" s="40"/>
      <c r="F1356" s="47" t="s">
        <v>325</v>
      </c>
      <c r="G1356" s="49" t="str">
        <f t="shared" si="181"/>
        <v/>
      </c>
      <c r="H1356" s="50"/>
      <c r="I1356" s="33"/>
      <c r="J1356" s="33"/>
      <c r="K1356" s="33"/>
      <c r="L1356" s="33"/>
      <c r="M1356" s="33"/>
      <c r="N1356" s="33"/>
      <c r="O1356" s="33"/>
      <c r="P1356" s="33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</row>
    <row r="1357" ht="15.75" customHeight="1">
      <c r="A1357" s="30" t="s">
        <v>332</v>
      </c>
      <c r="B1357" s="55" t="s">
        <v>333</v>
      </c>
      <c r="C1357" s="56" t="s">
        <v>283</v>
      </c>
      <c r="D1357" s="57" t="str">
        <f>IFERROR(VLOOKUP(A1351,REKAPAN!$A$1:$M$2940,12, FALSE))</f>
        <v/>
      </c>
      <c r="E1357" s="40"/>
      <c r="F1357" s="47" t="s">
        <v>351</v>
      </c>
      <c r="G1357" s="49" t="str">
        <f t="shared" si="181"/>
        <v/>
      </c>
      <c r="H1357" s="50"/>
      <c r="I1357" s="33"/>
      <c r="J1357" s="33"/>
      <c r="K1357" s="33"/>
      <c r="L1357" s="33"/>
      <c r="M1357" s="33"/>
      <c r="N1357" s="33"/>
      <c r="O1357" s="33"/>
      <c r="P1357" s="33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</row>
    <row r="1358" ht="15.75" customHeight="1">
      <c r="A1358" s="44" t="s">
        <v>266</v>
      </c>
      <c r="B1358" s="52" t="str">
        <f>IFERROR(VLOOKUP(A1351,REKAPAN!$A$1:$O$2940,15, FALSE))</f>
        <v/>
      </c>
      <c r="C1358" s="58" t="s">
        <v>300</v>
      </c>
      <c r="D1358" s="59" t="str">
        <f>IFERROR(VLOOKUP(A1351,REKAPAN!$A$1:$M$2940,13, FALSE))</f>
        <v/>
      </c>
      <c r="E1358" s="40"/>
      <c r="F1358" s="47" t="s">
        <v>372</v>
      </c>
      <c r="G1358" s="49" t="str">
        <f t="shared" si="181"/>
        <v/>
      </c>
      <c r="H1358" s="50"/>
      <c r="I1358" s="33"/>
      <c r="J1358" s="33"/>
      <c r="K1358" s="33"/>
      <c r="L1358" s="33"/>
      <c r="M1358" s="33"/>
      <c r="N1358" s="33"/>
      <c r="O1358" s="33"/>
      <c r="P1358" s="33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</row>
    <row r="1359" ht="15.75" customHeight="1">
      <c r="A1359" s="44" t="s">
        <v>383</v>
      </c>
      <c r="B1359" s="52" t="str">
        <f>IFERROR(VLOOKUP(A1351,REKAPAN!$A$1:$M$2940,6, FALSE))</f>
        <v/>
      </c>
      <c r="C1359" s="58" t="s">
        <v>325</v>
      </c>
      <c r="D1359" s="60" t="str">
        <f>IFERROR(VLOOKUP(A1351,REKAPAN!$A$1:$M$2940,11, FALSE))</f>
        <v/>
      </c>
      <c r="E1359" s="40"/>
      <c r="F1359" s="47" t="s">
        <v>394</v>
      </c>
      <c r="G1359" s="61" t="str">
        <f>IFERROR(VLOOKUP(A1351,REKAPAN!$A$1:$O$2235,14, FALSE))</f>
        <v/>
      </c>
      <c r="H1359" s="50"/>
      <c r="I1359" s="33"/>
      <c r="J1359" s="33"/>
      <c r="K1359" s="33"/>
      <c r="L1359" s="33"/>
      <c r="M1359" s="33"/>
      <c r="N1359" s="33"/>
      <c r="O1359" s="33"/>
      <c r="P1359" s="33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</row>
    <row r="1360" ht="15.75" customHeight="1">
      <c r="A1360" s="44" t="s">
        <v>404</v>
      </c>
      <c r="B1360" s="62" t="str">
        <f>IFERROR(VLOOKUP(A1351,REKAPAN!$A$1:$M$2940,5, FALSE))</f>
        <v/>
      </c>
      <c r="C1360" s="58" t="s">
        <v>351</v>
      </c>
      <c r="D1360" s="60" t="str">
        <f>IFERROR(VLOOKUP(A1351,REKAPAN!$A$1:$M$2940,9, FALSE))</f>
        <v/>
      </c>
      <c r="E1360" s="40"/>
      <c r="F1360" s="47" t="s">
        <v>383</v>
      </c>
      <c r="G1360" s="63" t="str">
        <f t="shared" ref="G1360:G1361" si="182">B1359</f>
        <v/>
      </c>
      <c r="H1360" s="50"/>
      <c r="I1360" s="33"/>
      <c r="J1360" s="33"/>
      <c r="K1360" s="33"/>
      <c r="L1360" s="33"/>
      <c r="M1360" s="33"/>
      <c r="N1360" s="33"/>
      <c r="O1360" s="33"/>
      <c r="P1360" s="33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</row>
    <row r="1361" ht="15.75" customHeight="1">
      <c r="A1361" s="64"/>
      <c r="C1361" s="58" t="s">
        <v>372</v>
      </c>
      <c r="D1361" s="65" t="str">
        <f>IFERROR(VLOOKUP(A1351,REKAPAN!$A$1:$M$2940,10, FALSE))</f>
        <v/>
      </c>
      <c r="E1361" s="40"/>
      <c r="F1361" s="47" t="s">
        <v>404</v>
      </c>
      <c r="G1361" s="66" t="str">
        <f t="shared" si="182"/>
        <v/>
      </c>
      <c r="H1361" s="50"/>
      <c r="I1361" s="33"/>
      <c r="J1361" s="33"/>
      <c r="K1361" s="33"/>
      <c r="L1361" s="33"/>
      <c r="M1361" s="33"/>
      <c r="N1361" s="33"/>
      <c r="O1361" s="33"/>
      <c r="P1361" s="33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</row>
    <row r="1362" ht="15.75" customHeight="1">
      <c r="A1362" s="64"/>
      <c r="C1362" s="58" t="s">
        <v>394</v>
      </c>
      <c r="D1362" s="67"/>
      <c r="E1362" s="40"/>
      <c r="F1362" s="47"/>
      <c r="H1362" s="50"/>
      <c r="I1362" s="33"/>
      <c r="J1362" s="33"/>
      <c r="K1362" s="33"/>
      <c r="L1362" s="33"/>
      <c r="M1362" s="33"/>
      <c r="N1362" s="33"/>
      <c r="O1362" s="33"/>
      <c r="P1362" s="33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</row>
    <row r="1363" ht="15.75" customHeight="1">
      <c r="A1363" s="64"/>
      <c r="C1363" s="53"/>
      <c r="D1363" s="50"/>
      <c r="E1363" s="40"/>
      <c r="F1363" s="64"/>
      <c r="H1363" s="50"/>
      <c r="I1363" s="33"/>
      <c r="J1363" s="33"/>
      <c r="K1363" s="33"/>
      <c r="L1363" s="33"/>
      <c r="M1363" s="33"/>
      <c r="N1363" s="33"/>
      <c r="O1363" s="33"/>
      <c r="P1363" s="33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</row>
    <row r="1364" ht="15.75" customHeight="1">
      <c r="A1364" s="47" t="s">
        <v>460</v>
      </c>
      <c r="B1364" s="68" t="s">
        <v>462</v>
      </c>
      <c r="C1364" s="53"/>
      <c r="D1364" s="54"/>
      <c r="E1364" s="40"/>
      <c r="F1364" s="69" t="s">
        <v>464</v>
      </c>
      <c r="G1364" s="70" t="s">
        <v>469</v>
      </c>
      <c r="H1364" s="71"/>
      <c r="I1364" s="33"/>
      <c r="J1364" s="33"/>
      <c r="K1364" s="33"/>
      <c r="L1364" s="33"/>
      <c r="M1364" s="33"/>
      <c r="N1364" s="33"/>
      <c r="O1364" s="33"/>
      <c r="P1364" s="33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</row>
    <row r="1365" ht="15.75" customHeight="1">
      <c r="A1365" s="72" t="str">
        <f>IFERROR(VLOOKUP(A1351,REKAPAN!$A$2:$R$2940,16, FALSE))</f>
        <v/>
      </c>
      <c r="B1365" s="73"/>
      <c r="C1365" s="74"/>
      <c r="D1365" s="75"/>
      <c r="E1365" s="76"/>
      <c r="F1365" s="77"/>
      <c r="G1365" s="78"/>
      <c r="H1365" s="79"/>
      <c r="I1365" s="33"/>
      <c r="J1365" s="33"/>
      <c r="K1365" s="33"/>
      <c r="L1365" s="33"/>
      <c r="M1365" s="33"/>
      <c r="N1365" s="33"/>
      <c r="O1365" s="33"/>
      <c r="P1365" s="33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</row>
    <row r="1366" ht="15.75" customHeight="1">
      <c r="A1366" s="26" t="s">
        <v>4101</v>
      </c>
      <c r="B1366" s="27"/>
      <c r="C1366" s="27"/>
      <c r="D1366" s="28"/>
      <c r="E1366" s="29"/>
      <c r="F1366" s="30" t="str">
        <f>A1366</f>
        <v>(31)12</v>
      </c>
      <c r="G1366" s="31" t="s">
        <v>238</v>
      </c>
      <c r="H1366" s="32"/>
      <c r="I1366" s="33"/>
      <c r="J1366" s="33"/>
      <c r="K1366" s="33"/>
      <c r="L1366" s="33"/>
      <c r="M1366" s="33"/>
      <c r="N1366" s="33"/>
      <c r="O1366" s="33"/>
      <c r="P1366" s="33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</row>
    <row r="1367" ht="15.75" customHeight="1">
      <c r="A1367" s="34" t="s">
        <v>239</v>
      </c>
      <c r="B1367" s="35" t="str">
        <f>IFERROR(VLOOKUP(A1366,REKAPAN!$A$1:$M$2940,2, FALSE))</f>
        <v/>
      </c>
      <c r="C1367" s="36"/>
      <c r="D1367" s="38"/>
      <c r="E1367" s="40"/>
      <c r="F1367" s="30" t="s">
        <v>266</v>
      </c>
      <c r="G1367" s="43" t="str">
        <f>B1373</f>
        <v/>
      </c>
      <c r="H1367" s="28"/>
      <c r="I1367" s="33"/>
      <c r="J1367" s="33"/>
      <c r="K1367" s="33"/>
      <c r="L1367" s="33"/>
      <c r="M1367" s="33"/>
      <c r="N1367" s="33"/>
      <c r="O1367" s="33"/>
      <c r="P1367" s="33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</row>
    <row r="1368" ht="15.75" customHeight="1">
      <c r="A1368" s="44" t="s">
        <v>269</v>
      </c>
      <c r="B1368" s="45" t="str">
        <f>IFERROR(VLOOKUP(A1366,REKAPAN!$A$1:$M$2940,3, FALSE))</f>
        <v/>
      </c>
      <c r="D1368" s="46"/>
      <c r="E1368" s="40"/>
      <c r="F1368" s="47" t="s">
        <v>270</v>
      </c>
      <c r="G1368" s="49" t="str">
        <f>B1367</f>
        <v/>
      </c>
      <c r="H1368" s="50"/>
      <c r="I1368" s="33"/>
      <c r="J1368" s="33"/>
      <c r="K1368" s="33"/>
      <c r="L1368" s="33"/>
      <c r="M1368" s="33"/>
      <c r="N1368" s="33"/>
      <c r="O1368" s="33"/>
      <c r="P1368" s="33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</row>
    <row r="1369" ht="15.75" customHeight="1">
      <c r="A1369" s="44"/>
      <c r="D1369" s="46"/>
      <c r="E1369" s="40"/>
      <c r="F1369" s="47" t="s">
        <v>283</v>
      </c>
      <c r="G1369" s="51" t="str">
        <f t="shared" ref="G1369:G1373" si="183">D1372</f>
        <v/>
      </c>
      <c r="H1369" s="50"/>
      <c r="I1369" s="33"/>
      <c r="J1369" s="33"/>
      <c r="K1369" s="33"/>
      <c r="L1369" s="33"/>
      <c r="M1369" s="33"/>
      <c r="N1369" s="33"/>
      <c r="O1369" s="33"/>
      <c r="P1369" s="33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</row>
    <row r="1370" ht="15.75" customHeight="1">
      <c r="A1370" s="44"/>
      <c r="D1370" s="46"/>
      <c r="E1370" s="40"/>
      <c r="F1370" s="47" t="s">
        <v>300</v>
      </c>
      <c r="G1370" s="51" t="str">
        <f t="shared" si="183"/>
        <v/>
      </c>
      <c r="H1370" s="50"/>
      <c r="I1370" s="33"/>
      <c r="J1370" s="33"/>
      <c r="K1370" s="33"/>
      <c r="L1370" s="33"/>
      <c r="M1370" s="33"/>
      <c r="N1370" s="33"/>
      <c r="O1370" s="33"/>
      <c r="P1370" s="33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</row>
    <row r="1371" ht="15.75" customHeight="1">
      <c r="A1371" s="44" t="s">
        <v>306</v>
      </c>
      <c r="B1371" s="52" t="str">
        <f>IFERROR(VLOOKUP(A1366,REKAPAN!$A$1:$M$2940,4, FALSE))</f>
        <v/>
      </c>
      <c r="C1371" s="53"/>
      <c r="D1371" s="54"/>
      <c r="E1371" s="40"/>
      <c r="F1371" s="47" t="s">
        <v>325</v>
      </c>
      <c r="G1371" s="49" t="str">
        <f t="shared" si="183"/>
        <v/>
      </c>
      <c r="H1371" s="50"/>
      <c r="I1371" s="33"/>
      <c r="J1371" s="33"/>
      <c r="K1371" s="33"/>
      <c r="L1371" s="33"/>
      <c r="M1371" s="33"/>
      <c r="N1371" s="33"/>
      <c r="O1371" s="33"/>
      <c r="P1371" s="33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</row>
    <row r="1372" ht="15.75" customHeight="1">
      <c r="A1372" s="30" t="s">
        <v>332</v>
      </c>
      <c r="B1372" s="55" t="s">
        <v>333</v>
      </c>
      <c r="C1372" s="56" t="s">
        <v>283</v>
      </c>
      <c r="D1372" s="57" t="str">
        <f>IFERROR(VLOOKUP(A1366,REKAPAN!$A$1:$M$2940,12, FALSE))</f>
        <v/>
      </c>
      <c r="E1372" s="40"/>
      <c r="F1372" s="47" t="s">
        <v>351</v>
      </c>
      <c r="G1372" s="49" t="str">
        <f t="shared" si="183"/>
        <v/>
      </c>
      <c r="H1372" s="50"/>
      <c r="I1372" s="33"/>
      <c r="J1372" s="33"/>
      <c r="K1372" s="33"/>
      <c r="L1372" s="33"/>
      <c r="M1372" s="33"/>
      <c r="N1372" s="33"/>
      <c r="O1372" s="33"/>
      <c r="P1372" s="33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</row>
    <row r="1373" ht="15.75" customHeight="1">
      <c r="A1373" s="44" t="s">
        <v>266</v>
      </c>
      <c r="B1373" s="52" t="str">
        <f>IFERROR(VLOOKUP(A1366,REKAPAN!$A$1:$O$2940,15, FALSE))</f>
        <v/>
      </c>
      <c r="C1373" s="58" t="s">
        <v>300</v>
      </c>
      <c r="D1373" s="59" t="str">
        <f>IFERROR(VLOOKUP(A1366,REKAPAN!$A$1:$M$2940,13, FALSE))</f>
        <v/>
      </c>
      <c r="E1373" s="40"/>
      <c r="F1373" s="47" t="s">
        <v>372</v>
      </c>
      <c r="G1373" s="49" t="str">
        <f t="shared" si="183"/>
        <v/>
      </c>
      <c r="H1373" s="50"/>
      <c r="I1373" s="33"/>
      <c r="J1373" s="33"/>
      <c r="K1373" s="33"/>
      <c r="L1373" s="33"/>
      <c r="M1373" s="33"/>
      <c r="N1373" s="33"/>
      <c r="O1373" s="33"/>
      <c r="P1373" s="33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</row>
    <row r="1374" ht="15.75" customHeight="1">
      <c r="A1374" s="44" t="s">
        <v>383</v>
      </c>
      <c r="B1374" s="52" t="str">
        <f>IFERROR(VLOOKUP(A1366,REKAPAN!$A$1:$M$2940,6, FALSE))</f>
        <v/>
      </c>
      <c r="C1374" s="58" t="s">
        <v>325</v>
      </c>
      <c r="D1374" s="60" t="str">
        <f>IFERROR(VLOOKUP(A1366,REKAPAN!$A$1:$M$2940,11, FALSE))</f>
        <v/>
      </c>
      <c r="E1374" s="40"/>
      <c r="F1374" s="47" t="s">
        <v>394</v>
      </c>
      <c r="G1374" s="61" t="str">
        <f>IFERROR(VLOOKUP(A1366,REKAPAN!$A$1:$O$2235,14, FALSE))</f>
        <v/>
      </c>
      <c r="H1374" s="50"/>
      <c r="I1374" s="33"/>
      <c r="J1374" s="33"/>
      <c r="K1374" s="33"/>
      <c r="L1374" s="33"/>
      <c r="M1374" s="33"/>
      <c r="N1374" s="33"/>
      <c r="O1374" s="33"/>
      <c r="P1374" s="33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</row>
    <row r="1375" ht="15.75" customHeight="1">
      <c r="A1375" s="44" t="s">
        <v>404</v>
      </c>
      <c r="B1375" s="62" t="str">
        <f>IFERROR(VLOOKUP(A1366,REKAPAN!$A$1:$M$2940,5, FALSE))</f>
        <v/>
      </c>
      <c r="C1375" s="58" t="s">
        <v>351</v>
      </c>
      <c r="D1375" s="60" t="str">
        <f>IFERROR(VLOOKUP(A1366,REKAPAN!$A$1:$M$2940,9, FALSE))</f>
        <v/>
      </c>
      <c r="E1375" s="40"/>
      <c r="F1375" s="47" t="s">
        <v>383</v>
      </c>
      <c r="G1375" s="63" t="str">
        <f t="shared" ref="G1375:G1376" si="184">B1374</f>
        <v/>
      </c>
      <c r="H1375" s="50"/>
      <c r="I1375" s="33"/>
      <c r="J1375" s="33"/>
      <c r="K1375" s="33"/>
      <c r="L1375" s="33"/>
      <c r="M1375" s="33"/>
      <c r="N1375" s="33"/>
      <c r="O1375" s="33"/>
      <c r="P1375" s="33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</row>
    <row r="1376" ht="15.75" customHeight="1">
      <c r="A1376" s="64"/>
      <c r="C1376" s="58" t="s">
        <v>372</v>
      </c>
      <c r="D1376" s="65" t="str">
        <f>IFERROR(VLOOKUP(A1366,REKAPAN!$A$1:$M$2940,10, FALSE))</f>
        <v/>
      </c>
      <c r="E1376" s="40"/>
      <c r="F1376" s="47" t="s">
        <v>404</v>
      </c>
      <c r="G1376" s="66" t="str">
        <f t="shared" si="184"/>
        <v/>
      </c>
      <c r="H1376" s="50"/>
      <c r="I1376" s="33"/>
      <c r="J1376" s="33"/>
      <c r="K1376" s="33"/>
      <c r="L1376" s="33"/>
      <c r="M1376" s="33"/>
      <c r="N1376" s="33"/>
      <c r="O1376" s="33"/>
      <c r="P1376" s="33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</row>
    <row r="1377" ht="15.75" customHeight="1">
      <c r="A1377" s="64"/>
      <c r="C1377" s="58" t="s">
        <v>394</v>
      </c>
      <c r="D1377" s="67"/>
      <c r="E1377" s="40"/>
      <c r="F1377" s="47"/>
      <c r="H1377" s="50"/>
      <c r="I1377" s="33"/>
      <c r="J1377" s="33"/>
      <c r="K1377" s="33"/>
      <c r="L1377" s="33"/>
      <c r="M1377" s="33"/>
      <c r="N1377" s="33"/>
      <c r="O1377" s="33"/>
      <c r="P1377" s="33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</row>
    <row r="1378" ht="15.75" customHeight="1">
      <c r="A1378" s="64"/>
      <c r="C1378" s="53"/>
      <c r="D1378" s="50"/>
      <c r="E1378" s="40"/>
      <c r="F1378" s="64"/>
      <c r="H1378" s="50"/>
      <c r="I1378" s="33"/>
      <c r="J1378" s="33"/>
      <c r="K1378" s="33"/>
      <c r="L1378" s="33"/>
      <c r="M1378" s="33"/>
      <c r="N1378" s="33"/>
      <c r="O1378" s="33"/>
      <c r="P1378" s="33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</row>
    <row r="1379" ht="15.75" customHeight="1">
      <c r="A1379" s="47" t="s">
        <v>460</v>
      </c>
      <c r="B1379" s="68" t="s">
        <v>462</v>
      </c>
      <c r="C1379" s="53"/>
      <c r="D1379" s="54"/>
      <c r="E1379" s="40"/>
      <c r="F1379" s="69" t="s">
        <v>464</v>
      </c>
      <c r="G1379" s="70" t="s">
        <v>469</v>
      </c>
      <c r="H1379" s="71"/>
      <c r="I1379" s="33"/>
      <c r="J1379" s="33"/>
      <c r="K1379" s="33"/>
      <c r="L1379" s="33"/>
      <c r="M1379" s="33"/>
      <c r="N1379" s="33"/>
      <c r="O1379" s="33"/>
      <c r="P1379" s="33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</row>
    <row r="1380" ht="15.75" customHeight="1">
      <c r="A1380" s="72" t="str">
        <f>IFERROR(VLOOKUP(A1366,REKAPAN!$A$2:$R$2940,16, FALSE))</f>
        <v/>
      </c>
      <c r="B1380" s="73"/>
      <c r="C1380" s="74"/>
      <c r="D1380" s="75"/>
      <c r="E1380" s="76"/>
      <c r="F1380" s="77"/>
      <c r="G1380" s="78"/>
      <c r="H1380" s="79"/>
      <c r="I1380" s="33"/>
      <c r="J1380" s="33"/>
      <c r="K1380" s="33"/>
      <c r="L1380" s="33"/>
      <c r="M1380" s="33"/>
      <c r="N1380" s="33"/>
      <c r="O1380" s="33"/>
      <c r="P1380" s="33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</row>
    <row r="1381" ht="15.75" customHeight="1">
      <c r="A1381" s="26" t="s">
        <v>4103</v>
      </c>
      <c r="B1381" s="27"/>
      <c r="C1381" s="27"/>
      <c r="D1381" s="28"/>
      <c r="E1381" s="29"/>
      <c r="F1381" s="30" t="str">
        <f>A1381</f>
        <v>(31)13</v>
      </c>
      <c r="G1381" s="31" t="s">
        <v>238</v>
      </c>
      <c r="H1381" s="32"/>
      <c r="I1381" s="33"/>
      <c r="J1381" s="33"/>
      <c r="K1381" s="33"/>
      <c r="L1381" s="33"/>
      <c r="M1381" s="33"/>
      <c r="N1381" s="33"/>
      <c r="O1381" s="33"/>
      <c r="P1381" s="33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</row>
    <row r="1382" ht="15.75" customHeight="1">
      <c r="A1382" s="34" t="s">
        <v>239</v>
      </c>
      <c r="B1382" s="35" t="str">
        <f>IFERROR(VLOOKUP(A1381,REKAPAN!$A$1:$M$2940,2, FALSE))</f>
        <v/>
      </c>
      <c r="C1382" s="36"/>
      <c r="D1382" s="38"/>
      <c r="E1382" s="40"/>
      <c r="F1382" s="30" t="s">
        <v>266</v>
      </c>
      <c r="G1382" s="43" t="str">
        <f>B1388</f>
        <v/>
      </c>
      <c r="H1382" s="28"/>
      <c r="I1382" s="33"/>
      <c r="J1382" s="33"/>
      <c r="K1382" s="33"/>
      <c r="L1382" s="33"/>
      <c r="M1382" s="33"/>
      <c r="N1382" s="33"/>
      <c r="O1382" s="33"/>
      <c r="P1382" s="33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</row>
    <row r="1383" ht="15.75" customHeight="1">
      <c r="A1383" s="44" t="s">
        <v>269</v>
      </c>
      <c r="B1383" s="45" t="str">
        <f>IFERROR(VLOOKUP(A1381,REKAPAN!$A$1:$M$2940,3, FALSE))</f>
        <v/>
      </c>
      <c r="D1383" s="46"/>
      <c r="E1383" s="40"/>
      <c r="F1383" s="47" t="s">
        <v>270</v>
      </c>
      <c r="G1383" s="49" t="str">
        <f>B1382</f>
        <v/>
      </c>
      <c r="H1383" s="50"/>
      <c r="I1383" s="33"/>
      <c r="J1383" s="33"/>
      <c r="K1383" s="33"/>
      <c r="L1383" s="33"/>
      <c r="M1383" s="33"/>
      <c r="N1383" s="33"/>
      <c r="O1383" s="33"/>
      <c r="P1383" s="33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</row>
    <row r="1384" ht="15.75" customHeight="1">
      <c r="A1384" s="44"/>
      <c r="D1384" s="46"/>
      <c r="E1384" s="40"/>
      <c r="F1384" s="47" t="s">
        <v>283</v>
      </c>
      <c r="G1384" s="51" t="str">
        <f t="shared" ref="G1384:G1388" si="185">D1387</f>
        <v/>
      </c>
      <c r="H1384" s="50"/>
      <c r="I1384" s="33"/>
      <c r="J1384" s="33"/>
      <c r="K1384" s="33"/>
      <c r="L1384" s="33"/>
      <c r="M1384" s="33"/>
      <c r="N1384" s="33"/>
      <c r="O1384" s="33"/>
      <c r="P1384" s="33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</row>
    <row r="1385" ht="15.75" customHeight="1">
      <c r="A1385" s="44"/>
      <c r="D1385" s="46"/>
      <c r="E1385" s="40"/>
      <c r="F1385" s="47" t="s">
        <v>300</v>
      </c>
      <c r="G1385" s="51" t="str">
        <f t="shared" si="185"/>
        <v/>
      </c>
      <c r="H1385" s="50"/>
      <c r="I1385" s="33"/>
      <c r="J1385" s="33"/>
      <c r="K1385" s="33"/>
      <c r="L1385" s="33"/>
      <c r="M1385" s="33"/>
      <c r="N1385" s="33"/>
      <c r="O1385" s="33"/>
      <c r="P1385" s="33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</row>
    <row r="1386" ht="15.75" customHeight="1">
      <c r="A1386" s="44" t="s">
        <v>306</v>
      </c>
      <c r="B1386" s="52" t="str">
        <f>IFERROR(VLOOKUP(A1381,REKAPAN!$A$1:$M$2940,4, FALSE))</f>
        <v/>
      </c>
      <c r="C1386" s="53"/>
      <c r="D1386" s="54"/>
      <c r="E1386" s="40"/>
      <c r="F1386" s="47" t="s">
        <v>325</v>
      </c>
      <c r="G1386" s="49" t="str">
        <f t="shared" si="185"/>
        <v/>
      </c>
      <c r="H1386" s="50"/>
      <c r="I1386" s="33"/>
      <c r="J1386" s="33"/>
      <c r="K1386" s="33"/>
      <c r="L1386" s="33"/>
      <c r="M1386" s="33"/>
      <c r="N1386" s="33"/>
      <c r="O1386" s="33"/>
      <c r="P1386" s="33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</row>
    <row r="1387" ht="15.75" customHeight="1">
      <c r="A1387" s="30" t="s">
        <v>332</v>
      </c>
      <c r="B1387" s="55" t="s">
        <v>333</v>
      </c>
      <c r="C1387" s="56" t="s">
        <v>283</v>
      </c>
      <c r="D1387" s="57" t="str">
        <f>IFERROR(VLOOKUP(A1381,REKAPAN!$A$1:$M$2940,12, FALSE))</f>
        <v/>
      </c>
      <c r="E1387" s="40"/>
      <c r="F1387" s="47" t="s">
        <v>351</v>
      </c>
      <c r="G1387" s="49" t="str">
        <f t="shared" si="185"/>
        <v/>
      </c>
      <c r="H1387" s="50"/>
      <c r="I1387" s="33"/>
      <c r="J1387" s="33"/>
      <c r="K1387" s="33"/>
      <c r="L1387" s="33"/>
      <c r="M1387" s="33"/>
      <c r="N1387" s="33"/>
      <c r="O1387" s="33"/>
      <c r="P1387" s="33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</row>
    <row r="1388" ht="15.75" customHeight="1">
      <c r="A1388" s="44" t="s">
        <v>266</v>
      </c>
      <c r="B1388" s="52" t="str">
        <f>IFERROR(VLOOKUP(A1381,REKAPAN!$A$1:$O$2940,15, FALSE))</f>
        <v/>
      </c>
      <c r="C1388" s="58" t="s">
        <v>300</v>
      </c>
      <c r="D1388" s="59" t="str">
        <f>IFERROR(VLOOKUP(A1381,REKAPAN!$A$1:$M$2940,13, FALSE))</f>
        <v/>
      </c>
      <c r="E1388" s="40"/>
      <c r="F1388" s="47" t="s">
        <v>372</v>
      </c>
      <c r="G1388" s="49" t="str">
        <f t="shared" si="185"/>
        <v/>
      </c>
      <c r="H1388" s="50"/>
      <c r="I1388" s="33"/>
      <c r="J1388" s="33"/>
      <c r="K1388" s="33"/>
      <c r="L1388" s="33"/>
      <c r="M1388" s="33"/>
      <c r="N1388" s="33"/>
      <c r="O1388" s="33"/>
      <c r="P1388" s="33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</row>
    <row r="1389" ht="15.75" customHeight="1">
      <c r="A1389" s="44" t="s">
        <v>383</v>
      </c>
      <c r="B1389" s="52" t="str">
        <f>IFERROR(VLOOKUP(A1381,REKAPAN!$A$1:$M$2940,6, FALSE))</f>
        <v/>
      </c>
      <c r="C1389" s="58" t="s">
        <v>325</v>
      </c>
      <c r="D1389" s="60" t="str">
        <f>IFERROR(VLOOKUP(A1381,REKAPAN!$A$1:$M$2940,11, FALSE))</f>
        <v/>
      </c>
      <c r="E1389" s="40"/>
      <c r="F1389" s="47" t="s">
        <v>394</v>
      </c>
      <c r="G1389" s="61" t="str">
        <f>IFERROR(VLOOKUP(A1381,REKAPAN!$A$1:$O$2235,14, FALSE))</f>
        <v/>
      </c>
      <c r="H1389" s="50"/>
      <c r="I1389" s="33"/>
      <c r="J1389" s="33"/>
      <c r="K1389" s="33"/>
      <c r="L1389" s="33"/>
      <c r="M1389" s="33"/>
      <c r="N1389" s="33"/>
      <c r="O1389" s="33"/>
      <c r="P1389" s="33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</row>
    <row r="1390" ht="15.75" customHeight="1">
      <c r="A1390" s="44" t="s">
        <v>404</v>
      </c>
      <c r="B1390" s="62" t="str">
        <f>IFERROR(VLOOKUP(A1381,REKAPAN!$A$1:$M$2940,5, FALSE))</f>
        <v/>
      </c>
      <c r="C1390" s="58" t="s">
        <v>351</v>
      </c>
      <c r="D1390" s="60" t="str">
        <f>IFERROR(VLOOKUP(A1381,REKAPAN!$A$1:$M$2940,9, FALSE))</f>
        <v/>
      </c>
      <c r="E1390" s="40"/>
      <c r="F1390" s="47" t="s">
        <v>383</v>
      </c>
      <c r="G1390" s="63" t="str">
        <f t="shared" ref="G1390:G1391" si="186">B1389</f>
        <v/>
      </c>
      <c r="H1390" s="50"/>
      <c r="I1390" s="33"/>
      <c r="J1390" s="33"/>
      <c r="K1390" s="33"/>
      <c r="L1390" s="33"/>
      <c r="M1390" s="33"/>
      <c r="N1390" s="33"/>
      <c r="O1390" s="33"/>
      <c r="P1390" s="33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</row>
    <row r="1391" ht="15.75" customHeight="1">
      <c r="A1391" s="64"/>
      <c r="C1391" s="58" t="s">
        <v>372</v>
      </c>
      <c r="D1391" s="65" t="str">
        <f>IFERROR(VLOOKUP(A1381,REKAPAN!$A$1:$M$2940,10, FALSE))</f>
        <v/>
      </c>
      <c r="E1391" s="40"/>
      <c r="F1391" s="47" t="s">
        <v>404</v>
      </c>
      <c r="G1391" s="66" t="str">
        <f t="shared" si="186"/>
        <v/>
      </c>
      <c r="H1391" s="50"/>
      <c r="I1391" s="33"/>
      <c r="J1391" s="33"/>
      <c r="K1391" s="33"/>
      <c r="L1391" s="33"/>
      <c r="M1391" s="33"/>
      <c r="N1391" s="33"/>
      <c r="O1391" s="33"/>
      <c r="P1391" s="33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</row>
    <row r="1392" ht="15.75" customHeight="1">
      <c r="A1392" s="64"/>
      <c r="C1392" s="58" t="s">
        <v>394</v>
      </c>
      <c r="D1392" s="67"/>
      <c r="E1392" s="40"/>
      <c r="F1392" s="47"/>
      <c r="H1392" s="50"/>
      <c r="I1392" s="33"/>
      <c r="J1392" s="33"/>
      <c r="K1392" s="33"/>
      <c r="L1392" s="33"/>
      <c r="M1392" s="33"/>
      <c r="N1392" s="33"/>
      <c r="O1392" s="33"/>
      <c r="P1392" s="33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</row>
    <row r="1393" ht="15.75" customHeight="1">
      <c r="A1393" s="64"/>
      <c r="C1393" s="53"/>
      <c r="D1393" s="50"/>
      <c r="E1393" s="40"/>
      <c r="F1393" s="64"/>
      <c r="H1393" s="50"/>
      <c r="I1393" s="33"/>
      <c r="J1393" s="33"/>
      <c r="K1393" s="33"/>
      <c r="L1393" s="33"/>
      <c r="M1393" s="33"/>
      <c r="N1393" s="33"/>
      <c r="O1393" s="33"/>
      <c r="P1393" s="33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</row>
    <row r="1394" ht="15.75" customHeight="1">
      <c r="A1394" s="47" t="s">
        <v>460</v>
      </c>
      <c r="B1394" s="68" t="s">
        <v>462</v>
      </c>
      <c r="C1394" s="53"/>
      <c r="D1394" s="54"/>
      <c r="E1394" s="40"/>
      <c r="F1394" s="69" t="s">
        <v>464</v>
      </c>
      <c r="G1394" s="70" t="s">
        <v>469</v>
      </c>
      <c r="H1394" s="71"/>
      <c r="I1394" s="33"/>
      <c r="J1394" s="33"/>
      <c r="K1394" s="33"/>
      <c r="L1394" s="33"/>
      <c r="M1394" s="33"/>
      <c r="N1394" s="33"/>
      <c r="O1394" s="33"/>
      <c r="P1394" s="33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</row>
    <row r="1395" ht="15.75" customHeight="1">
      <c r="A1395" s="72" t="str">
        <f>IFERROR(VLOOKUP(A1381,REKAPAN!$A$2:$R$2940,16, FALSE))</f>
        <v/>
      </c>
      <c r="B1395" s="73"/>
      <c r="C1395" s="74"/>
      <c r="D1395" s="75"/>
      <c r="E1395" s="76"/>
      <c r="F1395" s="77"/>
      <c r="G1395" s="78"/>
      <c r="H1395" s="79"/>
      <c r="I1395" s="33"/>
      <c r="J1395" s="33"/>
      <c r="K1395" s="33"/>
      <c r="L1395" s="33"/>
      <c r="M1395" s="33"/>
      <c r="N1395" s="33"/>
      <c r="O1395" s="33"/>
      <c r="P1395" s="33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</row>
    <row r="1396" ht="15.75" customHeight="1">
      <c r="A1396" s="26" t="s">
        <v>4105</v>
      </c>
      <c r="B1396" s="27"/>
      <c r="C1396" s="27"/>
      <c r="D1396" s="28"/>
      <c r="E1396" s="29"/>
      <c r="F1396" s="30" t="str">
        <f>A1396</f>
        <v>(31)14</v>
      </c>
      <c r="G1396" s="31" t="s">
        <v>238</v>
      </c>
      <c r="H1396" s="32"/>
      <c r="I1396" s="33"/>
      <c r="J1396" s="33"/>
      <c r="K1396" s="33"/>
      <c r="L1396" s="33"/>
      <c r="M1396" s="33"/>
      <c r="N1396" s="33"/>
      <c r="O1396" s="33"/>
      <c r="P1396" s="33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</row>
    <row r="1397" ht="15.75" customHeight="1">
      <c r="A1397" s="34" t="s">
        <v>239</v>
      </c>
      <c r="B1397" s="35" t="str">
        <f>IFERROR(VLOOKUP(A1396,REKAPAN!$A$1:$M$2940,2, FALSE))</f>
        <v/>
      </c>
      <c r="C1397" s="36"/>
      <c r="D1397" s="38"/>
      <c r="E1397" s="40"/>
      <c r="F1397" s="30" t="s">
        <v>266</v>
      </c>
      <c r="G1397" s="43" t="str">
        <f>B1403</f>
        <v/>
      </c>
      <c r="H1397" s="28"/>
      <c r="I1397" s="33"/>
      <c r="J1397" s="33"/>
      <c r="K1397" s="33"/>
      <c r="L1397" s="33"/>
      <c r="M1397" s="33"/>
      <c r="N1397" s="33"/>
      <c r="O1397" s="33"/>
      <c r="P1397" s="33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</row>
    <row r="1398" ht="15.75" customHeight="1">
      <c r="A1398" s="44" t="s">
        <v>269</v>
      </c>
      <c r="B1398" s="45" t="str">
        <f>IFERROR(VLOOKUP(A1396,REKAPAN!$A$1:$M$2940,3, FALSE))</f>
        <v/>
      </c>
      <c r="D1398" s="46"/>
      <c r="E1398" s="40"/>
      <c r="F1398" s="47" t="s">
        <v>270</v>
      </c>
      <c r="G1398" s="49" t="str">
        <f>B1397</f>
        <v/>
      </c>
      <c r="H1398" s="50"/>
      <c r="I1398" s="33"/>
      <c r="J1398" s="33"/>
      <c r="K1398" s="33"/>
      <c r="L1398" s="33"/>
      <c r="M1398" s="33"/>
      <c r="N1398" s="33"/>
      <c r="O1398" s="33"/>
      <c r="P1398" s="33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</row>
    <row r="1399" ht="15.75" customHeight="1">
      <c r="A1399" s="44"/>
      <c r="D1399" s="46"/>
      <c r="E1399" s="40"/>
      <c r="F1399" s="47" t="s">
        <v>283</v>
      </c>
      <c r="G1399" s="51" t="str">
        <f t="shared" ref="G1399:G1403" si="187">D1402</f>
        <v/>
      </c>
      <c r="H1399" s="50"/>
      <c r="I1399" s="33"/>
      <c r="J1399" s="33"/>
      <c r="K1399" s="33"/>
      <c r="L1399" s="33"/>
      <c r="M1399" s="33"/>
      <c r="N1399" s="33"/>
      <c r="O1399" s="33"/>
      <c r="P1399" s="33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</row>
    <row r="1400" ht="15.75" customHeight="1">
      <c r="A1400" s="44"/>
      <c r="D1400" s="46"/>
      <c r="E1400" s="40"/>
      <c r="F1400" s="47" t="s">
        <v>300</v>
      </c>
      <c r="G1400" s="51" t="str">
        <f t="shared" si="187"/>
        <v/>
      </c>
      <c r="H1400" s="50"/>
      <c r="I1400" s="33"/>
      <c r="J1400" s="33"/>
      <c r="K1400" s="33"/>
      <c r="L1400" s="33"/>
      <c r="M1400" s="33"/>
      <c r="N1400" s="33"/>
      <c r="O1400" s="33"/>
      <c r="P1400" s="33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</row>
    <row r="1401" ht="15.75" customHeight="1">
      <c r="A1401" s="44" t="s">
        <v>306</v>
      </c>
      <c r="B1401" s="52" t="str">
        <f>IFERROR(VLOOKUP(A1396,REKAPAN!$A$1:$M$2940,4, FALSE))</f>
        <v/>
      </c>
      <c r="C1401" s="53"/>
      <c r="D1401" s="54"/>
      <c r="E1401" s="40"/>
      <c r="F1401" s="47" t="s">
        <v>325</v>
      </c>
      <c r="G1401" s="49" t="str">
        <f t="shared" si="187"/>
        <v/>
      </c>
      <c r="H1401" s="50"/>
      <c r="I1401" s="33"/>
      <c r="J1401" s="33"/>
      <c r="K1401" s="33"/>
      <c r="L1401" s="33"/>
      <c r="M1401" s="33"/>
      <c r="N1401" s="33"/>
      <c r="O1401" s="33"/>
      <c r="P1401" s="33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</row>
    <row r="1402" ht="15.75" customHeight="1">
      <c r="A1402" s="30" t="s">
        <v>332</v>
      </c>
      <c r="B1402" s="55" t="s">
        <v>333</v>
      </c>
      <c r="C1402" s="56" t="s">
        <v>283</v>
      </c>
      <c r="D1402" s="57" t="str">
        <f>IFERROR(VLOOKUP(A1396,REKAPAN!$A$1:$M$2940,12, FALSE))</f>
        <v/>
      </c>
      <c r="E1402" s="40"/>
      <c r="F1402" s="47" t="s">
        <v>351</v>
      </c>
      <c r="G1402" s="49" t="str">
        <f t="shared" si="187"/>
        <v/>
      </c>
      <c r="H1402" s="50"/>
      <c r="I1402" s="33"/>
      <c r="J1402" s="33"/>
      <c r="K1402" s="33"/>
      <c r="L1402" s="33"/>
      <c r="M1402" s="33"/>
      <c r="N1402" s="33"/>
      <c r="O1402" s="33"/>
      <c r="P1402" s="33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</row>
    <row r="1403" ht="15.75" customHeight="1">
      <c r="A1403" s="44" t="s">
        <v>266</v>
      </c>
      <c r="B1403" s="52" t="str">
        <f>IFERROR(VLOOKUP(A1396,REKAPAN!$A$1:$O$2940,15, FALSE))</f>
        <v/>
      </c>
      <c r="C1403" s="58" t="s">
        <v>300</v>
      </c>
      <c r="D1403" s="59" t="str">
        <f>IFERROR(VLOOKUP(A1396,REKAPAN!$A$1:$M$2940,13, FALSE))</f>
        <v/>
      </c>
      <c r="E1403" s="40"/>
      <c r="F1403" s="47" t="s">
        <v>372</v>
      </c>
      <c r="G1403" s="49" t="str">
        <f t="shared" si="187"/>
        <v/>
      </c>
      <c r="H1403" s="50"/>
      <c r="I1403" s="33"/>
      <c r="J1403" s="33"/>
      <c r="K1403" s="33"/>
      <c r="L1403" s="33"/>
      <c r="M1403" s="33"/>
      <c r="N1403" s="33"/>
      <c r="O1403" s="33"/>
      <c r="P1403" s="33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</row>
    <row r="1404" ht="15.75" customHeight="1">
      <c r="A1404" s="44" t="s">
        <v>383</v>
      </c>
      <c r="B1404" s="52" t="str">
        <f>IFERROR(VLOOKUP(A1396,REKAPAN!$A$1:$M$2940,6, FALSE))</f>
        <v/>
      </c>
      <c r="C1404" s="58" t="s">
        <v>325</v>
      </c>
      <c r="D1404" s="60" t="str">
        <f>IFERROR(VLOOKUP(A1396,REKAPAN!$A$1:$M$2940,11, FALSE))</f>
        <v/>
      </c>
      <c r="E1404" s="40"/>
      <c r="F1404" s="47" t="s">
        <v>394</v>
      </c>
      <c r="G1404" s="61" t="str">
        <f>IFERROR(VLOOKUP(A1396,REKAPAN!$A$1:$O$2235,14, FALSE))</f>
        <v/>
      </c>
      <c r="H1404" s="50"/>
      <c r="I1404" s="33"/>
      <c r="J1404" s="33"/>
      <c r="K1404" s="33"/>
      <c r="L1404" s="33"/>
      <c r="M1404" s="33"/>
      <c r="N1404" s="33"/>
      <c r="O1404" s="33"/>
      <c r="P1404" s="33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</row>
    <row r="1405" ht="15.75" customHeight="1">
      <c r="A1405" s="44" t="s">
        <v>404</v>
      </c>
      <c r="B1405" s="62" t="str">
        <f>IFERROR(VLOOKUP(A1396,REKAPAN!$A$1:$M$2940,5, FALSE))</f>
        <v/>
      </c>
      <c r="C1405" s="58" t="s">
        <v>351</v>
      </c>
      <c r="D1405" s="60" t="str">
        <f>IFERROR(VLOOKUP(A1396,REKAPAN!$A$1:$M$2940,9, FALSE))</f>
        <v/>
      </c>
      <c r="E1405" s="40"/>
      <c r="F1405" s="47" t="s">
        <v>383</v>
      </c>
      <c r="G1405" s="63" t="str">
        <f t="shared" ref="G1405:G1406" si="188">B1404</f>
        <v/>
      </c>
      <c r="H1405" s="50"/>
      <c r="I1405" s="33"/>
      <c r="J1405" s="33"/>
      <c r="K1405" s="33"/>
      <c r="L1405" s="33"/>
      <c r="M1405" s="33"/>
      <c r="N1405" s="33"/>
      <c r="O1405" s="33"/>
      <c r="P1405" s="33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</row>
    <row r="1406" ht="15.75" customHeight="1">
      <c r="A1406" s="64"/>
      <c r="C1406" s="58" t="s">
        <v>372</v>
      </c>
      <c r="D1406" s="65" t="str">
        <f>IFERROR(VLOOKUP(A1396,REKAPAN!$A$1:$M$2940,10, FALSE))</f>
        <v/>
      </c>
      <c r="E1406" s="40"/>
      <c r="F1406" s="47" t="s">
        <v>404</v>
      </c>
      <c r="G1406" s="66" t="str">
        <f t="shared" si="188"/>
        <v/>
      </c>
      <c r="H1406" s="50"/>
      <c r="I1406" s="33"/>
      <c r="J1406" s="33"/>
      <c r="K1406" s="33"/>
      <c r="L1406" s="33"/>
      <c r="M1406" s="33"/>
      <c r="N1406" s="33"/>
      <c r="O1406" s="33"/>
      <c r="P1406" s="33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</row>
    <row r="1407" ht="15.75" customHeight="1">
      <c r="A1407" s="64"/>
      <c r="C1407" s="58" t="s">
        <v>394</v>
      </c>
      <c r="D1407" s="67"/>
      <c r="E1407" s="40"/>
      <c r="F1407" s="47"/>
      <c r="H1407" s="50"/>
      <c r="I1407" s="33"/>
      <c r="J1407" s="33"/>
      <c r="K1407" s="33"/>
      <c r="L1407" s="33"/>
      <c r="M1407" s="33"/>
      <c r="N1407" s="33"/>
      <c r="O1407" s="33"/>
      <c r="P1407" s="33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</row>
    <row r="1408" ht="15.75" customHeight="1">
      <c r="A1408" s="64"/>
      <c r="C1408" s="53"/>
      <c r="D1408" s="50"/>
      <c r="E1408" s="40"/>
      <c r="F1408" s="64"/>
      <c r="H1408" s="50"/>
      <c r="I1408" s="33"/>
      <c r="J1408" s="33"/>
      <c r="K1408" s="33"/>
      <c r="L1408" s="33"/>
      <c r="M1408" s="33"/>
      <c r="N1408" s="33"/>
      <c r="O1408" s="33"/>
      <c r="P1408" s="33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</row>
    <row r="1409" ht="15.75" customHeight="1">
      <c r="A1409" s="47" t="s">
        <v>460</v>
      </c>
      <c r="B1409" s="68" t="s">
        <v>462</v>
      </c>
      <c r="C1409" s="53"/>
      <c r="D1409" s="54"/>
      <c r="E1409" s="40"/>
      <c r="F1409" s="69" t="s">
        <v>464</v>
      </c>
      <c r="G1409" s="70" t="s">
        <v>469</v>
      </c>
      <c r="H1409" s="71"/>
      <c r="I1409" s="33"/>
      <c r="J1409" s="33"/>
      <c r="K1409" s="33"/>
      <c r="L1409" s="33"/>
      <c r="M1409" s="33"/>
      <c r="N1409" s="33"/>
      <c r="O1409" s="33"/>
      <c r="P1409" s="33"/>
      <c r="Q1409" s="33"/>
      <c r="R1409" s="33"/>
      <c r="S1409" s="33"/>
      <c r="T1409" s="33"/>
      <c r="U1409" s="33"/>
      <c r="V1409" s="33"/>
      <c r="W1409" s="33"/>
      <c r="X1409" s="33"/>
      <c r="Y1409" s="33"/>
      <c r="Z1409" s="33"/>
    </row>
    <row r="1410" ht="15.75" customHeight="1">
      <c r="A1410" s="72" t="str">
        <f>IFERROR(VLOOKUP(A1396,REKAPAN!$A$2:$R$2940,16, FALSE))</f>
        <v/>
      </c>
      <c r="B1410" s="73"/>
      <c r="C1410" s="74"/>
      <c r="D1410" s="75"/>
      <c r="E1410" s="76"/>
      <c r="F1410" s="77"/>
      <c r="G1410" s="78"/>
      <c r="H1410" s="79"/>
      <c r="I1410" s="33"/>
      <c r="J1410" s="33"/>
      <c r="K1410" s="33"/>
      <c r="L1410" s="33"/>
      <c r="M1410" s="33"/>
      <c r="N1410" s="33"/>
      <c r="O1410" s="33"/>
      <c r="P1410" s="33"/>
      <c r="Q1410" s="33"/>
      <c r="R1410" s="33"/>
      <c r="S1410" s="33"/>
      <c r="T1410" s="33"/>
      <c r="U1410" s="33"/>
      <c r="V1410" s="33"/>
      <c r="W1410" s="33"/>
      <c r="X1410" s="33"/>
      <c r="Y1410" s="33"/>
      <c r="Z1410" s="33"/>
    </row>
    <row r="1411" ht="15.75" customHeight="1">
      <c r="A1411" s="26" t="s">
        <v>4108</v>
      </c>
      <c r="B1411" s="27"/>
      <c r="C1411" s="27"/>
      <c r="D1411" s="28"/>
      <c r="E1411" s="29"/>
      <c r="F1411" s="30" t="str">
        <f>A1411</f>
        <v>(31)15</v>
      </c>
      <c r="G1411" s="31" t="s">
        <v>238</v>
      </c>
      <c r="H1411" s="32"/>
      <c r="I1411" s="33"/>
      <c r="J1411" s="33"/>
      <c r="K1411" s="33"/>
      <c r="L1411" s="33"/>
      <c r="M1411" s="33"/>
      <c r="N1411" s="33"/>
      <c r="O1411" s="33"/>
      <c r="P1411" s="33"/>
      <c r="Q1411" s="33"/>
      <c r="R1411" s="33"/>
      <c r="S1411" s="33"/>
      <c r="T1411" s="33"/>
      <c r="U1411" s="33"/>
      <c r="V1411" s="33"/>
      <c r="W1411" s="33"/>
      <c r="X1411" s="33"/>
      <c r="Y1411" s="33"/>
      <c r="Z1411" s="33"/>
    </row>
    <row r="1412" ht="15.75" customHeight="1">
      <c r="A1412" s="34" t="s">
        <v>239</v>
      </c>
      <c r="B1412" s="35" t="str">
        <f>IFERROR(VLOOKUP(A1411,REKAPAN!$A$1:$M$2940,2, FALSE))</f>
        <v/>
      </c>
      <c r="C1412" s="36"/>
      <c r="D1412" s="38"/>
      <c r="E1412" s="40"/>
      <c r="F1412" s="30" t="s">
        <v>266</v>
      </c>
      <c r="G1412" s="43" t="str">
        <f>B1418</f>
        <v/>
      </c>
      <c r="H1412" s="28"/>
      <c r="I1412" s="33"/>
      <c r="J1412" s="33"/>
      <c r="K1412" s="33"/>
      <c r="L1412" s="33"/>
      <c r="M1412" s="33"/>
      <c r="N1412" s="33"/>
      <c r="O1412" s="33"/>
      <c r="P1412" s="33"/>
      <c r="Q1412" s="33"/>
      <c r="R1412" s="33"/>
      <c r="S1412" s="33"/>
      <c r="T1412" s="33"/>
      <c r="U1412" s="33"/>
      <c r="V1412" s="33"/>
      <c r="W1412" s="33"/>
      <c r="X1412" s="33"/>
      <c r="Y1412" s="33"/>
      <c r="Z1412" s="33"/>
    </row>
    <row r="1413" ht="15.75" customHeight="1">
      <c r="A1413" s="44" t="s">
        <v>269</v>
      </c>
      <c r="B1413" s="45" t="str">
        <f>IFERROR(VLOOKUP(A1411,REKAPAN!$A$1:$M$2940,3, FALSE))</f>
        <v/>
      </c>
      <c r="D1413" s="46"/>
      <c r="E1413" s="40"/>
      <c r="F1413" s="47" t="s">
        <v>270</v>
      </c>
      <c r="G1413" s="49" t="str">
        <f>B1412</f>
        <v/>
      </c>
      <c r="H1413" s="50"/>
      <c r="I1413" s="33"/>
      <c r="J1413" s="33"/>
      <c r="K1413" s="33"/>
      <c r="L1413" s="33"/>
      <c r="M1413" s="33"/>
      <c r="N1413" s="33"/>
      <c r="O1413" s="33"/>
      <c r="P1413" s="33"/>
      <c r="Q1413" s="33"/>
      <c r="R1413" s="33"/>
      <c r="S1413" s="33"/>
      <c r="T1413" s="33"/>
      <c r="U1413" s="33"/>
      <c r="V1413" s="33"/>
      <c r="W1413" s="33"/>
      <c r="X1413" s="33"/>
      <c r="Y1413" s="33"/>
      <c r="Z1413" s="33"/>
    </row>
    <row r="1414" ht="15.75" customHeight="1">
      <c r="A1414" s="44"/>
      <c r="D1414" s="46"/>
      <c r="E1414" s="40"/>
      <c r="F1414" s="47" t="s">
        <v>283</v>
      </c>
      <c r="G1414" s="51" t="str">
        <f t="shared" ref="G1414:G1418" si="189">D1417</f>
        <v/>
      </c>
      <c r="H1414" s="50"/>
      <c r="I1414" s="33"/>
      <c r="J1414" s="33"/>
      <c r="K1414" s="33"/>
      <c r="L1414" s="33"/>
      <c r="M1414" s="33"/>
      <c r="N1414" s="33"/>
      <c r="O1414" s="33"/>
      <c r="P1414" s="33"/>
      <c r="Q1414" s="33"/>
      <c r="R1414" s="33"/>
      <c r="S1414" s="33"/>
      <c r="T1414" s="33"/>
      <c r="U1414" s="33"/>
      <c r="V1414" s="33"/>
      <c r="W1414" s="33"/>
      <c r="X1414" s="33"/>
      <c r="Y1414" s="33"/>
      <c r="Z1414" s="33"/>
    </row>
    <row r="1415" ht="15.75" customHeight="1">
      <c r="A1415" s="44"/>
      <c r="D1415" s="46"/>
      <c r="E1415" s="40"/>
      <c r="F1415" s="47" t="s">
        <v>300</v>
      </c>
      <c r="G1415" s="51" t="str">
        <f t="shared" si="189"/>
        <v/>
      </c>
      <c r="H1415" s="50"/>
      <c r="I1415" s="33"/>
      <c r="J1415" s="33"/>
      <c r="K1415" s="33"/>
      <c r="L1415" s="33"/>
      <c r="M1415" s="33"/>
      <c r="N1415" s="33"/>
      <c r="O1415" s="33"/>
      <c r="P1415" s="33"/>
      <c r="Q1415" s="33"/>
      <c r="R1415" s="33"/>
      <c r="S1415" s="33"/>
      <c r="T1415" s="33"/>
      <c r="U1415" s="33"/>
      <c r="V1415" s="33"/>
      <c r="W1415" s="33"/>
      <c r="X1415" s="33"/>
      <c r="Y1415" s="33"/>
      <c r="Z1415" s="33"/>
    </row>
    <row r="1416" ht="15.75" customHeight="1">
      <c r="A1416" s="44" t="s">
        <v>306</v>
      </c>
      <c r="B1416" s="52" t="str">
        <f>IFERROR(VLOOKUP(A1411,REKAPAN!$A$1:$M$2940,4, FALSE))</f>
        <v/>
      </c>
      <c r="C1416" s="53"/>
      <c r="D1416" s="54"/>
      <c r="E1416" s="40"/>
      <c r="F1416" s="47" t="s">
        <v>325</v>
      </c>
      <c r="G1416" s="49" t="str">
        <f t="shared" si="189"/>
        <v/>
      </c>
      <c r="H1416" s="50"/>
      <c r="I1416" s="33"/>
      <c r="J1416" s="33"/>
      <c r="K1416" s="33"/>
      <c r="L1416" s="33"/>
      <c r="M1416" s="33"/>
      <c r="N1416" s="33"/>
      <c r="O1416" s="33"/>
      <c r="P1416" s="33"/>
      <c r="Q1416" s="33"/>
      <c r="R1416" s="33"/>
      <c r="S1416" s="33"/>
      <c r="T1416" s="33"/>
      <c r="U1416" s="33"/>
      <c r="V1416" s="33"/>
      <c r="W1416" s="33"/>
      <c r="X1416" s="33"/>
      <c r="Y1416" s="33"/>
      <c r="Z1416" s="33"/>
    </row>
    <row r="1417" ht="15.75" customHeight="1">
      <c r="A1417" s="30" t="s">
        <v>332</v>
      </c>
      <c r="B1417" s="55" t="s">
        <v>333</v>
      </c>
      <c r="C1417" s="56" t="s">
        <v>283</v>
      </c>
      <c r="D1417" s="57" t="str">
        <f>IFERROR(VLOOKUP(A1411,REKAPAN!$A$1:$M$2940,12, FALSE))</f>
        <v/>
      </c>
      <c r="E1417" s="40"/>
      <c r="F1417" s="47" t="s">
        <v>351</v>
      </c>
      <c r="G1417" s="49" t="str">
        <f t="shared" si="189"/>
        <v/>
      </c>
      <c r="H1417" s="50"/>
      <c r="I1417" s="33"/>
      <c r="J1417" s="33"/>
      <c r="K1417" s="33"/>
      <c r="L1417" s="33"/>
      <c r="M1417" s="33"/>
      <c r="N1417" s="33"/>
      <c r="O1417" s="33"/>
      <c r="P1417" s="33"/>
      <c r="Q1417" s="33"/>
      <c r="R1417" s="33"/>
      <c r="S1417" s="33"/>
      <c r="T1417" s="33"/>
      <c r="U1417" s="33"/>
      <c r="V1417" s="33"/>
      <c r="W1417" s="33"/>
      <c r="X1417" s="33"/>
      <c r="Y1417" s="33"/>
      <c r="Z1417" s="33"/>
    </row>
    <row r="1418" ht="15.75" customHeight="1">
      <c r="A1418" s="44" t="s">
        <v>266</v>
      </c>
      <c r="B1418" s="52" t="str">
        <f>IFERROR(VLOOKUP(A1411,REKAPAN!$A$1:$O$2940,15, FALSE))</f>
        <v/>
      </c>
      <c r="C1418" s="58" t="s">
        <v>300</v>
      </c>
      <c r="D1418" s="59" t="str">
        <f>IFERROR(VLOOKUP(A1411,REKAPAN!$A$1:$M$2940,13, FALSE))</f>
        <v/>
      </c>
      <c r="E1418" s="40"/>
      <c r="F1418" s="47" t="s">
        <v>372</v>
      </c>
      <c r="G1418" s="49" t="str">
        <f t="shared" si="189"/>
        <v/>
      </c>
      <c r="H1418" s="50"/>
      <c r="I1418" s="33"/>
      <c r="J1418" s="33"/>
      <c r="K1418" s="33"/>
      <c r="L1418" s="33"/>
      <c r="M1418" s="33"/>
      <c r="N1418" s="33"/>
      <c r="O1418" s="33"/>
      <c r="P1418" s="33"/>
      <c r="Q1418" s="33"/>
      <c r="R1418" s="33"/>
      <c r="S1418" s="33"/>
      <c r="T1418" s="33"/>
      <c r="U1418" s="33"/>
      <c r="V1418" s="33"/>
      <c r="W1418" s="33"/>
      <c r="X1418" s="33"/>
      <c r="Y1418" s="33"/>
      <c r="Z1418" s="33"/>
    </row>
    <row r="1419" ht="15.75" customHeight="1">
      <c r="A1419" s="44" t="s">
        <v>383</v>
      </c>
      <c r="B1419" s="52" t="str">
        <f>IFERROR(VLOOKUP(A1411,REKAPAN!$A$1:$M$2940,6, FALSE))</f>
        <v/>
      </c>
      <c r="C1419" s="58" t="s">
        <v>325</v>
      </c>
      <c r="D1419" s="60" t="str">
        <f>IFERROR(VLOOKUP(A1411,REKAPAN!$A$1:$M$2940,11, FALSE))</f>
        <v/>
      </c>
      <c r="E1419" s="40"/>
      <c r="F1419" s="47" t="s">
        <v>394</v>
      </c>
      <c r="G1419" s="61" t="str">
        <f>IFERROR(VLOOKUP(A1411,REKAPAN!$A$1:$O$2235,14, FALSE))</f>
        <v/>
      </c>
      <c r="H1419" s="50"/>
      <c r="I1419" s="33"/>
      <c r="J1419" s="33"/>
      <c r="K1419" s="33"/>
      <c r="L1419" s="33"/>
      <c r="M1419" s="33"/>
      <c r="N1419" s="33"/>
      <c r="O1419" s="33"/>
      <c r="P1419" s="33"/>
      <c r="Q1419" s="33"/>
      <c r="R1419" s="33"/>
      <c r="S1419" s="33"/>
      <c r="T1419" s="33"/>
      <c r="U1419" s="33"/>
      <c r="V1419" s="33"/>
      <c r="W1419" s="33"/>
      <c r="X1419" s="33"/>
      <c r="Y1419" s="33"/>
      <c r="Z1419" s="33"/>
    </row>
    <row r="1420" ht="15.75" customHeight="1">
      <c r="A1420" s="44" t="s">
        <v>404</v>
      </c>
      <c r="B1420" s="62" t="str">
        <f>IFERROR(VLOOKUP(A1411,REKAPAN!$A$1:$M$2940,5, FALSE))</f>
        <v/>
      </c>
      <c r="C1420" s="58" t="s">
        <v>351</v>
      </c>
      <c r="D1420" s="60" t="str">
        <f>IFERROR(VLOOKUP(A1411,REKAPAN!$A$1:$M$2940,9, FALSE))</f>
        <v/>
      </c>
      <c r="E1420" s="40"/>
      <c r="F1420" s="47" t="s">
        <v>383</v>
      </c>
      <c r="G1420" s="63" t="str">
        <f t="shared" ref="G1420:G1421" si="190">B1419</f>
        <v/>
      </c>
      <c r="H1420" s="50"/>
      <c r="I1420" s="33"/>
      <c r="J1420" s="33"/>
      <c r="K1420" s="33"/>
      <c r="L1420" s="33"/>
      <c r="M1420" s="33"/>
      <c r="N1420" s="33"/>
      <c r="O1420" s="33"/>
      <c r="P1420" s="33"/>
      <c r="Q1420" s="33"/>
      <c r="R1420" s="33"/>
      <c r="S1420" s="33"/>
      <c r="T1420" s="33"/>
      <c r="U1420" s="33"/>
      <c r="V1420" s="33"/>
      <c r="W1420" s="33"/>
      <c r="X1420" s="33"/>
      <c r="Y1420" s="33"/>
      <c r="Z1420" s="33"/>
    </row>
    <row r="1421" ht="15.75" customHeight="1">
      <c r="A1421" s="64"/>
      <c r="C1421" s="58" t="s">
        <v>372</v>
      </c>
      <c r="D1421" s="65" t="str">
        <f>IFERROR(VLOOKUP(A1411,REKAPAN!$A$1:$M$2940,10, FALSE))</f>
        <v/>
      </c>
      <c r="E1421" s="40"/>
      <c r="F1421" s="47" t="s">
        <v>404</v>
      </c>
      <c r="G1421" s="66" t="str">
        <f t="shared" si="190"/>
        <v/>
      </c>
      <c r="H1421" s="50"/>
      <c r="I1421" s="33"/>
      <c r="J1421" s="33"/>
      <c r="K1421" s="33"/>
      <c r="L1421" s="33"/>
      <c r="M1421" s="33"/>
      <c r="N1421" s="33"/>
      <c r="O1421" s="33"/>
      <c r="P1421" s="33"/>
      <c r="Q1421" s="33"/>
      <c r="R1421" s="33"/>
      <c r="S1421" s="33"/>
      <c r="T1421" s="33"/>
      <c r="U1421" s="33"/>
      <c r="V1421" s="33"/>
      <c r="W1421" s="33"/>
      <c r="X1421" s="33"/>
      <c r="Y1421" s="33"/>
      <c r="Z1421" s="33"/>
    </row>
    <row r="1422" ht="15.75" customHeight="1">
      <c r="A1422" s="64"/>
      <c r="C1422" s="58" t="s">
        <v>394</v>
      </c>
      <c r="D1422" s="67"/>
      <c r="E1422" s="40"/>
      <c r="F1422" s="47"/>
      <c r="H1422" s="50"/>
      <c r="I1422" s="33"/>
      <c r="J1422" s="33"/>
      <c r="K1422" s="33"/>
      <c r="L1422" s="33"/>
      <c r="M1422" s="33"/>
      <c r="N1422" s="33"/>
      <c r="O1422" s="33"/>
      <c r="P1422" s="33"/>
      <c r="Q1422" s="33"/>
      <c r="R1422" s="33"/>
      <c r="S1422" s="33"/>
      <c r="T1422" s="33"/>
      <c r="U1422" s="33"/>
      <c r="V1422" s="33"/>
      <c r="W1422" s="33"/>
      <c r="X1422" s="33"/>
      <c r="Y1422" s="33"/>
      <c r="Z1422" s="33"/>
    </row>
    <row r="1423" ht="15.75" customHeight="1">
      <c r="A1423" s="64"/>
      <c r="C1423" s="53"/>
      <c r="D1423" s="50"/>
      <c r="E1423" s="40"/>
      <c r="F1423" s="64"/>
      <c r="H1423" s="50"/>
      <c r="I1423" s="33"/>
      <c r="J1423" s="33"/>
      <c r="K1423" s="33"/>
      <c r="L1423" s="33"/>
      <c r="M1423" s="33"/>
      <c r="N1423" s="33"/>
      <c r="O1423" s="33"/>
      <c r="P1423" s="33"/>
      <c r="Q1423" s="33"/>
      <c r="R1423" s="33"/>
      <c r="S1423" s="33"/>
      <c r="T1423" s="33"/>
      <c r="U1423" s="33"/>
      <c r="V1423" s="33"/>
      <c r="W1423" s="33"/>
      <c r="X1423" s="33"/>
      <c r="Y1423" s="33"/>
      <c r="Z1423" s="33"/>
    </row>
    <row r="1424" ht="15.75" customHeight="1">
      <c r="A1424" s="47" t="s">
        <v>460</v>
      </c>
      <c r="B1424" s="68" t="s">
        <v>462</v>
      </c>
      <c r="C1424" s="53"/>
      <c r="D1424" s="54"/>
      <c r="E1424" s="40"/>
      <c r="F1424" s="69" t="s">
        <v>464</v>
      </c>
      <c r="G1424" s="70" t="s">
        <v>469</v>
      </c>
      <c r="H1424" s="71"/>
      <c r="I1424" s="33"/>
      <c r="J1424" s="33"/>
      <c r="K1424" s="33"/>
      <c r="L1424" s="33"/>
      <c r="M1424" s="33"/>
      <c r="N1424" s="33"/>
      <c r="O1424" s="33"/>
      <c r="P1424" s="33"/>
      <c r="Q1424" s="33"/>
      <c r="R1424" s="33"/>
      <c r="S1424" s="33"/>
      <c r="T1424" s="33"/>
      <c r="U1424" s="33"/>
      <c r="V1424" s="33"/>
      <c r="W1424" s="33"/>
      <c r="X1424" s="33"/>
      <c r="Y1424" s="33"/>
      <c r="Z1424" s="33"/>
    </row>
    <row r="1425" ht="15.75" customHeight="1">
      <c r="A1425" s="72" t="str">
        <f>IFERROR(VLOOKUP(A1411,REKAPAN!$A$2:$R$2940,16, FALSE))</f>
        <v/>
      </c>
      <c r="B1425" s="73"/>
      <c r="C1425" s="74"/>
      <c r="D1425" s="75"/>
      <c r="E1425" s="76"/>
      <c r="F1425" s="77"/>
      <c r="G1425" s="78"/>
      <c r="H1425" s="79"/>
      <c r="I1425" s="33"/>
      <c r="J1425" s="33"/>
      <c r="K1425" s="33"/>
      <c r="L1425" s="33"/>
      <c r="M1425" s="33"/>
      <c r="N1425" s="33"/>
      <c r="O1425" s="33"/>
      <c r="P1425" s="33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</row>
    <row r="1426" ht="15.75" customHeight="1">
      <c r="A1426" s="26" t="s">
        <v>4111</v>
      </c>
      <c r="B1426" s="27"/>
      <c r="C1426" s="27"/>
      <c r="D1426" s="28"/>
      <c r="E1426" s="29"/>
      <c r="F1426" s="30" t="str">
        <f>A1426</f>
        <v>(31)16</v>
      </c>
      <c r="G1426" s="31" t="s">
        <v>238</v>
      </c>
      <c r="H1426" s="32"/>
      <c r="I1426" s="33"/>
      <c r="J1426" s="33"/>
      <c r="K1426" s="33"/>
      <c r="L1426" s="33"/>
      <c r="M1426" s="33"/>
      <c r="N1426" s="33"/>
      <c r="O1426" s="33"/>
      <c r="P1426" s="33"/>
      <c r="Q1426" s="33"/>
      <c r="R1426" s="33"/>
      <c r="S1426" s="33"/>
      <c r="T1426" s="33"/>
      <c r="U1426" s="33"/>
      <c r="V1426" s="33"/>
      <c r="W1426" s="33"/>
      <c r="X1426" s="33"/>
      <c r="Y1426" s="33"/>
      <c r="Z1426" s="33"/>
    </row>
    <row r="1427" ht="15.75" customHeight="1">
      <c r="A1427" s="34" t="s">
        <v>239</v>
      </c>
      <c r="B1427" s="35" t="str">
        <f>IFERROR(VLOOKUP(A1426,REKAPAN!$A$1:$M$2940,2, FALSE))</f>
        <v/>
      </c>
      <c r="C1427" s="36"/>
      <c r="D1427" s="38"/>
      <c r="E1427" s="40"/>
      <c r="F1427" s="30" t="s">
        <v>266</v>
      </c>
      <c r="G1427" s="43" t="str">
        <f>B1433</f>
        <v/>
      </c>
      <c r="H1427" s="28"/>
      <c r="I1427" s="33"/>
      <c r="J1427" s="33"/>
      <c r="K1427" s="33"/>
      <c r="L1427" s="33"/>
      <c r="M1427" s="33"/>
      <c r="N1427" s="33"/>
      <c r="O1427" s="33"/>
      <c r="P1427" s="33"/>
      <c r="Q1427" s="33"/>
      <c r="R1427" s="33"/>
      <c r="S1427" s="33"/>
      <c r="T1427" s="33"/>
      <c r="U1427" s="33"/>
      <c r="V1427" s="33"/>
      <c r="W1427" s="33"/>
      <c r="X1427" s="33"/>
      <c r="Y1427" s="33"/>
      <c r="Z1427" s="33"/>
    </row>
    <row r="1428" ht="15.75" customHeight="1">
      <c r="A1428" s="44" t="s">
        <v>269</v>
      </c>
      <c r="B1428" s="45" t="str">
        <f>IFERROR(VLOOKUP(A1426,REKAPAN!$A$1:$M$2940,3, FALSE))</f>
        <v/>
      </c>
      <c r="D1428" s="46"/>
      <c r="E1428" s="40"/>
      <c r="F1428" s="47" t="s">
        <v>270</v>
      </c>
      <c r="G1428" s="49" t="str">
        <f>B1427</f>
        <v/>
      </c>
      <c r="H1428" s="50"/>
      <c r="I1428" s="33"/>
      <c r="J1428" s="33"/>
      <c r="K1428" s="33"/>
      <c r="L1428" s="33"/>
      <c r="M1428" s="33"/>
      <c r="N1428" s="33"/>
      <c r="O1428" s="33"/>
      <c r="P1428" s="33"/>
      <c r="Q1428" s="33"/>
      <c r="R1428" s="33"/>
      <c r="S1428" s="33"/>
      <c r="T1428" s="33"/>
      <c r="U1428" s="33"/>
      <c r="V1428" s="33"/>
      <c r="W1428" s="33"/>
      <c r="X1428" s="33"/>
      <c r="Y1428" s="33"/>
      <c r="Z1428" s="33"/>
    </row>
    <row r="1429" ht="15.75" customHeight="1">
      <c r="A1429" s="44"/>
      <c r="D1429" s="46"/>
      <c r="E1429" s="40"/>
      <c r="F1429" s="47" t="s">
        <v>283</v>
      </c>
      <c r="G1429" s="51" t="str">
        <f t="shared" ref="G1429:G1433" si="191">D1432</f>
        <v/>
      </c>
      <c r="H1429" s="50"/>
      <c r="I1429" s="33"/>
      <c r="J1429" s="33"/>
      <c r="K1429" s="33"/>
      <c r="L1429" s="33"/>
      <c r="M1429" s="33"/>
      <c r="N1429" s="33"/>
      <c r="O1429" s="33"/>
      <c r="P1429" s="33"/>
      <c r="Q1429" s="33"/>
      <c r="R1429" s="33"/>
      <c r="S1429" s="33"/>
      <c r="T1429" s="33"/>
      <c r="U1429" s="33"/>
      <c r="V1429" s="33"/>
      <c r="W1429" s="33"/>
      <c r="X1429" s="33"/>
      <c r="Y1429" s="33"/>
      <c r="Z1429" s="33"/>
    </row>
    <row r="1430" ht="15.75" customHeight="1">
      <c r="A1430" s="44"/>
      <c r="D1430" s="46"/>
      <c r="E1430" s="40"/>
      <c r="F1430" s="47" t="s">
        <v>300</v>
      </c>
      <c r="G1430" s="51" t="str">
        <f t="shared" si="191"/>
        <v/>
      </c>
      <c r="H1430" s="50"/>
      <c r="I1430" s="33"/>
      <c r="J1430" s="33"/>
      <c r="K1430" s="33"/>
      <c r="L1430" s="33"/>
      <c r="M1430" s="33"/>
      <c r="N1430" s="33"/>
      <c r="O1430" s="33"/>
      <c r="P1430" s="33"/>
      <c r="Q1430" s="33"/>
      <c r="R1430" s="33"/>
      <c r="S1430" s="33"/>
      <c r="T1430" s="33"/>
      <c r="U1430" s="33"/>
      <c r="V1430" s="33"/>
      <c r="W1430" s="33"/>
      <c r="X1430" s="33"/>
      <c r="Y1430" s="33"/>
      <c r="Z1430" s="33"/>
    </row>
    <row r="1431" ht="15.75" customHeight="1">
      <c r="A1431" s="44" t="s">
        <v>306</v>
      </c>
      <c r="B1431" s="52" t="str">
        <f>IFERROR(VLOOKUP(A1426,REKAPAN!$A$1:$M$2940,4, FALSE))</f>
        <v/>
      </c>
      <c r="C1431" s="53"/>
      <c r="D1431" s="54"/>
      <c r="E1431" s="40"/>
      <c r="F1431" s="47" t="s">
        <v>325</v>
      </c>
      <c r="G1431" s="49" t="str">
        <f t="shared" si="191"/>
        <v/>
      </c>
      <c r="H1431" s="50"/>
      <c r="I1431" s="33"/>
      <c r="J1431" s="33"/>
      <c r="K1431" s="33"/>
      <c r="L1431" s="33"/>
      <c r="M1431" s="33"/>
      <c r="N1431" s="33"/>
      <c r="O1431" s="33"/>
      <c r="P1431" s="33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</row>
    <row r="1432" ht="15.75" customHeight="1">
      <c r="A1432" s="30" t="s">
        <v>332</v>
      </c>
      <c r="B1432" s="55" t="s">
        <v>333</v>
      </c>
      <c r="C1432" s="56" t="s">
        <v>283</v>
      </c>
      <c r="D1432" s="57" t="str">
        <f>IFERROR(VLOOKUP(A1426,REKAPAN!$A$1:$M$2940,12, FALSE))</f>
        <v/>
      </c>
      <c r="E1432" s="40"/>
      <c r="F1432" s="47" t="s">
        <v>351</v>
      </c>
      <c r="G1432" s="49" t="str">
        <f t="shared" si="191"/>
        <v/>
      </c>
      <c r="H1432" s="50"/>
      <c r="I1432" s="33"/>
      <c r="J1432" s="33"/>
      <c r="K1432" s="33"/>
      <c r="L1432" s="33"/>
      <c r="M1432" s="33"/>
      <c r="N1432" s="33"/>
      <c r="O1432" s="33"/>
      <c r="P1432" s="33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</row>
    <row r="1433" ht="15.75" customHeight="1">
      <c r="A1433" s="44" t="s">
        <v>266</v>
      </c>
      <c r="B1433" s="52" t="str">
        <f>IFERROR(VLOOKUP(A1426,REKAPAN!$A$1:$O$2940,15, FALSE))</f>
        <v/>
      </c>
      <c r="C1433" s="58" t="s">
        <v>300</v>
      </c>
      <c r="D1433" s="59" t="str">
        <f>IFERROR(VLOOKUP(A1426,REKAPAN!$A$1:$M$2940,13, FALSE))</f>
        <v/>
      </c>
      <c r="E1433" s="40"/>
      <c r="F1433" s="47" t="s">
        <v>372</v>
      </c>
      <c r="G1433" s="49" t="str">
        <f t="shared" si="191"/>
        <v/>
      </c>
      <c r="H1433" s="50"/>
      <c r="I1433" s="33"/>
      <c r="J1433" s="33"/>
      <c r="K1433" s="33"/>
      <c r="L1433" s="33"/>
      <c r="M1433" s="33"/>
      <c r="N1433" s="33"/>
      <c r="O1433" s="33"/>
      <c r="P1433" s="33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</row>
    <row r="1434" ht="15.75" customHeight="1">
      <c r="A1434" s="44" t="s">
        <v>383</v>
      </c>
      <c r="B1434" s="52" t="str">
        <f>IFERROR(VLOOKUP(A1426,REKAPAN!$A$1:$M$2940,6, FALSE))</f>
        <v/>
      </c>
      <c r="C1434" s="58" t="s">
        <v>325</v>
      </c>
      <c r="D1434" s="60" t="str">
        <f>IFERROR(VLOOKUP(A1426,REKAPAN!$A$1:$M$2940,11, FALSE))</f>
        <v/>
      </c>
      <c r="E1434" s="40"/>
      <c r="F1434" s="47" t="s">
        <v>394</v>
      </c>
      <c r="G1434" s="61" t="str">
        <f>IFERROR(VLOOKUP(A1426,REKAPAN!$A$1:$O$2235,14, FALSE))</f>
        <v/>
      </c>
      <c r="H1434" s="50"/>
      <c r="I1434" s="33"/>
      <c r="J1434" s="33"/>
      <c r="K1434" s="33"/>
      <c r="L1434" s="33"/>
      <c r="M1434" s="33"/>
      <c r="N1434" s="33"/>
      <c r="O1434" s="33"/>
      <c r="P1434" s="33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</row>
    <row r="1435" ht="15.75" customHeight="1">
      <c r="A1435" s="44" t="s">
        <v>404</v>
      </c>
      <c r="B1435" s="62" t="str">
        <f>IFERROR(VLOOKUP(A1426,REKAPAN!$A$1:$M$2940,5, FALSE))</f>
        <v/>
      </c>
      <c r="C1435" s="58" t="s">
        <v>351</v>
      </c>
      <c r="D1435" s="60" t="str">
        <f>IFERROR(VLOOKUP(A1426,REKAPAN!$A$1:$M$2940,9, FALSE))</f>
        <v/>
      </c>
      <c r="E1435" s="40"/>
      <c r="F1435" s="47" t="s">
        <v>383</v>
      </c>
      <c r="G1435" s="63" t="str">
        <f t="shared" ref="G1435:G1436" si="192">B1434</f>
        <v/>
      </c>
      <c r="H1435" s="50"/>
      <c r="I1435" s="33"/>
      <c r="J1435" s="33"/>
      <c r="K1435" s="33"/>
      <c r="L1435" s="33"/>
      <c r="M1435" s="33"/>
      <c r="N1435" s="33"/>
      <c r="O1435" s="33"/>
      <c r="P1435" s="33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</row>
    <row r="1436" ht="15.75" customHeight="1">
      <c r="A1436" s="64"/>
      <c r="C1436" s="58" t="s">
        <v>372</v>
      </c>
      <c r="D1436" s="65" t="str">
        <f>IFERROR(VLOOKUP(A1426,REKAPAN!$A$1:$M$2940,10, FALSE))</f>
        <v/>
      </c>
      <c r="E1436" s="40"/>
      <c r="F1436" s="47" t="s">
        <v>404</v>
      </c>
      <c r="G1436" s="66" t="str">
        <f t="shared" si="192"/>
        <v/>
      </c>
      <c r="H1436" s="50"/>
      <c r="I1436" s="33"/>
      <c r="J1436" s="33"/>
      <c r="K1436" s="33"/>
      <c r="L1436" s="33"/>
      <c r="M1436" s="33"/>
      <c r="N1436" s="33"/>
      <c r="O1436" s="33"/>
      <c r="P1436" s="33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</row>
    <row r="1437" ht="15.75" customHeight="1">
      <c r="A1437" s="64"/>
      <c r="C1437" s="58" t="s">
        <v>394</v>
      </c>
      <c r="D1437" s="67"/>
      <c r="E1437" s="40"/>
      <c r="F1437" s="47"/>
      <c r="H1437" s="50"/>
      <c r="I1437" s="33"/>
      <c r="J1437" s="33"/>
      <c r="K1437" s="33"/>
      <c r="L1437" s="33"/>
      <c r="M1437" s="33"/>
      <c r="N1437" s="33"/>
      <c r="O1437" s="33"/>
      <c r="P1437" s="33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</row>
    <row r="1438" ht="15.75" customHeight="1">
      <c r="A1438" s="64"/>
      <c r="C1438" s="53"/>
      <c r="D1438" s="50"/>
      <c r="E1438" s="40"/>
      <c r="F1438" s="64"/>
      <c r="H1438" s="50"/>
      <c r="I1438" s="33"/>
      <c r="J1438" s="33"/>
      <c r="K1438" s="33"/>
      <c r="L1438" s="33"/>
      <c r="M1438" s="33"/>
      <c r="N1438" s="33"/>
      <c r="O1438" s="33"/>
      <c r="P1438" s="33"/>
      <c r="Q1438" s="33"/>
      <c r="R1438" s="33"/>
      <c r="S1438" s="33"/>
      <c r="T1438" s="33"/>
      <c r="U1438" s="33"/>
      <c r="V1438" s="33"/>
      <c r="W1438" s="33"/>
      <c r="X1438" s="33"/>
      <c r="Y1438" s="33"/>
      <c r="Z1438" s="33"/>
    </row>
    <row r="1439" ht="15.75" customHeight="1">
      <c r="A1439" s="47" t="s">
        <v>460</v>
      </c>
      <c r="B1439" s="68" t="s">
        <v>462</v>
      </c>
      <c r="C1439" s="53"/>
      <c r="D1439" s="54"/>
      <c r="E1439" s="40"/>
      <c r="F1439" s="69" t="s">
        <v>464</v>
      </c>
      <c r="G1439" s="70" t="s">
        <v>469</v>
      </c>
      <c r="H1439" s="71"/>
      <c r="I1439" s="33"/>
      <c r="J1439" s="33"/>
      <c r="K1439" s="33"/>
      <c r="L1439" s="33"/>
      <c r="M1439" s="33"/>
      <c r="N1439" s="33"/>
      <c r="O1439" s="33"/>
      <c r="P1439" s="33"/>
      <c r="Q1439" s="33"/>
      <c r="R1439" s="33"/>
      <c r="S1439" s="33"/>
      <c r="T1439" s="33"/>
      <c r="U1439" s="33"/>
      <c r="V1439" s="33"/>
      <c r="W1439" s="33"/>
      <c r="X1439" s="33"/>
      <c r="Y1439" s="33"/>
      <c r="Z1439" s="33"/>
    </row>
    <row r="1440" ht="15.75" customHeight="1">
      <c r="A1440" s="72" t="str">
        <f>IFERROR(VLOOKUP(A1426,REKAPAN!$A$2:$R$2940,16, FALSE))</f>
        <v/>
      </c>
      <c r="B1440" s="73"/>
      <c r="C1440" s="74"/>
      <c r="D1440" s="75"/>
      <c r="E1440" s="76"/>
      <c r="F1440" s="77"/>
      <c r="G1440" s="78"/>
      <c r="H1440" s="79"/>
      <c r="I1440" s="33"/>
      <c r="J1440" s="33"/>
      <c r="K1440" s="33"/>
      <c r="L1440" s="33"/>
      <c r="M1440" s="33"/>
      <c r="N1440" s="33"/>
      <c r="O1440" s="33"/>
      <c r="P1440" s="33"/>
      <c r="Q1440" s="33"/>
      <c r="R1440" s="33"/>
      <c r="S1440" s="33"/>
      <c r="T1440" s="33"/>
      <c r="U1440" s="33"/>
      <c r="V1440" s="33"/>
      <c r="W1440" s="33"/>
      <c r="X1440" s="33"/>
      <c r="Y1440" s="33"/>
      <c r="Z1440" s="33"/>
    </row>
    <row r="1441" ht="15.75" customHeight="1">
      <c r="A1441" s="162" t="s">
        <v>4114</v>
      </c>
      <c r="B1441" s="27"/>
      <c r="C1441" s="27"/>
      <c r="D1441" s="28"/>
      <c r="E1441" s="163"/>
      <c r="F1441" s="164" t="str">
        <f>A1441</f>
        <v>(31)18</v>
      </c>
      <c r="G1441" s="165" t="s">
        <v>238</v>
      </c>
      <c r="H1441" s="166"/>
      <c r="I1441" s="33"/>
      <c r="J1441" s="33"/>
      <c r="K1441" s="33"/>
      <c r="L1441" s="33"/>
      <c r="M1441" s="33"/>
      <c r="N1441" s="33"/>
      <c r="O1441" s="33"/>
      <c r="P1441" s="33"/>
      <c r="Q1441" s="33"/>
      <c r="R1441" s="33"/>
      <c r="S1441" s="33"/>
      <c r="T1441" s="33"/>
      <c r="U1441" s="33"/>
      <c r="V1441" s="33"/>
      <c r="W1441" s="33"/>
      <c r="X1441" s="33"/>
      <c r="Y1441" s="33"/>
      <c r="Z1441" s="33"/>
    </row>
    <row r="1442" ht="15.75" customHeight="1">
      <c r="A1442" s="167" t="s">
        <v>239</v>
      </c>
      <c r="B1442" s="168" t="str">
        <f>IFERROR(VLOOKUP(A1441,REKAPAN!$A$1:$M$2940,2, FALSE))</f>
        <v/>
      </c>
      <c r="C1442" s="169"/>
      <c r="D1442" s="170"/>
      <c r="E1442" s="171"/>
      <c r="F1442" s="164" t="s">
        <v>266</v>
      </c>
      <c r="G1442" s="172" t="str">
        <f>B1448</f>
        <v/>
      </c>
      <c r="H1442" s="28"/>
      <c r="I1442" s="33"/>
      <c r="J1442" s="33"/>
      <c r="K1442" s="33"/>
      <c r="L1442" s="33"/>
      <c r="M1442" s="33"/>
      <c r="N1442" s="33"/>
      <c r="O1442" s="33"/>
      <c r="P1442" s="33"/>
      <c r="Q1442" s="33"/>
      <c r="R1442" s="33"/>
      <c r="S1442" s="33"/>
      <c r="T1442" s="33"/>
      <c r="U1442" s="33"/>
      <c r="V1442" s="33"/>
      <c r="W1442" s="33"/>
      <c r="X1442" s="33"/>
      <c r="Y1442" s="33"/>
      <c r="Z1442" s="33"/>
    </row>
    <row r="1443" ht="15.75" customHeight="1">
      <c r="A1443" s="173" t="s">
        <v>269</v>
      </c>
      <c r="B1443" s="174" t="str">
        <f>IFERROR(VLOOKUP(A1441,REKAPAN!$A$1:$M$2940,3, FALSE))</f>
        <v/>
      </c>
      <c r="D1443" s="175"/>
      <c r="E1443" s="171"/>
      <c r="F1443" s="176" t="s">
        <v>270</v>
      </c>
      <c r="G1443" s="177" t="str">
        <f>B1442</f>
        <v/>
      </c>
      <c r="H1443" s="50"/>
      <c r="I1443" s="33"/>
      <c r="J1443" s="33"/>
      <c r="K1443" s="33"/>
      <c r="L1443" s="33"/>
      <c r="M1443" s="33"/>
      <c r="N1443" s="33"/>
      <c r="O1443" s="33"/>
      <c r="P1443" s="33"/>
      <c r="Q1443" s="33"/>
      <c r="R1443" s="33"/>
      <c r="S1443" s="33"/>
      <c r="T1443" s="33"/>
      <c r="U1443" s="33"/>
      <c r="V1443" s="33"/>
      <c r="W1443" s="33"/>
      <c r="X1443" s="33"/>
      <c r="Y1443" s="33"/>
      <c r="Z1443" s="33"/>
    </row>
    <row r="1444" ht="15.75" customHeight="1">
      <c r="A1444" s="173"/>
      <c r="D1444" s="175"/>
      <c r="E1444" s="171"/>
      <c r="F1444" s="176" t="s">
        <v>283</v>
      </c>
      <c r="G1444" s="178" t="str">
        <f t="shared" ref="G1444:G1448" si="193">D1447</f>
        <v/>
      </c>
      <c r="H1444" s="50"/>
      <c r="I1444" s="33"/>
      <c r="J1444" s="33"/>
      <c r="K1444" s="33"/>
      <c r="L1444" s="33"/>
      <c r="M1444" s="33"/>
      <c r="N1444" s="33"/>
      <c r="O1444" s="33"/>
      <c r="P1444" s="33"/>
      <c r="Q1444" s="33"/>
      <c r="R1444" s="33"/>
      <c r="S1444" s="33"/>
      <c r="T1444" s="33"/>
      <c r="U1444" s="33"/>
      <c r="V1444" s="33"/>
      <c r="W1444" s="33"/>
      <c r="X1444" s="33"/>
      <c r="Y1444" s="33"/>
      <c r="Z1444" s="33"/>
    </row>
    <row r="1445" ht="15.75" customHeight="1">
      <c r="A1445" s="173"/>
      <c r="D1445" s="175"/>
      <c r="E1445" s="171"/>
      <c r="F1445" s="176" t="s">
        <v>300</v>
      </c>
      <c r="G1445" s="178" t="str">
        <f t="shared" si="193"/>
        <v/>
      </c>
      <c r="H1445" s="50"/>
      <c r="I1445" s="33"/>
      <c r="J1445" s="33"/>
      <c r="K1445" s="33"/>
      <c r="L1445" s="33"/>
      <c r="M1445" s="33"/>
      <c r="N1445" s="33"/>
      <c r="O1445" s="33"/>
      <c r="P1445" s="33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</row>
    <row r="1446" ht="15.75" customHeight="1">
      <c r="A1446" s="173" t="s">
        <v>306</v>
      </c>
      <c r="B1446" s="179" t="str">
        <f>IFERROR(VLOOKUP(A1441,REKAPAN!$A$1:$M$2940,4, FALSE))</f>
        <v/>
      </c>
      <c r="C1446" s="180"/>
      <c r="D1446" s="181"/>
      <c r="E1446" s="171"/>
      <c r="F1446" s="176" t="s">
        <v>325</v>
      </c>
      <c r="G1446" s="177" t="str">
        <f t="shared" si="193"/>
        <v/>
      </c>
      <c r="H1446" s="50"/>
      <c r="I1446" s="33"/>
      <c r="J1446" s="33"/>
      <c r="K1446" s="33"/>
      <c r="L1446" s="33"/>
      <c r="M1446" s="33"/>
      <c r="N1446" s="33"/>
      <c r="O1446" s="33"/>
      <c r="P1446" s="33"/>
      <c r="Q1446" s="33"/>
      <c r="R1446" s="33"/>
      <c r="S1446" s="33"/>
      <c r="T1446" s="33"/>
      <c r="U1446" s="33"/>
      <c r="V1446" s="33"/>
      <c r="W1446" s="33"/>
      <c r="X1446" s="33"/>
      <c r="Y1446" s="33"/>
      <c r="Z1446" s="33"/>
    </row>
    <row r="1447" ht="15.75" customHeight="1">
      <c r="A1447" s="164" t="s">
        <v>332</v>
      </c>
      <c r="B1447" s="182" t="s">
        <v>333</v>
      </c>
      <c r="C1447" s="183" t="s">
        <v>283</v>
      </c>
      <c r="D1447" s="184" t="str">
        <f>IFERROR(VLOOKUP(A1441,REKAPAN!$A$1:$M$2940,12, FALSE))</f>
        <v/>
      </c>
      <c r="E1447" s="171"/>
      <c r="F1447" s="176" t="s">
        <v>351</v>
      </c>
      <c r="G1447" s="177" t="str">
        <f t="shared" si="193"/>
        <v/>
      </c>
      <c r="H1447" s="50"/>
      <c r="I1447" s="33"/>
      <c r="J1447" s="33"/>
      <c r="K1447" s="33"/>
      <c r="L1447" s="33"/>
      <c r="M1447" s="33"/>
      <c r="N1447" s="33"/>
      <c r="O1447" s="33"/>
      <c r="P1447" s="33"/>
      <c r="Q1447" s="33"/>
      <c r="R1447" s="33"/>
      <c r="S1447" s="33"/>
      <c r="T1447" s="33"/>
      <c r="U1447" s="33"/>
      <c r="V1447" s="33"/>
      <c r="W1447" s="33"/>
      <c r="X1447" s="33"/>
      <c r="Y1447" s="33"/>
      <c r="Z1447" s="33"/>
    </row>
    <row r="1448" ht="15.75" customHeight="1">
      <c r="A1448" s="173" t="s">
        <v>266</v>
      </c>
      <c r="B1448" s="179" t="str">
        <f>IFERROR(VLOOKUP(A1441,REKAPAN!$A$1:$O$2940,15, FALSE))</f>
        <v/>
      </c>
      <c r="C1448" s="185" t="s">
        <v>300</v>
      </c>
      <c r="D1448" s="186" t="str">
        <f>IFERROR(VLOOKUP(A1441,REKAPAN!$A$1:$M$2940,13, FALSE))</f>
        <v/>
      </c>
      <c r="E1448" s="171"/>
      <c r="F1448" s="176" t="s">
        <v>372</v>
      </c>
      <c r="G1448" s="177" t="str">
        <f t="shared" si="193"/>
        <v/>
      </c>
      <c r="H1448" s="50"/>
      <c r="I1448" s="33"/>
      <c r="J1448" s="33"/>
      <c r="K1448" s="33"/>
      <c r="L1448" s="33"/>
      <c r="M1448" s="33"/>
      <c r="N1448" s="33"/>
      <c r="O1448" s="33"/>
      <c r="P1448" s="33"/>
      <c r="Q1448" s="33"/>
      <c r="R1448" s="33"/>
      <c r="S1448" s="33"/>
      <c r="T1448" s="33"/>
      <c r="U1448" s="33"/>
      <c r="V1448" s="33"/>
      <c r="W1448" s="33"/>
      <c r="X1448" s="33"/>
      <c r="Y1448" s="33"/>
      <c r="Z1448" s="33"/>
    </row>
    <row r="1449" ht="15.75" customHeight="1">
      <c r="A1449" s="173" t="s">
        <v>383</v>
      </c>
      <c r="B1449" s="179" t="str">
        <f>IFERROR(VLOOKUP(A1441,REKAPAN!$A$1:$M$2940,6, FALSE))</f>
        <v/>
      </c>
      <c r="C1449" s="185" t="s">
        <v>325</v>
      </c>
      <c r="D1449" s="187" t="str">
        <f>IFERROR(VLOOKUP(A1441,REKAPAN!$A$1:$M$2940,11, FALSE))</f>
        <v/>
      </c>
      <c r="E1449" s="171"/>
      <c r="F1449" s="176" t="s">
        <v>394</v>
      </c>
      <c r="G1449" s="188" t="str">
        <f>IFERROR(VLOOKUP(A1441,REKAPAN!$A$1:$O$2235,14, FALSE))</f>
        <v/>
      </c>
      <c r="H1449" s="50"/>
      <c r="I1449" s="33"/>
      <c r="J1449" s="33"/>
      <c r="K1449" s="33"/>
      <c r="L1449" s="33"/>
      <c r="M1449" s="33"/>
      <c r="N1449" s="33"/>
      <c r="O1449" s="33"/>
      <c r="P1449" s="33"/>
      <c r="Q1449" s="33"/>
      <c r="R1449" s="33"/>
      <c r="S1449" s="33"/>
      <c r="T1449" s="33"/>
      <c r="U1449" s="33"/>
      <c r="V1449" s="33"/>
      <c r="W1449" s="33"/>
      <c r="X1449" s="33"/>
      <c r="Y1449" s="33"/>
      <c r="Z1449" s="33"/>
    </row>
    <row r="1450" ht="15.75" customHeight="1">
      <c r="A1450" s="173" t="s">
        <v>404</v>
      </c>
      <c r="B1450" s="189" t="str">
        <f>IFERROR(VLOOKUP(A1441,REKAPAN!$A$1:$M$2940,5, FALSE))</f>
        <v/>
      </c>
      <c r="C1450" s="185" t="s">
        <v>351</v>
      </c>
      <c r="D1450" s="187" t="str">
        <f>IFERROR(VLOOKUP(A1441,REKAPAN!$A$1:$M$2940,9, FALSE))</f>
        <v/>
      </c>
      <c r="E1450" s="171"/>
      <c r="F1450" s="176" t="s">
        <v>383</v>
      </c>
      <c r="G1450" s="190" t="str">
        <f t="shared" ref="G1450:G1451" si="194">B1449</f>
        <v/>
      </c>
      <c r="H1450" s="50"/>
      <c r="I1450" s="33"/>
      <c r="J1450" s="33"/>
      <c r="K1450" s="33"/>
      <c r="L1450" s="33"/>
      <c r="M1450" s="33"/>
      <c r="N1450" s="33"/>
      <c r="O1450" s="33"/>
      <c r="P1450" s="33"/>
      <c r="Q1450" s="33"/>
      <c r="R1450" s="33"/>
      <c r="S1450" s="33"/>
      <c r="T1450" s="33"/>
      <c r="U1450" s="33"/>
      <c r="V1450" s="33"/>
      <c r="W1450" s="33"/>
      <c r="X1450" s="33"/>
      <c r="Y1450" s="33"/>
      <c r="Z1450" s="33"/>
    </row>
    <row r="1451" ht="15.75" customHeight="1">
      <c r="A1451" s="191"/>
      <c r="C1451" s="185" t="s">
        <v>372</v>
      </c>
      <c r="D1451" s="192" t="str">
        <f>IFERROR(VLOOKUP(A1441,REKAPAN!$A$1:$M$2940,10, FALSE))</f>
        <v/>
      </c>
      <c r="E1451" s="171"/>
      <c r="F1451" s="176" t="s">
        <v>404</v>
      </c>
      <c r="G1451" s="193" t="str">
        <f t="shared" si="194"/>
        <v/>
      </c>
      <c r="H1451" s="50"/>
      <c r="I1451" s="33"/>
      <c r="J1451" s="33"/>
      <c r="K1451" s="33"/>
      <c r="L1451" s="33"/>
      <c r="M1451" s="33"/>
      <c r="N1451" s="33"/>
      <c r="O1451" s="33"/>
      <c r="P1451" s="33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</row>
    <row r="1452" ht="15.75" customHeight="1">
      <c r="A1452" s="191"/>
      <c r="C1452" s="185" t="s">
        <v>394</v>
      </c>
      <c r="D1452" s="194"/>
      <c r="E1452" s="171"/>
      <c r="F1452" s="176"/>
      <c r="H1452" s="50"/>
      <c r="I1452" s="33"/>
      <c r="J1452" s="33"/>
      <c r="K1452" s="33"/>
      <c r="L1452" s="33"/>
      <c r="M1452" s="33"/>
      <c r="N1452" s="33"/>
      <c r="O1452" s="33"/>
      <c r="P1452" s="33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</row>
    <row r="1453" ht="15.75" customHeight="1">
      <c r="A1453" s="191"/>
      <c r="C1453" s="180"/>
      <c r="D1453" s="50"/>
      <c r="E1453" s="171"/>
      <c r="F1453" s="191"/>
      <c r="H1453" s="50"/>
      <c r="I1453" s="33"/>
      <c r="J1453" s="33"/>
      <c r="K1453" s="33"/>
      <c r="L1453" s="33"/>
      <c r="M1453" s="33"/>
      <c r="N1453" s="33"/>
      <c r="O1453" s="33"/>
      <c r="P1453" s="33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</row>
    <row r="1454" ht="15.75" customHeight="1">
      <c r="A1454" s="176" t="s">
        <v>460</v>
      </c>
      <c r="B1454" s="195" t="s">
        <v>462</v>
      </c>
      <c r="C1454" s="180"/>
      <c r="D1454" s="181"/>
      <c r="E1454" s="171"/>
      <c r="F1454" s="196" t="s">
        <v>464</v>
      </c>
      <c r="G1454" s="197" t="s">
        <v>469</v>
      </c>
      <c r="H1454" s="198"/>
      <c r="I1454" s="33"/>
      <c r="J1454" s="33"/>
      <c r="K1454" s="33"/>
      <c r="L1454" s="33"/>
      <c r="M1454" s="33"/>
      <c r="N1454" s="33"/>
      <c r="O1454" s="33"/>
      <c r="P1454" s="33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</row>
    <row r="1455" ht="15.75" customHeight="1">
      <c r="A1455" s="199" t="str">
        <f>IFERROR(VLOOKUP(A1441,REKAPAN!$A$2:$R$2940,16, FALSE))</f>
        <v/>
      </c>
      <c r="B1455" s="200"/>
      <c r="C1455" s="201"/>
      <c r="D1455" s="202"/>
      <c r="E1455" s="203"/>
      <c r="F1455" s="204"/>
      <c r="G1455" s="78"/>
      <c r="H1455" s="79"/>
      <c r="I1455" s="33"/>
      <c r="J1455" s="33"/>
      <c r="K1455" s="33"/>
      <c r="L1455" s="33"/>
      <c r="M1455" s="33"/>
      <c r="N1455" s="33"/>
      <c r="O1455" s="33"/>
      <c r="P1455" s="33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</row>
    <row r="1456" ht="15.75" customHeight="1">
      <c r="A1456" s="162" t="s">
        <v>4114</v>
      </c>
      <c r="B1456" s="27"/>
      <c r="C1456" s="27"/>
      <c r="D1456" s="28"/>
      <c r="E1456" s="163"/>
      <c r="F1456" s="164" t="str">
        <f>A1456</f>
        <v>(31)18</v>
      </c>
      <c r="G1456" s="165" t="s">
        <v>238</v>
      </c>
      <c r="H1456" s="166"/>
      <c r="I1456" s="33"/>
      <c r="J1456" s="33"/>
      <c r="K1456" s="33"/>
      <c r="L1456" s="33"/>
      <c r="M1456" s="33"/>
      <c r="N1456" s="33"/>
      <c r="O1456" s="33"/>
      <c r="P1456" s="33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</row>
    <row r="1457" ht="15.75" customHeight="1">
      <c r="A1457" s="167" t="s">
        <v>239</v>
      </c>
      <c r="B1457" s="168" t="str">
        <f>IFERROR(VLOOKUP(A1456,REKAPAN!$A$1:$M$2940,2, FALSE))</f>
        <v/>
      </c>
      <c r="C1457" s="169"/>
      <c r="D1457" s="170"/>
      <c r="E1457" s="171"/>
      <c r="F1457" s="164" t="s">
        <v>266</v>
      </c>
      <c r="G1457" s="172" t="str">
        <f>B1463</f>
        <v/>
      </c>
      <c r="H1457" s="28"/>
      <c r="I1457" s="33"/>
      <c r="J1457" s="33"/>
      <c r="K1457" s="33"/>
      <c r="L1457" s="33"/>
      <c r="M1457" s="33"/>
      <c r="N1457" s="33"/>
      <c r="O1457" s="33"/>
      <c r="P1457" s="33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</row>
    <row r="1458" ht="15.75" customHeight="1">
      <c r="A1458" s="173" t="s">
        <v>269</v>
      </c>
      <c r="B1458" s="174" t="str">
        <f>IFERROR(VLOOKUP(A1456,REKAPAN!$A$1:$M$2940,3, FALSE))</f>
        <v/>
      </c>
      <c r="D1458" s="175"/>
      <c r="E1458" s="171"/>
      <c r="F1458" s="176" t="s">
        <v>270</v>
      </c>
      <c r="G1458" s="177" t="str">
        <f>B1457</f>
        <v/>
      </c>
      <c r="H1458" s="50"/>
      <c r="I1458" s="33"/>
      <c r="J1458" s="33"/>
      <c r="K1458" s="33"/>
      <c r="L1458" s="33"/>
      <c r="M1458" s="33"/>
      <c r="N1458" s="33"/>
      <c r="O1458" s="33"/>
      <c r="P1458" s="33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</row>
    <row r="1459" ht="15.75" customHeight="1">
      <c r="A1459" s="173"/>
      <c r="D1459" s="175"/>
      <c r="E1459" s="171"/>
      <c r="F1459" s="176" t="s">
        <v>283</v>
      </c>
      <c r="G1459" s="178" t="str">
        <f t="shared" ref="G1459:G1463" si="195">D1462</f>
        <v/>
      </c>
      <c r="H1459" s="50"/>
      <c r="I1459" s="33"/>
      <c r="J1459" s="33"/>
      <c r="K1459" s="33"/>
      <c r="L1459" s="33"/>
      <c r="M1459" s="33"/>
      <c r="N1459" s="33"/>
      <c r="O1459" s="33"/>
      <c r="P1459" s="33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</row>
    <row r="1460" ht="15.75" customHeight="1">
      <c r="A1460" s="173"/>
      <c r="D1460" s="175"/>
      <c r="E1460" s="171"/>
      <c r="F1460" s="176" t="s">
        <v>300</v>
      </c>
      <c r="G1460" s="178" t="str">
        <f t="shared" si="195"/>
        <v/>
      </c>
      <c r="H1460" s="50"/>
      <c r="I1460" s="33"/>
      <c r="J1460" s="33"/>
      <c r="K1460" s="33"/>
      <c r="L1460" s="33"/>
      <c r="M1460" s="33"/>
      <c r="N1460" s="33"/>
      <c r="O1460" s="33"/>
      <c r="P1460" s="33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</row>
    <row r="1461" ht="15.75" customHeight="1">
      <c r="A1461" s="173" t="s">
        <v>306</v>
      </c>
      <c r="B1461" s="179" t="str">
        <f>IFERROR(VLOOKUP(A1456,REKAPAN!$A$1:$M$2940,4, FALSE))</f>
        <v/>
      </c>
      <c r="C1461" s="180"/>
      <c r="D1461" s="181"/>
      <c r="E1461" s="171"/>
      <c r="F1461" s="176" t="s">
        <v>325</v>
      </c>
      <c r="G1461" s="177" t="str">
        <f t="shared" si="195"/>
        <v/>
      </c>
      <c r="H1461" s="50"/>
      <c r="I1461" s="33"/>
      <c r="J1461" s="33"/>
      <c r="K1461" s="33"/>
      <c r="L1461" s="33"/>
      <c r="M1461" s="33"/>
      <c r="N1461" s="33"/>
      <c r="O1461" s="33"/>
      <c r="P1461" s="33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</row>
    <row r="1462" ht="15.75" customHeight="1">
      <c r="A1462" s="164" t="s">
        <v>332</v>
      </c>
      <c r="B1462" s="182" t="s">
        <v>333</v>
      </c>
      <c r="C1462" s="183" t="s">
        <v>283</v>
      </c>
      <c r="D1462" s="184" t="str">
        <f>IFERROR(VLOOKUP(A1456,REKAPAN!$A$1:$M$2940,12, FALSE))</f>
        <v/>
      </c>
      <c r="E1462" s="171"/>
      <c r="F1462" s="176" t="s">
        <v>351</v>
      </c>
      <c r="G1462" s="177" t="str">
        <f t="shared" si="195"/>
        <v/>
      </c>
      <c r="H1462" s="50"/>
      <c r="I1462" s="33"/>
      <c r="J1462" s="33"/>
      <c r="K1462" s="33"/>
      <c r="L1462" s="33"/>
      <c r="M1462" s="33"/>
      <c r="N1462" s="33"/>
      <c r="O1462" s="33"/>
      <c r="P1462" s="33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</row>
    <row r="1463" ht="15.75" customHeight="1">
      <c r="A1463" s="173" t="s">
        <v>266</v>
      </c>
      <c r="B1463" s="179" t="str">
        <f>IFERROR(VLOOKUP(A1456,REKAPAN!$A$1:$O$2940,15, FALSE))</f>
        <v/>
      </c>
      <c r="C1463" s="185" t="s">
        <v>300</v>
      </c>
      <c r="D1463" s="186" t="str">
        <f>IFERROR(VLOOKUP(A1456,REKAPAN!$A$1:$M$2940,13, FALSE))</f>
        <v/>
      </c>
      <c r="E1463" s="171"/>
      <c r="F1463" s="176" t="s">
        <v>372</v>
      </c>
      <c r="G1463" s="177" t="str">
        <f t="shared" si="195"/>
        <v/>
      </c>
      <c r="H1463" s="50"/>
      <c r="I1463" s="33"/>
      <c r="J1463" s="33"/>
      <c r="K1463" s="33"/>
      <c r="L1463" s="33"/>
      <c r="M1463" s="33"/>
      <c r="N1463" s="33"/>
      <c r="O1463" s="33"/>
      <c r="P1463" s="33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</row>
    <row r="1464" ht="15.75" customHeight="1">
      <c r="A1464" s="173" t="s">
        <v>383</v>
      </c>
      <c r="B1464" s="179" t="str">
        <f>IFERROR(VLOOKUP(A1456,REKAPAN!$A$1:$M$2940,6, FALSE))</f>
        <v/>
      </c>
      <c r="C1464" s="185" t="s">
        <v>325</v>
      </c>
      <c r="D1464" s="187" t="str">
        <f>IFERROR(VLOOKUP(A1456,REKAPAN!$A$1:$M$2940,11, FALSE))</f>
        <v/>
      </c>
      <c r="E1464" s="171"/>
      <c r="F1464" s="176" t="s">
        <v>394</v>
      </c>
      <c r="G1464" s="188" t="str">
        <f>IFERROR(VLOOKUP(A1456,REKAPAN!$A$1:$O$2235,14, FALSE))</f>
        <v/>
      </c>
      <c r="H1464" s="50"/>
      <c r="I1464" s="33"/>
      <c r="J1464" s="33"/>
      <c r="K1464" s="33"/>
      <c r="L1464" s="33"/>
      <c r="M1464" s="33"/>
      <c r="N1464" s="33"/>
      <c r="O1464" s="33"/>
      <c r="P1464" s="33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</row>
    <row r="1465" ht="15.75" customHeight="1">
      <c r="A1465" s="173" t="s">
        <v>404</v>
      </c>
      <c r="B1465" s="189" t="str">
        <f>IFERROR(VLOOKUP(A1456,REKAPAN!$A$1:$M$2940,5, FALSE))</f>
        <v/>
      </c>
      <c r="C1465" s="185" t="s">
        <v>351</v>
      </c>
      <c r="D1465" s="187" t="str">
        <f>IFERROR(VLOOKUP(A1456,REKAPAN!$A$1:$M$2940,9, FALSE))</f>
        <v/>
      </c>
      <c r="E1465" s="171"/>
      <c r="F1465" s="176" t="s">
        <v>383</v>
      </c>
      <c r="G1465" s="190" t="str">
        <f t="shared" ref="G1465:G1466" si="196">B1464</f>
        <v/>
      </c>
      <c r="H1465" s="50"/>
      <c r="I1465" s="33"/>
      <c r="J1465" s="33"/>
      <c r="K1465" s="33"/>
      <c r="L1465" s="33"/>
      <c r="M1465" s="33"/>
      <c r="N1465" s="33"/>
      <c r="O1465" s="33"/>
      <c r="P1465" s="33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</row>
    <row r="1466" ht="15.75" customHeight="1">
      <c r="A1466" s="191"/>
      <c r="C1466" s="185" t="s">
        <v>372</v>
      </c>
      <c r="D1466" s="192" t="str">
        <f>IFERROR(VLOOKUP(A1456,REKAPAN!$A$1:$M$2940,10, FALSE))</f>
        <v/>
      </c>
      <c r="E1466" s="171"/>
      <c r="F1466" s="176" t="s">
        <v>404</v>
      </c>
      <c r="G1466" s="193" t="str">
        <f t="shared" si="196"/>
        <v/>
      </c>
      <c r="H1466" s="50"/>
      <c r="I1466" s="33"/>
      <c r="J1466" s="33"/>
      <c r="K1466" s="33"/>
      <c r="L1466" s="33"/>
      <c r="M1466" s="33"/>
      <c r="N1466" s="33"/>
      <c r="O1466" s="33"/>
      <c r="P1466" s="33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</row>
    <row r="1467" ht="15.75" customHeight="1">
      <c r="A1467" s="191"/>
      <c r="C1467" s="185" t="s">
        <v>394</v>
      </c>
      <c r="D1467" s="194"/>
      <c r="E1467" s="171"/>
      <c r="F1467" s="176"/>
      <c r="H1467" s="50"/>
      <c r="I1467" s="33"/>
      <c r="J1467" s="33"/>
      <c r="K1467" s="33"/>
      <c r="L1467" s="33"/>
      <c r="M1467" s="33"/>
      <c r="N1467" s="33"/>
      <c r="O1467" s="33"/>
      <c r="P1467" s="33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</row>
    <row r="1468" ht="15.75" customHeight="1">
      <c r="A1468" s="191"/>
      <c r="C1468" s="180"/>
      <c r="D1468" s="50"/>
      <c r="E1468" s="171"/>
      <c r="F1468" s="191"/>
      <c r="H1468" s="50"/>
      <c r="I1468" s="33"/>
      <c r="J1468" s="33"/>
      <c r="K1468" s="33"/>
      <c r="L1468" s="33"/>
      <c r="M1468" s="33"/>
      <c r="N1468" s="33"/>
      <c r="O1468" s="33"/>
      <c r="P1468" s="33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</row>
    <row r="1469" ht="15.75" customHeight="1">
      <c r="A1469" s="176" t="s">
        <v>460</v>
      </c>
      <c r="B1469" s="195" t="s">
        <v>462</v>
      </c>
      <c r="C1469" s="180"/>
      <c r="D1469" s="181"/>
      <c r="E1469" s="171"/>
      <c r="F1469" s="196" t="s">
        <v>464</v>
      </c>
      <c r="G1469" s="197" t="s">
        <v>469</v>
      </c>
      <c r="H1469" s="198"/>
      <c r="I1469" s="33"/>
      <c r="J1469" s="33"/>
      <c r="K1469" s="33"/>
      <c r="L1469" s="33"/>
      <c r="M1469" s="33"/>
      <c r="N1469" s="33"/>
      <c r="O1469" s="33"/>
      <c r="P1469" s="33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</row>
    <row r="1470" ht="15.75" customHeight="1">
      <c r="A1470" s="199" t="str">
        <f>IFERROR(VLOOKUP(A1456,REKAPAN!$A$2:$R$2940,16, FALSE))</f>
        <v/>
      </c>
      <c r="B1470" s="200"/>
      <c r="C1470" s="201"/>
      <c r="D1470" s="202"/>
      <c r="E1470" s="203"/>
      <c r="F1470" s="204"/>
      <c r="G1470" s="78"/>
      <c r="H1470" s="79"/>
      <c r="I1470" s="33"/>
      <c r="J1470" s="33"/>
      <c r="K1470" s="33"/>
      <c r="L1470" s="33"/>
      <c r="M1470" s="33"/>
      <c r="N1470" s="33"/>
      <c r="O1470" s="33"/>
      <c r="P1470" s="33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</row>
    <row r="1471" ht="15.75" customHeight="1">
      <c r="A1471" s="162" t="s">
        <v>4117</v>
      </c>
      <c r="B1471" s="27"/>
      <c r="C1471" s="27"/>
      <c r="D1471" s="28"/>
      <c r="E1471" s="163"/>
      <c r="F1471" s="164" t="str">
        <f>A1471</f>
        <v>(31)19</v>
      </c>
      <c r="G1471" s="165" t="s">
        <v>238</v>
      </c>
      <c r="H1471" s="166"/>
      <c r="I1471" s="33"/>
      <c r="J1471" s="33"/>
      <c r="K1471" s="33"/>
      <c r="L1471" s="33"/>
      <c r="M1471" s="33"/>
      <c r="N1471" s="33"/>
      <c r="O1471" s="33"/>
      <c r="P1471" s="33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</row>
    <row r="1472" ht="15.75" customHeight="1">
      <c r="A1472" s="167" t="s">
        <v>239</v>
      </c>
      <c r="B1472" s="168" t="str">
        <f>IFERROR(VLOOKUP(A1471,REKAPAN!$A$1:$M$2940,2, FALSE))</f>
        <v/>
      </c>
      <c r="C1472" s="169"/>
      <c r="D1472" s="170"/>
      <c r="E1472" s="171"/>
      <c r="F1472" s="164" t="s">
        <v>266</v>
      </c>
      <c r="G1472" s="172" t="str">
        <f>B1478</f>
        <v/>
      </c>
      <c r="H1472" s="28"/>
      <c r="I1472" s="33"/>
      <c r="J1472" s="33"/>
      <c r="K1472" s="33"/>
      <c r="L1472" s="33"/>
      <c r="M1472" s="33"/>
      <c r="N1472" s="33"/>
      <c r="O1472" s="33"/>
      <c r="P1472" s="33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</row>
    <row r="1473" ht="15.75" customHeight="1">
      <c r="A1473" s="173" t="s">
        <v>269</v>
      </c>
      <c r="B1473" s="174" t="str">
        <f>IFERROR(VLOOKUP(A1471,REKAPAN!$A$1:$M$2940,3, FALSE))</f>
        <v/>
      </c>
      <c r="D1473" s="175"/>
      <c r="E1473" s="171"/>
      <c r="F1473" s="176" t="s">
        <v>270</v>
      </c>
      <c r="G1473" s="177" t="str">
        <f>B1472</f>
        <v/>
      </c>
      <c r="H1473" s="50"/>
      <c r="I1473" s="33"/>
      <c r="J1473" s="33"/>
      <c r="K1473" s="33"/>
      <c r="L1473" s="33"/>
      <c r="M1473" s="33"/>
      <c r="N1473" s="33"/>
      <c r="O1473" s="33"/>
      <c r="P1473" s="33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</row>
    <row r="1474" ht="15.75" customHeight="1">
      <c r="A1474" s="173"/>
      <c r="D1474" s="175"/>
      <c r="E1474" s="171"/>
      <c r="F1474" s="176" t="s">
        <v>283</v>
      </c>
      <c r="G1474" s="178" t="str">
        <f t="shared" ref="G1474:G1478" si="197">D1477</f>
        <v/>
      </c>
      <c r="H1474" s="50"/>
      <c r="I1474" s="33"/>
      <c r="J1474" s="33"/>
      <c r="K1474" s="33"/>
      <c r="L1474" s="33"/>
      <c r="M1474" s="33"/>
      <c r="N1474" s="33"/>
      <c r="O1474" s="33"/>
      <c r="P1474" s="33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</row>
    <row r="1475" ht="15.75" customHeight="1">
      <c r="A1475" s="173"/>
      <c r="D1475" s="175"/>
      <c r="E1475" s="171"/>
      <c r="F1475" s="176" t="s">
        <v>300</v>
      </c>
      <c r="G1475" s="178" t="str">
        <f t="shared" si="197"/>
        <v/>
      </c>
      <c r="H1475" s="50"/>
      <c r="I1475" s="33"/>
      <c r="J1475" s="33"/>
      <c r="K1475" s="33"/>
      <c r="L1475" s="33"/>
      <c r="M1475" s="33"/>
      <c r="N1475" s="33"/>
      <c r="O1475" s="33"/>
      <c r="P1475" s="33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</row>
    <row r="1476" ht="15.75" customHeight="1">
      <c r="A1476" s="173" t="s">
        <v>306</v>
      </c>
      <c r="B1476" s="179" t="str">
        <f>IFERROR(VLOOKUP(A1471,REKAPAN!$A$1:$M$2940,4, FALSE))</f>
        <v/>
      </c>
      <c r="C1476" s="180"/>
      <c r="D1476" s="181"/>
      <c r="E1476" s="171"/>
      <c r="F1476" s="176" t="s">
        <v>325</v>
      </c>
      <c r="G1476" s="177" t="str">
        <f t="shared" si="197"/>
        <v/>
      </c>
      <c r="H1476" s="50"/>
      <c r="I1476" s="33"/>
      <c r="J1476" s="33"/>
      <c r="K1476" s="33"/>
      <c r="L1476" s="33"/>
      <c r="M1476" s="33"/>
      <c r="N1476" s="33"/>
      <c r="O1476" s="33"/>
      <c r="P1476" s="33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</row>
    <row r="1477" ht="15.75" customHeight="1">
      <c r="A1477" s="164" t="s">
        <v>332</v>
      </c>
      <c r="B1477" s="182" t="s">
        <v>333</v>
      </c>
      <c r="C1477" s="183" t="s">
        <v>283</v>
      </c>
      <c r="D1477" s="184" t="str">
        <f>IFERROR(VLOOKUP(A1471,REKAPAN!$A$1:$M$2940,12, FALSE))</f>
        <v/>
      </c>
      <c r="E1477" s="171"/>
      <c r="F1477" s="176" t="s">
        <v>351</v>
      </c>
      <c r="G1477" s="177" t="str">
        <f t="shared" si="197"/>
        <v/>
      </c>
      <c r="H1477" s="50"/>
      <c r="I1477" s="33"/>
      <c r="J1477" s="33"/>
      <c r="K1477" s="33"/>
      <c r="L1477" s="33"/>
      <c r="M1477" s="33"/>
      <c r="N1477" s="33"/>
      <c r="O1477" s="33"/>
      <c r="P1477" s="33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</row>
    <row r="1478" ht="15.75" customHeight="1">
      <c r="A1478" s="173" t="s">
        <v>266</v>
      </c>
      <c r="B1478" s="179" t="str">
        <f>IFERROR(VLOOKUP(A1471,REKAPAN!$A$1:$O$2940,15, FALSE))</f>
        <v/>
      </c>
      <c r="C1478" s="185" t="s">
        <v>300</v>
      </c>
      <c r="D1478" s="186" t="str">
        <f>IFERROR(VLOOKUP(A1471,REKAPAN!$A$1:$M$2940,13, FALSE))</f>
        <v/>
      </c>
      <c r="E1478" s="171"/>
      <c r="F1478" s="176" t="s">
        <v>372</v>
      </c>
      <c r="G1478" s="177" t="str">
        <f t="shared" si="197"/>
        <v/>
      </c>
      <c r="H1478" s="50"/>
      <c r="I1478" s="33"/>
      <c r="J1478" s="33"/>
      <c r="K1478" s="33"/>
      <c r="L1478" s="33"/>
      <c r="M1478" s="33"/>
      <c r="N1478" s="33"/>
      <c r="O1478" s="33"/>
      <c r="P1478" s="33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</row>
    <row r="1479" ht="15.75" customHeight="1">
      <c r="A1479" s="173" t="s">
        <v>383</v>
      </c>
      <c r="B1479" s="179" t="str">
        <f>IFERROR(VLOOKUP(A1471,REKAPAN!$A$1:$M$2940,6, FALSE))</f>
        <v/>
      </c>
      <c r="C1479" s="185" t="s">
        <v>325</v>
      </c>
      <c r="D1479" s="187" t="str">
        <f>IFERROR(VLOOKUP(A1471,REKAPAN!$A$1:$M$2940,11, FALSE))</f>
        <v/>
      </c>
      <c r="E1479" s="171"/>
      <c r="F1479" s="176" t="s">
        <v>394</v>
      </c>
      <c r="G1479" s="188" t="str">
        <f>IFERROR(VLOOKUP(A1471,REKAPAN!$A$1:$O$2235,14, FALSE))</f>
        <v/>
      </c>
      <c r="H1479" s="50"/>
      <c r="I1479" s="33"/>
      <c r="J1479" s="33"/>
      <c r="K1479" s="33"/>
      <c r="L1479" s="33"/>
      <c r="M1479" s="33"/>
      <c r="N1479" s="33"/>
      <c r="O1479" s="33"/>
      <c r="P1479" s="33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</row>
    <row r="1480" ht="15.75" customHeight="1">
      <c r="A1480" s="173" t="s">
        <v>404</v>
      </c>
      <c r="B1480" s="189" t="str">
        <f>IFERROR(VLOOKUP(A1471,REKAPAN!$A$1:$M$2940,5, FALSE))</f>
        <v/>
      </c>
      <c r="C1480" s="185" t="s">
        <v>351</v>
      </c>
      <c r="D1480" s="187" t="str">
        <f>IFERROR(VLOOKUP(A1471,REKAPAN!$A$1:$M$2940,9, FALSE))</f>
        <v/>
      </c>
      <c r="E1480" s="171"/>
      <c r="F1480" s="176" t="s">
        <v>383</v>
      </c>
      <c r="G1480" s="190" t="str">
        <f t="shared" ref="G1480:G1481" si="198">B1479</f>
        <v/>
      </c>
      <c r="H1480" s="50"/>
      <c r="I1480" s="33"/>
      <c r="J1480" s="33"/>
      <c r="K1480" s="33"/>
      <c r="L1480" s="33"/>
      <c r="M1480" s="33"/>
      <c r="N1480" s="33"/>
      <c r="O1480" s="33"/>
      <c r="P1480" s="33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</row>
    <row r="1481" ht="15.75" customHeight="1">
      <c r="A1481" s="191"/>
      <c r="C1481" s="185" t="s">
        <v>372</v>
      </c>
      <c r="D1481" s="192" t="str">
        <f>IFERROR(VLOOKUP(A1471,REKAPAN!$A$1:$M$2940,10, FALSE))</f>
        <v/>
      </c>
      <c r="E1481" s="171"/>
      <c r="F1481" s="176" t="s">
        <v>404</v>
      </c>
      <c r="G1481" s="193" t="str">
        <f t="shared" si="198"/>
        <v/>
      </c>
      <c r="H1481" s="50"/>
      <c r="I1481" s="33"/>
      <c r="J1481" s="33"/>
      <c r="K1481" s="33"/>
      <c r="L1481" s="33"/>
      <c r="M1481" s="33"/>
      <c r="N1481" s="33"/>
      <c r="O1481" s="33"/>
      <c r="P1481" s="33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</row>
    <row r="1482" ht="15.75" customHeight="1">
      <c r="A1482" s="191"/>
      <c r="C1482" s="185" t="s">
        <v>394</v>
      </c>
      <c r="D1482" s="194"/>
      <c r="E1482" s="171"/>
      <c r="F1482" s="176"/>
      <c r="H1482" s="50"/>
      <c r="I1482" s="33"/>
      <c r="J1482" s="33"/>
      <c r="K1482" s="33"/>
      <c r="L1482" s="33"/>
      <c r="M1482" s="33"/>
      <c r="N1482" s="33"/>
      <c r="O1482" s="33"/>
      <c r="P1482" s="33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</row>
    <row r="1483" ht="15.75" customHeight="1">
      <c r="A1483" s="191"/>
      <c r="C1483" s="180"/>
      <c r="D1483" s="50"/>
      <c r="E1483" s="171"/>
      <c r="F1483" s="191"/>
      <c r="H1483" s="50"/>
      <c r="I1483" s="33"/>
      <c r="J1483" s="33"/>
      <c r="K1483" s="33"/>
      <c r="L1483" s="33"/>
      <c r="M1483" s="33"/>
      <c r="N1483" s="33"/>
      <c r="O1483" s="33"/>
      <c r="P1483" s="33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</row>
    <row r="1484" ht="15.75" customHeight="1">
      <c r="A1484" s="176" t="s">
        <v>460</v>
      </c>
      <c r="B1484" s="195" t="s">
        <v>462</v>
      </c>
      <c r="C1484" s="180"/>
      <c r="D1484" s="181"/>
      <c r="E1484" s="171"/>
      <c r="F1484" s="196" t="s">
        <v>464</v>
      </c>
      <c r="G1484" s="197" t="s">
        <v>469</v>
      </c>
      <c r="H1484" s="198"/>
      <c r="I1484" s="33"/>
      <c r="J1484" s="33"/>
      <c r="K1484" s="33"/>
      <c r="L1484" s="33"/>
      <c r="M1484" s="33"/>
      <c r="N1484" s="33"/>
      <c r="O1484" s="33"/>
      <c r="P1484" s="33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</row>
    <row r="1485" ht="15.75" customHeight="1">
      <c r="A1485" s="199" t="str">
        <f>IFERROR(VLOOKUP(A1471,REKAPAN!$A$2:$R$2940,16, FALSE))</f>
        <v/>
      </c>
      <c r="B1485" s="200"/>
      <c r="C1485" s="201"/>
      <c r="D1485" s="202"/>
      <c r="E1485" s="203"/>
      <c r="F1485" s="204"/>
      <c r="G1485" s="78"/>
      <c r="H1485" s="79"/>
      <c r="I1485" s="33"/>
      <c r="J1485" s="33"/>
      <c r="K1485" s="33"/>
      <c r="L1485" s="33"/>
      <c r="M1485" s="33"/>
      <c r="N1485" s="33"/>
      <c r="O1485" s="33"/>
      <c r="P1485" s="33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</row>
    <row r="1486" ht="15.75" customHeight="1">
      <c r="A1486" s="162" t="s">
        <v>4120</v>
      </c>
      <c r="B1486" s="27"/>
      <c r="C1486" s="27"/>
      <c r="D1486" s="28"/>
      <c r="E1486" s="163"/>
      <c r="F1486" s="164" t="str">
        <f>A1486</f>
        <v>(31)20</v>
      </c>
      <c r="G1486" s="165" t="s">
        <v>238</v>
      </c>
      <c r="H1486" s="166"/>
      <c r="I1486" s="33"/>
      <c r="J1486" s="33"/>
      <c r="K1486" s="33"/>
      <c r="L1486" s="33"/>
      <c r="M1486" s="33"/>
      <c r="N1486" s="33"/>
      <c r="O1486" s="33"/>
      <c r="P1486" s="33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</row>
    <row r="1487" ht="15.75" customHeight="1">
      <c r="A1487" s="167" t="s">
        <v>239</v>
      </c>
      <c r="B1487" s="168" t="str">
        <f>IFERROR(VLOOKUP(A1486,REKAPAN!$A$1:$M$2940,2, FALSE))</f>
        <v/>
      </c>
      <c r="C1487" s="169"/>
      <c r="D1487" s="170"/>
      <c r="E1487" s="171"/>
      <c r="F1487" s="164" t="s">
        <v>266</v>
      </c>
      <c r="G1487" s="172" t="str">
        <f>B1493</f>
        <v/>
      </c>
      <c r="H1487" s="28"/>
      <c r="I1487" s="33"/>
      <c r="J1487" s="33"/>
      <c r="K1487" s="33"/>
      <c r="L1487" s="33"/>
      <c r="M1487" s="33"/>
      <c r="N1487" s="33"/>
      <c r="O1487" s="33"/>
      <c r="P1487" s="33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</row>
    <row r="1488" ht="15.75" customHeight="1">
      <c r="A1488" s="173" t="s">
        <v>269</v>
      </c>
      <c r="B1488" s="174" t="str">
        <f>IFERROR(VLOOKUP(A1486,REKAPAN!$A$1:$M$2940,3, FALSE))</f>
        <v/>
      </c>
      <c r="D1488" s="175"/>
      <c r="E1488" s="171"/>
      <c r="F1488" s="176" t="s">
        <v>270</v>
      </c>
      <c r="G1488" s="177" t="str">
        <f>B1487</f>
        <v/>
      </c>
      <c r="H1488" s="50"/>
      <c r="I1488" s="33"/>
      <c r="J1488" s="33"/>
      <c r="K1488" s="33"/>
      <c r="L1488" s="33"/>
      <c r="M1488" s="33"/>
      <c r="N1488" s="33"/>
      <c r="O1488" s="33"/>
      <c r="P1488" s="33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</row>
    <row r="1489" ht="15.75" customHeight="1">
      <c r="A1489" s="173"/>
      <c r="D1489" s="175"/>
      <c r="E1489" s="171"/>
      <c r="F1489" s="176" t="s">
        <v>283</v>
      </c>
      <c r="G1489" s="178" t="str">
        <f t="shared" ref="G1489:G1493" si="199">D1492</f>
        <v/>
      </c>
      <c r="H1489" s="50"/>
      <c r="I1489" s="33"/>
      <c r="J1489" s="33"/>
      <c r="K1489" s="33"/>
      <c r="L1489" s="33"/>
      <c r="M1489" s="33"/>
      <c r="N1489" s="33"/>
      <c r="O1489" s="33"/>
      <c r="P1489" s="33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</row>
    <row r="1490" ht="15.75" customHeight="1">
      <c r="A1490" s="173"/>
      <c r="D1490" s="175"/>
      <c r="E1490" s="171"/>
      <c r="F1490" s="176" t="s">
        <v>300</v>
      </c>
      <c r="G1490" s="178" t="str">
        <f t="shared" si="199"/>
        <v/>
      </c>
      <c r="H1490" s="50"/>
      <c r="I1490" s="33"/>
      <c r="J1490" s="33"/>
      <c r="K1490" s="33"/>
      <c r="L1490" s="33"/>
      <c r="M1490" s="33"/>
      <c r="N1490" s="33"/>
      <c r="O1490" s="33"/>
      <c r="P1490" s="33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</row>
    <row r="1491" ht="15.75" customHeight="1">
      <c r="A1491" s="173" t="s">
        <v>306</v>
      </c>
      <c r="B1491" s="179" t="str">
        <f>IFERROR(VLOOKUP(A1486,REKAPAN!$A$1:$M$2940,4, FALSE))</f>
        <v/>
      </c>
      <c r="C1491" s="180"/>
      <c r="D1491" s="181"/>
      <c r="E1491" s="171"/>
      <c r="F1491" s="176" t="s">
        <v>325</v>
      </c>
      <c r="G1491" s="177" t="str">
        <f t="shared" si="199"/>
        <v/>
      </c>
      <c r="H1491" s="50"/>
      <c r="I1491" s="33"/>
      <c r="J1491" s="33"/>
      <c r="K1491" s="33"/>
      <c r="L1491" s="33"/>
      <c r="M1491" s="33"/>
      <c r="N1491" s="33"/>
      <c r="O1491" s="33"/>
      <c r="P1491" s="33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</row>
    <row r="1492" ht="15.75" customHeight="1">
      <c r="A1492" s="164" t="s">
        <v>332</v>
      </c>
      <c r="B1492" s="182" t="s">
        <v>333</v>
      </c>
      <c r="C1492" s="183" t="s">
        <v>283</v>
      </c>
      <c r="D1492" s="184" t="str">
        <f>IFERROR(VLOOKUP(A1486,REKAPAN!$A$1:$M$2940,12, FALSE))</f>
        <v/>
      </c>
      <c r="E1492" s="171"/>
      <c r="F1492" s="176" t="s">
        <v>351</v>
      </c>
      <c r="G1492" s="177" t="str">
        <f t="shared" si="199"/>
        <v/>
      </c>
      <c r="H1492" s="50"/>
      <c r="I1492" s="33"/>
      <c r="J1492" s="33"/>
      <c r="K1492" s="33"/>
      <c r="L1492" s="33"/>
      <c r="M1492" s="33"/>
      <c r="N1492" s="33"/>
      <c r="O1492" s="33"/>
      <c r="P1492" s="33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</row>
    <row r="1493" ht="15.75" customHeight="1">
      <c r="A1493" s="173" t="s">
        <v>266</v>
      </c>
      <c r="B1493" s="179" t="str">
        <f>IFERROR(VLOOKUP(A1486,REKAPAN!$A$1:$O$2940,15, FALSE))</f>
        <v/>
      </c>
      <c r="C1493" s="185" t="s">
        <v>300</v>
      </c>
      <c r="D1493" s="186" t="str">
        <f>IFERROR(VLOOKUP(A1486,REKAPAN!$A$1:$M$2940,13, FALSE))</f>
        <v/>
      </c>
      <c r="E1493" s="171"/>
      <c r="F1493" s="176" t="s">
        <v>372</v>
      </c>
      <c r="G1493" s="177" t="str">
        <f t="shared" si="199"/>
        <v/>
      </c>
      <c r="H1493" s="50"/>
      <c r="I1493" s="33"/>
      <c r="J1493" s="33"/>
      <c r="K1493" s="33"/>
      <c r="L1493" s="33"/>
      <c r="M1493" s="33"/>
      <c r="N1493" s="33"/>
      <c r="O1493" s="33"/>
      <c r="P1493" s="33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</row>
    <row r="1494" ht="15.75" customHeight="1">
      <c r="A1494" s="173" t="s">
        <v>383</v>
      </c>
      <c r="B1494" s="179" t="str">
        <f>IFERROR(VLOOKUP(A1486,REKAPAN!$A$1:$M$2940,6, FALSE))</f>
        <v/>
      </c>
      <c r="C1494" s="185" t="s">
        <v>325</v>
      </c>
      <c r="D1494" s="187" t="str">
        <f>IFERROR(VLOOKUP(A1486,REKAPAN!$A$1:$M$2940,11, FALSE))</f>
        <v/>
      </c>
      <c r="E1494" s="171"/>
      <c r="F1494" s="176" t="s">
        <v>394</v>
      </c>
      <c r="G1494" s="188" t="str">
        <f>IFERROR(VLOOKUP(A1486,REKAPAN!$A$1:$O$2235,14, FALSE))</f>
        <v/>
      </c>
      <c r="H1494" s="50"/>
      <c r="I1494" s="33"/>
      <c r="J1494" s="33"/>
      <c r="K1494" s="33"/>
      <c r="L1494" s="33"/>
      <c r="M1494" s="33"/>
      <c r="N1494" s="33"/>
      <c r="O1494" s="33"/>
      <c r="P1494" s="33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</row>
    <row r="1495" ht="15.75" customHeight="1">
      <c r="A1495" s="173" t="s">
        <v>404</v>
      </c>
      <c r="B1495" s="189" t="str">
        <f>IFERROR(VLOOKUP(A1486,REKAPAN!$A$1:$M$2940,5, FALSE))</f>
        <v/>
      </c>
      <c r="C1495" s="185" t="s">
        <v>351</v>
      </c>
      <c r="D1495" s="187" t="str">
        <f>IFERROR(VLOOKUP(A1486,REKAPAN!$A$1:$M$2940,9, FALSE))</f>
        <v/>
      </c>
      <c r="E1495" s="171"/>
      <c r="F1495" s="176" t="s">
        <v>383</v>
      </c>
      <c r="G1495" s="190" t="str">
        <f t="shared" ref="G1495:G1496" si="200">B1494</f>
        <v/>
      </c>
      <c r="H1495" s="50"/>
      <c r="I1495" s="33"/>
      <c r="J1495" s="33"/>
      <c r="K1495" s="33"/>
      <c r="L1495" s="33"/>
      <c r="M1495" s="33"/>
      <c r="N1495" s="33"/>
      <c r="O1495" s="33"/>
      <c r="P1495" s="33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</row>
    <row r="1496" ht="15.75" customHeight="1">
      <c r="A1496" s="191"/>
      <c r="C1496" s="185" t="s">
        <v>372</v>
      </c>
      <c r="D1496" s="192" t="str">
        <f>IFERROR(VLOOKUP(A1486,REKAPAN!$A$1:$M$2940,10, FALSE))</f>
        <v/>
      </c>
      <c r="E1496" s="171"/>
      <c r="F1496" s="176" t="s">
        <v>404</v>
      </c>
      <c r="G1496" s="193" t="str">
        <f t="shared" si="200"/>
        <v/>
      </c>
      <c r="H1496" s="50"/>
      <c r="I1496" s="33"/>
      <c r="J1496" s="33"/>
      <c r="K1496" s="33"/>
      <c r="L1496" s="33"/>
      <c r="M1496" s="33"/>
      <c r="N1496" s="33"/>
      <c r="O1496" s="33"/>
      <c r="P1496" s="33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</row>
    <row r="1497" ht="15.75" customHeight="1">
      <c r="A1497" s="191"/>
      <c r="C1497" s="185" t="s">
        <v>394</v>
      </c>
      <c r="D1497" s="194"/>
      <c r="E1497" s="171"/>
      <c r="F1497" s="176"/>
      <c r="H1497" s="50"/>
      <c r="I1497" s="33"/>
      <c r="J1497" s="33"/>
      <c r="K1497" s="33"/>
      <c r="L1497" s="33"/>
      <c r="M1497" s="33"/>
      <c r="N1497" s="33"/>
      <c r="O1497" s="33"/>
      <c r="P1497" s="33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</row>
    <row r="1498" ht="15.75" customHeight="1">
      <c r="A1498" s="191"/>
      <c r="C1498" s="180"/>
      <c r="D1498" s="50"/>
      <c r="E1498" s="171"/>
      <c r="F1498" s="191"/>
      <c r="H1498" s="50"/>
      <c r="I1498" s="33"/>
      <c r="J1498" s="33"/>
      <c r="K1498" s="33"/>
      <c r="L1498" s="33"/>
      <c r="M1498" s="33"/>
      <c r="N1498" s="33"/>
      <c r="O1498" s="33"/>
      <c r="P1498" s="33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</row>
    <row r="1499" ht="15.75" customHeight="1">
      <c r="A1499" s="176" t="s">
        <v>460</v>
      </c>
      <c r="B1499" s="195" t="s">
        <v>462</v>
      </c>
      <c r="C1499" s="180"/>
      <c r="D1499" s="181"/>
      <c r="E1499" s="171"/>
      <c r="F1499" s="196" t="s">
        <v>464</v>
      </c>
      <c r="G1499" s="197" t="s">
        <v>469</v>
      </c>
      <c r="H1499" s="198"/>
      <c r="I1499" s="33"/>
      <c r="J1499" s="33"/>
      <c r="K1499" s="33"/>
      <c r="L1499" s="33"/>
      <c r="M1499" s="33"/>
      <c r="N1499" s="33"/>
      <c r="O1499" s="33"/>
      <c r="P1499" s="33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</row>
    <row r="1500" ht="15.75" customHeight="1">
      <c r="A1500" s="199" t="str">
        <f>IFERROR(VLOOKUP(A1486,REKAPAN!$A$2:$R$2940,16, FALSE))</f>
        <v/>
      </c>
      <c r="B1500" s="200"/>
      <c r="C1500" s="201"/>
      <c r="D1500" s="202"/>
      <c r="E1500" s="203"/>
      <c r="F1500" s="204"/>
      <c r="G1500" s="78"/>
      <c r="H1500" s="79"/>
      <c r="I1500" s="33"/>
      <c r="J1500" s="33"/>
      <c r="K1500" s="33"/>
      <c r="L1500" s="33"/>
      <c r="M1500" s="33"/>
      <c r="N1500" s="33"/>
      <c r="O1500" s="33"/>
      <c r="P1500" s="33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</row>
    <row r="1501" ht="15.75" customHeight="1">
      <c r="A1501" s="162" t="s">
        <v>4124</v>
      </c>
      <c r="B1501" s="27"/>
      <c r="C1501" s="27"/>
      <c r="D1501" s="28"/>
      <c r="E1501" s="163"/>
      <c r="F1501" s="164" t="str">
        <f>A1501</f>
        <v>(31)21</v>
      </c>
      <c r="G1501" s="165" t="s">
        <v>238</v>
      </c>
      <c r="H1501" s="166"/>
      <c r="I1501" s="33"/>
      <c r="J1501" s="33"/>
      <c r="K1501" s="33"/>
      <c r="L1501" s="33"/>
      <c r="M1501" s="33"/>
      <c r="N1501" s="33"/>
      <c r="O1501" s="33"/>
      <c r="P1501" s="33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</row>
    <row r="1502" ht="15.75" customHeight="1">
      <c r="A1502" s="167" t="s">
        <v>239</v>
      </c>
      <c r="B1502" s="168" t="str">
        <f>IFERROR(VLOOKUP(A1501,REKAPAN!$A$1:$M$2940,2, FALSE))</f>
        <v/>
      </c>
      <c r="C1502" s="169"/>
      <c r="D1502" s="170"/>
      <c r="E1502" s="171"/>
      <c r="F1502" s="164" t="s">
        <v>266</v>
      </c>
      <c r="G1502" s="172" t="str">
        <f>B1508</f>
        <v/>
      </c>
      <c r="H1502" s="28"/>
      <c r="I1502" s="33"/>
      <c r="J1502" s="33"/>
      <c r="K1502" s="33"/>
      <c r="L1502" s="33"/>
      <c r="M1502" s="33"/>
      <c r="N1502" s="33"/>
      <c r="O1502" s="33"/>
      <c r="P1502" s="33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</row>
    <row r="1503" ht="15.75" customHeight="1">
      <c r="A1503" s="173" t="s">
        <v>269</v>
      </c>
      <c r="B1503" s="174" t="str">
        <f>IFERROR(VLOOKUP(A1501,REKAPAN!$A$1:$M$2940,3, FALSE))</f>
        <v/>
      </c>
      <c r="D1503" s="175"/>
      <c r="E1503" s="171"/>
      <c r="F1503" s="176" t="s">
        <v>270</v>
      </c>
      <c r="G1503" s="177" t="str">
        <f>B1502</f>
        <v/>
      </c>
      <c r="H1503" s="50"/>
      <c r="I1503" s="33"/>
      <c r="J1503" s="33"/>
      <c r="K1503" s="33"/>
      <c r="L1503" s="33"/>
      <c r="M1503" s="33"/>
      <c r="N1503" s="33"/>
      <c r="O1503" s="33"/>
      <c r="P1503" s="33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</row>
    <row r="1504" ht="15.75" customHeight="1">
      <c r="A1504" s="173"/>
      <c r="D1504" s="175"/>
      <c r="E1504" s="171"/>
      <c r="F1504" s="176" t="s">
        <v>283</v>
      </c>
      <c r="G1504" s="178" t="str">
        <f t="shared" ref="G1504:G1508" si="201">D1507</f>
        <v/>
      </c>
      <c r="H1504" s="50"/>
      <c r="I1504" s="33"/>
      <c r="J1504" s="33"/>
      <c r="K1504" s="33"/>
      <c r="L1504" s="33"/>
      <c r="M1504" s="33"/>
      <c r="N1504" s="33"/>
      <c r="O1504" s="33"/>
      <c r="P1504" s="33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</row>
    <row r="1505" ht="15.75" customHeight="1">
      <c r="A1505" s="173"/>
      <c r="D1505" s="175"/>
      <c r="E1505" s="171"/>
      <c r="F1505" s="176" t="s">
        <v>300</v>
      </c>
      <c r="G1505" s="178" t="str">
        <f t="shared" si="201"/>
        <v/>
      </c>
      <c r="H1505" s="50"/>
      <c r="I1505" s="33"/>
      <c r="J1505" s="33"/>
      <c r="K1505" s="33"/>
      <c r="L1505" s="33"/>
      <c r="M1505" s="33"/>
      <c r="N1505" s="33"/>
      <c r="O1505" s="33"/>
      <c r="P1505" s="33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</row>
    <row r="1506" ht="15.75" customHeight="1">
      <c r="A1506" s="173" t="s">
        <v>306</v>
      </c>
      <c r="B1506" s="179" t="str">
        <f>IFERROR(VLOOKUP(A1501,REKAPAN!$A$1:$M$2940,4, FALSE))</f>
        <v/>
      </c>
      <c r="C1506" s="180"/>
      <c r="D1506" s="181"/>
      <c r="E1506" s="171"/>
      <c r="F1506" s="176" t="s">
        <v>325</v>
      </c>
      <c r="G1506" s="177" t="str">
        <f t="shared" si="201"/>
        <v/>
      </c>
      <c r="H1506" s="50"/>
      <c r="I1506" s="33"/>
      <c r="J1506" s="33"/>
      <c r="K1506" s="33"/>
      <c r="L1506" s="33"/>
      <c r="M1506" s="33"/>
      <c r="N1506" s="33"/>
      <c r="O1506" s="33"/>
      <c r="P1506" s="33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</row>
    <row r="1507" ht="15.75" customHeight="1">
      <c r="A1507" s="164" t="s">
        <v>332</v>
      </c>
      <c r="B1507" s="182" t="s">
        <v>333</v>
      </c>
      <c r="C1507" s="183" t="s">
        <v>283</v>
      </c>
      <c r="D1507" s="184" t="str">
        <f>IFERROR(VLOOKUP(A1501,REKAPAN!$A$1:$M$2940,12, FALSE))</f>
        <v/>
      </c>
      <c r="E1507" s="171"/>
      <c r="F1507" s="176" t="s">
        <v>351</v>
      </c>
      <c r="G1507" s="177" t="str">
        <f t="shared" si="201"/>
        <v/>
      </c>
      <c r="H1507" s="50"/>
      <c r="I1507" s="33"/>
      <c r="J1507" s="33"/>
      <c r="K1507" s="33"/>
      <c r="L1507" s="33"/>
      <c r="M1507" s="33"/>
      <c r="N1507" s="33"/>
      <c r="O1507" s="33"/>
      <c r="P1507" s="33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</row>
    <row r="1508" ht="15.75" customHeight="1">
      <c r="A1508" s="173" t="s">
        <v>266</v>
      </c>
      <c r="B1508" s="179" t="str">
        <f>IFERROR(VLOOKUP(A1501,REKAPAN!$A$1:$O$2940,15, FALSE))</f>
        <v/>
      </c>
      <c r="C1508" s="185" t="s">
        <v>300</v>
      </c>
      <c r="D1508" s="186" t="str">
        <f>IFERROR(VLOOKUP(A1501,REKAPAN!$A$1:$M$2940,13, FALSE))</f>
        <v/>
      </c>
      <c r="E1508" s="171"/>
      <c r="F1508" s="176" t="s">
        <v>372</v>
      </c>
      <c r="G1508" s="177" t="str">
        <f t="shared" si="201"/>
        <v/>
      </c>
      <c r="H1508" s="50"/>
      <c r="I1508" s="33"/>
      <c r="J1508" s="33"/>
      <c r="K1508" s="33"/>
      <c r="L1508" s="33"/>
      <c r="M1508" s="33"/>
      <c r="N1508" s="33"/>
      <c r="O1508" s="33"/>
      <c r="P1508" s="33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</row>
    <row r="1509" ht="15.75" customHeight="1">
      <c r="A1509" s="173" t="s">
        <v>383</v>
      </c>
      <c r="B1509" s="179" t="str">
        <f>IFERROR(VLOOKUP(A1501,REKAPAN!$A$1:$M$2940,6, FALSE))</f>
        <v/>
      </c>
      <c r="C1509" s="185" t="s">
        <v>325</v>
      </c>
      <c r="D1509" s="187" t="str">
        <f>IFERROR(VLOOKUP(A1501,REKAPAN!$A$1:$M$2940,11, FALSE))</f>
        <v/>
      </c>
      <c r="E1509" s="171"/>
      <c r="F1509" s="176" t="s">
        <v>394</v>
      </c>
      <c r="G1509" s="188" t="str">
        <f>IFERROR(VLOOKUP(A1501,REKAPAN!$A$1:$O$2235,14, FALSE))</f>
        <v/>
      </c>
      <c r="H1509" s="50"/>
      <c r="I1509" s="33"/>
      <c r="J1509" s="33"/>
      <c r="K1509" s="33"/>
      <c r="L1509" s="33"/>
      <c r="M1509" s="33"/>
      <c r="N1509" s="33"/>
      <c r="O1509" s="33"/>
      <c r="P1509" s="33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</row>
    <row r="1510" ht="15.75" customHeight="1">
      <c r="A1510" s="173" t="s">
        <v>404</v>
      </c>
      <c r="B1510" s="189" t="str">
        <f>IFERROR(VLOOKUP(A1501,REKAPAN!$A$1:$M$2940,5, FALSE))</f>
        <v/>
      </c>
      <c r="C1510" s="185" t="s">
        <v>351</v>
      </c>
      <c r="D1510" s="187" t="str">
        <f>IFERROR(VLOOKUP(A1501,REKAPAN!$A$1:$M$2940,9, FALSE))</f>
        <v/>
      </c>
      <c r="E1510" s="171"/>
      <c r="F1510" s="176" t="s">
        <v>383</v>
      </c>
      <c r="G1510" s="190" t="str">
        <f t="shared" ref="G1510:G1511" si="202">B1509</f>
        <v/>
      </c>
      <c r="H1510" s="50"/>
      <c r="I1510" s="33"/>
      <c r="J1510" s="33"/>
      <c r="K1510" s="33"/>
      <c r="L1510" s="33"/>
      <c r="M1510" s="33"/>
      <c r="N1510" s="33"/>
      <c r="O1510" s="33"/>
      <c r="P1510" s="33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</row>
    <row r="1511" ht="15.75" customHeight="1">
      <c r="A1511" s="191"/>
      <c r="C1511" s="185" t="s">
        <v>372</v>
      </c>
      <c r="D1511" s="192" t="str">
        <f>IFERROR(VLOOKUP(A1501,REKAPAN!$A$1:$M$2940,10, FALSE))</f>
        <v/>
      </c>
      <c r="E1511" s="171"/>
      <c r="F1511" s="176" t="s">
        <v>404</v>
      </c>
      <c r="G1511" s="193" t="str">
        <f t="shared" si="202"/>
        <v/>
      </c>
      <c r="H1511" s="50"/>
      <c r="I1511" s="33"/>
      <c r="J1511" s="33"/>
      <c r="K1511" s="33"/>
      <c r="L1511" s="33"/>
      <c r="M1511" s="33"/>
      <c r="N1511" s="33"/>
      <c r="O1511" s="33"/>
      <c r="P1511" s="33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</row>
    <row r="1512" ht="15.75" customHeight="1">
      <c r="A1512" s="191"/>
      <c r="C1512" s="185" t="s">
        <v>394</v>
      </c>
      <c r="D1512" s="194"/>
      <c r="E1512" s="171"/>
      <c r="F1512" s="176"/>
      <c r="H1512" s="50"/>
      <c r="I1512" s="33"/>
      <c r="J1512" s="33"/>
      <c r="K1512" s="33"/>
      <c r="L1512" s="33"/>
      <c r="M1512" s="33"/>
      <c r="N1512" s="33"/>
      <c r="O1512" s="33"/>
      <c r="P1512" s="33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</row>
    <row r="1513" ht="15.75" customHeight="1">
      <c r="A1513" s="191"/>
      <c r="C1513" s="180"/>
      <c r="D1513" s="50"/>
      <c r="E1513" s="171"/>
      <c r="F1513" s="191"/>
      <c r="H1513" s="50"/>
      <c r="I1513" s="33"/>
      <c r="J1513" s="33"/>
      <c r="K1513" s="33"/>
      <c r="L1513" s="33"/>
      <c r="M1513" s="33"/>
      <c r="N1513" s="33"/>
      <c r="O1513" s="33"/>
      <c r="P1513" s="33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</row>
    <row r="1514" ht="15.75" customHeight="1">
      <c r="A1514" s="176" t="s">
        <v>460</v>
      </c>
      <c r="B1514" s="195" t="s">
        <v>462</v>
      </c>
      <c r="C1514" s="180"/>
      <c r="D1514" s="181"/>
      <c r="E1514" s="171"/>
      <c r="F1514" s="196" t="s">
        <v>464</v>
      </c>
      <c r="G1514" s="197" t="s">
        <v>469</v>
      </c>
      <c r="H1514" s="198"/>
      <c r="I1514" s="33"/>
      <c r="J1514" s="33"/>
      <c r="K1514" s="33"/>
      <c r="L1514" s="33"/>
      <c r="M1514" s="33"/>
      <c r="N1514" s="33"/>
      <c r="O1514" s="33"/>
      <c r="P1514" s="33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</row>
    <row r="1515" ht="15.75" customHeight="1">
      <c r="A1515" s="199" t="str">
        <f>IFERROR(VLOOKUP(A1501,REKAPAN!$A$2:$R$2940,16, FALSE))</f>
        <v/>
      </c>
      <c r="B1515" s="200"/>
      <c r="C1515" s="201"/>
      <c r="D1515" s="202"/>
      <c r="E1515" s="203"/>
      <c r="F1515" s="204"/>
      <c r="G1515" s="78"/>
      <c r="H1515" s="79"/>
      <c r="I1515" s="33"/>
      <c r="J1515" s="33"/>
      <c r="K1515" s="33"/>
      <c r="L1515" s="33"/>
      <c r="M1515" s="33"/>
      <c r="N1515" s="33"/>
      <c r="O1515" s="33"/>
      <c r="P1515" s="33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</row>
    <row r="1516" ht="15.75" customHeight="1">
      <c r="A1516" s="162" t="s">
        <v>4127</v>
      </c>
      <c r="B1516" s="27"/>
      <c r="C1516" s="27"/>
      <c r="D1516" s="28"/>
      <c r="E1516" s="163"/>
      <c r="F1516" s="164" t="str">
        <f>A1516</f>
        <v>(31)22</v>
      </c>
      <c r="G1516" s="165" t="s">
        <v>238</v>
      </c>
      <c r="H1516" s="166"/>
      <c r="I1516" s="33"/>
      <c r="J1516" s="33"/>
      <c r="K1516" s="33"/>
      <c r="L1516" s="33"/>
      <c r="M1516" s="33"/>
      <c r="N1516" s="33"/>
      <c r="O1516" s="33"/>
      <c r="P1516" s="33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</row>
    <row r="1517" ht="15.75" customHeight="1">
      <c r="A1517" s="167" t="s">
        <v>239</v>
      </c>
      <c r="B1517" s="168" t="str">
        <f>IFERROR(VLOOKUP(A1516,REKAPAN!$A$1:$M$2940,2, FALSE))</f>
        <v/>
      </c>
      <c r="C1517" s="169"/>
      <c r="D1517" s="170"/>
      <c r="E1517" s="171"/>
      <c r="F1517" s="164" t="s">
        <v>266</v>
      </c>
      <c r="G1517" s="172" t="str">
        <f>B1523</f>
        <v/>
      </c>
      <c r="H1517" s="28"/>
      <c r="I1517" s="33"/>
      <c r="J1517" s="33"/>
      <c r="K1517" s="33"/>
      <c r="L1517" s="33"/>
      <c r="M1517" s="33"/>
      <c r="N1517" s="33"/>
      <c r="O1517" s="33"/>
      <c r="P1517" s="33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</row>
    <row r="1518" ht="15.75" customHeight="1">
      <c r="A1518" s="173" t="s">
        <v>269</v>
      </c>
      <c r="B1518" s="174" t="str">
        <f>IFERROR(VLOOKUP(A1516,REKAPAN!$A$1:$M$2940,3, FALSE))</f>
        <v/>
      </c>
      <c r="D1518" s="175"/>
      <c r="E1518" s="171"/>
      <c r="F1518" s="176" t="s">
        <v>270</v>
      </c>
      <c r="G1518" s="177" t="str">
        <f>B1517</f>
        <v/>
      </c>
      <c r="H1518" s="50"/>
      <c r="I1518" s="33"/>
      <c r="J1518" s="33"/>
      <c r="K1518" s="33"/>
      <c r="L1518" s="33"/>
      <c r="M1518" s="33"/>
      <c r="N1518" s="33"/>
      <c r="O1518" s="33"/>
      <c r="P1518" s="33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</row>
    <row r="1519" ht="15.75" customHeight="1">
      <c r="A1519" s="173"/>
      <c r="D1519" s="175"/>
      <c r="E1519" s="171"/>
      <c r="F1519" s="176" t="s">
        <v>283</v>
      </c>
      <c r="G1519" s="178" t="str">
        <f t="shared" ref="G1519:G1523" si="203">D1522</f>
        <v/>
      </c>
      <c r="H1519" s="50"/>
      <c r="I1519" s="33"/>
      <c r="J1519" s="33"/>
      <c r="K1519" s="33"/>
      <c r="L1519" s="33"/>
      <c r="M1519" s="33"/>
      <c r="N1519" s="33"/>
      <c r="O1519" s="33"/>
      <c r="P1519" s="33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</row>
    <row r="1520" ht="15.75" customHeight="1">
      <c r="A1520" s="173"/>
      <c r="D1520" s="175"/>
      <c r="E1520" s="171"/>
      <c r="F1520" s="176" t="s">
        <v>300</v>
      </c>
      <c r="G1520" s="178" t="str">
        <f t="shared" si="203"/>
        <v/>
      </c>
      <c r="H1520" s="50"/>
      <c r="I1520" s="33"/>
      <c r="J1520" s="33"/>
      <c r="K1520" s="33"/>
      <c r="L1520" s="33"/>
      <c r="M1520" s="33"/>
      <c r="N1520" s="33"/>
      <c r="O1520" s="33"/>
      <c r="P1520" s="33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</row>
    <row r="1521" ht="15.75" customHeight="1">
      <c r="A1521" s="173" t="s">
        <v>306</v>
      </c>
      <c r="B1521" s="179" t="str">
        <f>IFERROR(VLOOKUP(A1516,REKAPAN!$A$1:$M$2940,4, FALSE))</f>
        <v/>
      </c>
      <c r="C1521" s="180"/>
      <c r="D1521" s="181"/>
      <c r="E1521" s="171"/>
      <c r="F1521" s="176" t="s">
        <v>325</v>
      </c>
      <c r="G1521" s="177" t="str">
        <f t="shared" si="203"/>
        <v/>
      </c>
      <c r="H1521" s="50"/>
      <c r="I1521" s="33"/>
      <c r="J1521" s="33"/>
      <c r="K1521" s="33"/>
      <c r="L1521" s="33"/>
      <c r="M1521" s="33"/>
      <c r="N1521" s="33"/>
      <c r="O1521" s="33"/>
      <c r="P1521" s="33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</row>
    <row r="1522" ht="15.75" customHeight="1">
      <c r="A1522" s="164" t="s">
        <v>332</v>
      </c>
      <c r="B1522" s="182" t="s">
        <v>333</v>
      </c>
      <c r="C1522" s="183" t="s">
        <v>283</v>
      </c>
      <c r="D1522" s="184" t="str">
        <f>IFERROR(VLOOKUP(A1516,REKAPAN!$A$1:$M$2940,12, FALSE))</f>
        <v/>
      </c>
      <c r="E1522" s="171"/>
      <c r="F1522" s="176" t="s">
        <v>351</v>
      </c>
      <c r="G1522" s="177" t="str">
        <f t="shared" si="203"/>
        <v/>
      </c>
      <c r="H1522" s="50"/>
      <c r="I1522" s="33"/>
      <c r="J1522" s="33"/>
      <c r="K1522" s="33"/>
      <c r="L1522" s="33"/>
      <c r="M1522" s="33"/>
      <c r="N1522" s="33"/>
      <c r="O1522" s="33"/>
      <c r="P1522" s="33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</row>
    <row r="1523" ht="15.75" customHeight="1">
      <c r="A1523" s="173" t="s">
        <v>266</v>
      </c>
      <c r="B1523" s="179" t="str">
        <f>IFERROR(VLOOKUP(A1516,REKAPAN!$A$1:$O$2940,15, FALSE))</f>
        <v/>
      </c>
      <c r="C1523" s="185" t="s">
        <v>300</v>
      </c>
      <c r="D1523" s="186" t="str">
        <f>IFERROR(VLOOKUP(A1516,REKAPAN!$A$1:$M$2940,13, FALSE))</f>
        <v/>
      </c>
      <c r="E1523" s="171"/>
      <c r="F1523" s="176" t="s">
        <v>372</v>
      </c>
      <c r="G1523" s="177" t="str">
        <f t="shared" si="203"/>
        <v/>
      </c>
      <c r="H1523" s="50"/>
      <c r="I1523" s="33"/>
      <c r="J1523" s="33"/>
      <c r="K1523" s="33"/>
      <c r="L1523" s="33"/>
      <c r="M1523" s="33"/>
      <c r="N1523" s="33"/>
      <c r="O1523" s="33"/>
      <c r="P1523" s="33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</row>
    <row r="1524" ht="15.75" customHeight="1">
      <c r="A1524" s="173" t="s">
        <v>383</v>
      </c>
      <c r="B1524" s="179" t="str">
        <f>IFERROR(VLOOKUP(A1516,REKAPAN!$A$1:$M$2940,6, FALSE))</f>
        <v/>
      </c>
      <c r="C1524" s="185" t="s">
        <v>325</v>
      </c>
      <c r="D1524" s="187" t="str">
        <f>IFERROR(VLOOKUP(A1516,REKAPAN!$A$1:$M$2940,11, FALSE))</f>
        <v/>
      </c>
      <c r="E1524" s="171"/>
      <c r="F1524" s="176" t="s">
        <v>394</v>
      </c>
      <c r="G1524" s="188" t="str">
        <f>IFERROR(VLOOKUP(A1516,REKAPAN!$A$1:$O$2235,14, FALSE))</f>
        <v/>
      </c>
      <c r="H1524" s="50"/>
      <c r="I1524" s="33"/>
      <c r="J1524" s="33"/>
      <c r="K1524" s="33"/>
      <c r="L1524" s="33"/>
      <c r="M1524" s="33"/>
      <c r="N1524" s="33"/>
      <c r="O1524" s="33"/>
      <c r="P1524" s="33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</row>
    <row r="1525" ht="15.75" customHeight="1">
      <c r="A1525" s="173" t="s">
        <v>404</v>
      </c>
      <c r="B1525" s="189" t="str">
        <f>IFERROR(VLOOKUP(A1516,REKAPAN!$A$1:$M$2940,5, FALSE))</f>
        <v/>
      </c>
      <c r="C1525" s="185" t="s">
        <v>351</v>
      </c>
      <c r="D1525" s="187" t="str">
        <f>IFERROR(VLOOKUP(A1516,REKAPAN!$A$1:$M$2940,9, FALSE))</f>
        <v/>
      </c>
      <c r="E1525" s="171"/>
      <c r="F1525" s="176" t="s">
        <v>383</v>
      </c>
      <c r="G1525" s="190" t="str">
        <f t="shared" ref="G1525:G1526" si="204">B1524</f>
        <v/>
      </c>
      <c r="H1525" s="50"/>
      <c r="I1525" s="33"/>
      <c r="J1525" s="33"/>
      <c r="K1525" s="33"/>
      <c r="L1525" s="33"/>
      <c r="M1525" s="33"/>
      <c r="N1525" s="33"/>
      <c r="O1525" s="33"/>
      <c r="P1525" s="33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</row>
    <row r="1526" ht="15.75" customHeight="1">
      <c r="A1526" s="191"/>
      <c r="C1526" s="185" t="s">
        <v>372</v>
      </c>
      <c r="D1526" s="192" t="str">
        <f>IFERROR(VLOOKUP(A1516,REKAPAN!$A$1:$M$2940,10, FALSE))</f>
        <v/>
      </c>
      <c r="E1526" s="171"/>
      <c r="F1526" s="176" t="s">
        <v>404</v>
      </c>
      <c r="G1526" s="193" t="str">
        <f t="shared" si="204"/>
        <v/>
      </c>
      <c r="H1526" s="50"/>
      <c r="I1526" s="33"/>
      <c r="J1526" s="33"/>
      <c r="K1526" s="33"/>
      <c r="L1526" s="33"/>
      <c r="M1526" s="33"/>
      <c r="N1526" s="33"/>
      <c r="O1526" s="33"/>
      <c r="P1526" s="33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</row>
    <row r="1527" ht="15.75" customHeight="1">
      <c r="A1527" s="191"/>
      <c r="C1527" s="185" t="s">
        <v>394</v>
      </c>
      <c r="D1527" s="194"/>
      <c r="E1527" s="171"/>
      <c r="F1527" s="176"/>
      <c r="H1527" s="50"/>
      <c r="I1527" s="33"/>
      <c r="J1527" s="33"/>
      <c r="K1527" s="33"/>
      <c r="L1527" s="33"/>
      <c r="M1527" s="33"/>
      <c r="N1527" s="33"/>
      <c r="O1527" s="33"/>
      <c r="P1527" s="33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</row>
    <row r="1528" ht="15.75" customHeight="1">
      <c r="A1528" s="191"/>
      <c r="C1528" s="180"/>
      <c r="D1528" s="50"/>
      <c r="E1528" s="171"/>
      <c r="F1528" s="191"/>
      <c r="H1528" s="50"/>
      <c r="I1528" s="33"/>
      <c r="J1528" s="33"/>
      <c r="K1528" s="33"/>
      <c r="L1528" s="33"/>
      <c r="M1528" s="33"/>
      <c r="N1528" s="33"/>
      <c r="O1528" s="33"/>
      <c r="P1528" s="33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</row>
    <row r="1529" ht="15.75" customHeight="1">
      <c r="A1529" s="176" t="s">
        <v>460</v>
      </c>
      <c r="B1529" s="195" t="s">
        <v>462</v>
      </c>
      <c r="C1529" s="180"/>
      <c r="D1529" s="181"/>
      <c r="E1529" s="171"/>
      <c r="F1529" s="196" t="s">
        <v>464</v>
      </c>
      <c r="G1529" s="197" t="s">
        <v>469</v>
      </c>
      <c r="H1529" s="198"/>
      <c r="I1529" s="33"/>
      <c r="J1529" s="33"/>
      <c r="K1529" s="33"/>
      <c r="L1529" s="33"/>
      <c r="M1529" s="33"/>
      <c r="N1529" s="33"/>
      <c r="O1529" s="33"/>
      <c r="P1529" s="33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</row>
    <row r="1530" ht="15.75" customHeight="1">
      <c r="A1530" s="199" t="str">
        <f>IFERROR(VLOOKUP(A1516,REKAPAN!$A$2:$R$2940,16, FALSE))</f>
        <v/>
      </c>
      <c r="B1530" s="200"/>
      <c r="C1530" s="201"/>
      <c r="D1530" s="202"/>
      <c r="E1530" s="203"/>
      <c r="F1530" s="204"/>
      <c r="G1530" s="78"/>
      <c r="H1530" s="79"/>
      <c r="I1530" s="33"/>
      <c r="J1530" s="33"/>
      <c r="K1530" s="33"/>
      <c r="L1530" s="33"/>
      <c r="M1530" s="33"/>
      <c r="N1530" s="33"/>
      <c r="O1530" s="33"/>
      <c r="P1530" s="33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</row>
    <row r="1531" ht="15.75" customHeight="1">
      <c r="A1531" s="162" t="s">
        <v>4129</v>
      </c>
      <c r="B1531" s="27"/>
      <c r="C1531" s="27"/>
      <c r="D1531" s="28"/>
      <c r="E1531" s="163"/>
      <c r="F1531" s="164" t="str">
        <f>A1531</f>
        <v>(31)23</v>
      </c>
      <c r="G1531" s="165" t="s">
        <v>238</v>
      </c>
      <c r="H1531" s="166"/>
      <c r="I1531" s="33"/>
      <c r="J1531" s="33"/>
      <c r="K1531" s="33"/>
      <c r="L1531" s="33"/>
      <c r="M1531" s="33"/>
      <c r="N1531" s="33"/>
      <c r="O1531" s="33"/>
      <c r="P1531" s="33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</row>
    <row r="1532" ht="15.75" customHeight="1">
      <c r="A1532" s="167" t="s">
        <v>239</v>
      </c>
      <c r="B1532" s="168" t="str">
        <f>IFERROR(VLOOKUP(A1531,REKAPAN!$A$1:$M$2940,2, FALSE))</f>
        <v/>
      </c>
      <c r="C1532" s="169"/>
      <c r="D1532" s="170"/>
      <c r="E1532" s="171"/>
      <c r="F1532" s="164" t="s">
        <v>266</v>
      </c>
      <c r="G1532" s="172" t="str">
        <f>B1538</f>
        <v/>
      </c>
      <c r="H1532" s="28"/>
      <c r="I1532" s="33"/>
      <c r="J1532" s="33"/>
      <c r="K1532" s="33"/>
      <c r="L1532" s="33"/>
      <c r="M1532" s="33"/>
      <c r="N1532" s="33"/>
      <c r="O1532" s="33"/>
      <c r="P1532" s="33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</row>
    <row r="1533" ht="15.75" customHeight="1">
      <c r="A1533" s="173" t="s">
        <v>269</v>
      </c>
      <c r="B1533" s="174" t="str">
        <f>IFERROR(VLOOKUP(A1531,REKAPAN!$A$1:$M$2940,3, FALSE))</f>
        <v/>
      </c>
      <c r="D1533" s="175"/>
      <c r="E1533" s="171"/>
      <c r="F1533" s="176" t="s">
        <v>270</v>
      </c>
      <c r="G1533" s="177" t="str">
        <f>B1532</f>
        <v/>
      </c>
      <c r="H1533" s="50"/>
      <c r="I1533" s="33"/>
      <c r="J1533" s="33"/>
      <c r="K1533" s="33"/>
      <c r="L1533" s="33"/>
      <c r="M1533" s="33"/>
      <c r="N1533" s="33"/>
      <c r="O1533" s="33"/>
      <c r="P1533" s="33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</row>
    <row r="1534" ht="15.75" customHeight="1">
      <c r="A1534" s="173"/>
      <c r="D1534" s="175"/>
      <c r="E1534" s="171"/>
      <c r="F1534" s="176" t="s">
        <v>283</v>
      </c>
      <c r="G1534" s="178" t="str">
        <f t="shared" ref="G1534:G1538" si="205">D1537</f>
        <v/>
      </c>
      <c r="H1534" s="50"/>
      <c r="I1534" s="33"/>
      <c r="J1534" s="33"/>
      <c r="K1534" s="33"/>
      <c r="L1534" s="33"/>
      <c r="M1534" s="33"/>
      <c r="N1534" s="33"/>
      <c r="O1534" s="33"/>
      <c r="P1534" s="33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</row>
    <row r="1535" ht="15.75" customHeight="1">
      <c r="A1535" s="173"/>
      <c r="D1535" s="175"/>
      <c r="E1535" s="171"/>
      <c r="F1535" s="176" t="s">
        <v>300</v>
      </c>
      <c r="G1535" s="178" t="str">
        <f t="shared" si="205"/>
        <v/>
      </c>
      <c r="H1535" s="50"/>
      <c r="I1535" s="33"/>
      <c r="J1535" s="33"/>
      <c r="K1535" s="33"/>
      <c r="L1535" s="33"/>
      <c r="M1535" s="33"/>
      <c r="N1535" s="33"/>
      <c r="O1535" s="33"/>
      <c r="P1535" s="33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</row>
    <row r="1536" ht="15.75" customHeight="1">
      <c r="A1536" s="173" t="s">
        <v>306</v>
      </c>
      <c r="B1536" s="179" t="str">
        <f>IFERROR(VLOOKUP(A1531,REKAPAN!$A$1:$M$2940,4, FALSE))</f>
        <v/>
      </c>
      <c r="C1536" s="180"/>
      <c r="D1536" s="181"/>
      <c r="E1536" s="171"/>
      <c r="F1536" s="176" t="s">
        <v>325</v>
      </c>
      <c r="G1536" s="177" t="str">
        <f t="shared" si="205"/>
        <v/>
      </c>
      <c r="H1536" s="50"/>
      <c r="I1536" s="33"/>
      <c r="J1536" s="33"/>
      <c r="K1536" s="33"/>
      <c r="L1536" s="33"/>
      <c r="M1536" s="33"/>
      <c r="N1536" s="33"/>
      <c r="O1536" s="33"/>
      <c r="P1536" s="33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</row>
    <row r="1537" ht="15.75" customHeight="1">
      <c r="A1537" s="164" t="s">
        <v>332</v>
      </c>
      <c r="B1537" s="182" t="s">
        <v>333</v>
      </c>
      <c r="C1537" s="183" t="s">
        <v>283</v>
      </c>
      <c r="D1537" s="184" t="str">
        <f>IFERROR(VLOOKUP(A1531,REKAPAN!$A$1:$M$2940,12, FALSE))</f>
        <v/>
      </c>
      <c r="E1537" s="171"/>
      <c r="F1537" s="176" t="s">
        <v>351</v>
      </c>
      <c r="G1537" s="177" t="str">
        <f t="shared" si="205"/>
        <v/>
      </c>
      <c r="H1537" s="50"/>
      <c r="I1537" s="33"/>
      <c r="J1537" s="33"/>
      <c r="K1537" s="33"/>
      <c r="L1537" s="33"/>
      <c r="M1537" s="33"/>
      <c r="N1537" s="33"/>
      <c r="O1537" s="33"/>
      <c r="P1537" s="33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</row>
    <row r="1538" ht="15.75" customHeight="1">
      <c r="A1538" s="173" t="s">
        <v>266</v>
      </c>
      <c r="B1538" s="179" t="str">
        <f>IFERROR(VLOOKUP(A1531,REKAPAN!$A$1:$O$2940,15, FALSE))</f>
        <v/>
      </c>
      <c r="C1538" s="185" t="s">
        <v>300</v>
      </c>
      <c r="D1538" s="186" t="str">
        <f>IFERROR(VLOOKUP(A1531,REKAPAN!$A$1:$M$2940,13, FALSE))</f>
        <v/>
      </c>
      <c r="E1538" s="171"/>
      <c r="F1538" s="176" t="s">
        <v>372</v>
      </c>
      <c r="G1538" s="177" t="str">
        <f t="shared" si="205"/>
        <v/>
      </c>
      <c r="H1538" s="50"/>
      <c r="I1538" s="33"/>
      <c r="J1538" s="33"/>
      <c r="K1538" s="33"/>
      <c r="L1538" s="33"/>
      <c r="M1538" s="33"/>
      <c r="N1538" s="33"/>
      <c r="O1538" s="33"/>
      <c r="P1538" s="33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</row>
    <row r="1539" ht="15.75" customHeight="1">
      <c r="A1539" s="173" t="s">
        <v>383</v>
      </c>
      <c r="B1539" s="179" t="str">
        <f>IFERROR(VLOOKUP(A1531,REKAPAN!$A$1:$M$2940,6, FALSE))</f>
        <v/>
      </c>
      <c r="C1539" s="185" t="s">
        <v>325</v>
      </c>
      <c r="D1539" s="187" t="str">
        <f>IFERROR(VLOOKUP(A1531,REKAPAN!$A$1:$M$2940,11, FALSE))</f>
        <v/>
      </c>
      <c r="E1539" s="171"/>
      <c r="F1539" s="176" t="s">
        <v>394</v>
      </c>
      <c r="G1539" s="188" t="str">
        <f>IFERROR(VLOOKUP(A1531,REKAPAN!$A$1:$O$2235,14, FALSE))</f>
        <v/>
      </c>
      <c r="H1539" s="50"/>
      <c r="I1539" s="33"/>
      <c r="J1539" s="33"/>
      <c r="K1539" s="33"/>
      <c r="L1539" s="33"/>
      <c r="M1539" s="33"/>
      <c r="N1539" s="33"/>
      <c r="O1539" s="33"/>
      <c r="P1539" s="33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</row>
    <row r="1540" ht="15.75" customHeight="1">
      <c r="A1540" s="173" t="s">
        <v>404</v>
      </c>
      <c r="B1540" s="189" t="str">
        <f>IFERROR(VLOOKUP(A1531,REKAPAN!$A$1:$M$2940,5, FALSE))</f>
        <v/>
      </c>
      <c r="C1540" s="185" t="s">
        <v>351</v>
      </c>
      <c r="D1540" s="187" t="str">
        <f>IFERROR(VLOOKUP(A1531,REKAPAN!$A$1:$M$2940,9, FALSE))</f>
        <v/>
      </c>
      <c r="E1540" s="171"/>
      <c r="F1540" s="176" t="s">
        <v>383</v>
      </c>
      <c r="G1540" s="190" t="str">
        <f t="shared" ref="G1540:G1541" si="206">B1539</f>
        <v/>
      </c>
      <c r="H1540" s="50"/>
      <c r="I1540" s="33"/>
      <c r="J1540" s="33"/>
      <c r="K1540" s="33"/>
      <c r="L1540" s="33"/>
      <c r="M1540" s="33"/>
      <c r="N1540" s="33"/>
      <c r="O1540" s="33"/>
      <c r="P1540" s="33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</row>
    <row r="1541" ht="15.75" customHeight="1">
      <c r="A1541" s="191"/>
      <c r="C1541" s="185" t="s">
        <v>372</v>
      </c>
      <c r="D1541" s="192" t="str">
        <f>IFERROR(VLOOKUP(A1531,REKAPAN!$A$1:$M$2940,10, FALSE))</f>
        <v/>
      </c>
      <c r="E1541" s="171"/>
      <c r="F1541" s="176" t="s">
        <v>404</v>
      </c>
      <c r="G1541" s="193" t="str">
        <f t="shared" si="206"/>
        <v/>
      </c>
      <c r="H1541" s="50"/>
      <c r="I1541" s="33"/>
      <c r="J1541" s="33"/>
      <c r="K1541" s="33"/>
      <c r="L1541" s="33"/>
      <c r="M1541" s="33"/>
      <c r="N1541" s="33"/>
      <c r="O1541" s="33"/>
      <c r="P1541" s="33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</row>
    <row r="1542" ht="15.75" customHeight="1">
      <c r="A1542" s="191"/>
      <c r="C1542" s="185" t="s">
        <v>394</v>
      </c>
      <c r="D1542" s="194"/>
      <c r="E1542" s="171"/>
      <c r="F1542" s="176"/>
      <c r="H1542" s="50"/>
      <c r="I1542" s="33"/>
      <c r="J1542" s="33"/>
      <c r="K1542" s="33"/>
      <c r="L1542" s="33"/>
      <c r="M1542" s="33"/>
      <c r="N1542" s="33"/>
      <c r="O1542" s="33"/>
      <c r="P1542" s="33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</row>
    <row r="1543" ht="15.75" customHeight="1">
      <c r="A1543" s="191"/>
      <c r="C1543" s="180"/>
      <c r="D1543" s="50"/>
      <c r="E1543" s="171"/>
      <c r="F1543" s="191"/>
      <c r="H1543" s="50"/>
      <c r="I1543" s="33"/>
      <c r="J1543" s="33"/>
      <c r="K1543" s="33"/>
      <c r="L1543" s="33"/>
      <c r="M1543" s="33"/>
      <c r="N1543" s="33"/>
      <c r="O1543" s="33"/>
      <c r="P1543" s="33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</row>
    <row r="1544" ht="15.75" customHeight="1">
      <c r="A1544" s="176" t="s">
        <v>460</v>
      </c>
      <c r="B1544" s="195" t="s">
        <v>462</v>
      </c>
      <c r="C1544" s="180"/>
      <c r="D1544" s="181"/>
      <c r="E1544" s="171"/>
      <c r="F1544" s="196" t="s">
        <v>464</v>
      </c>
      <c r="G1544" s="197" t="s">
        <v>469</v>
      </c>
      <c r="H1544" s="198"/>
      <c r="I1544" s="33"/>
      <c r="J1544" s="33"/>
      <c r="K1544" s="33"/>
      <c r="L1544" s="33"/>
      <c r="M1544" s="33"/>
      <c r="N1544" s="33"/>
      <c r="O1544" s="33"/>
      <c r="P1544" s="33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</row>
    <row r="1545" ht="15.75" customHeight="1">
      <c r="A1545" s="199" t="str">
        <f>IFERROR(VLOOKUP(A1531,REKAPAN!$A$2:$R$2940,16, FALSE))</f>
        <v/>
      </c>
      <c r="B1545" s="200"/>
      <c r="C1545" s="201"/>
      <c r="D1545" s="202"/>
      <c r="E1545" s="203"/>
      <c r="F1545" s="204"/>
      <c r="G1545" s="78"/>
      <c r="H1545" s="79"/>
      <c r="I1545" s="33"/>
      <c r="J1545" s="33"/>
      <c r="K1545" s="33"/>
      <c r="L1545" s="33"/>
      <c r="M1545" s="33"/>
      <c r="N1545" s="33"/>
      <c r="O1545" s="33"/>
      <c r="P1545" s="33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</row>
    <row r="1546" ht="15.75" customHeight="1">
      <c r="A1546" s="162" t="s">
        <v>4097</v>
      </c>
      <c r="B1546" s="27"/>
      <c r="C1546" s="27"/>
      <c r="D1546" s="28"/>
      <c r="E1546" s="163"/>
      <c r="F1546" s="164" t="str">
        <f>A1546</f>
        <v>(29)35</v>
      </c>
      <c r="G1546" s="165" t="s">
        <v>238</v>
      </c>
      <c r="H1546" s="166"/>
      <c r="I1546" s="33"/>
      <c r="J1546" s="33"/>
      <c r="K1546" s="33"/>
      <c r="L1546" s="33"/>
      <c r="M1546" s="33"/>
      <c r="N1546" s="33"/>
      <c r="O1546" s="33"/>
      <c r="P1546" s="33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</row>
    <row r="1547" ht="15.75" customHeight="1">
      <c r="A1547" s="167" t="s">
        <v>239</v>
      </c>
      <c r="B1547" s="168" t="str">
        <f>IFERROR(VLOOKUP(A1546,REKAPAN!$A$1:$M$2940,2, FALSE))</f>
        <v/>
      </c>
      <c r="C1547" s="169"/>
      <c r="D1547" s="170"/>
      <c r="E1547" s="171"/>
      <c r="F1547" s="164" t="s">
        <v>266</v>
      </c>
      <c r="G1547" s="172" t="str">
        <f>B1553</f>
        <v/>
      </c>
      <c r="H1547" s="28"/>
      <c r="I1547" s="33"/>
      <c r="J1547" s="33"/>
      <c r="K1547" s="33"/>
      <c r="L1547" s="33"/>
      <c r="M1547" s="33"/>
      <c r="N1547" s="33"/>
      <c r="O1547" s="33"/>
      <c r="P1547" s="33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</row>
    <row r="1548" ht="15.75" customHeight="1">
      <c r="A1548" s="173" t="s">
        <v>269</v>
      </c>
      <c r="B1548" s="174" t="str">
        <f>IFERROR(VLOOKUP(A1546,REKAPAN!$A$1:$M$2940,3, FALSE))</f>
        <v/>
      </c>
      <c r="D1548" s="175"/>
      <c r="E1548" s="171"/>
      <c r="F1548" s="176" t="s">
        <v>270</v>
      </c>
      <c r="G1548" s="177" t="str">
        <f>B1547</f>
        <v/>
      </c>
      <c r="H1548" s="50"/>
      <c r="I1548" s="33"/>
      <c r="J1548" s="33"/>
      <c r="K1548" s="33"/>
      <c r="L1548" s="33"/>
      <c r="M1548" s="33"/>
      <c r="N1548" s="33"/>
      <c r="O1548" s="33"/>
      <c r="P1548" s="33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</row>
    <row r="1549" ht="15.75" customHeight="1">
      <c r="A1549" s="173"/>
      <c r="D1549" s="175"/>
      <c r="E1549" s="171"/>
      <c r="F1549" s="176" t="s">
        <v>283</v>
      </c>
      <c r="G1549" s="178" t="str">
        <f t="shared" ref="G1549:G1553" si="207">D1552</f>
        <v/>
      </c>
      <c r="H1549" s="50"/>
      <c r="I1549" s="33"/>
      <c r="J1549" s="33"/>
      <c r="K1549" s="33"/>
      <c r="L1549" s="33"/>
      <c r="M1549" s="33"/>
      <c r="N1549" s="33"/>
      <c r="O1549" s="33"/>
      <c r="P1549" s="33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</row>
    <row r="1550" ht="15.75" customHeight="1">
      <c r="A1550" s="173"/>
      <c r="D1550" s="175"/>
      <c r="E1550" s="171"/>
      <c r="F1550" s="176" t="s">
        <v>300</v>
      </c>
      <c r="G1550" s="178" t="str">
        <f t="shared" si="207"/>
        <v/>
      </c>
      <c r="H1550" s="50"/>
      <c r="I1550" s="33"/>
      <c r="J1550" s="33"/>
      <c r="K1550" s="33"/>
      <c r="L1550" s="33"/>
      <c r="M1550" s="33"/>
      <c r="N1550" s="33"/>
      <c r="O1550" s="33"/>
      <c r="P1550" s="33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</row>
    <row r="1551" ht="15.75" customHeight="1">
      <c r="A1551" s="173" t="s">
        <v>306</v>
      </c>
      <c r="B1551" s="179" t="str">
        <f>IFERROR(VLOOKUP(A1546,REKAPAN!$A$1:$M$2940,4, FALSE))</f>
        <v/>
      </c>
      <c r="C1551" s="180"/>
      <c r="D1551" s="181"/>
      <c r="E1551" s="171"/>
      <c r="F1551" s="176" t="s">
        <v>325</v>
      </c>
      <c r="G1551" s="177" t="str">
        <f t="shared" si="207"/>
        <v/>
      </c>
      <c r="H1551" s="50"/>
      <c r="I1551" s="33"/>
      <c r="J1551" s="33"/>
      <c r="K1551" s="33"/>
      <c r="L1551" s="33"/>
      <c r="M1551" s="33"/>
      <c r="N1551" s="33"/>
      <c r="O1551" s="33"/>
      <c r="P1551" s="33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</row>
    <row r="1552" ht="15.75" customHeight="1">
      <c r="A1552" s="164" t="s">
        <v>332</v>
      </c>
      <c r="B1552" s="182" t="s">
        <v>333</v>
      </c>
      <c r="C1552" s="183" t="s">
        <v>283</v>
      </c>
      <c r="D1552" s="184" t="str">
        <f>IFERROR(VLOOKUP(A1546,REKAPAN!$A$1:$M$2940,12, FALSE))</f>
        <v/>
      </c>
      <c r="E1552" s="171"/>
      <c r="F1552" s="176" t="s">
        <v>351</v>
      </c>
      <c r="G1552" s="177" t="str">
        <f t="shared" si="207"/>
        <v/>
      </c>
      <c r="H1552" s="50"/>
      <c r="I1552" s="33"/>
      <c r="J1552" s="33"/>
      <c r="K1552" s="33"/>
      <c r="L1552" s="33"/>
      <c r="M1552" s="33"/>
      <c r="N1552" s="33"/>
      <c r="O1552" s="33"/>
      <c r="P1552" s="33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</row>
    <row r="1553" ht="15.75" customHeight="1">
      <c r="A1553" s="173" t="s">
        <v>266</v>
      </c>
      <c r="B1553" s="179" t="str">
        <f>IFERROR(VLOOKUP(A1546,REKAPAN!$A$1:$O$2940,15, FALSE))</f>
        <v/>
      </c>
      <c r="C1553" s="185" t="s">
        <v>300</v>
      </c>
      <c r="D1553" s="186" t="str">
        <f>IFERROR(VLOOKUP(A1546,REKAPAN!$A$1:$M$2940,13, FALSE))</f>
        <v/>
      </c>
      <c r="E1553" s="171"/>
      <c r="F1553" s="176" t="s">
        <v>372</v>
      </c>
      <c r="G1553" s="177" t="str">
        <f t="shared" si="207"/>
        <v/>
      </c>
      <c r="H1553" s="50"/>
      <c r="I1553" s="33"/>
      <c r="J1553" s="33"/>
      <c r="K1553" s="33"/>
      <c r="L1553" s="33"/>
      <c r="M1553" s="33"/>
      <c r="N1553" s="33"/>
      <c r="O1553" s="33"/>
      <c r="P1553" s="33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</row>
    <row r="1554" ht="15.75" customHeight="1">
      <c r="A1554" s="173" t="s">
        <v>383</v>
      </c>
      <c r="B1554" s="179" t="str">
        <f>IFERROR(VLOOKUP(A1546,REKAPAN!$A$1:$M$2940,6, FALSE))</f>
        <v/>
      </c>
      <c r="C1554" s="185" t="s">
        <v>325</v>
      </c>
      <c r="D1554" s="187" t="str">
        <f>IFERROR(VLOOKUP(A1546,REKAPAN!$A$1:$M$2940,11, FALSE))</f>
        <v/>
      </c>
      <c r="E1554" s="171"/>
      <c r="F1554" s="176" t="s">
        <v>394</v>
      </c>
      <c r="G1554" s="188" t="str">
        <f>IFERROR(VLOOKUP(A1546,REKAPAN!$A$1:$O$2235,14, FALSE))</f>
        <v/>
      </c>
      <c r="H1554" s="50"/>
      <c r="I1554" s="33"/>
      <c r="J1554" s="33"/>
      <c r="K1554" s="33"/>
      <c r="L1554" s="33"/>
      <c r="M1554" s="33"/>
      <c r="N1554" s="33"/>
      <c r="O1554" s="33"/>
      <c r="P1554" s="33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</row>
    <row r="1555" ht="15.75" customHeight="1">
      <c r="A1555" s="173" t="s">
        <v>404</v>
      </c>
      <c r="B1555" s="189" t="str">
        <f>IFERROR(VLOOKUP(A1546,REKAPAN!$A$1:$M$2940,5, FALSE))</f>
        <v/>
      </c>
      <c r="C1555" s="185" t="s">
        <v>351</v>
      </c>
      <c r="D1555" s="187" t="str">
        <f>IFERROR(VLOOKUP(A1546,REKAPAN!$A$1:$M$2940,9, FALSE))</f>
        <v/>
      </c>
      <c r="E1555" s="171"/>
      <c r="F1555" s="176" t="s">
        <v>383</v>
      </c>
      <c r="G1555" s="190" t="str">
        <f t="shared" ref="G1555:G1556" si="208">B1554</f>
        <v/>
      </c>
      <c r="H1555" s="50"/>
      <c r="I1555" s="33"/>
      <c r="J1555" s="33"/>
      <c r="K1555" s="33"/>
      <c r="L1555" s="33"/>
      <c r="M1555" s="33"/>
      <c r="N1555" s="33"/>
      <c r="O1555" s="33"/>
      <c r="P1555" s="33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</row>
    <row r="1556" ht="15.75" customHeight="1">
      <c r="A1556" s="191"/>
      <c r="C1556" s="185" t="s">
        <v>372</v>
      </c>
      <c r="D1556" s="192" t="str">
        <f>IFERROR(VLOOKUP(A1546,REKAPAN!$A$1:$M$2940,10, FALSE))</f>
        <v/>
      </c>
      <c r="E1556" s="171"/>
      <c r="F1556" s="176" t="s">
        <v>404</v>
      </c>
      <c r="G1556" s="193" t="str">
        <f t="shared" si="208"/>
        <v/>
      </c>
      <c r="H1556" s="50"/>
      <c r="I1556" s="33"/>
      <c r="J1556" s="33"/>
      <c r="K1556" s="33"/>
      <c r="L1556" s="33"/>
      <c r="M1556" s="33"/>
      <c r="N1556" s="33"/>
      <c r="O1556" s="33"/>
      <c r="P1556" s="33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</row>
    <row r="1557" ht="15.75" customHeight="1">
      <c r="A1557" s="191"/>
      <c r="C1557" s="185" t="s">
        <v>394</v>
      </c>
      <c r="D1557" s="194"/>
      <c r="E1557" s="171"/>
      <c r="F1557" s="176"/>
      <c r="H1557" s="50"/>
      <c r="I1557" s="33"/>
      <c r="J1557" s="33"/>
      <c r="K1557" s="33"/>
      <c r="L1557" s="33"/>
      <c r="M1557" s="33"/>
      <c r="N1557" s="33"/>
      <c r="O1557" s="33"/>
      <c r="P1557" s="33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</row>
    <row r="1558" ht="15.75" customHeight="1">
      <c r="A1558" s="191"/>
      <c r="C1558" s="180"/>
      <c r="D1558" s="50"/>
      <c r="E1558" s="171"/>
      <c r="F1558" s="191"/>
      <c r="H1558" s="50"/>
      <c r="I1558" s="33"/>
      <c r="J1558" s="33"/>
      <c r="K1558" s="33"/>
      <c r="L1558" s="33"/>
      <c r="M1558" s="33"/>
      <c r="N1558" s="33"/>
      <c r="O1558" s="33"/>
      <c r="P1558" s="33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</row>
    <row r="1559" ht="15.75" customHeight="1">
      <c r="A1559" s="176" t="s">
        <v>460</v>
      </c>
      <c r="B1559" s="195" t="s">
        <v>462</v>
      </c>
      <c r="C1559" s="180"/>
      <c r="D1559" s="181"/>
      <c r="E1559" s="171"/>
      <c r="F1559" s="196" t="s">
        <v>464</v>
      </c>
      <c r="G1559" s="197" t="s">
        <v>469</v>
      </c>
      <c r="H1559" s="198"/>
      <c r="I1559" s="33"/>
      <c r="J1559" s="33"/>
      <c r="K1559" s="33"/>
      <c r="L1559" s="33"/>
      <c r="M1559" s="33"/>
      <c r="N1559" s="33"/>
      <c r="O1559" s="33"/>
      <c r="P1559" s="33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</row>
    <row r="1560" ht="15.75" customHeight="1">
      <c r="A1560" s="199" t="str">
        <f>IFERROR(VLOOKUP(A1546,REKAPAN!$A$2:$R$2940,16, FALSE))</f>
        <v/>
      </c>
      <c r="B1560" s="200"/>
      <c r="C1560" s="201"/>
      <c r="D1560" s="202"/>
      <c r="E1560" s="203"/>
      <c r="F1560" s="204"/>
      <c r="G1560" s="78"/>
      <c r="H1560" s="79"/>
      <c r="I1560" s="33"/>
      <c r="J1560" s="33"/>
      <c r="K1560" s="33"/>
      <c r="L1560" s="33"/>
      <c r="M1560" s="33"/>
      <c r="N1560" s="33"/>
      <c r="O1560" s="33"/>
      <c r="P1560" s="33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</row>
    <row r="1561" ht="15.75" customHeight="1">
      <c r="A1561" s="162" t="s">
        <v>4099</v>
      </c>
      <c r="B1561" s="27"/>
      <c r="C1561" s="27"/>
      <c r="D1561" s="28"/>
      <c r="E1561" s="163"/>
      <c r="F1561" s="164" t="str">
        <f>A1561</f>
        <v>(29)36</v>
      </c>
      <c r="G1561" s="165" t="s">
        <v>238</v>
      </c>
      <c r="H1561" s="166"/>
      <c r="I1561" s="33"/>
      <c r="J1561" s="33"/>
      <c r="K1561" s="33"/>
      <c r="L1561" s="33"/>
      <c r="M1561" s="33"/>
      <c r="N1561" s="33"/>
      <c r="O1561" s="33"/>
      <c r="P1561" s="33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</row>
    <row r="1562" ht="15.75" customHeight="1">
      <c r="A1562" s="167" t="s">
        <v>239</v>
      </c>
      <c r="B1562" s="168" t="str">
        <f>IFERROR(VLOOKUP(A1561,REKAPAN!$A$1:$M$2940,2, FALSE))</f>
        <v/>
      </c>
      <c r="C1562" s="169"/>
      <c r="D1562" s="170"/>
      <c r="E1562" s="171"/>
      <c r="F1562" s="164" t="s">
        <v>266</v>
      </c>
      <c r="G1562" s="172" t="str">
        <f>B1568</f>
        <v/>
      </c>
      <c r="H1562" s="28"/>
      <c r="I1562" s="33"/>
      <c r="J1562" s="33"/>
      <c r="K1562" s="33"/>
      <c r="L1562" s="33"/>
      <c r="M1562" s="33"/>
      <c r="N1562" s="33"/>
      <c r="O1562" s="33"/>
      <c r="P1562" s="33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</row>
    <row r="1563" ht="15.75" customHeight="1">
      <c r="A1563" s="173" t="s">
        <v>269</v>
      </c>
      <c r="B1563" s="174" t="str">
        <f>IFERROR(VLOOKUP(A1561,REKAPAN!$A$1:$M$2940,3, FALSE))</f>
        <v/>
      </c>
      <c r="D1563" s="175"/>
      <c r="E1563" s="171"/>
      <c r="F1563" s="176" t="s">
        <v>270</v>
      </c>
      <c r="G1563" s="177" t="str">
        <f>B1562</f>
        <v/>
      </c>
      <c r="H1563" s="50"/>
      <c r="I1563" s="33"/>
      <c r="J1563" s="33"/>
      <c r="K1563" s="33"/>
      <c r="L1563" s="33"/>
      <c r="M1563" s="33"/>
      <c r="N1563" s="33"/>
      <c r="O1563" s="33"/>
      <c r="P1563" s="33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</row>
    <row r="1564" ht="15.75" customHeight="1">
      <c r="A1564" s="173"/>
      <c r="D1564" s="175"/>
      <c r="E1564" s="171"/>
      <c r="F1564" s="176" t="s">
        <v>283</v>
      </c>
      <c r="G1564" s="178" t="str">
        <f t="shared" ref="G1564:G1566" si="209">D1567</f>
        <v/>
      </c>
      <c r="H1564" s="50"/>
      <c r="I1564" s="33"/>
      <c r="J1564" s="33"/>
      <c r="K1564" s="33"/>
      <c r="L1564" s="33"/>
      <c r="M1564" s="33"/>
      <c r="N1564" s="33"/>
      <c r="O1564" s="33"/>
      <c r="P1564" s="33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</row>
    <row r="1565" ht="15.75" customHeight="1">
      <c r="A1565" s="173"/>
      <c r="D1565" s="175"/>
      <c r="E1565" s="171"/>
      <c r="F1565" s="176" t="s">
        <v>300</v>
      </c>
      <c r="G1565" s="178" t="str">
        <f t="shared" si="209"/>
        <v/>
      </c>
      <c r="H1565" s="50"/>
      <c r="I1565" s="33"/>
      <c r="J1565" s="33"/>
      <c r="K1565" s="33"/>
      <c r="L1565" s="33"/>
      <c r="M1565" s="33"/>
      <c r="N1565" s="33"/>
      <c r="O1565" s="33"/>
      <c r="P1565" s="33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</row>
    <row r="1566" ht="15.75" customHeight="1">
      <c r="A1566" s="173" t="s">
        <v>306</v>
      </c>
      <c r="B1566" s="179" t="str">
        <f>IFERROR(VLOOKUP(A1561,REKAPAN!$A$1:$M$2940,4, FALSE))</f>
        <v/>
      </c>
      <c r="C1566" s="180"/>
      <c r="D1566" s="181"/>
      <c r="E1566" s="171"/>
      <c r="F1566" s="176" t="s">
        <v>325</v>
      </c>
      <c r="G1566" s="177" t="str">
        <f t="shared" si="209"/>
        <v/>
      </c>
      <c r="H1566" s="50"/>
      <c r="I1566" s="33"/>
      <c r="J1566" s="33"/>
      <c r="K1566" s="33"/>
      <c r="L1566" s="33"/>
      <c r="M1566" s="33"/>
      <c r="N1566" s="33"/>
      <c r="O1566" s="33"/>
      <c r="P1566" s="33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</row>
    <row r="1567" ht="15.75" customHeight="1">
      <c r="A1567" s="212"/>
      <c r="B1567" s="179"/>
      <c r="C1567" s="180"/>
      <c r="D1567" s="213"/>
      <c r="E1567" s="171"/>
      <c r="F1567" s="185"/>
      <c r="G1567" s="177"/>
      <c r="I1567" s="33"/>
      <c r="J1567" s="33"/>
      <c r="K1567" s="33"/>
      <c r="L1567" s="33"/>
      <c r="M1567" s="33"/>
      <c r="N1567" s="33"/>
      <c r="O1567" s="33"/>
      <c r="P1567" s="33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</row>
    <row r="1568" ht="15.75" customHeight="1">
      <c r="A1568" s="212"/>
      <c r="B1568" s="179"/>
      <c r="C1568" s="180"/>
      <c r="D1568" s="213"/>
      <c r="E1568" s="171"/>
      <c r="F1568" s="185"/>
      <c r="G1568" s="177"/>
      <c r="I1568" s="33"/>
      <c r="J1568" s="33"/>
      <c r="K1568" s="33"/>
      <c r="L1568" s="33"/>
      <c r="M1568" s="33"/>
      <c r="N1568" s="33"/>
      <c r="O1568" s="33"/>
      <c r="P1568" s="33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</row>
    <row r="1569" ht="15.75" customHeight="1">
      <c r="A1569" s="212"/>
      <c r="B1569" s="179"/>
      <c r="C1569" s="180"/>
      <c r="D1569" s="213"/>
      <c r="E1569" s="171"/>
      <c r="F1569" s="185"/>
      <c r="G1569" s="177"/>
      <c r="I1569" s="33"/>
      <c r="J1569" s="33"/>
      <c r="K1569" s="33"/>
      <c r="L1569" s="33"/>
      <c r="M1569" s="33"/>
      <c r="N1569" s="33"/>
      <c r="O1569" s="33"/>
      <c r="P1569" s="33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</row>
    <row r="1570" ht="15.75" customHeight="1">
      <c r="A1570" s="212"/>
      <c r="B1570" s="179"/>
      <c r="C1570" s="180"/>
      <c r="D1570" s="213"/>
      <c r="E1570" s="171"/>
      <c r="F1570" s="185"/>
      <c r="G1570" s="177"/>
      <c r="I1570" s="33"/>
      <c r="J1570" s="33"/>
      <c r="K1570" s="33"/>
      <c r="L1570" s="33"/>
      <c r="M1570" s="33"/>
      <c r="N1570" s="33"/>
      <c r="O1570" s="33"/>
      <c r="P1570" s="33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</row>
    <row r="1571" ht="15.75" customHeight="1">
      <c r="A1571" s="212"/>
      <c r="C1571" s="180"/>
      <c r="D1571" s="213"/>
      <c r="E1571" s="171"/>
      <c r="F1571" s="185"/>
      <c r="G1571" s="177"/>
      <c r="I1571" s="33"/>
      <c r="J1571" s="33"/>
      <c r="K1571" s="33"/>
      <c r="L1571" s="33"/>
      <c r="M1571" s="33"/>
      <c r="N1571" s="33"/>
      <c r="O1571" s="33"/>
      <c r="P1571" s="33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</row>
    <row r="1572" ht="15.75" customHeight="1">
      <c r="A1572" s="212"/>
      <c r="C1572" s="180"/>
      <c r="D1572" s="213"/>
      <c r="E1572" s="171"/>
      <c r="F1572" s="185"/>
      <c r="I1572" s="33"/>
      <c r="J1572" s="33"/>
      <c r="K1572" s="33"/>
      <c r="L1572" s="33"/>
      <c r="M1572" s="33"/>
      <c r="N1572" s="33"/>
      <c r="O1572" s="33"/>
      <c r="P1572" s="33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</row>
    <row r="1573" ht="15.75" customHeight="1">
      <c r="A1573" s="212"/>
      <c r="C1573" s="180"/>
      <c r="E1573" s="171"/>
      <c r="F1573" s="185"/>
      <c r="I1573" s="33"/>
      <c r="J1573" s="33"/>
      <c r="K1573" s="33"/>
      <c r="L1573" s="33"/>
      <c r="M1573" s="33"/>
      <c r="N1573" s="33"/>
      <c r="O1573" s="33"/>
      <c r="P1573" s="33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</row>
    <row r="1574" ht="15.75" customHeight="1">
      <c r="A1574" s="212"/>
      <c r="B1574" s="179"/>
      <c r="C1574" s="180"/>
      <c r="D1574" s="213"/>
      <c r="E1574" s="171"/>
      <c r="F1574" s="185"/>
      <c r="G1574" s="177"/>
      <c r="H1574" s="177"/>
      <c r="I1574" s="33"/>
      <c r="J1574" s="33"/>
      <c r="K1574" s="33"/>
      <c r="L1574" s="33"/>
      <c r="M1574" s="33"/>
      <c r="N1574" s="33"/>
      <c r="O1574" s="33"/>
      <c r="P1574" s="33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</row>
    <row r="1575" ht="15.75" customHeight="1">
      <c r="A1575" s="212"/>
      <c r="B1575" s="179"/>
      <c r="C1575" s="180"/>
      <c r="D1575" s="213"/>
      <c r="E1575" s="171"/>
      <c r="F1575" s="185"/>
      <c r="I1575" s="33"/>
      <c r="J1575" s="33"/>
      <c r="K1575" s="33"/>
      <c r="L1575" s="33"/>
      <c r="M1575" s="33"/>
      <c r="N1575" s="33"/>
      <c r="O1575" s="33"/>
      <c r="P1575" s="33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</row>
    <row r="1576" ht="15.75" customHeight="1">
      <c r="A1576" s="212"/>
      <c r="B1576" s="179"/>
      <c r="C1576" s="180"/>
      <c r="D1576" s="213"/>
      <c r="E1576" s="171"/>
      <c r="F1576" s="185"/>
      <c r="G1576" s="177"/>
      <c r="H1576" s="177"/>
      <c r="I1576" s="33"/>
      <c r="J1576" s="33"/>
      <c r="K1576" s="33"/>
      <c r="L1576" s="33"/>
      <c r="M1576" s="33"/>
      <c r="N1576" s="33"/>
      <c r="O1576" s="33"/>
      <c r="P1576" s="33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</row>
    <row r="1577" ht="15.75" customHeight="1">
      <c r="A1577" s="212"/>
      <c r="B1577" s="179"/>
      <c r="C1577" s="180"/>
      <c r="D1577" s="213"/>
      <c r="E1577" s="171"/>
      <c r="F1577" s="185"/>
      <c r="G1577" s="177"/>
      <c r="H1577" s="177"/>
      <c r="I1577" s="33"/>
      <c r="J1577" s="33"/>
      <c r="K1577" s="33"/>
      <c r="L1577" s="33"/>
      <c r="M1577" s="33"/>
      <c r="N1577" s="33"/>
      <c r="O1577" s="33"/>
      <c r="P1577" s="33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</row>
    <row r="1578" ht="15.75" customHeight="1">
      <c r="A1578" s="212"/>
      <c r="B1578" s="179"/>
      <c r="C1578" s="180"/>
      <c r="D1578" s="213"/>
      <c r="E1578" s="171"/>
      <c r="F1578" s="185"/>
      <c r="G1578" s="177"/>
      <c r="H1578" s="177"/>
      <c r="I1578" s="33"/>
      <c r="J1578" s="33"/>
      <c r="K1578" s="33"/>
      <c r="L1578" s="33"/>
      <c r="M1578" s="33"/>
      <c r="N1578" s="33"/>
      <c r="O1578" s="33"/>
      <c r="P1578" s="33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</row>
    <row r="1579" ht="15.75" customHeight="1">
      <c r="A1579" s="212"/>
      <c r="B1579" s="179"/>
      <c r="C1579" s="180"/>
      <c r="D1579" s="213"/>
      <c r="E1579" s="171"/>
      <c r="F1579" s="185"/>
      <c r="G1579" s="177"/>
      <c r="H1579" s="177"/>
      <c r="I1579" s="33"/>
      <c r="J1579" s="33"/>
      <c r="K1579" s="33"/>
      <c r="L1579" s="33"/>
      <c r="M1579" s="33"/>
      <c r="N1579" s="33"/>
      <c r="O1579" s="33"/>
      <c r="P1579" s="33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</row>
    <row r="1580" ht="15.75" customHeight="1">
      <c r="A1580" s="212"/>
      <c r="B1580" s="179"/>
      <c r="C1580" s="180"/>
      <c r="D1580" s="213"/>
      <c r="E1580" s="171"/>
      <c r="F1580" s="185"/>
      <c r="G1580" s="177"/>
      <c r="H1580" s="177"/>
      <c r="I1580" s="33"/>
      <c r="J1580" s="33"/>
      <c r="K1580" s="33"/>
      <c r="L1580" s="33"/>
      <c r="M1580" s="33"/>
      <c r="N1580" s="33"/>
      <c r="O1580" s="33"/>
      <c r="P1580" s="33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</row>
    <row r="1581" ht="15.75" customHeight="1">
      <c r="A1581" s="212"/>
      <c r="B1581" s="179"/>
      <c r="C1581" s="180"/>
      <c r="D1581" s="213"/>
      <c r="E1581" s="171"/>
      <c r="F1581" s="185"/>
      <c r="G1581" s="177"/>
      <c r="H1581" s="177"/>
      <c r="I1581" s="33"/>
      <c r="J1581" s="33"/>
      <c r="K1581" s="33"/>
      <c r="L1581" s="33"/>
      <c r="M1581" s="33"/>
      <c r="N1581" s="33"/>
      <c r="O1581" s="33"/>
      <c r="P1581" s="33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</row>
    <row r="1582" ht="15.75" customHeight="1">
      <c r="A1582" s="212"/>
      <c r="B1582" s="179"/>
      <c r="C1582" s="180"/>
      <c r="D1582" s="213"/>
      <c r="E1582" s="171"/>
      <c r="F1582" s="185"/>
      <c r="G1582" s="177"/>
      <c r="H1582" s="177"/>
      <c r="I1582" s="33"/>
      <c r="J1582" s="33"/>
      <c r="K1582" s="33"/>
      <c r="L1582" s="33"/>
      <c r="M1582" s="33"/>
      <c r="N1582" s="33"/>
      <c r="O1582" s="33"/>
      <c r="P1582" s="33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</row>
    <row r="1583" ht="15.75" customHeight="1">
      <c r="A1583" s="212"/>
      <c r="B1583" s="179"/>
      <c r="C1583" s="180"/>
      <c r="D1583" s="213"/>
      <c r="E1583" s="171"/>
      <c r="F1583" s="185"/>
      <c r="G1583" s="177"/>
      <c r="H1583" s="177"/>
      <c r="I1583" s="33"/>
      <c r="J1583" s="33"/>
      <c r="K1583" s="33"/>
      <c r="L1583" s="33"/>
      <c r="M1583" s="33"/>
      <c r="N1583" s="33"/>
      <c r="O1583" s="33"/>
      <c r="P1583" s="33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</row>
    <row r="1584" ht="15.75" customHeight="1">
      <c r="A1584" s="212"/>
      <c r="B1584" s="179"/>
      <c r="C1584" s="180"/>
      <c r="D1584" s="213"/>
      <c r="E1584" s="171"/>
      <c r="F1584" s="185"/>
      <c r="G1584" s="177"/>
      <c r="H1584" s="177"/>
      <c r="I1584" s="33"/>
      <c r="J1584" s="33"/>
      <c r="K1584" s="33"/>
      <c r="L1584" s="33"/>
      <c r="M1584" s="33"/>
      <c r="N1584" s="33"/>
      <c r="O1584" s="33"/>
      <c r="P1584" s="33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</row>
    <row r="1585" ht="15.75" customHeight="1">
      <c r="A1585" s="212"/>
      <c r="B1585" s="179"/>
      <c r="C1585" s="180"/>
      <c r="D1585" s="213"/>
      <c r="E1585" s="171"/>
      <c r="F1585" s="185"/>
      <c r="G1585" s="177"/>
      <c r="H1585" s="177"/>
      <c r="I1585" s="33"/>
      <c r="J1585" s="33"/>
      <c r="K1585" s="33"/>
      <c r="L1585" s="33"/>
      <c r="M1585" s="33"/>
      <c r="N1585" s="33"/>
      <c r="O1585" s="33"/>
      <c r="P1585" s="33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</row>
    <row r="1586" ht="15.75" customHeight="1">
      <c r="A1586" s="212"/>
      <c r="B1586" s="179"/>
      <c r="C1586" s="180"/>
      <c r="D1586" s="213"/>
      <c r="E1586" s="171"/>
      <c r="F1586" s="185"/>
      <c r="G1586" s="177"/>
      <c r="H1586" s="177"/>
      <c r="I1586" s="33"/>
      <c r="J1586" s="33"/>
      <c r="K1586" s="33"/>
      <c r="L1586" s="33"/>
      <c r="M1586" s="33"/>
      <c r="N1586" s="33"/>
      <c r="O1586" s="33"/>
      <c r="P1586" s="33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</row>
    <row r="1587" ht="15.75" customHeight="1">
      <c r="A1587" s="212"/>
      <c r="B1587" s="179"/>
      <c r="C1587" s="180"/>
      <c r="D1587" s="213"/>
      <c r="E1587" s="171"/>
      <c r="F1587" s="185"/>
      <c r="G1587" s="177"/>
      <c r="H1587" s="177"/>
      <c r="I1587" s="33"/>
      <c r="J1587" s="33"/>
      <c r="K1587" s="33"/>
      <c r="L1587" s="33"/>
      <c r="M1587" s="33"/>
      <c r="N1587" s="33"/>
      <c r="O1587" s="33"/>
      <c r="P1587" s="33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</row>
    <row r="1588" ht="15.75" customHeight="1">
      <c r="A1588" s="212"/>
      <c r="B1588" s="179"/>
      <c r="C1588" s="180"/>
      <c r="D1588" s="213"/>
      <c r="E1588" s="171"/>
      <c r="F1588" s="185"/>
      <c r="G1588" s="177"/>
      <c r="H1588" s="177"/>
      <c r="I1588" s="33"/>
      <c r="J1588" s="33"/>
      <c r="K1588" s="33"/>
      <c r="L1588" s="33"/>
      <c r="M1588" s="33"/>
      <c r="N1588" s="33"/>
      <c r="O1588" s="33"/>
      <c r="P1588" s="33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</row>
    <row r="1589" ht="15.75" customHeight="1">
      <c r="A1589" s="212"/>
      <c r="B1589" s="179"/>
      <c r="C1589" s="180"/>
      <c r="D1589" s="213"/>
      <c r="E1589" s="171"/>
      <c r="F1589" s="185"/>
      <c r="G1589" s="177"/>
      <c r="H1589" s="177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</row>
    <row r="1590" ht="15.75" customHeight="1">
      <c r="A1590" s="212"/>
      <c r="B1590" s="179"/>
      <c r="C1590" s="180"/>
      <c r="D1590" s="213"/>
      <c r="E1590" s="171"/>
      <c r="F1590" s="185"/>
      <c r="G1590" s="177"/>
      <c r="H1590" s="177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</row>
    <row r="1591" ht="15.75" customHeight="1">
      <c r="A1591" s="212"/>
      <c r="B1591" s="179"/>
      <c r="C1591" s="180"/>
      <c r="D1591" s="213"/>
      <c r="E1591" s="171"/>
      <c r="F1591" s="185"/>
      <c r="G1591" s="177"/>
      <c r="H1591" s="177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</row>
    <row r="1592" ht="15.75" customHeight="1">
      <c r="A1592" s="212"/>
      <c r="B1592" s="179"/>
      <c r="C1592" s="180"/>
      <c r="D1592" s="213"/>
      <c r="E1592" s="171"/>
      <c r="F1592" s="185"/>
      <c r="G1592" s="177"/>
      <c r="H1592" s="177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</row>
    <row r="1593" ht="15.75" customHeight="1">
      <c r="A1593" s="212"/>
      <c r="B1593" s="179"/>
      <c r="C1593" s="180"/>
      <c r="D1593" s="213"/>
      <c r="E1593" s="171"/>
      <c r="F1593" s="185"/>
      <c r="G1593" s="177"/>
      <c r="H1593" s="177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</row>
    <row r="1594" ht="15.75" customHeight="1">
      <c r="A1594" s="212"/>
      <c r="B1594" s="179"/>
      <c r="C1594" s="180"/>
      <c r="D1594" s="213"/>
      <c r="E1594" s="171"/>
      <c r="F1594" s="185"/>
      <c r="G1594" s="177"/>
      <c r="H1594" s="177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</row>
    <row r="1595" ht="15.75" customHeight="1">
      <c r="A1595" s="212"/>
      <c r="B1595" s="179"/>
      <c r="C1595" s="180"/>
      <c r="D1595" s="213"/>
      <c r="E1595" s="171"/>
      <c r="F1595" s="185"/>
      <c r="G1595" s="177"/>
      <c r="H1595" s="177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</row>
    <row r="1596" ht="15.75" customHeight="1">
      <c r="A1596" s="212"/>
      <c r="B1596" s="179"/>
      <c r="C1596" s="180"/>
      <c r="D1596" s="213"/>
      <c r="E1596" s="171"/>
      <c r="F1596" s="185"/>
      <c r="G1596" s="177"/>
      <c r="H1596" s="177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</row>
    <row r="1597" ht="15.75" customHeight="1">
      <c r="A1597" s="212"/>
      <c r="B1597" s="179"/>
      <c r="C1597" s="180"/>
      <c r="D1597" s="213"/>
      <c r="E1597" s="171"/>
      <c r="F1597" s="185"/>
      <c r="G1597" s="177"/>
      <c r="H1597" s="177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</row>
    <row r="1598" ht="15.75" customHeight="1">
      <c r="A1598" s="212"/>
      <c r="B1598" s="179"/>
      <c r="C1598" s="180"/>
      <c r="D1598" s="213"/>
      <c r="E1598" s="171"/>
      <c r="F1598" s="185"/>
      <c r="G1598" s="177"/>
      <c r="H1598" s="177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</row>
    <row r="1599" ht="15.75" customHeight="1">
      <c r="A1599" s="212"/>
      <c r="B1599" s="179"/>
      <c r="C1599" s="180"/>
      <c r="D1599" s="213"/>
      <c r="E1599" s="171"/>
      <c r="F1599" s="185"/>
      <c r="G1599" s="177"/>
      <c r="H1599" s="177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</row>
    <row r="1600" ht="15.75" customHeight="1">
      <c r="A1600" s="212"/>
      <c r="B1600" s="179"/>
      <c r="C1600" s="180"/>
      <c r="D1600" s="213"/>
      <c r="E1600" s="171"/>
      <c r="F1600" s="185"/>
      <c r="G1600" s="177"/>
      <c r="H1600" s="177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</row>
    <row r="1601" ht="15.75" customHeight="1">
      <c r="A1601" s="212"/>
      <c r="B1601" s="179"/>
      <c r="C1601" s="180"/>
      <c r="D1601" s="213"/>
      <c r="E1601" s="171"/>
      <c r="F1601" s="185"/>
      <c r="G1601" s="177"/>
      <c r="H1601" s="177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</row>
    <row r="1602" ht="15.75" customHeight="1">
      <c r="A1602" s="212"/>
      <c r="B1602" s="179"/>
      <c r="C1602" s="180"/>
      <c r="D1602" s="213"/>
      <c r="E1602" s="171"/>
      <c r="F1602" s="185"/>
      <c r="G1602" s="177"/>
      <c r="H1602" s="177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</row>
    <row r="1603" ht="15.75" customHeight="1">
      <c r="A1603" s="212"/>
      <c r="B1603" s="179"/>
      <c r="C1603" s="180"/>
      <c r="D1603" s="213"/>
      <c r="E1603" s="171"/>
      <c r="F1603" s="185"/>
      <c r="G1603" s="177"/>
      <c r="H1603" s="177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</row>
    <row r="1604" ht="15.75" customHeight="1">
      <c r="A1604" s="212"/>
      <c r="B1604" s="179"/>
      <c r="C1604" s="180"/>
      <c r="D1604" s="213"/>
      <c r="E1604" s="171"/>
      <c r="F1604" s="185"/>
      <c r="G1604" s="177"/>
      <c r="H1604" s="177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</row>
    <row r="1605" ht="15.75" customHeight="1">
      <c r="A1605" s="212"/>
      <c r="B1605" s="179"/>
      <c r="C1605" s="180"/>
      <c r="D1605" s="213"/>
      <c r="E1605" s="171"/>
      <c r="F1605" s="185"/>
      <c r="G1605" s="177"/>
      <c r="H1605" s="177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</row>
    <row r="1606" ht="15.75" customHeight="1">
      <c r="A1606" s="212"/>
      <c r="B1606" s="179"/>
      <c r="C1606" s="180"/>
      <c r="D1606" s="213"/>
      <c r="E1606" s="171"/>
      <c r="F1606" s="185"/>
      <c r="G1606" s="177"/>
      <c r="H1606" s="177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</row>
    <row r="1607" ht="15.75" customHeight="1">
      <c r="A1607" s="212"/>
      <c r="B1607" s="179"/>
      <c r="C1607" s="180"/>
      <c r="D1607" s="213"/>
      <c r="E1607" s="171"/>
      <c r="F1607" s="185"/>
      <c r="G1607" s="177"/>
      <c r="H1607" s="177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</row>
    <row r="1608" ht="15.75" customHeight="1">
      <c r="A1608" s="212"/>
      <c r="B1608" s="179"/>
      <c r="C1608" s="180"/>
      <c r="D1608" s="213"/>
      <c r="E1608" s="171"/>
      <c r="F1608" s="185"/>
      <c r="G1608" s="177"/>
      <c r="H1608" s="177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</row>
    <row r="1609" ht="15.75" customHeight="1">
      <c r="A1609" s="212"/>
      <c r="B1609" s="179"/>
      <c r="C1609" s="180"/>
      <c r="D1609" s="213"/>
      <c r="E1609" s="171"/>
      <c r="F1609" s="185"/>
      <c r="G1609" s="177"/>
      <c r="H1609" s="177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</row>
    <row r="1610" ht="15.75" customHeight="1">
      <c r="A1610" s="212"/>
      <c r="B1610" s="179"/>
      <c r="C1610" s="180"/>
      <c r="D1610" s="213"/>
      <c r="E1610" s="171"/>
      <c r="F1610" s="185"/>
      <c r="G1610" s="177"/>
      <c r="H1610" s="177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</row>
    <row r="1611" ht="15.75" customHeight="1">
      <c r="A1611" s="212"/>
      <c r="B1611" s="179"/>
      <c r="C1611" s="180"/>
      <c r="D1611" s="213"/>
      <c r="E1611" s="171"/>
      <c r="F1611" s="185"/>
      <c r="G1611" s="177"/>
      <c r="H1611" s="177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</row>
    <row r="1612" ht="15.75" customHeight="1">
      <c r="A1612" s="212"/>
      <c r="B1612" s="179"/>
      <c r="C1612" s="180"/>
      <c r="D1612" s="213"/>
      <c r="E1612" s="171"/>
      <c r="F1612" s="185"/>
      <c r="G1612" s="177"/>
      <c r="H1612" s="177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</row>
    <row r="1613" ht="15.75" customHeight="1">
      <c r="A1613" s="212"/>
      <c r="B1613" s="179"/>
      <c r="C1613" s="180"/>
      <c r="D1613" s="213"/>
      <c r="E1613" s="171"/>
      <c r="F1613" s="185"/>
      <c r="G1613" s="177"/>
      <c r="H1613" s="177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</row>
    <row r="1614" ht="15.75" customHeight="1">
      <c r="A1614" s="212"/>
      <c r="B1614" s="179"/>
      <c r="C1614" s="180"/>
      <c r="D1614" s="213"/>
      <c r="E1614" s="171"/>
      <c r="F1614" s="185"/>
      <c r="G1614" s="177"/>
      <c r="H1614" s="177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</row>
    <row r="1615" ht="15.75" customHeight="1">
      <c r="A1615" s="212"/>
      <c r="B1615" s="179"/>
      <c r="C1615" s="180"/>
      <c r="D1615" s="213"/>
      <c r="E1615" s="171"/>
      <c r="F1615" s="185"/>
      <c r="G1615" s="177"/>
      <c r="H1615" s="177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</row>
    <row r="1616" ht="15.75" customHeight="1">
      <c r="A1616" s="212"/>
      <c r="B1616" s="179"/>
      <c r="C1616" s="180"/>
      <c r="D1616" s="213"/>
      <c r="E1616" s="171"/>
      <c r="F1616" s="185"/>
      <c r="G1616" s="177"/>
      <c r="H1616" s="177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</row>
    <row r="1617" ht="15.75" customHeight="1">
      <c r="A1617" s="212"/>
      <c r="B1617" s="179"/>
      <c r="C1617" s="180"/>
      <c r="D1617" s="213"/>
      <c r="E1617" s="171"/>
      <c r="F1617" s="185"/>
      <c r="G1617" s="177"/>
      <c r="H1617" s="177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</row>
    <row r="1618" ht="15.75" customHeight="1">
      <c r="A1618" s="212"/>
      <c r="B1618" s="179"/>
      <c r="C1618" s="180"/>
      <c r="D1618" s="213"/>
      <c r="E1618" s="171"/>
      <c r="F1618" s="185"/>
      <c r="G1618" s="177"/>
      <c r="H1618" s="177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</row>
    <row r="1619" ht="15.75" customHeight="1">
      <c r="A1619" s="212"/>
      <c r="B1619" s="179"/>
      <c r="C1619" s="180"/>
      <c r="D1619" s="213"/>
      <c r="E1619" s="171"/>
      <c r="F1619" s="185"/>
      <c r="G1619" s="177"/>
      <c r="H1619" s="177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</row>
    <row r="1620" ht="15.75" customHeight="1">
      <c r="A1620" s="212"/>
      <c r="B1620" s="179"/>
      <c r="C1620" s="180"/>
      <c r="D1620" s="213"/>
      <c r="E1620" s="171"/>
      <c r="F1620" s="185"/>
      <c r="G1620" s="177"/>
      <c r="H1620" s="177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</row>
    <row r="1621" ht="15.75" customHeight="1">
      <c r="A1621" s="212"/>
      <c r="B1621" s="179"/>
      <c r="C1621" s="180"/>
      <c r="D1621" s="213"/>
      <c r="E1621" s="171"/>
      <c r="F1621" s="185"/>
      <c r="G1621" s="177"/>
      <c r="H1621" s="177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</row>
    <row r="1622" ht="15.75" customHeight="1">
      <c r="A1622" s="212"/>
      <c r="B1622" s="179"/>
      <c r="C1622" s="180"/>
      <c r="D1622" s="213"/>
      <c r="E1622" s="171"/>
      <c r="F1622" s="185"/>
      <c r="G1622" s="177"/>
      <c r="H1622" s="177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</row>
    <row r="1623" ht="15.75" customHeight="1">
      <c r="A1623" s="212"/>
      <c r="B1623" s="179"/>
      <c r="C1623" s="180"/>
      <c r="D1623" s="213"/>
      <c r="E1623" s="171"/>
      <c r="F1623" s="185"/>
      <c r="G1623" s="177"/>
      <c r="H1623" s="177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</row>
    <row r="1624" ht="15.75" customHeight="1">
      <c r="A1624" s="212"/>
      <c r="B1624" s="179"/>
      <c r="C1624" s="180"/>
      <c r="D1624" s="213"/>
      <c r="E1624" s="171"/>
      <c r="F1624" s="185"/>
      <c r="G1624" s="177"/>
      <c r="H1624" s="177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</row>
    <row r="1625" ht="15.75" customHeight="1">
      <c r="A1625" s="212"/>
      <c r="B1625" s="179"/>
      <c r="C1625" s="180"/>
      <c r="D1625" s="213"/>
      <c r="E1625" s="171"/>
      <c r="F1625" s="185"/>
      <c r="G1625" s="177"/>
      <c r="H1625" s="177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</row>
    <row r="1626" ht="15.75" customHeight="1">
      <c r="A1626" s="212"/>
      <c r="B1626" s="179"/>
      <c r="C1626" s="180"/>
      <c r="D1626" s="213"/>
      <c r="E1626" s="171"/>
      <c r="F1626" s="185"/>
      <c r="G1626" s="177"/>
      <c r="H1626" s="177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</row>
    <row r="1627" ht="15.75" customHeight="1">
      <c r="A1627" s="212"/>
      <c r="B1627" s="179"/>
      <c r="C1627" s="180"/>
      <c r="D1627" s="213"/>
      <c r="E1627" s="171"/>
      <c r="F1627" s="185"/>
      <c r="G1627" s="177"/>
      <c r="H1627" s="177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</row>
    <row r="1628" ht="15.75" customHeight="1">
      <c r="A1628" s="212"/>
      <c r="B1628" s="179"/>
      <c r="C1628" s="180"/>
      <c r="D1628" s="213"/>
      <c r="E1628" s="171"/>
      <c r="F1628" s="185"/>
      <c r="G1628" s="177"/>
      <c r="H1628" s="177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</row>
    <row r="1629" ht="15.75" customHeight="1">
      <c r="A1629" s="212"/>
      <c r="B1629" s="179"/>
      <c r="C1629" s="180"/>
      <c r="D1629" s="213"/>
      <c r="E1629" s="171"/>
      <c r="F1629" s="185"/>
      <c r="G1629" s="177"/>
      <c r="H1629" s="177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</row>
    <row r="1630" ht="15.75" customHeight="1">
      <c r="A1630" s="212"/>
      <c r="B1630" s="179"/>
      <c r="C1630" s="180"/>
      <c r="D1630" s="213"/>
      <c r="E1630" s="171"/>
      <c r="F1630" s="185"/>
      <c r="G1630" s="177"/>
      <c r="H1630" s="177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</row>
    <row r="1631" ht="15.75" customHeight="1">
      <c r="A1631" s="212"/>
      <c r="B1631" s="179"/>
      <c r="C1631" s="180"/>
      <c r="D1631" s="213"/>
      <c r="E1631" s="171"/>
      <c r="F1631" s="185"/>
      <c r="G1631" s="177"/>
      <c r="H1631" s="177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</row>
    <row r="1632" ht="15.75" customHeight="1">
      <c r="A1632" s="212"/>
      <c r="B1632" s="179"/>
      <c r="C1632" s="180"/>
      <c r="D1632" s="213"/>
      <c r="E1632" s="171"/>
      <c r="F1632" s="185"/>
      <c r="G1632" s="177"/>
      <c r="H1632" s="177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</row>
    <row r="1633" ht="15.75" customHeight="1">
      <c r="A1633" s="212"/>
      <c r="B1633" s="179"/>
      <c r="C1633" s="180"/>
      <c r="D1633" s="213"/>
      <c r="E1633" s="171"/>
      <c r="F1633" s="185"/>
      <c r="G1633" s="177"/>
      <c r="H1633" s="177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</row>
    <row r="1634" ht="15.75" customHeight="1">
      <c r="A1634" s="212"/>
      <c r="B1634" s="179"/>
      <c r="C1634" s="180"/>
      <c r="D1634" s="213"/>
      <c r="E1634" s="171"/>
      <c r="F1634" s="185"/>
      <c r="G1634" s="177"/>
      <c r="H1634" s="177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</row>
    <row r="1635" ht="15.75" customHeight="1">
      <c r="A1635" s="212"/>
      <c r="B1635" s="179"/>
      <c r="C1635" s="180"/>
      <c r="D1635" s="213"/>
      <c r="E1635" s="171"/>
      <c r="F1635" s="185"/>
      <c r="G1635" s="177"/>
      <c r="H1635" s="177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</row>
    <row r="1636" ht="15.75" customHeight="1">
      <c r="A1636" s="212"/>
      <c r="B1636" s="179"/>
      <c r="C1636" s="180"/>
      <c r="D1636" s="213"/>
      <c r="E1636" s="171"/>
      <c r="F1636" s="185"/>
      <c r="G1636" s="177"/>
      <c r="H1636" s="177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</row>
    <row r="1637" ht="15.75" customHeight="1">
      <c r="A1637" s="212"/>
      <c r="B1637" s="179"/>
      <c r="C1637" s="180"/>
      <c r="D1637" s="213"/>
      <c r="E1637" s="171"/>
      <c r="F1637" s="185"/>
      <c r="G1637" s="177"/>
      <c r="H1637" s="177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</row>
    <row r="1638" ht="15.75" customHeight="1">
      <c r="A1638" s="212"/>
      <c r="B1638" s="179"/>
      <c r="C1638" s="180"/>
      <c r="D1638" s="213"/>
      <c r="E1638" s="171"/>
      <c r="F1638" s="185"/>
      <c r="G1638" s="177"/>
      <c r="H1638" s="177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</row>
    <row r="1639" ht="15.75" customHeight="1">
      <c r="A1639" s="212"/>
      <c r="B1639" s="179"/>
      <c r="C1639" s="180"/>
      <c r="D1639" s="213"/>
      <c r="E1639" s="171"/>
      <c r="F1639" s="185"/>
      <c r="G1639" s="177"/>
      <c r="H1639" s="177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</row>
    <row r="1640" ht="15.75" customHeight="1">
      <c r="A1640" s="212"/>
      <c r="B1640" s="179"/>
      <c r="C1640" s="180"/>
      <c r="D1640" s="213"/>
      <c r="E1640" s="171"/>
      <c r="F1640" s="185"/>
      <c r="G1640" s="177"/>
      <c r="H1640" s="177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</row>
    <row r="1641" ht="15.75" customHeight="1">
      <c r="A1641" s="212"/>
      <c r="B1641" s="179"/>
      <c r="C1641" s="180"/>
      <c r="D1641" s="213"/>
      <c r="E1641" s="171"/>
      <c r="F1641" s="185"/>
      <c r="G1641" s="177"/>
      <c r="H1641" s="177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</row>
    <row r="1642" ht="15.75" customHeight="1">
      <c r="A1642" s="212"/>
      <c r="B1642" s="179"/>
      <c r="C1642" s="180"/>
      <c r="D1642" s="213"/>
      <c r="E1642" s="171"/>
      <c r="F1642" s="185"/>
      <c r="G1642" s="177"/>
      <c r="H1642" s="177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</row>
    <row r="1643" ht="15.75" customHeight="1">
      <c r="A1643" s="212"/>
      <c r="B1643" s="179"/>
      <c r="C1643" s="180"/>
      <c r="D1643" s="213"/>
      <c r="E1643" s="171"/>
      <c r="F1643" s="185"/>
      <c r="G1643" s="177"/>
      <c r="H1643" s="177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</row>
    <row r="1644" ht="15.75" customHeight="1">
      <c r="A1644" s="212"/>
      <c r="B1644" s="179"/>
      <c r="C1644" s="180"/>
      <c r="D1644" s="213"/>
      <c r="E1644" s="171"/>
      <c r="F1644" s="185"/>
      <c r="G1644" s="177"/>
      <c r="H1644" s="177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</row>
    <row r="1645" ht="15.75" customHeight="1">
      <c r="A1645" s="212"/>
      <c r="B1645" s="179"/>
      <c r="C1645" s="180"/>
      <c r="D1645" s="213"/>
      <c r="E1645" s="171"/>
      <c r="F1645" s="185"/>
      <c r="G1645" s="177"/>
      <c r="H1645" s="177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</row>
    <row r="1646" ht="15.75" customHeight="1">
      <c r="A1646" s="212"/>
      <c r="B1646" s="179"/>
      <c r="C1646" s="180"/>
      <c r="D1646" s="213"/>
      <c r="E1646" s="171"/>
      <c r="F1646" s="185"/>
      <c r="G1646" s="177"/>
      <c r="H1646" s="177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</row>
    <row r="1647" ht="15.75" customHeight="1">
      <c r="A1647" s="212"/>
      <c r="B1647" s="179"/>
      <c r="C1647" s="180"/>
      <c r="D1647" s="213"/>
      <c r="E1647" s="171"/>
      <c r="F1647" s="185"/>
      <c r="G1647" s="177"/>
      <c r="H1647" s="177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</row>
    <row r="1648" ht="15.75" customHeight="1">
      <c r="A1648" s="212"/>
      <c r="B1648" s="179"/>
      <c r="C1648" s="180"/>
      <c r="D1648" s="213"/>
      <c r="E1648" s="171"/>
      <c r="F1648" s="185"/>
      <c r="G1648" s="177"/>
      <c r="H1648" s="177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</row>
    <row r="1649" ht="15.75" customHeight="1">
      <c r="A1649" s="212"/>
      <c r="B1649" s="179"/>
      <c r="C1649" s="180"/>
      <c r="D1649" s="213"/>
      <c r="E1649" s="171"/>
      <c r="F1649" s="185"/>
      <c r="G1649" s="177"/>
      <c r="H1649" s="177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</row>
    <row r="1650" ht="15.75" customHeight="1">
      <c r="A1650" s="212"/>
      <c r="B1650" s="179"/>
      <c r="C1650" s="180"/>
      <c r="D1650" s="213"/>
      <c r="E1650" s="171"/>
      <c r="F1650" s="185"/>
      <c r="G1650" s="177"/>
      <c r="H1650" s="177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</row>
    <row r="1651" ht="15.75" customHeight="1">
      <c r="A1651" s="212"/>
      <c r="B1651" s="179"/>
      <c r="C1651" s="180"/>
      <c r="D1651" s="213"/>
      <c r="E1651" s="171"/>
      <c r="F1651" s="185"/>
      <c r="G1651" s="177"/>
      <c r="H1651" s="177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</row>
    <row r="1652" ht="15.75" customHeight="1">
      <c r="A1652" s="212"/>
      <c r="B1652" s="179"/>
      <c r="C1652" s="180"/>
      <c r="D1652" s="213"/>
      <c r="E1652" s="171"/>
      <c r="F1652" s="185"/>
      <c r="G1652" s="177"/>
      <c r="H1652" s="177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</row>
    <row r="1653" ht="15.75" customHeight="1">
      <c r="A1653" s="212"/>
      <c r="B1653" s="179"/>
      <c r="C1653" s="180"/>
      <c r="D1653" s="213"/>
      <c r="E1653" s="171"/>
      <c r="F1653" s="185"/>
      <c r="G1653" s="177"/>
      <c r="H1653" s="177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</row>
    <row r="1654" ht="15.75" customHeight="1">
      <c r="A1654" s="212"/>
      <c r="B1654" s="179"/>
      <c r="C1654" s="180"/>
      <c r="D1654" s="213"/>
      <c r="E1654" s="171"/>
      <c r="F1654" s="185"/>
      <c r="G1654" s="177"/>
      <c r="H1654" s="177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</row>
    <row r="1655" ht="15.75" customHeight="1">
      <c r="A1655" s="212"/>
      <c r="B1655" s="179"/>
      <c r="C1655" s="180"/>
      <c r="D1655" s="213"/>
      <c r="E1655" s="171"/>
      <c r="F1655" s="185"/>
      <c r="G1655" s="177"/>
      <c r="H1655" s="177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</row>
    <row r="1656" ht="15.75" customHeight="1">
      <c r="A1656" s="212"/>
      <c r="B1656" s="179"/>
      <c r="C1656" s="180"/>
      <c r="D1656" s="213"/>
      <c r="E1656" s="171"/>
      <c r="F1656" s="185"/>
      <c r="G1656" s="177"/>
      <c r="H1656" s="177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</row>
    <row r="1657" ht="15.75" customHeight="1">
      <c r="A1657" s="212"/>
      <c r="B1657" s="179"/>
      <c r="C1657" s="180"/>
      <c r="D1657" s="213"/>
      <c r="E1657" s="171"/>
      <c r="F1657" s="185"/>
      <c r="G1657" s="177"/>
      <c r="H1657" s="177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</row>
    <row r="1658" ht="15.75" customHeight="1">
      <c r="A1658" s="212"/>
      <c r="B1658" s="179"/>
      <c r="C1658" s="180"/>
      <c r="D1658" s="213"/>
      <c r="E1658" s="171"/>
      <c r="F1658" s="185"/>
      <c r="G1658" s="177"/>
      <c r="H1658" s="177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</row>
    <row r="1659" ht="15.75" customHeight="1">
      <c r="A1659" s="212"/>
      <c r="B1659" s="179"/>
      <c r="C1659" s="180"/>
      <c r="D1659" s="213"/>
      <c r="E1659" s="171"/>
      <c r="F1659" s="185"/>
      <c r="G1659" s="177"/>
      <c r="H1659" s="177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</row>
    <row r="1660" ht="15.75" customHeight="1">
      <c r="A1660" s="212"/>
      <c r="B1660" s="179"/>
      <c r="C1660" s="180"/>
      <c r="D1660" s="213"/>
      <c r="E1660" s="171"/>
      <c r="F1660" s="185"/>
      <c r="G1660" s="177"/>
      <c r="H1660" s="177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</row>
    <row r="1661" ht="15.75" customHeight="1">
      <c r="A1661" s="212"/>
      <c r="B1661" s="179"/>
      <c r="C1661" s="180"/>
      <c r="D1661" s="213"/>
      <c r="E1661" s="171"/>
      <c r="F1661" s="185"/>
      <c r="G1661" s="177"/>
      <c r="H1661" s="177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</row>
    <row r="1662" ht="15.75" customHeight="1">
      <c r="A1662" s="212"/>
      <c r="B1662" s="179"/>
      <c r="C1662" s="180"/>
      <c r="D1662" s="213"/>
      <c r="E1662" s="171"/>
      <c r="F1662" s="185"/>
      <c r="G1662" s="177"/>
      <c r="H1662" s="177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</row>
    <row r="1663" ht="15.75" customHeight="1">
      <c r="A1663" s="212"/>
      <c r="B1663" s="179"/>
      <c r="C1663" s="180"/>
      <c r="D1663" s="213"/>
      <c r="E1663" s="171"/>
      <c r="F1663" s="185"/>
      <c r="G1663" s="177"/>
      <c r="H1663" s="177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</row>
    <row r="1664" ht="15.75" customHeight="1">
      <c r="A1664" s="212"/>
      <c r="B1664" s="179"/>
      <c r="C1664" s="180"/>
      <c r="D1664" s="213"/>
      <c r="E1664" s="171"/>
      <c r="F1664" s="185"/>
      <c r="G1664" s="177"/>
      <c r="H1664" s="177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</row>
    <row r="1665" ht="15.75" customHeight="1">
      <c r="A1665" s="212"/>
      <c r="B1665" s="179"/>
      <c r="C1665" s="180"/>
      <c r="D1665" s="213"/>
      <c r="E1665" s="171"/>
      <c r="F1665" s="185"/>
      <c r="G1665" s="177"/>
      <c r="H1665" s="177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</row>
    <row r="1666" ht="15.75" customHeight="1">
      <c r="A1666" s="212"/>
      <c r="B1666" s="179"/>
      <c r="C1666" s="180"/>
      <c r="D1666" s="213"/>
      <c r="E1666" s="171"/>
      <c r="F1666" s="185"/>
      <c r="G1666" s="177"/>
      <c r="H1666" s="177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</row>
    <row r="1667" ht="15.75" customHeight="1">
      <c r="A1667" s="212"/>
      <c r="B1667" s="179"/>
      <c r="C1667" s="180"/>
      <c r="D1667" s="213"/>
      <c r="E1667" s="171"/>
      <c r="F1667" s="185"/>
      <c r="G1667" s="177"/>
      <c r="H1667" s="177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</row>
    <row r="1668" ht="15.75" customHeight="1">
      <c r="A1668" s="212"/>
      <c r="B1668" s="179"/>
      <c r="C1668" s="180"/>
      <c r="D1668" s="213"/>
      <c r="E1668" s="171"/>
      <c r="F1668" s="185"/>
      <c r="G1668" s="177"/>
      <c r="H1668" s="177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</row>
    <row r="1669" ht="15.75" customHeight="1">
      <c r="A1669" s="212"/>
      <c r="B1669" s="179"/>
      <c r="C1669" s="180"/>
      <c r="D1669" s="213"/>
      <c r="E1669" s="171"/>
      <c r="F1669" s="185"/>
      <c r="G1669" s="177"/>
      <c r="H1669" s="177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</row>
    <row r="1670" ht="15.75" customHeight="1">
      <c r="A1670" s="212"/>
      <c r="B1670" s="179"/>
      <c r="C1670" s="180"/>
      <c r="D1670" s="213"/>
      <c r="E1670" s="171"/>
      <c r="F1670" s="185"/>
      <c r="G1670" s="177"/>
      <c r="H1670" s="177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</row>
    <row r="1671" ht="15.75" customHeight="1">
      <c r="A1671" s="212"/>
      <c r="B1671" s="179"/>
      <c r="C1671" s="180"/>
      <c r="D1671" s="213"/>
      <c r="E1671" s="171"/>
      <c r="F1671" s="185"/>
      <c r="G1671" s="177"/>
      <c r="H1671" s="177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</row>
    <row r="1672" ht="15.75" customHeight="1">
      <c r="A1672" s="212"/>
      <c r="B1672" s="179"/>
      <c r="C1672" s="180"/>
      <c r="D1672" s="213"/>
      <c r="E1672" s="171"/>
      <c r="F1672" s="185"/>
      <c r="G1672" s="177"/>
      <c r="H1672" s="177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</row>
    <row r="1673" ht="15.75" customHeight="1">
      <c r="A1673" s="212"/>
      <c r="B1673" s="179"/>
      <c r="C1673" s="180"/>
      <c r="D1673" s="213"/>
      <c r="E1673" s="171"/>
      <c r="F1673" s="185"/>
      <c r="G1673" s="177"/>
      <c r="H1673" s="177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</row>
    <row r="1674" ht="15.75" customHeight="1">
      <c r="A1674" s="212"/>
      <c r="B1674" s="179"/>
      <c r="C1674" s="180"/>
      <c r="D1674" s="213"/>
      <c r="E1674" s="171"/>
      <c r="F1674" s="185"/>
      <c r="G1674" s="177"/>
      <c r="H1674" s="177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</row>
    <row r="1675" ht="15.75" customHeight="1">
      <c r="A1675" s="212"/>
      <c r="B1675" s="179"/>
      <c r="C1675" s="180"/>
      <c r="D1675" s="213"/>
      <c r="E1675" s="171"/>
      <c r="F1675" s="185"/>
      <c r="G1675" s="177"/>
      <c r="H1675" s="177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</row>
    <row r="1676" ht="15.75" customHeight="1">
      <c r="A1676" s="212"/>
      <c r="B1676" s="179"/>
      <c r="C1676" s="180"/>
      <c r="D1676" s="213"/>
      <c r="E1676" s="171"/>
      <c r="F1676" s="185"/>
      <c r="G1676" s="177"/>
      <c r="H1676" s="177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</row>
    <row r="1677" ht="15.75" customHeight="1">
      <c r="A1677" s="212"/>
      <c r="B1677" s="179"/>
      <c r="C1677" s="180"/>
      <c r="D1677" s="213"/>
      <c r="E1677" s="171"/>
      <c r="F1677" s="185"/>
      <c r="G1677" s="177"/>
      <c r="H1677" s="177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</row>
    <row r="1678" ht="15.75" customHeight="1">
      <c r="A1678" s="212"/>
      <c r="B1678" s="179"/>
      <c r="C1678" s="180"/>
      <c r="D1678" s="213"/>
      <c r="E1678" s="171"/>
      <c r="F1678" s="185"/>
      <c r="G1678" s="177"/>
      <c r="H1678" s="177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</row>
    <row r="1679" ht="15.75" customHeight="1">
      <c r="A1679" s="212"/>
      <c r="B1679" s="179"/>
      <c r="C1679" s="180"/>
      <c r="D1679" s="213"/>
      <c r="E1679" s="171"/>
      <c r="F1679" s="185"/>
      <c r="G1679" s="177"/>
      <c r="H1679" s="177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</row>
    <row r="1680" ht="15.75" customHeight="1">
      <c r="A1680" s="212"/>
      <c r="B1680" s="179"/>
      <c r="C1680" s="180"/>
      <c r="D1680" s="213"/>
      <c r="E1680" s="171"/>
      <c r="F1680" s="185"/>
      <c r="G1680" s="177"/>
      <c r="H1680" s="177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</row>
    <row r="1681" ht="15.75" customHeight="1">
      <c r="A1681" s="212"/>
      <c r="B1681" s="179"/>
      <c r="C1681" s="180"/>
      <c r="D1681" s="213"/>
      <c r="E1681" s="171"/>
      <c r="F1681" s="185"/>
      <c r="G1681" s="177"/>
      <c r="H1681" s="177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</row>
    <row r="1682" ht="15.75" customHeight="1">
      <c r="A1682" s="212"/>
      <c r="B1682" s="179"/>
      <c r="C1682" s="180"/>
      <c r="D1682" s="213"/>
      <c r="E1682" s="171"/>
      <c r="F1682" s="185"/>
      <c r="G1682" s="177"/>
      <c r="H1682" s="177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</row>
    <row r="1683" ht="15.75" customHeight="1">
      <c r="A1683" s="212"/>
      <c r="B1683" s="179"/>
      <c r="C1683" s="180"/>
      <c r="D1683" s="213"/>
      <c r="E1683" s="171"/>
      <c r="F1683" s="185"/>
      <c r="G1683" s="177"/>
      <c r="H1683" s="177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</row>
    <row r="1684" ht="15.75" customHeight="1">
      <c r="A1684" s="212"/>
      <c r="B1684" s="179"/>
      <c r="C1684" s="180"/>
      <c r="D1684" s="213"/>
      <c r="E1684" s="171"/>
      <c r="F1684" s="185"/>
      <c r="G1684" s="177"/>
      <c r="H1684" s="177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</row>
    <row r="1685" ht="15.75" customHeight="1">
      <c r="A1685" s="212"/>
      <c r="B1685" s="179"/>
      <c r="C1685" s="180"/>
      <c r="D1685" s="213"/>
      <c r="E1685" s="171"/>
      <c r="F1685" s="185"/>
      <c r="G1685" s="177"/>
      <c r="H1685" s="177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</row>
    <row r="1686" ht="15.75" customHeight="1">
      <c r="A1686" s="212"/>
      <c r="B1686" s="179"/>
      <c r="C1686" s="180"/>
      <c r="D1686" s="213"/>
      <c r="E1686" s="171"/>
      <c r="F1686" s="185"/>
      <c r="G1686" s="177"/>
      <c r="H1686" s="177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</row>
    <row r="1687" ht="15.75" customHeight="1">
      <c r="A1687" s="212"/>
      <c r="B1687" s="179"/>
      <c r="C1687" s="180"/>
      <c r="D1687" s="213"/>
      <c r="E1687" s="171"/>
      <c r="F1687" s="185"/>
      <c r="G1687" s="177"/>
      <c r="H1687" s="177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</row>
    <row r="1688" ht="15.75" customHeight="1">
      <c r="A1688" s="212"/>
      <c r="B1688" s="179"/>
      <c r="C1688" s="180"/>
      <c r="D1688" s="213"/>
      <c r="E1688" s="171"/>
      <c r="F1688" s="185"/>
      <c r="G1688" s="177"/>
      <c r="H1688" s="177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</row>
    <row r="1689" ht="15.75" customHeight="1">
      <c r="A1689" s="212"/>
      <c r="B1689" s="179"/>
      <c r="C1689" s="180"/>
      <c r="D1689" s="213"/>
      <c r="E1689" s="171"/>
      <c r="F1689" s="185"/>
      <c r="G1689" s="177"/>
      <c r="H1689" s="177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</row>
    <row r="1690" ht="15.75" customHeight="1">
      <c r="A1690" s="212"/>
      <c r="B1690" s="179"/>
      <c r="C1690" s="180"/>
      <c r="D1690" s="213"/>
      <c r="E1690" s="171"/>
      <c r="F1690" s="185"/>
      <c r="G1690" s="177"/>
      <c r="H1690" s="177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</row>
    <row r="1691" ht="15.75" customHeight="1">
      <c r="A1691" s="212"/>
      <c r="B1691" s="179"/>
      <c r="C1691" s="180"/>
      <c r="D1691" s="213"/>
      <c r="E1691" s="171"/>
      <c r="F1691" s="185"/>
      <c r="G1691" s="177"/>
      <c r="H1691" s="177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</row>
    <row r="1692" ht="15.75" customHeight="1">
      <c r="A1692" s="212"/>
      <c r="B1692" s="179"/>
      <c r="C1692" s="180"/>
      <c r="D1692" s="213"/>
      <c r="E1692" s="171"/>
      <c r="F1692" s="185"/>
      <c r="G1692" s="177"/>
      <c r="H1692" s="177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</row>
    <row r="1693" ht="15.75" customHeight="1">
      <c r="A1693" s="212"/>
      <c r="B1693" s="179"/>
      <c r="C1693" s="180"/>
      <c r="D1693" s="213"/>
      <c r="E1693" s="171"/>
      <c r="F1693" s="185"/>
      <c r="G1693" s="177"/>
      <c r="H1693" s="177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</row>
    <row r="1694" ht="15.75" customHeight="1">
      <c r="A1694" s="212"/>
      <c r="B1694" s="179"/>
      <c r="C1694" s="180"/>
      <c r="D1694" s="213"/>
      <c r="E1694" s="171"/>
      <c r="F1694" s="185"/>
      <c r="G1694" s="177"/>
      <c r="H1694" s="177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</row>
    <row r="1695" ht="15.75" customHeight="1">
      <c r="A1695" s="212"/>
      <c r="B1695" s="179"/>
      <c r="C1695" s="180"/>
      <c r="D1695" s="213"/>
      <c r="E1695" s="171"/>
      <c r="F1695" s="185"/>
      <c r="G1695" s="177"/>
      <c r="H1695" s="177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</row>
    <row r="1696" ht="15.75" customHeight="1">
      <c r="A1696" s="212"/>
      <c r="B1696" s="179"/>
      <c r="C1696" s="180"/>
      <c r="D1696" s="213"/>
      <c r="E1696" s="171"/>
      <c r="F1696" s="185"/>
      <c r="G1696" s="177"/>
      <c r="H1696" s="177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</row>
    <row r="1697" ht="15.75" customHeight="1">
      <c r="A1697" s="212"/>
      <c r="B1697" s="179"/>
      <c r="C1697" s="180"/>
      <c r="D1697" s="213"/>
      <c r="E1697" s="171"/>
      <c r="F1697" s="185"/>
      <c r="G1697" s="177"/>
      <c r="H1697" s="177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</row>
    <row r="1698" ht="15.75" customHeight="1">
      <c r="A1698" s="212"/>
      <c r="B1698" s="179"/>
      <c r="C1698" s="180"/>
      <c r="D1698" s="213"/>
      <c r="E1698" s="171"/>
      <c r="F1698" s="185"/>
      <c r="G1698" s="177"/>
      <c r="H1698" s="177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</row>
    <row r="1699" ht="15.75" customHeight="1">
      <c r="A1699" s="212"/>
      <c r="B1699" s="179"/>
      <c r="C1699" s="180"/>
      <c r="D1699" s="213"/>
      <c r="E1699" s="171"/>
      <c r="F1699" s="185"/>
      <c r="G1699" s="177"/>
      <c r="H1699" s="177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</row>
    <row r="1700" ht="15.75" customHeight="1">
      <c r="A1700" s="212"/>
      <c r="B1700" s="179"/>
      <c r="C1700" s="180"/>
      <c r="D1700" s="213"/>
      <c r="E1700" s="171"/>
      <c r="F1700" s="185"/>
      <c r="G1700" s="177"/>
      <c r="H1700" s="177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</row>
    <row r="1701" ht="15.75" customHeight="1">
      <c r="A1701" s="212"/>
      <c r="B1701" s="179"/>
      <c r="C1701" s="180"/>
      <c r="D1701" s="213"/>
      <c r="E1701" s="171"/>
      <c r="F1701" s="185"/>
      <c r="G1701" s="177"/>
      <c r="H1701" s="177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</row>
    <row r="1702" ht="15.75" customHeight="1">
      <c r="A1702" s="212"/>
      <c r="B1702" s="179"/>
      <c r="C1702" s="180"/>
      <c r="D1702" s="213"/>
      <c r="E1702" s="171"/>
      <c r="F1702" s="185"/>
      <c r="G1702" s="177"/>
      <c r="H1702" s="177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</row>
    <row r="1703" ht="15.75" customHeight="1">
      <c r="A1703" s="212"/>
      <c r="B1703" s="179"/>
      <c r="C1703" s="180"/>
      <c r="D1703" s="213"/>
      <c r="E1703" s="171"/>
      <c r="F1703" s="185"/>
      <c r="G1703" s="177"/>
      <c r="H1703" s="177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</row>
    <row r="1704" ht="15.75" customHeight="1">
      <c r="A1704" s="212"/>
      <c r="B1704" s="179"/>
      <c r="C1704" s="180"/>
      <c r="D1704" s="213"/>
      <c r="E1704" s="171"/>
      <c r="F1704" s="185"/>
      <c r="G1704" s="177"/>
      <c r="H1704" s="177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</row>
    <row r="1705" ht="15.75" customHeight="1">
      <c r="A1705" s="212"/>
      <c r="B1705" s="179"/>
      <c r="C1705" s="180"/>
      <c r="D1705" s="213"/>
      <c r="E1705" s="171"/>
      <c r="F1705" s="185"/>
      <c r="G1705" s="177"/>
      <c r="H1705" s="177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</row>
    <row r="1706" ht="15.75" customHeight="1">
      <c r="A1706" s="212"/>
      <c r="B1706" s="179"/>
      <c r="C1706" s="180"/>
      <c r="D1706" s="213"/>
      <c r="E1706" s="171"/>
      <c r="F1706" s="185"/>
      <c r="G1706" s="177"/>
      <c r="H1706" s="177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</row>
    <row r="1707" ht="15.75" customHeight="1">
      <c r="A1707" s="212"/>
      <c r="B1707" s="179"/>
      <c r="C1707" s="180"/>
      <c r="D1707" s="213"/>
      <c r="E1707" s="171"/>
      <c r="F1707" s="185"/>
      <c r="G1707" s="177"/>
      <c r="H1707" s="177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</row>
    <row r="1708" ht="15.75" customHeight="1">
      <c r="A1708" s="212"/>
      <c r="B1708" s="179"/>
      <c r="C1708" s="180"/>
      <c r="D1708" s="213"/>
      <c r="E1708" s="171"/>
      <c r="F1708" s="185"/>
      <c r="G1708" s="177"/>
      <c r="H1708" s="177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</row>
    <row r="1709" ht="15.75" customHeight="1">
      <c r="A1709" s="212"/>
      <c r="B1709" s="179"/>
      <c r="C1709" s="180"/>
      <c r="D1709" s="213"/>
      <c r="E1709" s="171"/>
      <c r="F1709" s="185"/>
      <c r="G1709" s="177"/>
      <c r="H1709" s="177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</row>
    <row r="1710" ht="15.75" customHeight="1">
      <c r="A1710" s="212"/>
      <c r="B1710" s="179"/>
      <c r="C1710" s="180"/>
      <c r="D1710" s="213"/>
      <c r="E1710" s="171"/>
      <c r="F1710" s="185"/>
      <c r="G1710" s="177"/>
      <c r="H1710" s="177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</row>
    <row r="1711" ht="15.75" customHeight="1">
      <c r="A1711" s="212"/>
      <c r="B1711" s="179"/>
      <c r="C1711" s="180"/>
      <c r="D1711" s="213"/>
      <c r="E1711" s="171"/>
      <c r="F1711" s="185"/>
      <c r="G1711" s="177"/>
      <c r="H1711" s="177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</row>
    <row r="1712" ht="15.75" customHeight="1">
      <c r="A1712" s="212"/>
      <c r="B1712" s="179"/>
      <c r="C1712" s="180"/>
      <c r="D1712" s="213"/>
      <c r="E1712" s="171"/>
      <c r="F1712" s="185"/>
      <c r="G1712" s="177"/>
      <c r="H1712" s="177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</row>
    <row r="1713" ht="15.75" customHeight="1">
      <c r="A1713" s="212"/>
      <c r="B1713" s="179"/>
      <c r="C1713" s="180"/>
      <c r="D1713" s="213"/>
      <c r="E1713" s="171"/>
      <c r="F1713" s="185"/>
      <c r="G1713" s="177"/>
      <c r="H1713" s="177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</row>
    <row r="1714" ht="15.75" customHeight="1">
      <c r="A1714" s="212"/>
      <c r="B1714" s="179"/>
      <c r="C1714" s="180"/>
      <c r="D1714" s="213"/>
      <c r="E1714" s="171"/>
      <c r="F1714" s="185"/>
      <c r="G1714" s="177"/>
      <c r="H1714" s="177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</row>
    <row r="1715" ht="15.75" customHeight="1">
      <c r="A1715" s="212"/>
      <c r="B1715" s="179"/>
      <c r="C1715" s="180"/>
      <c r="D1715" s="213"/>
      <c r="E1715" s="171"/>
      <c r="F1715" s="185"/>
      <c r="G1715" s="177"/>
      <c r="H1715" s="177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</row>
    <row r="1716" ht="15.75" customHeight="1">
      <c r="A1716" s="212"/>
      <c r="B1716" s="179"/>
      <c r="C1716" s="180"/>
      <c r="D1716" s="213"/>
      <c r="E1716" s="171"/>
      <c r="F1716" s="185"/>
      <c r="G1716" s="177"/>
      <c r="H1716" s="177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</row>
    <row r="1717" ht="15.75" customHeight="1">
      <c r="A1717" s="212"/>
      <c r="B1717" s="179"/>
      <c r="C1717" s="180"/>
      <c r="D1717" s="213"/>
      <c r="E1717" s="171"/>
      <c r="F1717" s="185"/>
      <c r="G1717" s="177"/>
      <c r="H1717" s="177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</row>
    <row r="1718" ht="15.75" customHeight="1">
      <c r="A1718" s="212"/>
      <c r="B1718" s="179"/>
      <c r="C1718" s="180"/>
      <c r="D1718" s="213"/>
      <c r="E1718" s="171"/>
      <c r="F1718" s="185"/>
      <c r="G1718" s="177"/>
      <c r="H1718" s="177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</row>
    <row r="1719" ht="15.75" customHeight="1">
      <c r="A1719" s="212"/>
      <c r="B1719" s="179"/>
      <c r="C1719" s="180"/>
      <c r="D1719" s="213"/>
      <c r="E1719" s="171"/>
      <c r="F1719" s="185"/>
      <c r="G1719" s="177"/>
      <c r="H1719" s="177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</row>
    <row r="1720" ht="15.75" customHeight="1">
      <c r="A1720" s="212"/>
      <c r="B1720" s="179"/>
      <c r="C1720" s="180"/>
      <c r="D1720" s="213"/>
      <c r="E1720" s="171"/>
      <c r="F1720" s="185"/>
      <c r="G1720" s="177"/>
      <c r="H1720" s="177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</row>
    <row r="1721" ht="15.75" customHeight="1">
      <c r="A1721" s="212"/>
      <c r="B1721" s="179"/>
      <c r="C1721" s="180"/>
      <c r="D1721" s="213"/>
      <c r="E1721" s="171"/>
      <c r="F1721" s="185"/>
      <c r="G1721" s="177"/>
      <c r="H1721" s="177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</row>
    <row r="1722" ht="15.75" customHeight="1">
      <c r="A1722" s="212"/>
      <c r="B1722" s="179"/>
      <c r="C1722" s="180"/>
      <c r="D1722" s="213"/>
      <c r="E1722" s="171"/>
      <c r="F1722" s="185"/>
      <c r="G1722" s="177"/>
      <c r="H1722" s="177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</row>
    <row r="1723" ht="15.75" customHeight="1">
      <c r="A1723" s="212"/>
      <c r="B1723" s="179"/>
      <c r="C1723" s="180"/>
      <c r="D1723" s="213"/>
      <c r="E1723" s="171"/>
      <c r="F1723" s="185"/>
      <c r="G1723" s="177"/>
      <c r="H1723" s="177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</row>
    <row r="1724" ht="15.75" customHeight="1">
      <c r="A1724" s="212"/>
      <c r="B1724" s="179"/>
      <c r="C1724" s="180"/>
      <c r="D1724" s="213"/>
      <c r="E1724" s="171"/>
      <c r="F1724" s="185"/>
      <c r="G1724" s="177"/>
      <c r="H1724" s="177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</row>
    <row r="1725" ht="15.75" customHeight="1">
      <c r="A1725" s="212"/>
      <c r="B1725" s="179"/>
      <c r="C1725" s="180"/>
      <c r="D1725" s="213"/>
      <c r="E1725" s="171"/>
      <c r="F1725" s="185"/>
      <c r="G1725" s="177"/>
      <c r="H1725" s="177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</row>
    <row r="1726" ht="15.75" customHeight="1">
      <c r="A1726" s="212"/>
      <c r="B1726" s="179"/>
      <c r="C1726" s="180"/>
      <c r="D1726" s="213"/>
      <c r="E1726" s="171"/>
      <c r="F1726" s="185"/>
      <c r="G1726" s="177"/>
      <c r="H1726" s="177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</row>
    <row r="1727" ht="15.75" customHeight="1">
      <c r="A1727" s="212"/>
      <c r="B1727" s="179"/>
      <c r="C1727" s="180"/>
      <c r="D1727" s="213"/>
      <c r="E1727" s="171"/>
      <c r="F1727" s="185"/>
      <c r="G1727" s="177"/>
      <c r="H1727" s="177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</row>
    <row r="1728" ht="15.75" customHeight="1">
      <c r="A1728" s="212"/>
      <c r="B1728" s="179"/>
      <c r="C1728" s="180"/>
      <c r="D1728" s="213"/>
      <c r="E1728" s="171"/>
      <c r="F1728" s="185"/>
      <c r="G1728" s="177"/>
      <c r="H1728" s="177"/>
      <c r="I1728" s="33"/>
      <c r="J1728" s="33"/>
      <c r="K1728" s="33"/>
      <c r="L1728" s="33"/>
      <c r="M1728" s="33"/>
      <c r="N1728" s="33"/>
      <c r="O1728" s="33"/>
      <c r="P1728" s="33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</row>
    <row r="1729" ht="15.75" customHeight="1">
      <c r="A1729" s="212"/>
      <c r="B1729" s="179"/>
      <c r="C1729" s="180"/>
      <c r="D1729" s="213"/>
      <c r="E1729" s="171"/>
      <c r="F1729" s="185"/>
      <c r="G1729" s="177"/>
      <c r="H1729" s="177"/>
      <c r="I1729" s="33"/>
      <c r="J1729" s="33"/>
      <c r="K1729" s="33"/>
      <c r="L1729" s="33"/>
      <c r="M1729" s="33"/>
      <c r="N1729" s="33"/>
      <c r="O1729" s="33"/>
      <c r="P1729" s="33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</row>
    <row r="1730" ht="15.75" customHeight="1">
      <c r="A1730" s="212"/>
      <c r="B1730" s="179"/>
      <c r="C1730" s="180"/>
      <c r="D1730" s="213"/>
      <c r="E1730" s="171"/>
      <c r="F1730" s="185"/>
      <c r="G1730" s="177"/>
      <c r="H1730" s="177"/>
      <c r="I1730" s="33"/>
      <c r="J1730" s="33"/>
      <c r="K1730" s="33"/>
      <c r="L1730" s="33"/>
      <c r="M1730" s="33"/>
      <c r="N1730" s="33"/>
      <c r="O1730" s="33"/>
      <c r="P1730" s="33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</row>
    <row r="1731" ht="15.75" customHeight="1">
      <c r="A1731" s="212"/>
      <c r="B1731" s="179"/>
      <c r="C1731" s="180"/>
      <c r="D1731" s="213"/>
      <c r="E1731" s="171"/>
      <c r="F1731" s="185"/>
      <c r="G1731" s="177"/>
      <c r="H1731" s="177"/>
      <c r="I1731" s="33"/>
      <c r="J1731" s="33"/>
      <c r="K1731" s="33"/>
      <c r="L1731" s="33"/>
      <c r="M1731" s="33"/>
      <c r="N1731" s="33"/>
      <c r="O1731" s="33"/>
      <c r="P1731" s="33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</row>
    <row r="1732" ht="15.75" customHeight="1">
      <c r="A1732" s="212"/>
      <c r="B1732" s="179"/>
      <c r="C1732" s="180"/>
      <c r="D1732" s="213"/>
      <c r="E1732" s="171"/>
      <c r="F1732" s="185"/>
      <c r="G1732" s="177"/>
      <c r="H1732" s="177"/>
      <c r="I1732" s="33"/>
      <c r="J1732" s="33"/>
      <c r="K1732" s="33"/>
      <c r="L1732" s="33"/>
      <c r="M1732" s="33"/>
      <c r="N1732" s="33"/>
      <c r="O1732" s="33"/>
      <c r="P1732" s="33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</row>
    <row r="1733" ht="15.75" customHeight="1">
      <c r="A1733" s="212"/>
      <c r="B1733" s="179"/>
      <c r="C1733" s="180"/>
      <c r="D1733" s="213"/>
      <c r="E1733" s="171"/>
      <c r="F1733" s="185"/>
      <c r="G1733" s="177"/>
      <c r="H1733" s="177"/>
      <c r="I1733" s="33"/>
      <c r="J1733" s="33"/>
      <c r="K1733" s="33"/>
      <c r="L1733" s="33"/>
      <c r="M1733" s="33"/>
      <c r="N1733" s="33"/>
      <c r="O1733" s="33"/>
      <c r="P1733" s="33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</row>
    <row r="1734" ht="15.75" customHeight="1">
      <c r="A1734" s="212"/>
      <c r="B1734" s="179"/>
      <c r="C1734" s="180"/>
      <c r="D1734" s="213"/>
      <c r="E1734" s="171"/>
      <c r="F1734" s="185"/>
      <c r="G1734" s="177"/>
      <c r="H1734" s="177"/>
      <c r="I1734" s="33"/>
      <c r="J1734" s="33"/>
      <c r="K1734" s="33"/>
      <c r="L1734" s="33"/>
      <c r="M1734" s="33"/>
      <c r="N1734" s="33"/>
      <c r="O1734" s="33"/>
      <c r="P1734" s="33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</row>
    <row r="1735" ht="15.75" customHeight="1">
      <c r="A1735" s="212"/>
      <c r="B1735" s="179"/>
      <c r="C1735" s="180"/>
      <c r="D1735" s="213"/>
      <c r="E1735" s="171"/>
      <c r="F1735" s="185"/>
      <c r="G1735" s="177"/>
      <c r="H1735" s="177"/>
      <c r="I1735" s="33"/>
      <c r="J1735" s="33"/>
      <c r="K1735" s="33"/>
      <c r="L1735" s="33"/>
      <c r="M1735" s="33"/>
      <c r="N1735" s="33"/>
      <c r="O1735" s="33"/>
      <c r="P1735" s="33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</row>
    <row r="1736" ht="15.75" customHeight="1">
      <c r="A1736" s="212"/>
      <c r="B1736" s="179"/>
      <c r="C1736" s="180"/>
      <c r="D1736" s="213"/>
      <c r="E1736" s="171"/>
      <c r="F1736" s="185"/>
      <c r="G1736" s="177"/>
      <c r="H1736" s="177"/>
      <c r="I1736" s="33"/>
      <c r="J1736" s="33"/>
      <c r="K1736" s="33"/>
      <c r="L1736" s="33"/>
      <c r="M1736" s="33"/>
      <c r="N1736" s="33"/>
      <c r="O1736" s="33"/>
      <c r="P1736" s="33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</row>
    <row r="1737" ht="15.75" customHeight="1">
      <c r="A1737" s="212"/>
      <c r="B1737" s="179"/>
      <c r="C1737" s="180"/>
      <c r="D1737" s="213"/>
      <c r="E1737" s="171"/>
      <c r="F1737" s="185"/>
      <c r="G1737" s="177"/>
      <c r="H1737" s="177"/>
      <c r="I1737" s="33"/>
      <c r="J1737" s="33"/>
      <c r="K1737" s="33"/>
      <c r="L1737" s="33"/>
      <c r="M1737" s="33"/>
      <c r="N1737" s="33"/>
      <c r="O1737" s="33"/>
      <c r="P1737" s="33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</row>
    <row r="1738" ht="15.75" customHeight="1">
      <c r="A1738" s="212"/>
      <c r="B1738" s="179"/>
      <c r="C1738" s="180"/>
      <c r="D1738" s="213"/>
      <c r="E1738" s="171"/>
      <c r="F1738" s="185"/>
      <c r="G1738" s="177"/>
      <c r="H1738" s="177"/>
      <c r="I1738" s="33"/>
      <c r="J1738" s="33"/>
      <c r="K1738" s="33"/>
      <c r="L1738" s="33"/>
      <c r="M1738" s="33"/>
      <c r="N1738" s="33"/>
      <c r="O1738" s="33"/>
      <c r="P1738" s="33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</row>
    <row r="1739" ht="15.75" customHeight="1">
      <c r="A1739" s="212"/>
      <c r="B1739" s="179"/>
      <c r="C1739" s="180"/>
      <c r="D1739" s="213"/>
      <c r="E1739" s="171"/>
      <c r="F1739" s="185"/>
      <c r="G1739" s="177"/>
      <c r="H1739" s="177"/>
      <c r="I1739" s="33"/>
      <c r="J1739" s="33"/>
      <c r="K1739" s="33"/>
      <c r="L1739" s="33"/>
      <c r="M1739" s="33"/>
      <c r="N1739" s="33"/>
      <c r="O1739" s="33"/>
      <c r="P1739" s="33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</row>
    <row r="1740" ht="15.75" customHeight="1">
      <c r="A1740" s="212"/>
      <c r="B1740" s="179"/>
      <c r="C1740" s="180"/>
      <c r="D1740" s="213"/>
      <c r="E1740" s="171"/>
      <c r="F1740" s="185"/>
      <c r="G1740" s="177"/>
      <c r="H1740" s="177"/>
      <c r="I1740" s="33"/>
      <c r="J1740" s="33"/>
      <c r="K1740" s="33"/>
      <c r="L1740" s="33"/>
      <c r="M1740" s="33"/>
      <c r="N1740" s="33"/>
      <c r="O1740" s="33"/>
      <c r="P1740" s="33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</row>
    <row r="1741" ht="15.75" customHeight="1">
      <c r="A1741" s="212"/>
      <c r="B1741" s="179"/>
      <c r="C1741" s="180"/>
      <c r="D1741" s="213"/>
      <c r="E1741" s="171"/>
      <c r="F1741" s="185"/>
      <c r="G1741" s="177"/>
      <c r="H1741" s="177"/>
      <c r="I1741" s="33"/>
      <c r="J1741" s="33"/>
      <c r="K1741" s="33"/>
      <c r="L1741" s="33"/>
      <c r="M1741" s="33"/>
      <c r="N1741" s="33"/>
      <c r="O1741" s="33"/>
      <c r="P1741" s="33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</row>
    <row r="1742" ht="15.75" customHeight="1">
      <c r="A1742" s="212"/>
      <c r="B1742" s="179"/>
      <c r="C1742" s="180"/>
      <c r="D1742" s="213"/>
      <c r="E1742" s="171"/>
      <c r="F1742" s="185"/>
      <c r="G1742" s="177"/>
      <c r="H1742" s="177"/>
      <c r="I1742" s="33"/>
      <c r="J1742" s="33"/>
      <c r="K1742" s="33"/>
      <c r="L1742" s="33"/>
      <c r="M1742" s="33"/>
      <c r="N1742" s="33"/>
      <c r="O1742" s="33"/>
      <c r="P1742" s="33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</row>
    <row r="1743" ht="15.75" customHeight="1">
      <c r="A1743" s="212"/>
      <c r="B1743" s="179"/>
      <c r="C1743" s="180"/>
      <c r="D1743" s="213"/>
      <c r="E1743" s="171"/>
      <c r="F1743" s="185"/>
      <c r="G1743" s="177"/>
      <c r="H1743" s="177"/>
      <c r="I1743" s="33"/>
      <c r="J1743" s="33"/>
      <c r="K1743" s="33"/>
      <c r="L1743" s="33"/>
      <c r="M1743" s="33"/>
      <c r="N1743" s="33"/>
      <c r="O1743" s="33"/>
      <c r="P1743" s="33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</row>
    <row r="1744" ht="15.75" customHeight="1">
      <c r="A1744" s="212"/>
      <c r="B1744" s="179"/>
      <c r="C1744" s="180"/>
      <c r="D1744" s="213"/>
      <c r="E1744" s="171"/>
      <c r="F1744" s="185"/>
      <c r="G1744" s="177"/>
      <c r="H1744" s="177"/>
      <c r="I1744" s="33"/>
      <c r="J1744" s="33"/>
      <c r="K1744" s="33"/>
      <c r="L1744" s="33"/>
      <c r="M1744" s="33"/>
      <c r="N1744" s="33"/>
      <c r="O1744" s="33"/>
      <c r="P1744" s="33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</row>
    <row r="1745" ht="15.75" customHeight="1">
      <c r="A1745" s="212"/>
      <c r="B1745" s="179"/>
      <c r="C1745" s="180"/>
      <c r="D1745" s="213"/>
      <c r="E1745" s="171"/>
      <c r="F1745" s="185"/>
      <c r="G1745" s="177"/>
      <c r="H1745" s="177"/>
      <c r="I1745" s="33"/>
      <c r="J1745" s="33"/>
      <c r="K1745" s="33"/>
      <c r="L1745" s="33"/>
      <c r="M1745" s="33"/>
      <c r="N1745" s="33"/>
      <c r="O1745" s="33"/>
      <c r="P1745" s="33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</row>
    <row r="1746" ht="15.75" customHeight="1">
      <c r="A1746" s="212"/>
      <c r="B1746" s="179"/>
      <c r="C1746" s="180"/>
      <c r="D1746" s="213"/>
      <c r="E1746" s="171"/>
      <c r="F1746" s="185"/>
      <c r="G1746" s="177"/>
      <c r="H1746" s="177"/>
      <c r="I1746" s="33"/>
      <c r="J1746" s="33"/>
      <c r="K1746" s="33"/>
      <c r="L1746" s="33"/>
      <c r="M1746" s="33"/>
      <c r="N1746" s="33"/>
      <c r="O1746" s="33"/>
      <c r="P1746" s="33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</row>
    <row r="1747" ht="15.75" customHeight="1">
      <c r="A1747" s="212"/>
      <c r="B1747" s="179"/>
      <c r="C1747" s="180"/>
      <c r="D1747" s="213"/>
      <c r="E1747" s="171"/>
      <c r="F1747" s="185"/>
      <c r="G1747" s="177"/>
      <c r="H1747" s="177"/>
      <c r="I1747" s="33"/>
      <c r="J1747" s="33"/>
      <c r="K1747" s="33"/>
      <c r="L1747" s="33"/>
      <c r="M1747" s="33"/>
      <c r="N1747" s="33"/>
      <c r="O1747" s="33"/>
      <c r="P1747" s="33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</row>
    <row r="1748" ht="15.75" customHeight="1">
      <c r="A1748" s="212"/>
      <c r="B1748" s="179"/>
      <c r="C1748" s="180"/>
      <c r="D1748" s="213"/>
      <c r="E1748" s="171"/>
      <c r="F1748" s="185"/>
      <c r="G1748" s="177"/>
      <c r="H1748" s="177"/>
      <c r="I1748" s="33"/>
      <c r="J1748" s="33"/>
      <c r="K1748" s="33"/>
      <c r="L1748" s="33"/>
      <c r="M1748" s="33"/>
      <c r="N1748" s="33"/>
      <c r="O1748" s="33"/>
      <c r="P1748" s="33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</row>
    <row r="1749" ht="15.75" customHeight="1">
      <c r="A1749" s="212"/>
      <c r="B1749" s="179"/>
      <c r="C1749" s="180"/>
      <c r="D1749" s="213"/>
      <c r="E1749" s="171"/>
      <c r="F1749" s="185"/>
      <c r="G1749" s="177"/>
      <c r="H1749" s="177"/>
      <c r="I1749" s="33"/>
      <c r="J1749" s="33"/>
      <c r="K1749" s="33"/>
      <c r="L1749" s="33"/>
      <c r="M1749" s="33"/>
      <c r="N1749" s="33"/>
      <c r="O1749" s="33"/>
      <c r="P1749" s="33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</row>
    <row r="1750" ht="15.75" customHeight="1">
      <c r="A1750" s="212"/>
      <c r="B1750" s="179"/>
      <c r="C1750" s="180"/>
      <c r="D1750" s="213"/>
      <c r="E1750" s="171"/>
      <c r="F1750" s="185"/>
      <c r="G1750" s="177"/>
      <c r="H1750" s="177"/>
      <c r="I1750" s="33"/>
      <c r="J1750" s="33"/>
      <c r="K1750" s="33"/>
      <c r="L1750" s="33"/>
      <c r="M1750" s="33"/>
      <c r="N1750" s="33"/>
      <c r="O1750" s="33"/>
      <c r="P1750" s="33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</row>
    <row r="1751" ht="15.75" customHeight="1">
      <c r="A1751" s="212"/>
      <c r="B1751" s="179"/>
      <c r="C1751" s="180"/>
      <c r="D1751" s="213"/>
      <c r="E1751" s="171"/>
      <c r="F1751" s="185"/>
      <c r="G1751" s="177"/>
      <c r="H1751" s="177"/>
      <c r="I1751" s="33"/>
      <c r="J1751" s="33"/>
      <c r="K1751" s="33"/>
      <c r="L1751" s="33"/>
      <c r="M1751" s="33"/>
      <c r="N1751" s="33"/>
      <c r="O1751" s="33"/>
      <c r="P1751" s="33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</row>
    <row r="1752" ht="15.75" customHeight="1">
      <c r="A1752" s="212"/>
      <c r="B1752" s="179"/>
      <c r="C1752" s="180"/>
      <c r="D1752" s="213"/>
      <c r="E1752" s="171"/>
      <c r="F1752" s="185"/>
      <c r="G1752" s="177"/>
      <c r="H1752" s="177"/>
      <c r="I1752" s="33"/>
      <c r="J1752" s="33"/>
      <c r="K1752" s="33"/>
      <c r="L1752" s="33"/>
      <c r="M1752" s="33"/>
      <c r="N1752" s="33"/>
      <c r="O1752" s="33"/>
      <c r="P1752" s="33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</row>
    <row r="1753" ht="15.75" customHeight="1">
      <c r="A1753" s="212"/>
      <c r="B1753" s="179"/>
      <c r="C1753" s="180"/>
      <c r="D1753" s="213"/>
      <c r="E1753" s="171"/>
      <c r="F1753" s="185"/>
      <c r="G1753" s="177"/>
      <c r="H1753" s="177"/>
      <c r="I1753" s="33"/>
      <c r="J1753" s="33"/>
      <c r="K1753" s="33"/>
      <c r="L1753" s="33"/>
      <c r="M1753" s="33"/>
      <c r="N1753" s="33"/>
      <c r="O1753" s="33"/>
      <c r="P1753" s="33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</row>
    <row r="1754" ht="15.75" customHeight="1">
      <c r="A1754" s="212"/>
      <c r="B1754" s="179"/>
      <c r="C1754" s="180"/>
      <c r="D1754" s="213"/>
      <c r="E1754" s="171"/>
      <c r="F1754" s="185"/>
      <c r="G1754" s="177"/>
      <c r="H1754" s="177"/>
      <c r="I1754" s="33"/>
      <c r="J1754" s="33"/>
      <c r="K1754" s="33"/>
      <c r="L1754" s="33"/>
      <c r="M1754" s="33"/>
      <c r="N1754" s="33"/>
      <c r="O1754" s="33"/>
      <c r="P1754" s="33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</row>
    <row r="1755" ht="15.75" customHeight="1">
      <c r="A1755" s="212"/>
      <c r="B1755" s="179"/>
      <c r="C1755" s="180"/>
      <c r="D1755" s="213"/>
      <c r="E1755" s="171"/>
      <c r="F1755" s="185"/>
      <c r="G1755" s="177"/>
      <c r="H1755" s="177"/>
      <c r="I1755" s="33"/>
      <c r="J1755" s="33"/>
      <c r="K1755" s="33"/>
      <c r="L1755" s="33"/>
      <c r="M1755" s="33"/>
      <c r="N1755" s="33"/>
      <c r="O1755" s="33"/>
      <c r="P1755" s="33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</row>
    <row r="1756" ht="15.75" customHeight="1">
      <c r="A1756" s="212"/>
      <c r="B1756" s="179"/>
      <c r="C1756" s="180"/>
      <c r="D1756" s="213"/>
      <c r="E1756" s="171"/>
      <c r="F1756" s="185"/>
      <c r="G1756" s="177"/>
      <c r="H1756" s="177"/>
      <c r="I1756" s="33"/>
      <c r="J1756" s="33"/>
      <c r="K1756" s="33"/>
      <c r="L1756" s="33"/>
      <c r="M1756" s="33"/>
      <c r="N1756" s="33"/>
      <c r="O1756" s="33"/>
      <c r="P1756" s="33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</row>
    <row r="1757" ht="15.75" customHeight="1">
      <c r="A1757" s="212"/>
      <c r="B1757" s="179"/>
      <c r="C1757" s="180"/>
      <c r="D1757" s="213"/>
      <c r="E1757" s="171"/>
      <c r="F1757" s="185"/>
      <c r="G1757" s="177"/>
      <c r="H1757" s="177"/>
      <c r="I1757" s="33"/>
      <c r="J1757" s="33"/>
      <c r="K1757" s="33"/>
      <c r="L1757" s="33"/>
      <c r="M1757" s="33"/>
      <c r="N1757" s="33"/>
      <c r="O1757" s="33"/>
      <c r="P1757" s="33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</row>
    <row r="1758" ht="15.75" customHeight="1">
      <c r="A1758" s="212"/>
      <c r="B1758" s="179"/>
      <c r="C1758" s="180"/>
      <c r="D1758" s="213"/>
      <c r="E1758" s="171"/>
      <c r="F1758" s="185"/>
      <c r="G1758" s="177"/>
      <c r="H1758" s="177"/>
      <c r="I1758" s="33"/>
      <c r="J1758" s="33"/>
      <c r="K1758" s="33"/>
      <c r="L1758" s="33"/>
      <c r="M1758" s="33"/>
      <c r="N1758" s="33"/>
      <c r="O1758" s="33"/>
      <c r="P1758" s="33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</row>
    <row r="1759" ht="15.75" customHeight="1">
      <c r="A1759" s="212"/>
      <c r="B1759" s="179"/>
      <c r="C1759" s="180"/>
      <c r="D1759" s="213"/>
      <c r="E1759" s="171"/>
      <c r="F1759" s="185"/>
      <c r="G1759" s="177"/>
      <c r="H1759" s="177"/>
      <c r="I1759" s="33"/>
      <c r="J1759" s="33"/>
      <c r="K1759" s="33"/>
      <c r="L1759" s="33"/>
      <c r="M1759" s="33"/>
      <c r="N1759" s="33"/>
      <c r="O1759" s="33"/>
      <c r="P1759" s="33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</row>
    <row r="1760" ht="15.75" customHeight="1">
      <c r="A1760" s="212"/>
      <c r="B1760" s="179"/>
      <c r="C1760" s="180"/>
      <c r="D1760" s="213"/>
      <c r="E1760" s="171"/>
      <c r="F1760" s="185"/>
      <c r="G1760" s="177"/>
      <c r="H1760" s="177"/>
      <c r="I1760" s="33"/>
      <c r="J1760" s="33"/>
      <c r="K1760" s="33"/>
      <c r="L1760" s="33"/>
      <c r="M1760" s="33"/>
      <c r="N1760" s="33"/>
      <c r="O1760" s="33"/>
      <c r="P1760" s="33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</row>
    <row r="1761" ht="15.75" customHeight="1">
      <c r="A1761" s="212"/>
      <c r="B1761" s="179"/>
      <c r="C1761" s="180"/>
      <c r="D1761" s="213"/>
      <c r="E1761" s="171"/>
      <c r="F1761" s="185"/>
      <c r="G1761" s="177"/>
      <c r="H1761" s="177"/>
      <c r="I1761" s="33"/>
      <c r="J1761" s="33"/>
      <c r="K1761" s="33"/>
      <c r="L1761" s="33"/>
      <c r="M1761" s="33"/>
      <c r="N1761" s="33"/>
      <c r="O1761" s="33"/>
      <c r="P1761" s="33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</row>
    <row r="1762" ht="15.75" customHeight="1">
      <c r="A1762" s="212"/>
      <c r="B1762" s="179"/>
      <c r="C1762" s="180"/>
      <c r="D1762" s="213"/>
      <c r="E1762" s="171"/>
      <c r="F1762" s="185"/>
      <c r="G1762" s="177"/>
      <c r="H1762" s="177"/>
      <c r="I1762" s="33"/>
      <c r="J1762" s="33"/>
      <c r="K1762" s="33"/>
      <c r="L1762" s="33"/>
      <c r="M1762" s="33"/>
      <c r="N1762" s="33"/>
      <c r="O1762" s="33"/>
      <c r="P1762" s="33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</row>
    <row r="1763" ht="15.75" customHeight="1">
      <c r="A1763" s="212"/>
      <c r="B1763" s="179"/>
      <c r="C1763" s="180"/>
      <c r="D1763" s="213"/>
      <c r="E1763" s="171"/>
      <c r="F1763" s="185"/>
      <c r="G1763" s="177"/>
      <c r="H1763" s="177"/>
      <c r="I1763" s="33"/>
      <c r="J1763" s="33"/>
      <c r="K1763" s="33"/>
      <c r="L1763" s="33"/>
      <c r="M1763" s="33"/>
      <c r="N1763" s="33"/>
      <c r="O1763" s="33"/>
      <c r="P1763" s="33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</row>
    <row r="1764" ht="15.75" customHeight="1">
      <c r="A1764" s="212"/>
      <c r="B1764" s="179"/>
      <c r="C1764" s="180"/>
      <c r="D1764" s="213"/>
      <c r="E1764" s="171"/>
      <c r="F1764" s="185"/>
      <c r="G1764" s="177"/>
      <c r="H1764" s="177"/>
      <c r="I1764" s="33"/>
      <c r="J1764" s="33"/>
      <c r="K1764" s="33"/>
      <c r="L1764" s="33"/>
      <c r="M1764" s="33"/>
      <c r="N1764" s="33"/>
      <c r="O1764" s="33"/>
      <c r="P1764" s="33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</row>
    <row r="1765" ht="15.75" customHeight="1">
      <c r="A1765" s="212"/>
      <c r="B1765" s="179"/>
      <c r="C1765" s="180"/>
      <c r="D1765" s="213"/>
      <c r="E1765" s="171"/>
      <c r="F1765" s="185"/>
      <c r="G1765" s="177"/>
      <c r="H1765" s="177"/>
      <c r="I1765" s="33"/>
      <c r="J1765" s="33"/>
      <c r="K1765" s="33"/>
      <c r="L1765" s="33"/>
      <c r="M1765" s="33"/>
      <c r="N1765" s="33"/>
      <c r="O1765" s="33"/>
      <c r="P1765" s="33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</row>
    <row r="1766" ht="15.75" customHeight="1">
      <c r="A1766" s="212"/>
      <c r="B1766" s="179"/>
      <c r="C1766" s="180"/>
      <c r="D1766" s="213"/>
      <c r="E1766" s="171"/>
      <c r="F1766" s="185"/>
      <c r="G1766" s="177"/>
      <c r="H1766" s="177"/>
      <c r="I1766" s="33"/>
      <c r="J1766" s="33"/>
      <c r="K1766" s="33"/>
      <c r="L1766" s="33"/>
      <c r="M1766" s="33"/>
      <c r="N1766" s="33"/>
      <c r="O1766" s="33"/>
      <c r="P1766" s="33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</row>
  </sheetData>
  <mergeCells count="1575"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3"/>
    <mergeCell ref="F45:H45"/>
    <mergeCell ref="G47:H47"/>
    <mergeCell ref="F60:H60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78:H78"/>
    <mergeCell ref="G86:H88"/>
    <mergeCell ref="F90:H90"/>
    <mergeCell ref="G92:H92"/>
    <mergeCell ref="G79:H79"/>
    <mergeCell ref="G80:H80"/>
    <mergeCell ref="G81:H81"/>
    <mergeCell ref="G82:H82"/>
    <mergeCell ref="G83:H83"/>
    <mergeCell ref="G84:H84"/>
    <mergeCell ref="G85:H85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9:H9"/>
    <mergeCell ref="B10:B13"/>
    <mergeCell ref="G10:H10"/>
    <mergeCell ref="G11:H13"/>
    <mergeCell ref="D12:D13"/>
    <mergeCell ref="F15:H15"/>
    <mergeCell ref="A16:D16"/>
    <mergeCell ref="G17:H17"/>
    <mergeCell ref="B18:C20"/>
    <mergeCell ref="G18:H18"/>
    <mergeCell ref="G19:H19"/>
    <mergeCell ref="G20:H20"/>
    <mergeCell ref="G21:H21"/>
    <mergeCell ref="G22:H22"/>
    <mergeCell ref="G23:H23"/>
    <mergeCell ref="G24:H24"/>
    <mergeCell ref="B25:B28"/>
    <mergeCell ref="G25:H25"/>
    <mergeCell ref="D27:D28"/>
    <mergeCell ref="A31:D31"/>
    <mergeCell ref="B33:C35"/>
    <mergeCell ref="B40:B43"/>
    <mergeCell ref="D42:D43"/>
    <mergeCell ref="A46:D46"/>
    <mergeCell ref="B48:C50"/>
    <mergeCell ref="B55:B58"/>
    <mergeCell ref="D57:D58"/>
    <mergeCell ref="A61:D61"/>
    <mergeCell ref="B63:C65"/>
    <mergeCell ref="B70:B73"/>
    <mergeCell ref="D72:D73"/>
    <mergeCell ref="A76:D76"/>
    <mergeCell ref="B78:C80"/>
    <mergeCell ref="B85:B88"/>
    <mergeCell ref="D87:D88"/>
    <mergeCell ref="A91:D91"/>
    <mergeCell ref="B93:C95"/>
    <mergeCell ref="G93:H93"/>
    <mergeCell ref="G94:H94"/>
    <mergeCell ref="G95:H95"/>
    <mergeCell ref="G130:H130"/>
    <mergeCell ref="G131:H133"/>
    <mergeCell ref="F135:H135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8"/>
    <mergeCell ref="F150:H150"/>
    <mergeCell ref="G159:H159"/>
    <mergeCell ref="G160:H160"/>
    <mergeCell ref="G161:H163"/>
    <mergeCell ref="F165:H165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G370:H37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8"/>
    <mergeCell ref="F360:H360"/>
    <mergeCell ref="G362:H362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B408:C410"/>
    <mergeCell ref="D417:D418"/>
    <mergeCell ref="A421:D421"/>
    <mergeCell ref="B423:C425"/>
    <mergeCell ref="A436:D436"/>
    <mergeCell ref="B438:C440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88:C290"/>
    <mergeCell ref="A301:D301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333:C335"/>
    <mergeCell ref="B355:B358"/>
    <mergeCell ref="B370:B373"/>
    <mergeCell ref="B385:B388"/>
    <mergeCell ref="B400:B403"/>
    <mergeCell ref="B415:B418"/>
    <mergeCell ref="B430:B433"/>
    <mergeCell ref="B445:B448"/>
    <mergeCell ref="B340:B343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A106:D106"/>
    <mergeCell ref="B108:C110"/>
    <mergeCell ref="B115:B118"/>
    <mergeCell ref="D117:D118"/>
    <mergeCell ref="A121:D121"/>
    <mergeCell ref="B123:C125"/>
    <mergeCell ref="B130:B133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145:B148"/>
    <mergeCell ref="D147:D148"/>
    <mergeCell ref="A151:D151"/>
    <mergeCell ref="B153:C155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8"/>
    <mergeCell ref="F120:H120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52:H152"/>
    <mergeCell ref="G153:H153"/>
    <mergeCell ref="G154:H154"/>
    <mergeCell ref="G155:H155"/>
    <mergeCell ref="G156:H156"/>
    <mergeCell ref="G157:H157"/>
    <mergeCell ref="G158:H158"/>
    <mergeCell ref="B160:B163"/>
    <mergeCell ref="D162:D163"/>
    <mergeCell ref="B175:B178"/>
    <mergeCell ref="D177:D178"/>
    <mergeCell ref="F180:H180"/>
    <mergeCell ref="G182:H182"/>
    <mergeCell ref="G183:H183"/>
    <mergeCell ref="G184:H184"/>
    <mergeCell ref="G185:H185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8"/>
    <mergeCell ref="F240:H240"/>
    <mergeCell ref="G260:H260"/>
    <mergeCell ref="G261:H261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188:H188"/>
    <mergeCell ref="G189:H189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42:H242"/>
    <mergeCell ref="G243:H243"/>
    <mergeCell ref="G244:H244"/>
    <mergeCell ref="G245:H245"/>
    <mergeCell ref="G246:H246"/>
    <mergeCell ref="G247:H247"/>
    <mergeCell ref="G248:H248"/>
    <mergeCell ref="B265:B268"/>
    <mergeCell ref="D267:D268"/>
    <mergeCell ref="B280:B283"/>
    <mergeCell ref="D282:D283"/>
    <mergeCell ref="B295:B298"/>
    <mergeCell ref="D297:D298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3"/>
    <mergeCell ref="F285:H285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G413:H413"/>
    <mergeCell ref="G443:H443"/>
    <mergeCell ref="G444:H444"/>
    <mergeCell ref="G445:H445"/>
    <mergeCell ref="G446:H448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G533:H533"/>
    <mergeCell ref="G534:H534"/>
    <mergeCell ref="B535:B538"/>
    <mergeCell ref="G535:H535"/>
    <mergeCell ref="G536:H538"/>
    <mergeCell ref="F540:H540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559:H559"/>
    <mergeCell ref="G560:H560"/>
    <mergeCell ref="G561:H561"/>
    <mergeCell ref="G562:H562"/>
    <mergeCell ref="G563:H563"/>
    <mergeCell ref="D537:D538"/>
    <mergeCell ref="A541:D541"/>
    <mergeCell ref="B543:C545"/>
    <mergeCell ref="B550:B553"/>
    <mergeCell ref="D552:D553"/>
    <mergeCell ref="A556:D556"/>
    <mergeCell ref="B558:C560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A601:D601"/>
    <mergeCell ref="B603:C605"/>
    <mergeCell ref="G604:H604"/>
    <mergeCell ref="G605:H605"/>
    <mergeCell ref="G606:H606"/>
    <mergeCell ref="G607:H607"/>
    <mergeCell ref="G608:H608"/>
    <mergeCell ref="G609:H609"/>
    <mergeCell ref="B610:B613"/>
    <mergeCell ref="G610:H610"/>
    <mergeCell ref="G611:H613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458:H458"/>
    <mergeCell ref="G459:H459"/>
    <mergeCell ref="B460:B463"/>
    <mergeCell ref="G460:H460"/>
    <mergeCell ref="D462:D463"/>
    <mergeCell ref="A466:D466"/>
    <mergeCell ref="B468:C470"/>
    <mergeCell ref="G469:H469"/>
    <mergeCell ref="G470:H470"/>
    <mergeCell ref="G471:H471"/>
    <mergeCell ref="G472:H472"/>
    <mergeCell ref="G473:H473"/>
    <mergeCell ref="G474:H474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F510:H510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G519:H519"/>
    <mergeCell ref="B520:B523"/>
    <mergeCell ref="D522:D523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G467:H467"/>
    <mergeCell ref="G461:H463"/>
    <mergeCell ref="G468:H468"/>
    <mergeCell ref="G497:H497"/>
    <mergeCell ref="G498:H498"/>
    <mergeCell ref="G499:H499"/>
    <mergeCell ref="G500:H500"/>
    <mergeCell ref="G501:H501"/>
    <mergeCell ref="G502:H502"/>
    <mergeCell ref="G503:H503"/>
    <mergeCell ref="G520:H520"/>
    <mergeCell ref="G521:H523"/>
    <mergeCell ref="F525:H525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3"/>
    <mergeCell ref="B580:B583"/>
    <mergeCell ref="B595:B598"/>
    <mergeCell ref="B565:B568"/>
    <mergeCell ref="D567:D568"/>
    <mergeCell ref="A571:D571"/>
    <mergeCell ref="B573:C575"/>
    <mergeCell ref="D582:D583"/>
    <mergeCell ref="A586:D586"/>
    <mergeCell ref="B588:C590"/>
    <mergeCell ref="D597:D598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F810:H810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8:H828"/>
    <mergeCell ref="G829:H829"/>
    <mergeCell ref="G830:H830"/>
    <mergeCell ref="G831:H831"/>
    <mergeCell ref="G832:H832"/>
    <mergeCell ref="G833:H833"/>
    <mergeCell ref="G834:H834"/>
    <mergeCell ref="G1326:H1326"/>
    <mergeCell ref="G1327:H1327"/>
    <mergeCell ref="G1328:H1328"/>
    <mergeCell ref="G1329:H1329"/>
    <mergeCell ref="G1315:H1315"/>
    <mergeCell ref="G1316:H1318"/>
    <mergeCell ref="F1320:H1320"/>
    <mergeCell ref="G1322:H1322"/>
    <mergeCell ref="G1323:H1323"/>
    <mergeCell ref="G1324:H1324"/>
    <mergeCell ref="G1325:H1325"/>
    <mergeCell ref="G1270:H1270"/>
    <mergeCell ref="G1271:H1273"/>
    <mergeCell ref="F1275:H1275"/>
    <mergeCell ref="G1277:H1277"/>
    <mergeCell ref="G1278:H1278"/>
    <mergeCell ref="G1279:H1279"/>
    <mergeCell ref="G1280:H1280"/>
    <mergeCell ref="G1281:H1281"/>
    <mergeCell ref="G1282:H1282"/>
    <mergeCell ref="G1283:H1283"/>
    <mergeCell ref="G1284:H1284"/>
    <mergeCell ref="B1285:B1288"/>
    <mergeCell ref="G1285:H1285"/>
    <mergeCell ref="D1287:D1288"/>
    <mergeCell ref="G1286:H1288"/>
    <mergeCell ref="F1290:H1290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3"/>
    <mergeCell ref="F1305:H1305"/>
    <mergeCell ref="G1307:H1307"/>
    <mergeCell ref="D1317:D1318"/>
    <mergeCell ref="A1321:D1321"/>
    <mergeCell ref="B1323:C1325"/>
    <mergeCell ref="B1330:B1333"/>
    <mergeCell ref="D1332:D1333"/>
    <mergeCell ref="A1336:D1336"/>
    <mergeCell ref="B1338:C1340"/>
    <mergeCell ref="A1291:D1291"/>
    <mergeCell ref="B1293:C1295"/>
    <mergeCell ref="B1300:B1303"/>
    <mergeCell ref="D1302:D1303"/>
    <mergeCell ref="A1306:D1306"/>
    <mergeCell ref="B1308:C1310"/>
    <mergeCell ref="B1315:B1318"/>
    <mergeCell ref="G1308:H1308"/>
    <mergeCell ref="G1309:H1309"/>
    <mergeCell ref="G1310:H1310"/>
    <mergeCell ref="G1311:H1311"/>
    <mergeCell ref="G1312:H1312"/>
    <mergeCell ref="G1313:H1313"/>
    <mergeCell ref="G1314:H1314"/>
    <mergeCell ref="G1386:H1386"/>
    <mergeCell ref="G1387:H1387"/>
    <mergeCell ref="G1388:H1388"/>
    <mergeCell ref="G1389:H1389"/>
    <mergeCell ref="G1375:H1375"/>
    <mergeCell ref="G1376:H1378"/>
    <mergeCell ref="F1380:H1380"/>
    <mergeCell ref="G1382:H1382"/>
    <mergeCell ref="G1383:H1383"/>
    <mergeCell ref="G1384:H1384"/>
    <mergeCell ref="G1385:H1385"/>
    <mergeCell ref="G1330:H1330"/>
    <mergeCell ref="G1331:H1333"/>
    <mergeCell ref="F1335:H1335"/>
    <mergeCell ref="G1337:H1337"/>
    <mergeCell ref="G1338:H1338"/>
    <mergeCell ref="G1339:H1339"/>
    <mergeCell ref="G1340:H1340"/>
    <mergeCell ref="G1341:H1341"/>
    <mergeCell ref="G1342:H1342"/>
    <mergeCell ref="G1343:H1343"/>
    <mergeCell ref="G1344:H1344"/>
    <mergeCell ref="B1345:B1348"/>
    <mergeCell ref="G1345:H1345"/>
    <mergeCell ref="D1347:D1348"/>
    <mergeCell ref="G1346:H1348"/>
    <mergeCell ref="F1350:H1350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0:H1360"/>
    <mergeCell ref="G1361:H1363"/>
    <mergeCell ref="F1365:H1365"/>
    <mergeCell ref="G1367:H1367"/>
    <mergeCell ref="D1377:D1378"/>
    <mergeCell ref="A1381:D1381"/>
    <mergeCell ref="B1383:C1385"/>
    <mergeCell ref="B1390:B1393"/>
    <mergeCell ref="D1392:D1393"/>
    <mergeCell ref="A1396:D1396"/>
    <mergeCell ref="B1398:C1400"/>
    <mergeCell ref="A1351:D1351"/>
    <mergeCell ref="B1353:C1355"/>
    <mergeCell ref="B1360:B1363"/>
    <mergeCell ref="D1362:D1363"/>
    <mergeCell ref="A1366:D1366"/>
    <mergeCell ref="B1368:C1370"/>
    <mergeCell ref="B1375:B1378"/>
    <mergeCell ref="G1368:H1368"/>
    <mergeCell ref="G1369:H1369"/>
    <mergeCell ref="G1370:H1370"/>
    <mergeCell ref="G1371:H1371"/>
    <mergeCell ref="G1372:H1372"/>
    <mergeCell ref="G1373:H1373"/>
    <mergeCell ref="G1374:H1374"/>
    <mergeCell ref="G1446:H1446"/>
    <mergeCell ref="G1447:H1447"/>
    <mergeCell ref="G1448:H1448"/>
    <mergeCell ref="G1449:H1449"/>
    <mergeCell ref="G1435:H1435"/>
    <mergeCell ref="G1436:H1438"/>
    <mergeCell ref="F1440:H1440"/>
    <mergeCell ref="G1442:H1442"/>
    <mergeCell ref="G1443:H1443"/>
    <mergeCell ref="G1444:H1444"/>
    <mergeCell ref="G1445:H1445"/>
    <mergeCell ref="G1390:H1390"/>
    <mergeCell ref="G1391:H1393"/>
    <mergeCell ref="F1395:H1395"/>
    <mergeCell ref="G1397:H1397"/>
    <mergeCell ref="G1398:H1398"/>
    <mergeCell ref="G1399:H1399"/>
    <mergeCell ref="G1400:H1400"/>
    <mergeCell ref="G1401:H1401"/>
    <mergeCell ref="G1402:H1402"/>
    <mergeCell ref="G1403:H1403"/>
    <mergeCell ref="G1404:H1404"/>
    <mergeCell ref="B1405:B1408"/>
    <mergeCell ref="G1405:H1405"/>
    <mergeCell ref="D1407:D1408"/>
    <mergeCell ref="G1406:H1408"/>
    <mergeCell ref="F1410:H1410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0:H1420"/>
    <mergeCell ref="G1421:H1423"/>
    <mergeCell ref="F1425:H1425"/>
    <mergeCell ref="G1427:H1427"/>
    <mergeCell ref="D1437:D1438"/>
    <mergeCell ref="A1441:D1441"/>
    <mergeCell ref="B1443:C1445"/>
    <mergeCell ref="B1450:B1453"/>
    <mergeCell ref="D1452:D1453"/>
    <mergeCell ref="A1456:D1456"/>
    <mergeCell ref="B1458:C1460"/>
    <mergeCell ref="A1411:D1411"/>
    <mergeCell ref="B1413:C1415"/>
    <mergeCell ref="B1420:B1423"/>
    <mergeCell ref="D1422:D1423"/>
    <mergeCell ref="A1426:D1426"/>
    <mergeCell ref="B1428:C1430"/>
    <mergeCell ref="B1435:B1438"/>
    <mergeCell ref="G1428:H1428"/>
    <mergeCell ref="G1429:H1429"/>
    <mergeCell ref="G1430:H1430"/>
    <mergeCell ref="G1431:H1431"/>
    <mergeCell ref="G1432:H1432"/>
    <mergeCell ref="G1433:H1433"/>
    <mergeCell ref="G1434:H1434"/>
    <mergeCell ref="G1506:H1506"/>
    <mergeCell ref="G1507:H1507"/>
    <mergeCell ref="G1508:H1508"/>
    <mergeCell ref="G1509:H1509"/>
    <mergeCell ref="G1495:H1495"/>
    <mergeCell ref="G1496:H1498"/>
    <mergeCell ref="F1500:H1500"/>
    <mergeCell ref="G1502:H1502"/>
    <mergeCell ref="G1503:H1503"/>
    <mergeCell ref="G1504:H1504"/>
    <mergeCell ref="G1505:H1505"/>
    <mergeCell ref="G1450:H1450"/>
    <mergeCell ref="G1451:H1453"/>
    <mergeCell ref="F1455:H1455"/>
    <mergeCell ref="G1457:H1457"/>
    <mergeCell ref="G1458:H1458"/>
    <mergeCell ref="G1459:H1459"/>
    <mergeCell ref="G1460:H1460"/>
    <mergeCell ref="G1461:H1461"/>
    <mergeCell ref="G1462:H1462"/>
    <mergeCell ref="G1463:H1463"/>
    <mergeCell ref="G1464:H1464"/>
    <mergeCell ref="B1465:B1468"/>
    <mergeCell ref="G1465:H1465"/>
    <mergeCell ref="D1467:D1468"/>
    <mergeCell ref="G1466:H1468"/>
    <mergeCell ref="F1470:H1470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3"/>
    <mergeCell ref="F1485:H1485"/>
    <mergeCell ref="G1487:H1487"/>
    <mergeCell ref="D1497:D1498"/>
    <mergeCell ref="A1501:D1501"/>
    <mergeCell ref="B1503:C1505"/>
    <mergeCell ref="B1510:B1513"/>
    <mergeCell ref="D1512:D1513"/>
    <mergeCell ref="A1516:D1516"/>
    <mergeCell ref="B1518:C1520"/>
    <mergeCell ref="A1471:D1471"/>
    <mergeCell ref="B1473:C1475"/>
    <mergeCell ref="B1480:B1483"/>
    <mergeCell ref="D1482:D1483"/>
    <mergeCell ref="A1486:D1486"/>
    <mergeCell ref="B1488:C1490"/>
    <mergeCell ref="B1495:B1498"/>
    <mergeCell ref="G1488:H1488"/>
    <mergeCell ref="G1489:H1489"/>
    <mergeCell ref="G1490:H1490"/>
    <mergeCell ref="G1491:H1491"/>
    <mergeCell ref="G1492:H1492"/>
    <mergeCell ref="G1493:H1493"/>
    <mergeCell ref="G1494:H1494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A721:D721"/>
    <mergeCell ref="B723:C725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86:H786"/>
    <mergeCell ref="G787:H787"/>
    <mergeCell ref="G788:H788"/>
    <mergeCell ref="G789:H789"/>
    <mergeCell ref="G790:H790"/>
    <mergeCell ref="G791:H793"/>
    <mergeCell ref="D792:D793"/>
    <mergeCell ref="G1566:H1566"/>
    <mergeCell ref="G1567:H1567"/>
    <mergeCell ref="G1568:H1568"/>
    <mergeCell ref="G1569:H1569"/>
    <mergeCell ref="G1555:H1555"/>
    <mergeCell ref="G1556:H1558"/>
    <mergeCell ref="F1560:H1560"/>
    <mergeCell ref="G1562:H1562"/>
    <mergeCell ref="G1563:H1563"/>
    <mergeCell ref="G1564:H1564"/>
    <mergeCell ref="G1565:H1565"/>
    <mergeCell ref="G1510:H1510"/>
    <mergeCell ref="G1511:H1513"/>
    <mergeCell ref="F1515:H1515"/>
    <mergeCell ref="G1517:H1517"/>
    <mergeCell ref="G1518:H1518"/>
    <mergeCell ref="G1519:H1519"/>
    <mergeCell ref="G1520:H1520"/>
    <mergeCell ref="G1521:H1521"/>
    <mergeCell ref="G1522:H1522"/>
    <mergeCell ref="G1523:H1523"/>
    <mergeCell ref="G1524:H1524"/>
    <mergeCell ref="B1525:B1528"/>
    <mergeCell ref="G1525:H1525"/>
    <mergeCell ref="D1527:D1528"/>
    <mergeCell ref="G1526:H1528"/>
    <mergeCell ref="F1530:H1530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0:H1540"/>
    <mergeCell ref="G1541:H1543"/>
    <mergeCell ref="F1545:H1545"/>
    <mergeCell ref="G1547:H1547"/>
    <mergeCell ref="D1557:D1558"/>
    <mergeCell ref="A1561:D1561"/>
    <mergeCell ref="B1563:C1565"/>
    <mergeCell ref="B1570:B1573"/>
    <mergeCell ref="D1572:D1573"/>
    <mergeCell ref="A1531:D1531"/>
    <mergeCell ref="B1533:C1535"/>
    <mergeCell ref="B1540:B1543"/>
    <mergeCell ref="D1542:D1543"/>
    <mergeCell ref="A1546:D1546"/>
    <mergeCell ref="B1548:C1550"/>
    <mergeCell ref="B1555:B1558"/>
    <mergeCell ref="G1570:H1570"/>
    <mergeCell ref="G1571:H1573"/>
    <mergeCell ref="F1575:H1575"/>
    <mergeCell ref="G1548:H1548"/>
    <mergeCell ref="G1549:H1549"/>
    <mergeCell ref="G1550:H1550"/>
    <mergeCell ref="G1551:H1551"/>
    <mergeCell ref="G1552:H1552"/>
    <mergeCell ref="G1553:H1553"/>
    <mergeCell ref="G1554:H1554"/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B865:B868"/>
    <mergeCell ref="G865:H865"/>
    <mergeCell ref="D867:D868"/>
    <mergeCell ref="G866:H868"/>
    <mergeCell ref="F870:H870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87:H887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G966:H966"/>
    <mergeCell ref="G967:H967"/>
    <mergeCell ref="G968:H968"/>
    <mergeCell ref="G969:H969"/>
    <mergeCell ref="G955:H955"/>
    <mergeCell ref="G956:H958"/>
    <mergeCell ref="F960:H960"/>
    <mergeCell ref="G962:H962"/>
    <mergeCell ref="G963:H963"/>
    <mergeCell ref="G964:H964"/>
    <mergeCell ref="G965:H965"/>
    <mergeCell ref="G910:H910"/>
    <mergeCell ref="G911:H913"/>
    <mergeCell ref="F915:H915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B925:B928"/>
    <mergeCell ref="G925:H925"/>
    <mergeCell ref="D927:D928"/>
    <mergeCell ref="G926:H928"/>
    <mergeCell ref="F930:H930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3"/>
    <mergeCell ref="F945:H945"/>
    <mergeCell ref="G947:H947"/>
    <mergeCell ref="D957:D958"/>
    <mergeCell ref="A961:D961"/>
    <mergeCell ref="B963:C965"/>
    <mergeCell ref="B970:B973"/>
    <mergeCell ref="D972:D973"/>
    <mergeCell ref="A976:D976"/>
    <mergeCell ref="B978:C980"/>
    <mergeCell ref="A931:D931"/>
    <mergeCell ref="B933:C935"/>
    <mergeCell ref="B940:B943"/>
    <mergeCell ref="D942:D943"/>
    <mergeCell ref="A946:D946"/>
    <mergeCell ref="B948:C950"/>
    <mergeCell ref="B955:B958"/>
    <mergeCell ref="G948:H948"/>
    <mergeCell ref="G949:H949"/>
    <mergeCell ref="G950:H950"/>
    <mergeCell ref="G951:H951"/>
    <mergeCell ref="G952:H952"/>
    <mergeCell ref="G953:H953"/>
    <mergeCell ref="G954:H954"/>
    <mergeCell ref="G1026:H1026"/>
    <mergeCell ref="G1027:H1027"/>
    <mergeCell ref="G1028:H1028"/>
    <mergeCell ref="G1029:H1029"/>
    <mergeCell ref="G1015:H1015"/>
    <mergeCell ref="G1016:H1018"/>
    <mergeCell ref="F1020:H1020"/>
    <mergeCell ref="G1022:H1022"/>
    <mergeCell ref="G1023:H1023"/>
    <mergeCell ref="G1024:H1024"/>
    <mergeCell ref="G1025:H1025"/>
    <mergeCell ref="G970:H970"/>
    <mergeCell ref="G971:H973"/>
    <mergeCell ref="F975:H975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B985:B988"/>
    <mergeCell ref="G985:H985"/>
    <mergeCell ref="D987:D988"/>
    <mergeCell ref="G986:H988"/>
    <mergeCell ref="F990:H990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3"/>
    <mergeCell ref="F1005:H1005"/>
    <mergeCell ref="G1007:H1007"/>
    <mergeCell ref="D1017:D1018"/>
    <mergeCell ref="A1021:D1021"/>
    <mergeCell ref="B1023:C1025"/>
    <mergeCell ref="B1030:B1033"/>
    <mergeCell ref="D1032:D1033"/>
    <mergeCell ref="A1036:D1036"/>
    <mergeCell ref="B1038:C1040"/>
    <mergeCell ref="A991:D991"/>
    <mergeCell ref="B993:C995"/>
    <mergeCell ref="B1000:B1003"/>
    <mergeCell ref="D1002:D1003"/>
    <mergeCell ref="A1006:D1006"/>
    <mergeCell ref="B1008:C1010"/>
    <mergeCell ref="B1015:B1018"/>
    <mergeCell ref="G1008:H1008"/>
    <mergeCell ref="G1009:H1009"/>
    <mergeCell ref="G1010:H1010"/>
    <mergeCell ref="G1011:H1011"/>
    <mergeCell ref="G1012:H1012"/>
    <mergeCell ref="G1013:H1013"/>
    <mergeCell ref="G1014:H1014"/>
    <mergeCell ref="G1086:H1086"/>
    <mergeCell ref="G1087:H1087"/>
    <mergeCell ref="G1088:H1088"/>
    <mergeCell ref="G1089:H1089"/>
    <mergeCell ref="G1075:H1075"/>
    <mergeCell ref="G1076:H1078"/>
    <mergeCell ref="F1080:H1080"/>
    <mergeCell ref="G1082:H1082"/>
    <mergeCell ref="G1083:H1083"/>
    <mergeCell ref="G1084:H1084"/>
    <mergeCell ref="G1085:H1085"/>
    <mergeCell ref="G1030:H1030"/>
    <mergeCell ref="G1031:H1033"/>
    <mergeCell ref="F1035:H1035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B1045:B1048"/>
    <mergeCell ref="G1045:H1045"/>
    <mergeCell ref="D1047:D1048"/>
    <mergeCell ref="G1046:H1048"/>
    <mergeCell ref="F1050:H1050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3"/>
    <mergeCell ref="F1065:H1065"/>
    <mergeCell ref="G1067:H1067"/>
    <mergeCell ref="D1077:D1078"/>
    <mergeCell ref="A1081:D1081"/>
    <mergeCell ref="B1083:C1085"/>
    <mergeCell ref="B1090:B1093"/>
    <mergeCell ref="D1092:D1093"/>
    <mergeCell ref="A1096:D1096"/>
    <mergeCell ref="B1098:C1100"/>
    <mergeCell ref="A1051:D1051"/>
    <mergeCell ref="B1053:C1055"/>
    <mergeCell ref="B1060:B1063"/>
    <mergeCell ref="D1062:D1063"/>
    <mergeCell ref="A1066:D1066"/>
    <mergeCell ref="B1068:C1070"/>
    <mergeCell ref="B1075:B1078"/>
    <mergeCell ref="G1068:H1068"/>
    <mergeCell ref="G1069:H1069"/>
    <mergeCell ref="G1070:H1070"/>
    <mergeCell ref="G1071:H1071"/>
    <mergeCell ref="G1072:H1072"/>
    <mergeCell ref="G1073:H1073"/>
    <mergeCell ref="G1074:H1074"/>
    <mergeCell ref="G1146:H1146"/>
    <mergeCell ref="G1147:H1147"/>
    <mergeCell ref="G1148:H1148"/>
    <mergeCell ref="G1149:H1149"/>
    <mergeCell ref="G1135:H1135"/>
    <mergeCell ref="G1136:H1138"/>
    <mergeCell ref="F1140:H1140"/>
    <mergeCell ref="G1142:H1142"/>
    <mergeCell ref="G1143:H1143"/>
    <mergeCell ref="G1144:H1144"/>
    <mergeCell ref="G1145:H1145"/>
    <mergeCell ref="G1090:H1090"/>
    <mergeCell ref="G1091:H1093"/>
    <mergeCell ref="F1095:H1095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B1105:B1108"/>
    <mergeCell ref="G1105:H1105"/>
    <mergeCell ref="D1107:D1108"/>
    <mergeCell ref="G1106:H1108"/>
    <mergeCell ref="F1110:H1110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0:H1120"/>
    <mergeCell ref="G1121:H1123"/>
    <mergeCell ref="F1125:H1125"/>
    <mergeCell ref="G1127:H1127"/>
    <mergeCell ref="D1137:D1138"/>
    <mergeCell ref="A1141:D1141"/>
    <mergeCell ref="B1143:C1145"/>
    <mergeCell ref="B1150:B1153"/>
    <mergeCell ref="D1152:D1153"/>
    <mergeCell ref="A1156:D1156"/>
    <mergeCell ref="B1158:C1160"/>
    <mergeCell ref="A1111:D1111"/>
    <mergeCell ref="B1113:C1115"/>
    <mergeCell ref="B1120:B1123"/>
    <mergeCell ref="D1122:D1123"/>
    <mergeCell ref="A1126:D1126"/>
    <mergeCell ref="B1128:C1130"/>
    <mergeCell ref="B1135:B1138"/>
    <mergeCell ref="G1128:H1128"/>
    <mergeCell ref="G1129:H1129"/>
    <mergeCell ref="G1130:H1130"/>
    <mergeCell ref="G1131:H1131"/>
    <mergeCell ref="G1132:H1132"/>
    <mergeCell ref="G1133:H1133"/>
    <mergeCell ref="G1134:H1134"/>
    <mergeCell ref="G1206:H1206"/>
    <mergeCell ref="G1207:H1207"/>
    <mergeCell ref="G1208:H1208"/>
    <mergeCell ref="G1209:H1209"/>
    <mergeCell ref="G1195:H1195"/>
    <mergeCell ref="G1196:H1198"/>
    <mergeCell ref="F1200:H1200"/>
    <mergeCell ref="G1202:H1202"/>
    <mergeCell ref="G1203:H1203"/>
    <mergeCell ref="G1204:H1204"/>
    <mergeCell ref="G1205:H1205"/>
    <mergeCell ref="G1150:H1150"/>
    <mergeCell ref="G1151:H1153"/>
    <mergeCell ref="F1155:H1155"/>
    <mergeCell ref="G1157:H1157"/>
    <mergeCell ref="G1158:H1158"/>
    <mergeCell ref="G1159:H1159"/>
    <mergeCell ref="G1160:H1160"/>
    <mergeCell ref="G1161:H1161"/>
    <mergeCell ref="G1162:H1162"/>
    <mergeCell ref="G1163:H1163"/>
    <mergeCell ref="G1164:H1164"/>
    <mergeCell ref="B1165:B1168"/>
    <mergeCell ref="G1165:H1165"/>
    <mergeCell ref="D1167:D1168"/>
    <mergeCell ref="G1166:H1168"/>
    <mergeCell ref="F1170:H1170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3"/>
    <mergeCell ref="F1185:H1185"/>
    <mergeCell ref="G1187:H1187"/>
    <mergeCell ref="D1197:D1198"/>
    <mergeCell ref="A1201:D1201"/>
    <mergeCell ref="B1203:C1205"/>
    <mergeCell ref="B1210:B1213"/>
    <mergeCell ref="D1212:D1213"/>
    <mergeCell ref="A1216:D1216"/>
    <mergeCell ref="B1218:C1220"/>
    <mergeCell ref="A1171:D1171"/>
    <mergeCell ref="B1173:C1175"/>
    <mergeCell ref="B1180:B1183"/>
    <mergeCell ref="D1182:D1183"/>
    <mergeCell ref="A1186:D1186"/>
    <mergeCell ref="B1188:C1190"/>
    <mergeCell ref="B1195:B1198"/>
    <mergeCell ref="G1188:H1188"/>
    <mergeCell ref="G1189:H1189"/>
    <mergeCell ref="G1190:H1190"/>
    <mergeCell ref="G1191:H1191"/>
    <mergeCell ref="G1192:H1192"/>
    <mergeCell ref="G1193:H1193"/>
    <mergeCell ref="G1194:H1194"/>
    <mergeCell ref="G1266:H1266"/>
    <mergeCell ref="G1267:H1267"/>
    <mergeCell ref="G1268:H1268"/>
    <mergeCell ref="G1269:H1269"/>
    <mergeCell ref="G1255:H1255"/>
    <mergeCell ref="G1256:H1258"/>
    <mergeCell ref="F1260:H1260"/>
    <mergeCell ref="G1262:H1262"/>
    <mergeCell ref="G1263:H1263"/>
    <mergeCell ref="G1264:H1264"/>
    <mergeCell ref="G1265:H1265"/>
    <mergeCell ref="G1210:H1210"/>
    <mergeCell ref="G1211:H1213"/>
    <mergeCell ref="F1215:H1215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B1225:B1228"/>
    <mergeCell ref="G1225:H1225"/>
    <mergeCell ref="D1227:D1228"/>
    <mergeCell ref="G1226:H1228"/>
    <mergeCell ref="F1230:H1230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3"/>
    <mergeCell ref="F1245:H1245"/>
    <mergeCell ref="G1247:H1247"/>
    <mergeCell ref="D1257:D1258"/>
    <mergeCell ref="A1261:D1261"/>
    <mergeCell ref="B1263:C1265"/>
    <mergeCell ref="B1270:B1273"/>
    <mergeCell ref="D1272:D1273"/>
    <mergeCell ref="A1276:D1276"/>
    <mergeCell ref="B1278:C1280"/>
    <mergeCell ref="A1231:D1231"/>
    <mergeCell ref="B1233:C1235"/>
    <mergeCell ref="B1240:B1243"/>
    <mergeCell ref="D1242:D1243"/>
    <mergeCell ref="A1246:D1246"/>
    <mergeCell ref="B1248:C1250"/>
    <mergeCell ref="B1255:B1258"/>
    <mergeCell ref="G1248:H1248"/>
    <mergeCell ref="G1249:H1249"/>
    <mergeCell ref="G1250:H1250"/>
    <mergeCell ref="G1251:H1251"/>
    <mergeCell ref="G1252:H1252"/>
    <mergeCell ref="G1253:H1253"/>
    <mergeCell ref="G1254:H1254"/>
  </mergeCells>
  <printOptions gridLines="1" horizontalCentered="1"/>
  <pageMargins bottom="0.75" footer="0.0" header="0.0" left="0.18779527559055118" right="0.27992125984251964" top="0.2530647985989492"/>
  <pageSetup fitToHeight="0" paperSize="5" cellComments="atEnd" orientation="portrait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0"/>
  <cols>
    <col customWidth="1" min="1" max="1" width="16.14"/>
    <col customWidth="1" min="2" max="2" width="39.57"/>
    <col customWidth="1" min="3" max="3" width="24.0"/>
    <col customWidth="1" min="4" max="4" width="20.57"/>
    <col customWidth="1" min="5" max="5" width="3.29"/>
    <col customWidth="1" min="6" max="6" width="16.71"/>
    <col customWidth="1" min="8" max="8" width="25.86"/>
  </cols>
  <sheetData>
    <row r="1" ht="15.75" customHeight="1">
      <c r="A1" s="26" t="s">
        <v>645</v>
      </c>
      <c r="B1" s="27"/>
      <c r="C1" s="27"/>
      <c r="D1" s="28"/>
      <c r="E1" s="29"/>
      <c r="F1" s="30" t="str">
        <f>A1</f>
        <v>(20)1</v>
      </c>
      <c r="G1" s="31" t="s">
        <v>238</v>
      </c>
      <c r="H1" s="32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34" t="s">
        <v>239</v>
      </c>
      <c r="B2" s="35" t="str">
        <f>IFERROR(VLOOKUP(A1,REKAPAN!$A$1:$M$2737,2, FALSE))</f>
        <v>Neneng astika</v>
      </c>
      <c r="C2" s="36"/>
      <c r="D2" s="38"/>
      <c r="E2" s="40"/>
      <c r="F2" s="30" t="s">
        <v>266</v>
      </c>
      <c r="G2" s="43" t="str">
        <f>B8</f>
        <v>CS YENI (082321458214)</v>
      </c>
      <c r="H2" s="28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4" t="s">
        <v>269</v>
      </c>
      <c r="B3" s="45" t="str">
        <f>IFERROR(VLOOKUP(A1,REKAPAN!$A$1:$M$2737,3, FALSE))</f>
        <v>Perum Grand Cikarang city cluster lantana blok B5/16 kel. Karangraharja Kecamatan :cikarang utara Kab/Kota :bekasi Provinsi :jawa barat</v>
      </c>
      <c r="D3" s="46"/>
      <c r="E3" s="40"/>
      <c r="F3" s="47" t="s">
        <v>270</v>
      </c>
      <c r="G3" s="49" t="str">
        <f>B2</f>
        <v>Neneng astika</v>
      </c>
      <c r="H3" s="50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20.25" customHeight="1">
      <c r="A4" s="44"/>
      <c r="D4" s="46"/>
      <c r="E4" s="40"/>
      <c r="F4" s="47" t="s">
        <v>283</v>
      </c>
      <c r="G4" s="51" t="str">
        <f t="shared" ref="G4:G8" si="1">D7</f>
        <v>18/04/19</v>
      </c>
      <c r="H4" s="50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4"/>
      <c r="D5" s="46"/>
      <c r="E5" s="40"/>
      <c r="F5" s="47" t="s">
        <v>300</v>
      </c>
      <c r="G5" s="51" t="str">
        <f t="shared" si="1"/>
        <v>18/04/19</v>
      </c>
      <c r="H5" s="50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4" t="s">
        <v>306</v>
      </c>
      <c r="B6" s="52" t="str">
        <f>IFERROR(VLOOKUP(A1,REKAPAN!$A$1:$M$2737,4, FALSE))</f>
        <v>085228080348</v>
      </c>
      <c r="C6" s="53"/>
      <c r="D6" s="54"/>
      <c r="E6" s="40"/>
      <c r="F6" s="47" t="s">
        <v>325</v>
      </c>
      <c r="G6" s="49" t="str">
        <f t="shared" si="1"/>
        <v/>
      </c>
      <c r="H6" s="50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30" t="s">
        <v>332</v>
      </c>
      <c r="B7" s="55" t="s">
        <v>333</v>
      </c>
      <c r="C7" s="56" t="s">
        <v>283</v>
      </c>
      <c r="D7" s="57" t="str">
        <f>IFERROR(VLOOKUP(A1,REKAPAN!$A$1:$M$2737,12, FALSE))</f>
        <v>18/04/19</v>
      </c>
      <c r="E7" s="40"/>
      <c r="F7" s="47" t="s">
        <v>351</v>
      </c>
      <c r="G7" s="49">
        <f t="shared" si="1"/>
        <v>12000</v>
      </c>
      <c r="H7" s="50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4" t="s">
        <v>266</v>
      </c>
      <c r="B8" s="52" t="str">
        <f>IFERROR(VLOOKUP(A1,REKAPAN!$A$1:$O$2737,15, FALSE))</f>
        <v>CS YENI (082321458214)</v>
      </c>
      <c r="C8" s="58" t="s">
        <v>300</v>
      </c>
      <c r="D8" s="59" t="str">
        <f>IFERROR(VLOOKUP(A1,REKAPAN!$A$1:$M$2737,13, FALSE))</f>
        <v>18/04/19</v>
      </c>
      <c r="E8" s="40"/>
      <c r="F8" s="47" t="s">
        <v>372</v>
      </c>
      <c r="G8" s="49" t="str">
        <f t="shared" si="1"/>
        <v>JNE REG</v>
      </c>
      <c r="H8" s="50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4" t="s">
        <v>383</v>
      </c>
      <c r="B9" s="52">
        <f>IFERROR(VLOOKUP(A1,REKAPAN!$A$1:$M$2737,6, FALSE))</f>
        <v>1</v>
      </c>
      <c r="C9" s="58" t="s">
        <v>325</v>
      </c>
      <c r="D9" s="60" t="str">
        <f>IFERROR(VLOOKUP(A1,REKAPAN!$A$1:$M$2737,11, FALSE))</f>
        <v/>
      </c>
      <c r="E9" s="40"/>
      <c r="F9" s="47" t="s">
        <v>394</v>
      </c>
      <c r="G9" s="61" t="str">
        <f>IFERROR(VLOOKUP(A1,REKAPAN!$A$1:$O$2737,14, FALSE))</f>
        <v/>
      </c>
      <c r="H9" s="50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4" t="s">
        <v>404</v>
      </c>
      <c r="B10" s="62" t="str">
        <f>IFERROR(VLOOKUP(A1,REKAPAN!$A$1:$M$2737,5, FALSE))</f>
        <v>Azni Berry M do</v>
      </c>
      <c r="C10" s="58" t="s">
        <v>351</v>
      </c>
      <c r="D10" s="60">
        <f>IFERROR(VLOOKUP(A1,REKAPAN!$A$1:$M$2737,9, FALSE))</f>
        <v>12000</v>
      </c>
      <c r="E10" s="40"/>
      <c r="F10" s="47" t="s">
        <v>383</v>
      </c>
      <c r="G10" s="63">
        <f t="shared" ref="G10:G11" si="2">B9</f>
        <v>1</v>
      </c>
      <c r="H10" s="50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64"/>
      <c r="C11" s="58" t="s">
        <v>372</v>
      </c>
      <c r="D11" s="65" t="str">
        <f>IFERROR(VLOOKUP(A1,REKAPAN!$A$1:$M$2737,10, FALSE))</f>
        <v>JNE REG</v>
      </c>
      <c r="E11" s="40"/>
      <c r="F11" s="47" t="s">
        <v>404</v>
      </c>
      <c r="G11" s="66" t="str">
        <f t="shared" si="2"/>
        <v>Azni Berry M do</v>
      </c>
      <c r="H11" s="50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4.25" customHeight="1">
      <c r="A12" s="64"/>
      <c r="C12" s="58" t="s">
        <v>394</v>
      </c>
      <c r="D12" s="65" t="str">
        <f>IFERROR(VLOOKUP(F1,REKAPAN!$A$1:$O$1,14, FALSE))</f>
        <v/>
      </c>
      <c r="E12" s="40"/>
      <c r="F12" s="47"/>
      <c r="H12" s="5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30.0" customHeight="1">
      <c r="A13" s="64"/>
      <c r="C13" s="53"/>
      <c r="D13" s="67"/>
      <c r="E13" s="40"/>
      <c r="F13" s="64"/>
      <c r="H13" s="50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7" t="s">
        <v>460</v>
      </c>
      <c r="B14" s="68" t="s">
        <v>462</v>
      </c>
      <c r="C14" s="53"/>
      <c r="D14" s="54"/>
      <c r="E14" s="40"/>
      <c r="F14" s="69" t="s">
        <v>464</v>
      </c>
      <c r="G14" s="70" t="s">
        <v>469</v>
      </c>
      <c r="H14" s="71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72" t="str">
        <f>IFERROR(VLOOKUP(A1,REKAPAN!$A$2:$R$2737,16, FALSE))</f>
        <v>WAWAT</v>
      </c>
      <c r="B15" s="73"/>
      <c r="C15" s="74"/>
      <c r="D15" s="75"/>
      <c r="E15" s="76"/>
      <c r="F15" s="77"/>
      <c r="G15" s="78"/>
      <c r="H15" s="79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26" t="s">
        <v>649</v>
      </c>
      <c r="B16" s="27"/>
      <c r="C16" s="27"/>
      <c r="D16" s="28"/>
      <c r="E16" s="29"/>
      <c r="F16" s="30" t="str">
        <f>A16</f>
        <v>(20)2</v>
      </c>
      <c r="G16" s="31" t="s">
        <v>238</v>
      </c>
      <c r="H16" s="32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34" t="s">
        <v>239</v>
      </c>
      <c r="B17" s="35" t="str">
        <f>IFERROR(VLOOKUP(A16,REKAPAN!$A$1:$M$2737,2, FALSE))</f>
        <v>Muyas </v>
      </c>
      <c r="C17" s="36"/>
      <c r="D17" s="38"/>
      <c r="E17" s="40"/>
      <c r="F17" s="30" t="s">
        <v>266</v>
      </c>
      <c r="G17" s="43" t="str">
        <f>B23</f>
        <v>CS YENI (082321458214)</v>
      </c>
      <c r="H17" s="28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4" t="s">
        <v>269</v>
      </c>
      <c r="B18" s="45" t="str">
        <f>IFERROR(VLOOKUP(A16,REKAPAN!$A$1:$M$2737,3, FALSE))</f>
        <v>kos tabronih, jln kertamukti, gang leman no 64, pisangan, kec. Ciputat timur, tanggerang selatan</v>
      </c>
      <c r="D18" s="46"/>
      <c r="E18" s="40"/>
      <c r="F18" s="47" t="s">
        <v>270</v>
      </c>
      <c r="G18" s="49" t="str">
        <f>B17</f>
        <v>Muyas </v>
      </c>
      <c r="H18" s="50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3.5" customHeight="1">
      <c r="A19" s="44"/>
      <c r="D19" s="46"/>
      <c r="E19" s="40"/>
      <c r="F19" s="47" t="s">
        <v>283</v>
      </c>
      <c r="G19" s="51" t="str">
        <f t="shared" ref="G19:G23" si="3">D22</f>
        <v>18/04/19</v>
      </c>
      <c r="H19" s="50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9.75" customHeight="1">
      <c r="A20" s="44"/>
      <c r="D20" s="46"/>
      <c r="E20" s="40"/>
      <c r="F20" s="47" t="s">
        <v>300</v>
      </c>
      <c r="G20" s="51" t="str">
        <f t="shared" si="3"/>
        <v>18/04/19</v>
      </c>
      <c r="H20" s="50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4" t="s">
        <v>306</v>
      </c>
      <c r="B21" s="52" t="str">
        <f>IFERROR(VLOOKUP(A16,REKAPAN!$A$1:$M$2737,4, FALSE))</f>
        <v>087884654007</v>
      </c>
      <c r="C21" s="53"/>
      <c r="D21" s="54"/>
      <c r="E21" s="40"/>
      <c r="F21" s="47" t="s">
        <v>325</v>
      </c>
      <c r="G21" s="49">
        <f t="shared" si="3"/>
        <v>177000</v>
      </c>
      <c r="H21" s="50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30" t="s">
        <v>332</v>
      </c>
      <c r="B22" s="55" t="s">
        <v>333</v>
      </c>
      <c r="C22" s="56" t="s">
        <v>283</v>
      </c>
      <c r="D22" s="57" t="str">
        <f>IFERROR(VLOOKUP(A16,REKAPAN!$A$1:$M$2737,12, FALSE))</f>
        <v>18/04/19</v>
      </c>
      <c r="E22" s="40"/>
      <c r="F22" s="47" t="s">
        <v>351</v>
      </c>
      <c r="G22" s="49">
        <f t="shared" si="3"/>
        <v>10000</v>
      </c>
      <c r="H22" s="50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4" t="s">
        <v>266</v>
      </c>
      <c r="B23" s="52" t="str">
        <f>IFERROR(VLOOKUP(A16,REKAPAN!$A$1:$O$2737,15, FALSE))</f>
        <v>CS YENI (082321458214)</v>
      </c>
      <c r="C23" s="58" t="s">
        <v>300</v>
      </c>
      <c r="D23" s="59" t="str">
        <f>IFERROR(VLOOKUP(A16,REKAPAN!$A$1:$M$2737,13, FALSE))</f>
        <v>18/04/19</v>
      </c>
      <c r="E23" s="40"/>
      <c r="F23" s="47" t="s">
        <v>372</v>
      </c>
      <c r="G23" s="49" t="str">
        <f t="shared" si="3"/>
        <v>JNE OKE</v>
      </c>
      <c r="H23" s="50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4" t="s">
        <v>383</v>
      </c>
      <c r="B24" s="52">
        <f>IFERROR(VLOOKUP(A16,REKAPAN!$A$1:$M$2737,6, FALSE))</f>
        <v>3</v>
      </c>
      <c r="C24" s="58" t="s">
        <v>325</v>
      </c>
      <c r="D24" s="60">
        <f>IFERROR(VLOOKUP(A16,REKAPAN!$A$1:$M$2737,11, FALSE))</f>
        <v>177000</v>
      </c>
      <c r="E24" s="40"/>
      <c r="F24" s="47" t="s">
        <v>394</v>
      </c>
      <c r="G24" s="61" t="str">
        <f>IFERROR(VLOOKUP(A16,REKAPAN!$A$1:$O$2737,14, FALSE))</f>
        <v/>
      </c>
      <c r="H24" s="50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4" t="s">
        <v>404</v>
      </c>
      <c r="B25" s="62" t="str">
        <f>IFERROR(VLOOKUP(A16,REKAPAN!$A$1:$M$2737,5, FALSE))</f>
        <v>- Khimar Saafia Pasangan Elenora BW(2)
- Maira Pink M do</v>
      </c>
      <c r="C25" s="58" t="s">
        <v>351</v>
      </c>
      <c r="D25" s="60">
        <f>IFERROR(VLOOKUP(A16,REKAPAN!$A$1:$M$2737,9, FALSE))</f>
        <v>10000</v>
      </c>
      <c r="E25" s="40"/>
      <c r="F25" s="47" t="s">
        <v>383</v>
      </c>
      <c r="G25" s="63">
        <f t="shared" ref="G25:G26" si="4">B24</f>
        <v>3</v>
      </c>
      <c r="H25" s="50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64"/>
      <c r="C26" s="58" t="s">
        <v>372</v>
      </c>
      <c r="D26" s="65" t="str">
        <f>IFERROR(VLOOKUP(A16,REKAPAN!$A$1:$M$2737,10, FALSE))</f>
        <v>JNE OKE</v>
      </c>
      <c r="E26" s="40"/>
      <c r="F26" s="47" t="s">
        <v>404</v>
      </c>
      <c r="G26" s="66" t="str">
        <f t="shared" si="4"/>
        <v>- Khimar Saafia Pasangan Elenora BW(2)
- Maira Pink M do</v>
      </c>
      <c r="H26" s="50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64"/>
      <c r="C27" s="58" t="s">
        <v>394</v>
      </c>
      <c r="D27" s="65" t="str">
        <f>IFERROR(VLOOKUP(F16,REKAPAN!$A$1:$O$1,14, FALSE))</f>
        <v/>
      </c>
      <c r="E27" s="40"/>
      <c r="F27" s="47"/>
      <c r="H27" s="50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64"/>
      <c r="C28" s="53"/>
      <c r="D28" s="67"/>
      <c r="E28" s="40"/>
      <c r="F28" s="64"/>
      <c r="H28" s="50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7" t="s">
        <v>460</v>
      </c>
      <c r="B29" s="68" t="s">
        <v>462</v>
      </c>
      <c r="C29" s="53"/>
      <c r="D29" s="54"/>
      <c r="E29" s="40"/>
      <c r="F29" s="69" t="s">
        <v>464</v>
      </c>
      <c r="G29" s="70" t="s">
        <v>469</v>
      </c>
      <c r="H29" s="71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72" t="str">
        <f>IFERROR(VLOOKUP(A16,REKAPAN!$A$2:$R$2737,16, FALSE))</f>
        <v>WAWAT</v>
      </c>
      <c r="B30" s="73"/>
      <c r="C30" s="74"/>
      <c r="D30" s="75"/>
      <c r="E30" s="76"/>
      <c r="F30" s="77"/>
      <c r="G30" s="78"/>
      <c r="H30" s="79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26" t="s">
        <v>654</v>
      </c>
      <c r="B31" s="27"/>
      <c r="C31" s="27"/>
      <c r="D31" s="28"/>
      <c r="E31" s="29"/>
      <c r="F31" s="30" t="str">
        <f>A31</f>
        <v>(20)3</v>
      </c>
      <c r="G31" s="31" t="s">
        <v>238</v>
      </c>
      <c r="H31" s="32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34" t="s">
        <v>239</v>
      </c>
      <c r="B32" s="35" t="str">
        <f>IFERROR(VLOOKUP(A31,REKAPAN!$A$1:$M$2737,2, FALSE))</f>
        <v>Nur faizah</v>
      </c>
      <c r="C32" s="36"/>
      <c r="D32" s="38"/>
      <c r="E32" s="40"/>
      <c r="F32" s="30" t="s">
        <v>266</v>
      </c>
      <c r="G32" s="43" t="str">
        <f>B38</f>
        <v>CS YENI (082321458214)</v>
      </c>
      <c r="H32" s="28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4" t="s">
        <v>269</v>
      </c>
      <c r="B33" s="45" t="str">
        <f>IFERROR(VLOOKUP(A31,REKAPAN!$A$1:$M$2737,3, FALSE))</f>
        <v>Ruko demangan regency B no. 4 kalikapas( notaris B gunadi ) kec lamongan kab. lamongan</v>
      </c>
      <c r="D33" s="46"/>
      <c r="E33" s="40"/>
      <c r="F33" s="47" t="s">
        <v>270</v>
      </c>
      <c r="G33" s="49" t="str">
        <f>B32</f>
        <v>Nur faizah</v>
      </c>
      <c r="H33" s="50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8.75" customHeight="1">
      <c r="A34" s="44"/>
      <c r="D34" s="46"/>
      <c r="E34" s="40"/>
      <c r="F34" s="47" t="s">
        <v>283</v>
      </c>
      <c r="G34" s="51" t="str">
        <f t="shared" ref="G34:G38" si="5">D37</f>
        <v>18/04/19</v>
      </c>
      <c r="H34" s="50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59.25" customHeight="1">
      <c r="A35" s="44"/>
      <c r="D35" s="46"/>
      <c r="E35" s="40"/>
      <c r="F35" s="47" t="s">
        <v>300</v>
      </c>
      <c r="G35" s="51" t="str">
        <f t="shared" si="5"/>
        <v>18/04/19</v>
      </c>
      <c r="H35" s="50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4" t="s">
        <v>306</v>
      </c>
      <c r="B36" s="52" t="str">
        <f>IFERROR(VLOOKUP(A31,REKAPAN!$A$1:$M$2737,4, FALSE))</f>
        <v>085707940009</v>
      </c>
      <c r="C36" s="53"/>
      <c r="D36" s="54"/>
      <c r="E36" s="40"/>
      <c r="F36" s="47" t="s">
        <v>325</v>
      </c>
      <c r="G36" s="49" t="str">
        <f t="shared" si="5"/>
        <v/>
      </c>
      <c r="H36" s="50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30" t="s">
        <v>332</v>
      </c>
      <c r="B37" s="55" t="s">
        <v>333</v>
      </c>
      <c r="C37" s="56" t="s">
        <v>283</v>
      </c>
      <c r="D37" s="57" t="str">
        <f>IFERROR(VLOOKUP(A31,REKAPAN!$A$1:$M$2737,12, FALSE))</f>
        <v>18/04/19</v>
      </c>
      <c r="E37" s="40"/>
      <c r="F37" s="47" t="s">
        <v>351</v>
      </c>
      <c r="G37" s="49">
        <f t="shared" si="5"/>
        <v>23000</v>
      </c>
      <c r="H37" s="50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4" t="s">
        <v>266</v>
      </c>
      <c r="B38" s="52" t="str">
        <f>IFERROR(VLOOKUP(A31,REKAPAN!$A$1:$O$2737,15, FALSE))</f>
        <v>CS YENI (082321458214)</v>
      </c>
      <c r="C38" s="58" t="s">
        <v>300</v>
      </c>
      <c r="D38" s="59" t="str">
        <f>IFERROR(VLOOKUP(A31,REKAPAN!$A$1:$M$2737,13, FALSE))</f>
        <v>18/04/19</v>
      </c>
      <c r="E38" s="40"/>
      <c r="F38" s="47" t="s">
        <v>372</v>
      </c>
      <c r="G38" s="49" t="str">
        <f t="shared" si="5"/>
        <v>JNE REG</v>
      </c>
      <c r="H38" s="50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4" t="s">
        <v>383</v>
      </c>
      <c r="B39" s="52">
        <f>IFERROR(VLOOKUP(A31,REKAPAN!$A$1:$M$2737,6, FALSE))</f>
        <v>2</v>
      </c>
      <c r="C39" s="58" t="s">
        <v>325</v>
      </c>
      <c r="D39" s="60" t="str">
        <f>IFERROR(VLOOKUP(A31,REKAPAN!$A$1:$M$2737,11, FALSE))</f>
        <v/>
      </c>
      <c r="E39" s="40"/>
      <c r="F39" s="47" t="s">
        <v>394</v>
      </c>
      <c r="G39" s="61" t="str">
        <f>IFERROR(VLOOKUP(A31,REKAPAN!$A$1:$O$2737,14, FALSE))</f>
        <v/>
      </c>
      <c r="H39" s="50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4" t="s">
        <v>404</v>
      </c>
      <c r="B40" s="62" t="str">
        <f>IFERROR(VLOOKUP(A31,REKAPAN!$A$1:$M$2737,5, FALSE))</f>
        <v>Shofa Magenta S set</v>
      </c>
      <c r="C40" s="58" t="s">
        <v>351</v>
      </c>
      <c r="D40" s="60">
        <f>IFERROR(VLOOKUP(A31,REKAPAN!$A$1:$M$2737,9, FALSE))</f>
        <v>23000</v>
      </c>
      <c r="E40" s="40"/>
      <c r="F40" s="47" t="s">
        <v>383</v>
      </c>
      <c r="G40" s="63">
        <f t="shared" ref="G40:G41" si="6">B39</f>
        <v>2</v>
      </c>
      <c r="H40" s="50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64"/>
      <c r="C41" s="58" t="s">
        <v>372</v>
      </c>
      <c r="D41" s="65" t="str">
        <f>IFERROR(VLOOKUP(A31,REKAPAN!$A$1:$M$2737,10, FALSE))</f>
        <v>JNE REG</v>
      </c>
      <c r="E41" s="40"/>
      <c r="F41" s="47" t="s">
        <v>404</v>
      </c>
      <c r="G41" s="66" t="str">
        <f t="shared" si="6"/>
        <v>Shofa Magenta S set</v>
      </c>
      <c r="H41" s="50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64"/>
      <c r="C42" s="58" t="s">
        <v>394</v>
      </c>
      <c r="D42" s="65" t="str">
        <f>IFERROR(VLOOKUP(F31,REKAPAN!$A$1:$O$1,14, FALSE))</f>
        <v/>
      </c>
      <c r="E42" s="40"/>
      <c r="F42" s="47"/>
      <c r="H42" s="50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64"/>
      <c r="C43" s="53"/>
      <c r="D43" s="67"/>
      <c r="E43" s="40"/>
      <c r="F43" s="64"/>
      <c r="H43" s="50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7" t="s">
        <v>460</v>
      </c>
      <c r="B44" s="68" t="s">
        <v>462</v>
      </c>
      <c r="C44" s="53"/>
      <c r="D44" s="54"/>
      <c r="E44" s="40"/>
      <c r="F44" s="69" t="s">
        <v>464</v>
      </c>
      <c r="G44" s="70" t="s">
        <v>469</v>
      </c>
      <c r="H44" s="71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72" t="str">
        <f>IFERROR(VLOOKUP(A31,REKAPAN!$A$2:$R$2737,16, FALSE))</f>
        <v>WAWAT</v>
      </c>
      <c r="B45" s="73"/>
      <c r="C45" s="74"/>
      <c r="D45" s="75"/>
      <c r="E45" s="76"/>
      <c r="F45" s="77"/>
      <c r="G45" s="78"/>
      <c r="H45" s="79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26" t="s">
        <v>659</v>
      </c>
      <c r="B46" s="27"/>
      <c r="C46" s="27"/>
      <c r="D46" s="28"/>
      <c r="E46" s="29"/>
      <c r="F46" s="30" t="str">
        <f>A46</f>
        <v>(20)4</v>
      </c>
      <c r="G46" s="31" t="s">
        <v>238</v>
      </c>
      <c r="H46" s="32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34" t="s">
        <v>239</v>
      </c>
      <c r="B47" s="35" t="str">
        <f>IFERROR(VLOOKUP(A46,REKAPAN!$A$1:$M$2737,2, FALSE))</f>
        <v>Teni kurbania(Mama kelvin) </v>
      </c>
      <c r="C47" s="36"/>
      <c r="D47" s="38"/>
      <c r="E47" s="40"/>
      <c r="F47" s="30" t="s">
        <v>266</v>
      </c>
      <c r="G47" s="43" t="str">
        <f>B53</f>
        <v>CS YENI (082321458214)</v>
      </c>
      <c r="H47" s="28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4" t="s">
        <v>269</v>
      </c>
      <c r="B48" s="45" t="str">
        <f>IFERROR(VLOOKUP(A46,REKAPAN!$A$1:$M$2737,3, FALSE))</f>
        <v>Jl.Gang masjid Al-islah No.28f Rt 004 Rw 003 Kelurahan Cisalak kode pos: 16452 Kecamatan :Sukmajaya Kab/Kota : Depok Provinsi : Jawa Barat</v>
      </c>
      <c r="D48" s="46"/>
      <c r="E48" s="40"/>
      <c r="F48" s="47" t="s">
        <v>270</v>
      </c>
      <c r="G48" s="49" t="str">
        <f>B47</f>
        <v>Teni kurbania(Mama kelvin) </v>
      </c>
      <c r="H48" s="50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24.75" customHeight="1">
      <c r="A49" s="44"/>
      <c r="D49" s="46"/>
      <c r="E49" s="40"/>
      <c r="F49" s="47" t="s">
        <v>283</v>
      </c>
      <c r="G49" s="51" t="str">
        <f t="shared" ref="G49:G53" si="7">D52</f>
        <v>19/04/19</v>
      </c>
      <c r="H49" s="50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6.0" customHeight="1">
      <c r="A50" s="44"/>
      <c r="D50" s="46"/>
      <c r="E50" s="40"/>
      <c r="F50" s="47" t="s">
        <v>300</v>
      </c>
      <c r="G50" s="51" t="str">
        <f t="shared" si="7"/>
        <v>19/04/19</v>
      </c>
      <c r="H50" s="5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4" t="s">
        <v>306</v>
      </c>
      <c r="B51" s="52" t="str">
        <f>IFERROR(VLOOKUP(A46,REKAPAN!$A$1:$M$2737,4, FALSE))</f>
        <v>081382087331</v>
      </c>
      <c r="C51" s="53"/>
      <c r="D51" s="54"/>
      <c r="E51" s="40"/>
      <c r="F51" s="47" t="s">
        <v>325</v>
      </c>
      <c r="G51" s="49">
        <f t="shared" si="7"/>
        <v>49500</v>
      </c>
      <c r="H51" s="50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30" t="s">
        <v>332</v>
      </c>
      <c r="B52" s="55" t="s">
        <v>333</v>
      </c>
      <c r="C52" s="56" t="s">
        <v>283</v>
      </c>
      <c r="D52" s="57" t="str">
        <f>IFERROR(VLOOKUP(A46,REKAPAN!$A$1:$M$2737,12, FALSE))</f>
        <v>19/04/19</v>
      </c>
      <c r="E52" s="40"/>
      <c r="F52" s="47" t="s">
        <v>351</v>
      </c>
      <c r="G52" s="49">
        <f t="shared" si="7"/>
        <v>12000</v>
      </c>
      <c r="H52" s="50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4" t="s">
        <v>266</v>
      </c>
      <c r="B53" s="52" t="str">
        <f>IFERROR(VLOOKUP(A46,REKAPAN!$A$1:$O$2737,15, FALSE))</f>
        <v>CS YENI (082321458214)</v>
      </c>
      <c r="C53" s="58" t="s">
        <v>300</v>
      </c>
      <c r="D53" s="59" t="str">
        <f>IFERROR(VLOOKUP(A46,REKAPAN!$A$1:$M$2737,13, FALSE))</f>
        <v>19/04/19</v>
      </c>
      <c r="E53" s="40"/>
      <c r="F53" s="47" t="s">
        <v>372</v>
      </c>
      <c r="G53" s="49" t="str">
        <f t="shared" si="7"/>
        <v>JNE REG</v>
      </c>
      <c r="H53" s="50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4" t="s">
        <v>383</v>
      </c>
      <c r="B54" s="52">
        <f>IFERROR(VLOOKUP(A46,REKAPAN!$A$1:$M$2737,6, FALSE))</f>
        <v>1</v>
      </c>
      <c r="C54" s="58" t="s">
        <v>325</v>
      </c>
      <c r="D54" s="60">
        <f>IFERROR(VLOOKUP(A46,REKAPAN!$A$1:$M$2737,11, FALSE))</f>
        <v>49500</v>
      </c>
      <c r="E54" s="40"/>
      <c r="F54" s="47" t="s">
        <v>394</v>
      </c>
      <c r="G54" s="61" t="str">
        <f>IFERROR(VLOOKUP(A46,REKAPAN!$A$1:$O$2737,14, FALSE))</f>
        <v/>
      </c>
      <c r="H54" s="50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4" t="s">
        <v>404</v>
      </c>
      <c r="B55" s="62" t="str">
        <f>IFERROR(VLOOKUP(A46,REKAPAN!$A$1:$M$2737,5, FALSE))</f>
        <v>Khimar elenora grey</v>
      </c>
      <c r="C55" s="58" t="s">
        <v>351</v>
      </c>
      <c r="D55" s="60">
        <f>IFERROR(VLOOKUP(A46,REKAPAN!$A$1:$M$2737,9, FALSE))</f>
        <v>12000</v>
      </c>
      <c r="E55" s="40"/>
      <c r="F55" s="47" t="s">
        <v>383</v>
      </c>
      <c r="G55" s="63">
        <f t="shared" ref="G55:G56" si="8">B54</f>
        <v>1</v>
      </c>
      <c r="H55" s="50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64"/>
      <c r="C56" s="58" t="s">
        <v>372</v>
      </c>
      <c r="D56" s="65" t="str">
        <f>IFERROR(VLOOKUP(A46,REKAPAN!$A$1:$M$2737,10, FALSE))</f>
        <v>JNE REG</v>
      </c>
      <c r="E56" s="40"/>
      <c r="F56" s="47" t="s">
        <v>404</v>
      </c>
      <c r="G56" s="66" t="str">
        <f t="shared" si="8"/>
        <v>Khimar elenora grey</v>
      </c>
      <c r="H56" s="50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64"/>
      <c r="C57" s="58" t="s">
        <v>394</v>
      </c>
      <c r="D57" s="65" t="str">
        <f>IFERROR(VLOOKUP(F46,REKAPAN!$A$1:$O$1,14, FALSE))</f>
        <v/>
      </c>
      <c r="E57" s="40"/>
      <c r="F57" s="47"/>
      <c r="H57" s="5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7.25" customHeight="1">
      <c r="A58" s="64"/>
      <c r="C58" s="53"/>
      <c r="D58" s="67"/>
      <c r="E58" s="40"/>
      <c r="F58" s="64"/>
      <c r="H58" s="50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7" t="s">
        <v>460</v>
      </c>
      <c r="B59" s="68" t="s">
        <v>462</v>
      </c>
      <c r="C59" s="53"/>
      <c r="D59" s="54"/>
      <c r="E59" s="40"/>
      <c r="F59" s="69" t="s">
        <v>464</v>
      </c>
      <c r="G59" s="70" t="s">
        <v>469</v>
      </c>
      <c r="H59" s="71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72" t="str">
        <f>IFERROR(VLOOKUP(A46,REKAPAN!$A$2:$R$2737,16, FALSE))</f>
        <v>WAWAT</v>
      </c>
      <c r="B60" s="73"/>
      <c r="C60" s="74"/>
      <c r="D60" s="75"/>
      <c r="E60" s="76"/>
      <c r="F60" s="77"/>
      <c r="G60" s="78"/>
      <c r="H60" s="79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26" t="s">
        <v>665</v>
      </c>
      <c r="B61" s="27"/>
      <c r="C61" s="27"/>
      <c r="D61" s="28"/>
      <c r="E61" s="29"/>
      <c r="F61" s="30" t="str">
        <f>A61</f>
        <v>(20)5</v>
      </c>
      <c r="G61" s="31" t="s">
        <v>238</v>
      </c>
      <c r="H61" s="32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34" t="s">
        <v>239</v>
      </c>
      <c r="B62" s="35" t="str">
        <f>IFERROR(VLOOKUP(A61,REKAPAN!$A$1:$M$2737,2, FALSE))</f>
        <v>Nadya ratna nanda sari</v>
      </c>
      <c r="C62" s="36"/>
      <c r="D62" s="38"/>
      <c r="E62" s="40"/>
      <c r="F62" s="30" t="s">
        <v>266</v>
      </c>
      <c r="G62" s="43" t="str">
        <f>B68</f>
        <v>CS YENI (082321458214)</v>
      </c>
      <c r="H62" s="28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4" t="s">
        <v>269</v>
      </c>
      <c r="B63" s="45" t="str">
        <f>IFERROR(VLOOKUP(A61,REKAPAN!$A$1:$M$2737,3, FALSE))</f>
        <v>Jl. Peting - menden rt 03 rw 01 Kecamatan : Randublatung Kab/Kota : Blora Provinsi : Jawa tengah</v>
      </c>
      <c r="D63" s="46"/>
      <c r="E63" s="40"/>
      <c r="F63" s="47" t="s">
        <v>270</v>
      </c>
      <c r="G63" s="49" t="str">
        <f>B62</f>
        <v>Nadya ratna nanda sari</v>
      </c>
      <c r="H63" s="50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4"/>
      <c r="D64" s="46"/>
      <c r="E64" s="40"/>
      <c r="F64" s="47" t="s">
        <v>283</v>
      </c>
      <c r="G64" s="51" t="str">
        <f t="shared" ref="G64:G68" si="9">D67</f>
        <v>19/04/19</v>
      </c>
      <c r="H64" s="50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32.25" customHeight="1">
      <c r="A65" s="44"/>
      <c r="D65" s="46"/>
      <c r="E65" s="40"/>
      <c r="F65" s="47" t="s">
        <v>300</v>
      </c>
      <c r="G65" s="51" t="str">
        <f t="shared" si="9"/>
        <v>19/04/19</v>
      </c>
      <c r="H65" s="50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4" t="s">
        <v>306</v>
      </c>
      <c r="B66" s="52" t="str">
        <f>IFERROR(VLOOKUP(A61,REKAPAN!$A$1:$M$2737,4, FALSE))</f>
        <v>082136333845</v>
      </c>
      <c r="C66" s="53"/>
      <c r="D66" s="54"/>
      <c r="E66" s="40"/>
      <c r="F66" s="47" t="s">
        <v>325</v>
      </c>
      <c r="G66" s="49" t="str">
        <f t="shared" si="9"/>
        <v/>
      </c>
      <c r="H66" s="50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30" t="s">
        <v>332</v>
      </c>
      <c r="B67" s="55"/>
      <c r="C67" s="56" t="s">
        <v>283</v>
      </c>
      <c r="D67" s="57" t="str">
        <f>IFERROR(VLOOKUP(A61,REKAPAN!$A$1:$M$2737,12, FALSE))</f>
        <v>19/04/19</v>
      </c>
      <c r="E67" s="40"/>
      <c r="F67" s="47" t="s">
        <v>351</v>
      </c>
      <c r="G67" s="49">
        <f t="shared" si="9"/>
        <v>24000</v>
      </c>
      <c r="H67" s="50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4" t="s">
        <v>266</v>
      </c>
      <c r="B68" s="52" t="str">
        <f>IFERROR(VLOOKUP(A61,REKAPAN!$A$1:$O$2737,15, FALSE))</f>
        <v>CS YENI (082321458214)</v>
      </c>
      <c r="C68" s="58" t="s">
        <v>300</v>
      </c>
      <c r="D68" s="59" t="str">
        <f>IFERROR(VLOOKUP(A61,REKAPAN!$A$1:$M$2737,13, FALSE))</f>
        <v>19/04/19</v>
      </c>
      <c r="E68" s="40"/>
      <c r="F68" s="47" t="s">
        <v>372</v>
      </c>
      <c r="G68" s="49" t="str">
        <f t="shared" si="9"/>
        <v>JNE REG</v>
      </c>
      <c r="H68" s="50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4" t="s">
        <v>383</v>
      </c>
      <c r="B69" s="52">
        <f>IFERROR(VLOOKUP(A61,REKAPAN!$A$1:$M$2737,6, FALSE))</f>
        <v>3</v>
      </c>
      <c r="C69" s="58" t="s">
        <v>325</v>
      </c>
      <c r="D69" s="60" t="str">
        <f>IFERROR(VLOOKUP(A61,REKAPAN!$A$1:$M$2737,11, FALSE))</f>
        <v/>
      </c>
      <c r="E69" s="40"/>
      <c r="F69" s="47" t="s">
        <v>394</v>
      </c>
      <c r="G69" s="61" t="str">
        <f>IFERROR(VLOOKUP(A61,REKAPAN!$A$1:$O$2737,14, FALSE))</f>
        <v/>
      </c>
      <c r="H69" s="50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4" t="s">
        <v>404</v>
      </c>
      <c r="B70" s="62" t="str">
        <f>IFERROR(VLOOKUP(A61,REKAPAN!$A$1:$M$2737,5, FALSE))</f>
        <v>Zenya Gold M, L, XL do</v>
      </c>
      <c r="C70" s="58" t="s">
        <v>351</v>
      </c>
      <c r="D70" s="60">
        <f>IFERROR(VLOOKUP(A61,REKAPAN!$A$1:$M$2737,9, FALSE))</f>
        <v>24000</v>
      </c>
      <c r="E70" s="40"/>
      <c r="F70" s="47" t="s">
        <v>383</v>
      </c>
      <c r="G70" s="63">
        <f t="shared" ref="G70:G71" si="10">B69</f>
        <v>3</v>
      </c>
      <c r="H70" s="50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64"/>
      <c r="C71" s="58" t="s">
        <v>372</v>
      </c>
      <c r="D71" s="65" t="str">
        <f>IFERROR(VLOOKUP(A61,REKAPAN!$A$1:$M$2737,10, FALSE))</f>
        <v>JNE REG</v>
      </c>
      <c r="E71" s="40"/>
      <c r="F71" s="47" t="s">
        <v>404</v>
      </c>
      <c r="G71" s="66" t="str">
        <f t="shared" si="10"/>
        <v>Zenya Gold M, L, XL do</v>
      </c>
      <c r="H71" s="50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64"/>
      <c r="C72" s="58" t="s">
        <v>394</v>
      </c>
      <c r="D72" s="65" t="str">
        <f>IFERROR(VLOOKUP(F61,REKAPAN!$A$1:$O$1,14, FALSE))</f>
        <v/>
      </c>
      <c r="E72" s="40"/>
      <c r="F72" s="47"/>
      <c r="H72" s="50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45.75" customHeight="1">
      <c r="A73" s="64"/>
      <c r="C73" s="53"/>
      <c r="D73" s="67"/>
      <c r="E73" s="40"/>
      <c r="F73" s="64"/>
      <c r="H73" s="50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7" t="s">
        <v>460</v>
      </c>
      <c r="B74" s="68" t="s">
        <v>462</v>
      </c>
      <c r="C74" s="53"/>
      <c r="D74" s="54"/>
      <c r="E74" s="40"/>
      <c r="F74" s="69" t="s">
        <v>464</v>
      </c>
      <c r="G74" s="70" t="s">
        <v>469</v>
      </c>
      <c r="H74" s="71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72" t="str">
        <f>IFERROR(VLOOKUP(A61,REKAPAN!$A$2:$R$2737,16, FALSE))</f>
        <v>WAWAT</v>
      </c>
      <c r="B75" s="73"/>
      <c r="C75" s="74"/>
      <c r="D75" s="75"/>
      <c r="E75" s="76"/>
      <c r="F75" s="77"/>
      <c r="G75" s="78"/>
      <c r="H75" s="79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26" t="s">
        <v>670</v>
      </c>
      <c r="B76" s="27"/>
      <c r="C76" s="27"/>
      <c r="D76" s="28"/>
      <c r="E76" s="29"/>
      <c r="F76" s="30" t="str">
        <f>A76</f>
        <v>(20)6</v>
      </c>
      <c r="G76" s="31" t="s">
        <v>238</v>
      </c>
      <c r="H76" s="32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 ht="15.75" customHeight="1">
      <c r="A77" s="34" t="s">
        <v>239</v>
      </c>
      <c r="B77" s="35" t="str">
        <f>IFERROR(VLOOKUP(A76,REKAPAN!$A$1:$M$2737,2, FALSE))</f>
        <v>Tarlam</v>
      </c>
      <c r="C77" s="36"/>
      <c r="D77" s="38"/>
      <c r="E77" s="40"/>
      <c r="F77" s="30" t="s">
        <v>266</v>
      </c>
      <c r="G77" s="43" t="str">
        <f>B83</f>
        <v>CS YENI (082321458214)</v>
      </c>
      <c r="H77" s="28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4" t="s">
        <v>269</v>
      </c>
      <c r="B78" s="45" t="str">
        <f>IFERROR(VLOOKUP(A76,REKAPAN!$A$1:$M$2737,3, FALSE))</f>
        <v>desa kemakmuran rt 07/ rw 01 , kel. Jatimakmur Kecamatan : songgom Kab/Kota : brebes Provinsi : jawa tengah</v>
      </c>
      <c r="D78" s="46"/>
      <c r="E78" s="40"/>
      <c r="F78" s="47" t="s">
        <v>270</v>
      </c>
      <c r="G78" s="49" t="str">
        <f>B77</f>
        <v>Tarlam</v>
      </c>
      <c r="H78" s="50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3.5" customHeight="1">
      <c r="A79" s="44"/>
      <c r="D79" s="46"/>
      <c r="E79" s="40"/>
      <c r="F79" s="47" t="s">
        <v>283</v>
      </c>
      <c r="G79" s="51" t="str">
        <f t="shared" ref="G79:G83" si="11">D82</f>
        <v>18/04/19</v>
      </c>
      <c r="H79" s="50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29.25" customHeight="1">
      <c r="A80" s="44"/>
      <c r="D80" s="46"/>
      <c r="E80" s="40"/>
      <c r="F80" s="47" t="s">
        <v>300</v>
      </c>
      <c r="G80" s="51" t="str">
        <f t="shared" si="11"/>
        <v>18/04/19</v>
      </c>
      <c r="H80" s="50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4" t="s">
        <v>306</v>
      </c>
      <c r="B81" s="52" t="str">
        <f>IFERROR(VLOOKUP(A76,REKAPAN!$A$1:$M$2737,4, FALSE))</f>
        <v>0895375755896</v>
      </c>
      <c r="C81" s="53"/>
      <c r="D81" s="54"/>
      <c r="E81" s="40"/>
      <c r="F81" s="47" t="s">
        <v>325</v>
      </c>
      <c r="G81" s="49" t="str">
        <f t="shared" si="11"/>
        <v/>
      </c>
      <c r="H81" s="50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30" t="s">
        <v>332</v>
      </c>
      <c r="B82" s="55" t="s">
        <v>333</v>
      </c>
      <c r="C82" s="56" t="s">
        <v>283</v>
      </c>
      <c r="D82" s="57" t="str">
        <f>IFERROR(VLOOKUP(A76,REKAPAN!$A$1:$M$2737,12, FALSE))</f>
        <v>18/04/19</v>
      </c>
      <c r="E82" s="40"/>
      <c r="F82" s="47" t="s">
        <v>351</v>
      </c>
      <c r="G82" s="49">
        <f t="shared" si="11"/>
        <v>19000</v>
      </c>
      <c r="H82" s="50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4" t="s">
        <v>266</v>
      </c>
      <c r="B83" s="52" t="str">
        <f>IFERROR(VLOOKUP(A76,REKAPAN!$A$1:$O$2737,15, FALSE))</f>
        <v>CS YENI (082321458214)</v>
      </c>
      <c r="C83" s="58" t="s">
        <v>300</v>
      </c>
      <c r="D83" s="59" t="str">
        <f>IFERROR(VLOOKUP(A76,REKAPAN!$A$1:$M$2737,13, FALSE))</f>
        <v>18/04/19</v>
      </c>
      <c r="E83" s="40"/>
      <c r="F83" s="47" t="s">
        <v>372</v>
      </c>
      <c r="G83" s="49" t="str">
        <f t="shared" si="11"/>
        <v>JNE REG</v>
      </c>
      <c r="H83" s="50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4" t="s">
        <v>383</v>
      </c>
      <c r="B84" s="52">
        <f>IFERROR(VLOOKUP(A76,REKAPAN!$A$1:$M$2737,6, FALSE))</f>
        <v>1</v>
      </c>
      <c r="C84" s="58" t="s">
        <v>325</v>
      </c>
      <c r="D84" s="60" t="str">
        <f>IFERROR(VLOOKUP(A76,REKAPAN!$A$1:$M$2737,11, FALSE))</f>
        <v/>
      </c>
      <c r="E84" s="40"/>
      <c r="F84" s="47" t="s">
        <v>394</v>
      </c>
      <c r="G84" s="61" t="str">
        <f>IFERROR(VLOOKUP(A76,REKAPAN!$A$1:$O$2737,14, FALSE))</f>
        <v/>
      </c>
      <c r="H84" s="50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4" t="s">
        <v>404</v>
      </c>
      <c r="B85" s="62" t="str">
        <f>IFERROR(VLOOKUP(A76,REKAPAN!$A$1:$M$2737,5, FALSE))</f>
        <v>Elenora cream XL do</v>
      </c>
      <c r="C85" s="58" t="s">
        <v>351</v>
      </c>
      <c r="D85" s="60">
        <f>IFERROR(VLOOKUP(A76,REKAPAN!$A$1:$M$2737,9, FALSE))</f>
        <v>19000</v>
      </c>
      <c r="E85" s="40"/>
      <c r="F85" s="47" t="s">
        <v>383</v>
      </c>
      <c r="G85" s="63">
        <f t="shared" ref="G85:G86" si="12">B84</f>
        <v>1</v>
      </c>
      <c r="H85" s="50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9.5" customHeight="1">
      <c r="A86" s="64"/>
      <c r="C86" s="58" t="s">
        <v>372</v>
      </c>
      <c r="D86" s="65" t="str">
        <f>IFERROR(VLOOKUP(A76,REKAPAN!$A$1:$M$2737,10, FALSE))</f>
        <v>JNE REG</v>
      </c>
      <c r="E86" s="40"/>
      <c r="F86" s="47" t="s">
        <v>404</v>
      </c>
      <c r="G86" s="66" t="str">
        <f t="shared" si="12"/>
        <v>Elenora cream XL do</v>
      </c>
      <c r="H86" s="50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24.75" customHeight="1">
      <c r="A87" s="64"/>
      <c r="C87" s="58" t="s">
        <v>394</v>
      </c>
      <c r="D87" s="65" t="str">
        <f>IFERROR(VLOOKUP(F76,REKAPAN!$A$1:$O$1,14, FALSE))</f>
        <v/>
      </c>
      <c r="E87" s="40"/>
      <c r="F87" s="47"/>
      <c r="H87" s="50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2.0" customHeight="1">
      <c r="A88" s="64"/>
      <c r="C88" s="53"/>
      <c r="D88" s="67"/>
      <c r="E88" s="40"/>
      <c r="F88" s="64"/>
      <c r="H88" s="50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7" t="s">
        <v>460</v>
      </c>
      <c r="B89" s="68" t="s">
        <v>462</v>
      </c>
      <c r="C89" s="53"/>
      <c r="D89" s="54"/>
      <c r="E89" s="40"/>
      <c r="F89" s="69" t="s">
        <v>464</v>
      </c>
      <c r="G89" s="70" t="s">
        <v>469</v>
      </c>
      <c r="H89" s="71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72" t="str">
        <f>IFERROR(VLOOKUP(A76,REKAPAN!$A$2:$R$2737,16, FALSE))</f>
        <v>WAWAT</v>
      </c>
      <c r="B90" s="73"/>
      <c r="C90" s="74"/>
      <c r="D90" s="75"/>
      <c r="E90" s="76"/>
      <c r="F90" s="77"/>
      <c r="G90" s="78"/>
      <c r="H90" s="79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26" t="s">
        <v>674</v>
      </c>
      <c r="B91" s="27"/>
      <c r="C91" s="27"/>
      <c r="D91" s="28"/>
      <c r="E91" s="29"/>
      <c r="F91" s="30" t="str">
        <f>A91</f>
        <v>(20)7</v>
      </c>
      <c r="G91" s="31" t="s">
        <v>238</v>
      </c>
      <c r="H91" s="32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34" t="s">
        <v>239</v>
      </c>
      <c r="B92" s="35" t="str">
        <f>IFERROR(VLOOKUP(A91,REKAPAN!$A$1:$M$2737,2, FALSE))</f>
        <v>Fifi rochaeni</v>
      </c>
      <c r="C92" s="36"/>
      <c r="D92" s="38"/>
      <c r="E92" s="40"/>
      <c r="F92" s="30" t="s">
        <v>266</v>
      </c>
      <c r="G92" s="43" t="str">
        <f>B98</f>
        <v>CS YENI (082321458214)</v>
      </c>
      <c r="H92" s="28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4" t="s">
        <v>269</v>
      </c>
      <c r="B93" s="45" t="str">
        <f>IFERROR(VLOOKUP(A91,REKAPAN!$A$1:$M$2737,3, FALSE))</f>
        <v>jl tentara pelajar rt 02 rw 03 Tritih kulon saliwangi samping mushola Baitul Hidayah Kecamatan : cilacap utara Kab/Kota : cilacap Provinsi : jawa tengah</v>
      </c>
      <c r="D93" s="46"/>
      <c r="E93" s="40"/>
      <c r="F93" s="47" t="s">
        <v>270</v>
      </c>
      <c r="G93" s="49" t="str">
        <f>B92</f>
        <v>Fifi rochaeni</v>
      </c>
      <c r="H93" s="50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5.75" customHeight="1">
      <c r="A94" s="44"/>
      <c r="D94" s="46"/>
      <c r="E94" s="40"/>
      <c r="F94" s="47" t="s">
        <v>283</v>
      </c>
      <c r="G94" s="51" t="str">
        <f t="shared" ref="G94:G98" si="13">D97</f>
        <v>19/04/19</v>
      </c>
      <c r="H94" s="50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5.75" customHeight="1">
      <c r="A95" s="44"/>
      <c r="D95" s="46"/>
      <c r="E95" s="40"/>
      <c r="F95" s="47" t="s">
        <v>300</v>
      </c>
      <c r="G95" s="51" t="str">
        <f t="shared" si="13"/>
        <v>19/04/19</v>
      </c>
      <c r="H95" s="50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4" t="s">
        <v>306</v>
      </c>
      <c r="B96" s="52" t="str">
        <f>IFERROR(VLOOKUP(A91,REKAPAN!$A$1:$M$2737,4, FALSE))</f>
        <v>085700006271</v>
      </c>
      <c r="C96" s="53"/>
      <c r="D96" s="54"/>
      <c r="E96" s="40"/>
      <c r="F96" s="47" t="s">
        <v>325</v>
      </c>
      <c r="G96" s="49" t="str">
        <f t="shared" si="13"/>
        <v/>
      </c>
      <c r="H96" s="50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30" t="s">
        <v>332</v>
      </c>
      <c r="B97" s="55" t="s">
        <v>333</v>
      </c>
      <c r="C97" s="56" t="s">
        <v>283</v>
      </c>
      <c r="D97" s="57" t="str">
        <f>IFERROR(VLOOKUP(A91,REKAPAN!$A$1:$M$2737,12, FALSE))</f>
        <v>19/04/19</v>
      </c>
      <c r="E97" s="40"/>
      <c r="F97" s="47" t="s">
        <v>351</v>
      </c>
      <c r="G97" s="49">
        <f t="shared" si="13"/>
        <v>24000</v>
      </c>
      <c r="H97" s="50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4" t="s">
        <v>266</v>
      </c>
      <c r="B98" s="52" t="str">
        <f>IFERROR(VLOOKUP(A91,REKAPAN!$A$1:$O$2737,15, FALSE))</f>
        <v>CS YENI (082321458214)</v>
      </c>
      <c r="C98" s="58" t="s">
        <v>300</v>
      </c>
      <c r="D98" s="59" t="str">
        <f>IFERROR(VLOOKUP(A91,REKAPAN!$A$1:$M$2737,13, FALSE))</f>
        <v>19/04/19</v>
      </c>
      <c r="E98" s="40"/>
      <c r="F98" s="47" t="s">
        <v>372</v>
      </c>
      <c r="G98" s="49" t="str">
        <f t="shared" si="13"/>
        <v>JNE REG</v>
      </c>
      <c r="H98" s="50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4" t="s">
        <v>383</v>
      </c>
      <c r="B99" s="52">
        <f>IFERROR(VLOOKUP(A91,REKAPAN!$A$1:$M$2737,6, FALSE))</f>
        <v>2</v>
      </c>
      <c r="C99" s="58" t="s">
        <v>325</v>
      </c>
      <c r="D99" s="60" t="str">
        <f>IFERROR(VLOOKUP(A91,REKAPAN!$A$1:$M$2737,11, FALSE))</f>
        <v/>
      </c>
      <c r="E99" s="40"/>
      <c r="F99" s="47" t="s">
        <v>394</v>
      </c>
      <c r="G99" s="61" t="str">
        <f>IFERROR(VLOOKUP(A91,REKAPAN!$A$1:$O$2737,14, FALSE))</f>
        <v/>
      </c>
      <c r="H99" s="50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4" t="s">
        <v>404</v>
      </c>
      <c r="B100" s="62" t="str">
        <f>IFERROR(VLOOKUP(A91,REKAPAN!$A$1:$M$2737,5, FALSE))</f>
        <v>Yara Maroon XXL(2) do</v>
      </c>
      <c r="C100" s="58" t="s">
        <v>351</v>
      </c>
      <c r="D100" s="60">
        <f>IFERROR(VLOOKUP(A91,REKAPAN!$A$1:$M$2737,9, FALSE))</f>
        <v>24000</v>
      </c>
      <c r="E100" s="40"/>
      <c r="F100" s="47" t="s">
        <v>383</v>
      </c>
      <c r="G100" s="63">
        <f t="shared" ref="G100:G101" si="14">B99</f>
        <v>2</v>
      </c>
      <c r="H100" s="50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64"/>
      <c r="C101" s="58" t="s">
        <v>372</v>
      </c>
      <c r="D101" s="65" t="str">
        <f>IFERROR(VLOOKUP(A91,REKAPAN!$A$1:$M$2737,10, FALSE))</f>
        <v>JNE REG</v>
      </c>
      <c r="E101" s="40"/>
      <c r="F101" s="47" t="s">
        <v>404</v>
      </c>
      <c r="G101" s="66" t="str">
        <f t="shared" si="14"/>
        <v>Yara Maroon XXL(2) do</v>
      </c>
      <c r="H101" s="50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64"/>
      <c r="C102" s="58" t="s">
        <v>394</v>
      </c>
      <c r="D102" s="65" t="str">
        <f>IFERROR(VLOOKUP(F91,REKAPAN!$A$1:$O$1,14, FALSE))</f>
        <v/>
      </c>
      <c r="E102" s="40"/>
      <c r="F102" s="47"/>
      <c r="H102" s="50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5.75" customHeight="1">
      <c r="A103" s="64"/>
      <c r="C103" s="53"/>
      <c r="D103" s="67"/>
      <c r="E103" s="40"/>
      <c r="F103" s="64"/>
      <c r="H103" s="50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7" t="s">
        <v>460</v>
      </c>
      <c r="B104" s="68" t="s">
        <v>462</v>
      </c>
      <c r="C104" s="53"/>
      <c r="D104" s="54"/>
      <c r="E104" s="40"/>
      <c r="F104" s="69" t="s">
        <v>464</v>
      </c>
      <c r="G104" s="70" t="s">
        <v>469</v>
      </c>
      <c r="H104" s="71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72" t="str">
        <f>IFERROR(VLOOKUP(A91,REKAPAN!$A$2:$R$2737,16, FALSE))</f>
        <v>WAWAT</v>
      </c>
      <c r="B105" s="73"/>
      <c r="C105" s="74"/>
      <c r="D105" s="75"/>
      <c r="E105" s="76"/>
      <c r="F105" s="77"/>
      <c r="G105" s="78"/>
      <c r="H105" s="79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26" t="s">
        <v>4214</v>
      </c>
      <c r="B106" s="27"/>
      <c r="C106" s="27"/>
      <c r="D106" s="28"/>
      <c r="E106" s="29"/>
      <c r="F106" s="30" t="str">
        <f>A106</f>
        <v>(21)1</v>
      </c>
      <c r="G106" s="31" t="s">
        <v>238</v>
      </c>
      <c r="H106" s="32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34" t="s">
        <v>239</v>
      </c>
      <c r="B107" s="35" t="str">
        <f>IFERROR(VLOOKUP(A106,REKAPAN!$A$1:$M$2737,2, FALSE))</f>
        <v/>
      </c>
      <c r="C107" s="36"/>
      <c r="D107" s="38"/>
      <c r="E107" s="40"/>
      <c r="F107" s="30" t="s">
        <v>266</v>
      </c>
      <c r="G107" s="43" t="str">
        <f>B113</f>
        <v/>
      </c>
      <c r="H107" s="28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4" t="s">
        <v>269</v>
      </c>
      <c r="B108" s="45" t="str">
        <f>IFERROR(VLOOKUP(A106,REKAPAN!$A$1:$M$2737,3, FALSE))</f>
        <v/>
      </c>
      <c r="D108" s="46"/>
      <c r="E108" s="40"/>
      <c r="F108" s="47" t="s">
        <v>270</v>
      </c>
      <c r="G108" s="49" t="str">
        <f>B107</f>
        <v/>
      </c>
      <c r="H108" s="50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24.75" customHeight="1">
      <c r="A109" s="44"/>
      <c r="D109" s="46"/>
      <c r="E109" s="40"/>
      <c r="F109" s="47" t="s">
        <v>283</v>
      </c>
      <c r="G109" s="51" t="str">
        <f t="shared" ref="G109:G113" si="15">D112</f>
        <v/>
      </c>
      <c r="H109" s="50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24.75" customHeight="1">
      <c r="A110" s="44"/>
      <c r="D110" s="46"/>
      <c r="E110" s="40"/>
      <c r="F110" s="47" t="s">
        <v>300</v>
      </c>
      <c r="G110" s="51" t="str">
        <f t="shared" si="15"/>
        <v/>
      </c>
      <c r="H110" s="50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4" t="s">
        <v>306</v>
      </c>
      <c r="B111" s="52" t="str">
        <f>IFERROR(VLOOKUP(A106,REKAPAN!$A$1:$M$2737,4, FALSE))</f>
        <v/>
      </c>
      <c r="C111" s="53"/>
      <c r="D111" s="54"/>
      <c r="E111" s="40"/>
      <c r="F111" s="47" t="s">
        <v>325</v>
      </c>
      <c r="G111" s="49" t="str">
        <f t="shared" si="15"/>
        <v/>
      </c>
      <c r="H111" s="50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30" t="s">
        <v>332</v>
      </c>
      <c r="B112" s="55" t="s">
        <v>333</v>
      </c>
      <c r="C112" s="56" t="s">
        <v>283</v>
      </c>
      <c r="D112" s="57" t="str">
        <f>IFERROR(VLOOKUP(A106,REKAPAN!$A$1:$M$2737,12, FALSE))</f>
        <v/>
      </c>
      <c r="E112" s="40"/>
      <c r="F112" s="47" t="s">
        <v>351</v>
      </c>
      <c r="G112" s="49" t="str">
        <f t="shared" si="15"/>
        <v/>
      </c>
      <c r="H112" s="50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4" t="s">
        <v>266</v>
      </c>
      <c r="B113" s="52" t="str">
        <f>IFERROR(VLOOKUP(A106,REKAPAN!$A$1:$O$2737,15, FALSE))</f>
        <v/>
      </c>
      <c r="C113" s="58" t="s">
        <v>300</v>
      </c>
      <c r="D113" s="59" t="str">
        <f>IFERROR(VLOOKUP(A106,REKAPAN!$A$1:$M$2737,13, FALSE))</f>
        <v/>
      </c>
      <c r="E113" s="40"/>
      <c r="F113" s="47" t="s">
        <v>372</v>
      </c>
      <c r="G113" s="49" t="str">
        <f t="shared" si="15"/>
        <v/>
      </c>
      <c r="H113" s="50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4" t="s">
        <v>383</v>
      </c>
      <c r="B114" s="52" t="str">
        <f>IFERROR(VLOOKUP(A106,REKAPAN!$A$1:$M$2737,6, FALSE))</f>
        <v/>
      </c>
      <c r="C114" s="58" t="s">
        <v>325</v>
      </c>
      <c r="D114" s="60" t="str">
        <f>IFERROR(VLOOKUP(A106,REKAPAN!$A$1:$M$2737,11, FALSE))</f>
        <v/>
      </c>
      <c r="E114" s="40"/>
      <c r="F114" s="47" t="s">
        <v>394</v>
      </c>
      <c r="G114" s="61" t="str">
        <f>IFERROR(VLOOKUP(A106,REKAPAN!$A$1:$O$2737,14, FALSE))</f>
        <v/>
      </c>
      <c r="H114" s="50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4" t="s">
        <v>404</v>
      </c>
      <c r="B115" s="62" t="str">
        <f>IFERROR(VLOOKUP(A106,REKAPAN!$A$1:$M$2737,5, FALSE))</f>
        <v/>
      </c>
      <c r="C115" s="58" t="s">
        <v>351</v>
      </c>
      <c r="D115" s="60" t="str">
        <f>IFERROR(VLOOKUP(A106,REKAPAN!$A$1:$M$2737,9, FALSE))</f>
        <v/>
      </c>
      <c r="E115" s="40"/>
      <c r="F115" s="47" t="s">
        <v>383</v>
      </c>
      <c r="G115" s="63" t="str">
        <f t="shared" ref="G115:G116" si="16">B114</f>
        <v/>
      </c>
      <c r="H115" s="50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64"/>
      <c r="C116" s="58" t="s">
        <v>372</v>
      </c>
      <c r="D116" s="65" t="str">
        <f>IFERROR(VLOOKUP(A106,REKAPAN!$A$1:$M$2737,10, FALSE))</f>
        <v/>
      </c>
      <c r="E116" s="40"/>
      <c r="F116" s="47" t="s">
        <v>404</v>
      </c>
      <c r="G116" s="66" t="str">
        <f t="shared" si="16"/>
        <v/>
      </c>
      <c r="H116" s="50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64"/>
      <c r="C117" s="58" t="s">
        <v>394</v>
      </c>
      <c r="D117" s="65" t="str">
        <f>IFERROR(VLOOKUP(F106,REKAPAN!$A$1:$O$1,14, FALSE))</f>
        <v/>
      </c>
      <c r="E117" s="40"/>
      <c r="F117" s="47"/>
      <c r="H117" s="50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23.25" customHeight="1">
      <c r="A118" s="64"/>
      <c r="C118" s="53"/>
      <c r="D118" s="67"/>
      <c r="E118" s="40"/>
      <c r="F118" s="64"/>
      <c r="H118" s="50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7" t="s">
        <v>460</v>
      </c>
      <c r="B119" s="68" t="s">
        <v>462</v>
      </c>
      <c r="C119" s="53"/>
      <c r="D119" s="54"/>
      <c r="E119" s="40"/>
      <c r="F119" s="69" t="s">
        <v>464</v>
      </c>
      <c r="G119" s="70" t="s">
        <v>469</v>
      </c>
      <c r="H119" s="71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72" t="str">
        <f>IFERROR(VLOOKUP(A106,REKAPAN!$A$2:$R$2737,16, FALSE))</f>
        <v/>
      </c>
      <c r="B120" s="73"/>
      <c r="C120" s="74"/>
      <c r="D120" s="75"/>
      <c r="E120" s="76"/>
      <c r="F120" s="77"/>
      <c r="G120" s="78"/>
      <c r="H120" s="79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26" t="s">
        <v>4216</v>
      </c>
      <c r="B121" s="27"/>
      <c r="C121" s="27"/>
      <c r="D121" s="28"/>
      <c r="E121" s="29"/>
      <c r="F121" s="30" t="str">
        <f>A121</f>
        <v>(21)2</v>
      </c>
      <c r="G121" s="31" t="s">
        <v>238</v>
      </c>
      <c r="H121" s="32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34" t="s">
        <v>239</v>
      </c>
      <c r="B122" s="35" t="str">
        <f>IFERROR(VLOOKUP(A121,REKAPAN!$A$1:$M$2737,2, FALSE))</f>
        <v/>
      </c>
      <c r="C122" s="36"/>
      <c r="D122" s="38"/>
      <c r="E122" s="40"/>
      <c r="F122" s="30" t="s">
        <v>266</v>
      </c>
      <c r="G122" s="43" t="str">
        <f>B128</f>
        <v/>
      </c>
      <c r="H122" s="28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4" t="s">
        <v>269</v>
      </c>
      <c r="B123" s="45" t="str">
        <f>IFERROR(VLOOKUP(A121,REKAPAN!$A$1:$M$2737,3, FALSE))</f>
        <v/>
      </c>
      <c r="D123" s="46"/>
      <c r="E123" s="40"/>
      <c r="F123" s="47" t="s">
        <v>270</v>
      </c>
      <c r="G123" s="49" t="str">
        <f>B122</f>
        <v/>
      </c>
      <c r="H123" s="50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27.75" customHeight="1">
      <c r="A124" s="44"/>
      <c r="D124" s="46"/>
      <c r="E124" s="40"/>
      <c r="F124" s="47" t="s">
        <v>283</v>
      </c>
      <c r="G124" s="51" t="str">
        <f t="shared" ref="G124:G128" si="17">D127</f>
        <v/>
      </c>
      <c r="H124" s="50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5.75" customHeight="1">
      <c r="A125" s="44"/>
      <c r="D125" s="46"/>
      <c r="E125" s="40"/>
      <c r="F125" s="47" t="s">
        <v>300</v>
      </c>
      <c r="G125" s="51" t="str">
        <f t="shared" si="17"/>
        <v/>
      </c>
      <c r="H125" s="50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4" t="s">
        <v>306</v>
      </c>
      <c r="B126" s="52" t="str">
        <f>IFERROR(VLOOKUP(A121,REKAPAN!$A$1:$M$2737,4, FALSE))</f>
        <v/>
      </c>
      <c r="C126" s="53"/>
      <c r="D126" s="54"/>
      <c r="E126" s="40"/>
      <c r="F126" s="47" t="s">
        <v>325</v>
      </c>
      <c r="G126" s="49" t="str">
        <f t="shared" si="17"/>
        <v/>
      </c>
      <c r="H126" s="50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30" t="s">
        <v>332</v>
      </c>
      <c r="B127" s="55" t="s">
        <v>333</v>
      </c>
      <c r="C127" s="56" t="s">
        <v>283</v>
      </c>
      <c r="D127" s="57" t="str">
        <f>IFERROR(VLOOKUP(A121,REKAPAN!$A$1:$M$2737,12, FALSE))</f>
        <v/>
      </c>
      <c r="E127" s="40"/>
      <c r="F127" s="47" t="s">
        <v>351</v>
      </c>
      <c r="G127" s="49" t="str">
        <f t="shared" si="17"/>
        <v/>
      </c>
      <c r="H127" s="50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4" t="s">
        <v>266</v>
      </c>
      <c r="B128" s="52" t="str">
        <f>IFERROR(VLOOKUP(A121,REKAPAN!$A$1:$O$2737,15, FALSE))</f>
        <v/>
      </c>
      <c r="C128" s="58" t="s">
        <v>300</v>
      </c>
      <c r="D128" s="59" t="str">
        <f>IFERROR(VLOOKUP(A121,REKAPAN!$A$1:$M$2737,13, FALSE))</f>
        <v/>
      </c>
      <c r="E128" s="40"/>
      <c r="F128" s="47" t="s">
        <v>372</v>
      </c>
      <c r="G128" s="49" t="str">
        <f t="shared" si="17"/>
        <v/>
      </c>
      <c r="H128" s="50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4" t="s">
        <v>383</v>
      </c>
      <c r="B129" s="52" t="str">
        <f>IFERROR(VLOOKUP(A121,REKAPAN!$A$1:$M$2737,6, FALSE))</f>
        <v/>
      </c>
      <c r="C129" s="58" t="s">
        <v>325</v>
      </c>
      <c r="D129" s="60" t="str">
        <f>IFERROR(VLOOKUP(A121,REKAPAN!$A$1:$M$2737,11, FALSE))</f>
        <v/>
      </c>
      <c r="E129" s="40"/>
      <c r="F129" s="47" t="s">
        <v>394</v>
      </c>
      <c r="G129" s="61" t="str">
        <f>IFERROR(VLOOKUP(A121,REKAPAN!$A$1:$O$2737,14, FALSE))</f>
        <v/>
      </c>
      <c r="H129" s="50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4" t="s">
        <v>404</v>
      </c>
      <c r="B130" s="62" t="str">
        <f>IFERROR(VLOOKUP(A121,REKAPAN!$A$1:$M$2737,5, FALSE))</f>
        <v/>
      </c>
      <c r="C130" s="58" t="s">
        <v>351</v>
      </c>
      <c r="D130" s="60" t="str">
        <f>IFERROR(VLOOKUP(A121,REKAPAN!$A$1:$M$2737,9, FALSE))</f>
        <v/>
      </c>
      <c r="E130" s="40"/>
      <c r="F130" s="47" t="s">
        <v>383</v>
      </c>
      <c r="G130" s="63" t="str">
        <f t="shared" ref="G130:G131" si="18">B129</f>
        <v/>
      </c>
      <c r="H130" s="50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64"/>
      <c r="C131" s="58" t="s">
        <v>372</v>
      </c>
      <c r="D131" s="65" t="str">
        <f>IFERROR(VLOOKUP(A121,REKAPAN!$A$1:$M$2737,10, FALSE))</f>
        <v/>
      </c>
      <c r="E131" s="40"/>
      <c r="F131" s="47" t="s">
        <v>404</v>
      </c>
      <c r="G131" s="66" t="str">
        <f t="shared" si="18"/>
        <v/>
      </c>
      <c r="H131" s="50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64"/>
      <c r="C132" s="58" t="s">
        <v>394</v>
      </c>
      <c r="D132" s="65" t="str">
        <f>IFERROR(VLOOKUP(F121,REKAPAN!$A$1:$O$1,14, FALSE))</f>
        <v/>
      </c>
      <c r="E132" s="40"/>
      <c r="F132" s="47"/>
      <c r="H132" s="50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64"/>
      <c r="C133" s="53"/>
      <c r="D133" s="67"/>
      <c r="E133" s="40"/>
      <c r="F133" s="64"/>
      <c r="H133" s="50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7" t="s">
        <v>460</v>
      </c>
      <c r="B134" s="68" t="s">
        <v>462</v>
      </c>
      <c r="C134" s="53"/>
      <c r="D134" s="54"/>
      <c r="E134" s="40"/>
      <c r="F134" s="69" t="s">
        <v>464</v>
      </c>
      <c r="G134" s="70" t="s">
        <v>469</v>
      </c>
      <c r="H134" s="71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72" t="str">
        <f>IFERROR(VLOOKUP(A121,REKAPAN!$A$2:$R$2737,16, FALSE))</f>
        <v/>
      </c>
      <c r="B135" s="73"/>
      <c r="C135" s="74"/>
      <c r="D135" s="75"/>
      <c r="E135" s="76"/>
      <c r="F135" s="77"/>
      <c r="G135" s="78"/>
      <c r="H135" s="79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26" t="s">
        <v>4218</v>
      </c>
      <c r="B136" s="27"/>
      <c r="C136" s="27"/>
      <c r="D136" s="28"/>
      <c r="E136" s="29"/>
      <c r="F136" s="30" t="str">
        <f>A136</f>
        <v>(21)3</v>
      </c>
      <c r="G136" s="31" t="s">
        <v>238</v>
      </c>
      <c r="H136" s="32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34" t="s">
        <v>239</v>
      </c>
      <c r="B137" s="35" t="str">
        <f>IFERROR(VLOOKUP(A136,REKAPAN!$A$1:$M$2737,2, FALSE))</f>
        <v/>
      </c>
      <c r="C137" s="36"/>
      <c r="D137" s="38"/>
      <c r="E137" s="40"/>
      <c r="F137" s="30" t="s">
        <v>266</v>
      </c>
      <c r="G137" s="43" t="str">
        <f>B143</f>
        <v/>
      </c>
      <c r="H137" s="28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4" t="s">
        <v>269</v>
      </c>
      <c r="B138" s="45" t="str">
        <f>IFERROR(VLOOKUP(A136,REKAPAN!$A$1:$M$2737,3, FALSE))</f>
        <v/>
      </c>
      <c r="D138" s="46"/>
      <c r="E138" s="40"/>
      <c r="F138" s="47" t="s">
        <v>270</v>
      </c>
      <c r="G138" s="49" t="str">
        <f>B137</f>
        <v/>
      </c>
      <c r="H138" s="50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24.75" customHeight="1">
      <c r="A139" s="44"/>
      <c r="D139" s="46"/>
      <c r="E139" s="40"/>
      <c r="F139" s="47" t="s">
        <v>283</v>
      </c>
      <c r="G139" s="51" t="str">
        <f t="shared" ref="G139:G143" si="19">D142</f>
        <v/>
      </c>
      <c r="H139" s="50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22.5" customHeight="1">
      <c r="A140" s="44"/>
      <c r="D140" s="46"/>
      <c r="E140" s="40"/>
      <c r="F140" s="47" t="s">
        <v>300</v>
      </c>
      <c r="G140" s="51" t="str">
        <f t="shared" si="19"/>
        <v/>
      </c>
      <c r="H140" s="50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4" t="s">
        <v>306</v>
      </c>
      <c r="B141" s="52" t="str">
        <f>IFERROR(VLOOKUP(A136,REKAPAN!$A$1:$M$2737,4, FALSE))</f>
        <v/>
      </c>
      <c r="C141" s="53"/>
      <c r="D141" s="54"/>
      <c r="E141" s="40"/>
      <c r="F141" s="47" t="s">
        <v>325</v>
      </c>
      <c r="G141" s="49" t="str">
        <f t="shared" si="19"/>
        <v/>
      </c>
      <c r="H141" s="50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30" t="s">
        <v>332</v>
      </c>
      <c r="B142" s="55" t="s">
        <v>333</v>
      </c>
      <c r="C142" s="56" t="s">
        <v>283</v>
      </c>
      <c r="D142" s="57" t="str">
        <f>IFERROR(VLOOKUP(A136,REKAPAN!$A$1:$M$2737,12, FALSE))</f>
        <v/>
      </c>
      <c r="E142" s="40"/>
      <c r="F142" s="47" t="s">
        <v>351</v>
      </c>
      <c r="G142" s="49" t="str">
        <f t="shared" si="19"/>
        <v/>
      </c>
      <c r="H142" s="50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4" t="s">
        <v>266</v>
      </c>
      <c r="B143" s="52" t="str">
        <f>IFERROR(VLOOKUP(A136,REKAPAN!$A$1:$O$2737,15, FALSE))</f>
        <v/>
      </c>
      <c r="C143" s="58" t="s">
        <v>300</v>
      </c>
      <c r="D143" s="59" t="str">
        <f>IFERROR(VLOOKUP(A136,REKAPAN!$A$1:$M$2737,13, FALSE))</f>
        <v/>
      </c>
      <c r="E143" s="40"/>
      <c r="F143" s="47" t="s">
        <v>372</v>
      </c>
      <c r="G143" s="49" t="str">
        <f t="shared" si="19"/>
        <v/>
      </c>
      <c r="H143" s="50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4" t="s">
        <v>383</v>
      </c>
      <c r="B144" s="52" t="str">
        <f>IFERROR(VLOOKUP(A136,REKAPAN!$A$1:$M$2737,6, FALSE))</f>
        <v/>
      </c>
      <c r="C144" s="58" t="s">
        <v>325</v>
      </c>
      <c r="D144" s="60" t="str">
        <f>IFERROR(VLOOKUP(A136,REKAPAN!$A$1:$M$2737,11, FALSE))</f>
        <v/>
      </c>
      <c r="E144" s="40"/>
      <c r="F144" s="47" t="s">
        <v>394</v>
      </c>
      <c r="G144" s="61" t="str">
        <f>IFERROR(VLOOKUP(A136,REKAPAN!$A$1:$O$2737,14, FALSE))</f>
        <v/>
      </c>
      <c r="H144" s="50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4" t="s">
        <v>404</v>
      </c>
      <c r="B145" s="62" t="str">
        <f>IFERROR(VLOOKUP(A136,REKAPAN!$A$1:$M$2737,5, FALSE))</f>
        <v/>
      </c>
      <c r="C145" s="58" t="s">
        <v>351</v>
      </c>
      <c r="D145" s="60" t="str">
        <f>IFERROR(VLOOKUP(A136,REKAPAN!$A$1:$M$2737,9, FALSE))</f>
        <v/>
      </c>
      <c r="E145" s="40"/>
      <c r="F145" s="47" t="s">
        <v>383</v>
      </c>
      <c r="G145" s="63" t="str">
        <f t="shared" ref="G145:G146" si="20">B144</f>
        <v/>
      </c>
      <c r="H145" s="50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64"/>
      <c r="C146" s="58" t="s">
        <v>372</v>
      </c>
      <c r="D146" s="65" t="str">
        <f>IFERROR(VLOOKUP(A136,REKAPAN!$A$1:$M$2737,10, FALSE))</f>
        <v/>
      </c>
      <c r="E146" s="40"/>
      <c r="F146" s="47" t="s">
        <v>404</v>
      </c>
      <c r="G146" s="66" t="str">
        <f t="shared" si="20"/>
        <v/>
      </c>
      <c r="H146" s="50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64"/>
      <c r="C147" s="58" t="s">
        <v>394</v>
      </c>
      <c r="D147" s="65" t="str">
        <f>IFERROR(VLOOKUP(F136,REKAPAN!$A$1:$O$1,14, FALSE))</f>
        <v/>
      </c>
      <c r="E147" s="40"/>
      <c r="F147" s="47"/>
      <c r="H147" s="50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5.75" customHeight="1">
      <c r="A148" s="64"/>
      <c r="C148" s="53"/>
      <c r="D148" s="67"/>
      <c r="E148" s="40"/>
      <c r="F148" s="64"/>
      <c r="H148" s="50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7" t="s">
        <v>460</v>
      </c>
      <c r="B149" s="68" t="s">
        <v>462</v>
      </c>
      <c r="C149" s="53"/>
      <c r="D149" s="54"/>
      <c r="E149" s="40"/>
      <c r="F149" s="69" t="s">
        <v>464</v>
      </c>
      <c r="G149" s="70" t="s">
        <v>469</v>
      </c>
      <c r="H149" s="71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72" t="str">
        <f>IFERROR(VLOOKUP(A136,REKAPAN!$A$2:$R$2737,16, FALSE))</f>
        <v/>
      </c>
      <c r="B150" s="73"/>
      <c r="C150" s="74"/>
      <c r="D150" s="75"/>
      <c r="E150" s="76"/>
      <c r="F150" s="77"/>
      <c r="G150" s="78"/>
      <c r="H150" s="79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26" t="s">
        <v>4220</v>
      </c>
      <c r="B151" s="27"/>
      <c r="C151" s="27"/>
      <c r="D151" s="28"/>
      <c r="E151" s="29"/>
      <c r="F151" s="30" t="str">
        <f>A151</f>
        <v>(21)4</v>
      </c>
      <c r="G151" s="31" t="s">
        <v>238</v>
      </c>
      <c r="H151" s="32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34" t="s">
        <v>239</v>
      </c>
      <c r="B152" s="35" t="str">
        <f>IFERROR(VLOOKUP(A151,REKAPAN!$A$1:$M$2737,2, FALSE))</f>
        <v/>
      </c>
      <c r="C152" s="36"/>
      <c r="D152" s="38"/>
      <c r="E152" s="40"/>
      <c r="F152" s="30" t="s">
        <v>266</v>
      </c>
      <c r="G152" s="43" t="str">
        <f>B158</f>
        <v/>
      </c>
      <c r="H152" s="28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4" t="s">
        <v>269</v>
      </c>
      <c r="B153" s="45" t="str">
        <f>IFERROR(VLOOKUP(A151,REKAPAN!$A$1:$M$2737,3, FALSE))</f>
        <v/>
      </c>
      <c r="D153" s="46"/>
      <c r="E153" s="40"/>
      <c r="F153" s="47" t="s">
        <v>270</v>
      </c>
      <c r="G153" s="49" t="str">
        <f>B152</f>
        <v/>
      </c>
      <c r="H153" s="50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20.25" customHeight="1">
      <c r="A154" s="44"/>
      <c r="D154" s="46"/>
      <c r="E154" s="40"/>
      <c r="F154" s="47" t="s">
        <v>283</v>
      </c>
      <c r="G154" s="51" t="str">
        <f t="shared" ref="G154:G158" si="21">D157</f>
        <v/>
      </c>
      <c r="H154" s="50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30.75" customHeight="1">
      <c r="A155" s="44"/>
      <c r="D155" s="46"/>
      <c r="E155" s="40"/>
      <c r="F155" s="47" t="s">
        <v>300</v>
      </c>
      <c r="G155" s="51" t="str">
        <f t="shared" si="21"/>
        <v/>
      </c>
      <c r="H155" s="50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4" t="s">
        <v>306</v>
      </c>
      <c r="B156" s="52" t="str">
        <f>IFERROR(VLOOKUP(A151,REKAPAN!$A$1:$M$2737,4, FALSE))</f>
        <v/>
      </c>
      <c r="C156" s="53"/>
      <c r="D156" s="54"/>
      <c r="E156" s="40"/>
      <c r="F156" s="47" t="s">
        <v>325</v>
      </c>
      <c r="G156" s="49" t="str">
        <f t="shared" si="21"/>
        <v/>
      </c>
      <c r="H156" s="50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30" t="s">
        <v>332</v>
      </c>
      <c r="B157" s="55" t="s">
        <v>333</v>
      </c>
      <c r="C157" s="56" t="s">
        <v>283</v>
      </c>
      <c r="D157" s="57" t="str">
        <f>IFERROR(VLOOKUP(A151,REKAPAN!$A$1:$M$2737,12, FALSE))</f>
        <v/>
      </c>
      <c r="E157" s="40"/>
      <c r="F157" s="47" t="s">
        <v>351</v>
      </c>
      <c r="G157" s="49" t="str">
        <f t="shared" si="21"/>
        <v/>
      </c>
      <c r="H157" s="50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4" t="s">
        <v>266</v>
      </c>
      <c r="B158" s="52" t="str">
        <f>IFERROR(VLOOKUP(A151,REKAPAN!$A$1:$O$2737,15, FALSE))</f>
        <v/>
      </c>
      <c r="C158" s="58" t="s">
        <v>300</v>
      </c>
      <c r="D158" s="59" t="str">
        <f>IFERROR(VLOOKUP(A151,REKAPAN!$A$1:$M$2737,13, FALSE))</f>
        <v/>
      </c>
      <c r="E158" s="40"/>
      <c r="F158" s="47" t="s">
        <v>372</v>
      </c>
      <c r="G158" s="49" t="str">
        <f t="shared" si="21"/>
        <v/>
      </c>
      <c r="H158" s="50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4" t="s">
        <v>383</v>
      </c>
      <c r="B159" s="52" t="str">
        <f>IFERROR(VLOOKUP(A151,REKAPAN!$A$1:$M$2737,6, FALSE))</f>
        <v/>
      </c>
      <c r="C159" s="58" t="s">
        <v>325</v>
      </c>
      <c r="D159" s="60" t="str">
        <f>IFERROR(VLOOKUP(A151,REKAPAN!$A$1:$M$2737,11, FALSE))</f>
        <v/>
      </c>
      <c r="E159" s="40"/>
      <c r="F159" s="47" t="s">
        <v>394</v>
      </c>
      <c r="G159" s="61" t="str">
        <f>IFERROR(VLOOKUP(A151,REKAPAN!$A$1:$O$2737,14, FALSE))</f>
        <v/>
      </c>
      <c r="H159" s="50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4" t="s">
        <v>404</v>
      </c>
      <c r="B160" s="62" t="str">
        <f>IFERROR(VLOOKUP(A151,REKAPAN!$A$1:$M$2737,5, FALSE))</f>
        <v/>
      </c>
      <c r="C160" s="58" t="s">
        <v>351</v>
      </c>
      <c r="D160" s="60" t="str">
        <f>IFERROR(VLOOKUP(A151,REKAPAN!$A$1:$M$2737,9, FALSE))</f>
        <v/>
      </c>
      <c r="E160" s="40"/>
      <c r="F160" s="47" t="s">
        <v>383</v>
      </c>
      <c r="G160" s="63" t="str">
        <f t="shared" ref="G160:G161" si="22">B159</f>
        <v/>
      </c>
      <c r="H160" s="50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64"/>
      <c r="C161" s="58" t="s">
        <v>372</v>
      </c>
      <c r="D161" s="65" t="str">
        <f>IFERROR(VLOOKUP(A151,REKAPAN!$A$1:$M$2737,10, FALSE))</f>
        <v/>
      </c>
      <c r="E161" s="40"/>
      <c r="F161" s="47" t="s">
        <v>404</v>
      </c>
      <c r="G161" s="66" t="str">
        <f t="shared" si="22"/>
        <v/>
      </c>
      <c r="H161" s="50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64"/>
      <c r="C162" s="58" t="s">
        <v>394</v>
      </c>
      <c r="D162" s="65" t="str">
        <f>IFERROR(VLOOKUP(F151,REKAPAN!$A$1:$O$1,14, FALSE))</f>
        <v/>
      </c>
      <c r="E162" s="40"/>
      <c r="F162" s="47"/>
      <c r="H162" s="50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27.0" customHeight="1">
      <c r="A163" s="64"/>
      <c r="C163" s="53"/>
      <c r="D163" s="67"/>
      <c r="E163" s="40"/>
      <c r="F163" s="64"/>
      <c r="H163" s="50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7" t="s">
        <v>460</v>
      </c>
      <c r="B164" s="68" t="s">
        <v>462</v>
      </c>
      <c r="C164" s="53"/>
      <c r="D164" s="54"/>
      <c r="E164" s="40"/>
      <c r="F164" s="69" t="s">
        <v>464</v>
      </c>
      <c r="G164" s="70" t="s">
        <v>469</v>
      </c>
      <c r="H164" s="71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72" t="str">
        <f>IFERROR(VLOOKUP(A151,REKAPAN!$A$2:$R$2737,16, FALSE))</f>
        <v/>
      </c>
      <c r="B165" s="73"/>
      <c r="C165" s="74"/>
      <c r="D165" s="75"/>
      <c r="E165" s="76"/>
      <c r="F165" s="77"/>
      <c r="G165" s="78"/>
      <c r="H165" s="79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162" t="s">
        <v>4222</v>
      </c>
      <c r="B166" s="27"/>
      <c r="C166" s="27"/>
      <c r="D166" s="28"/>
      <c r="E166" s="163"/>
      <c r="F166" s="164" t="str">
        <f>A166</f>
        <v>(21)5</v>
      </c>
      <c r="G166" s="165" t="s">
        <v>238</v>
      </c>
      <c r="H166" s="166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167" t="s">
        <v>239</v>
      </c>
      <c r="B167" s="168" t="str">
        <f>IFERROR(VLOOKUP(A166,REKAPAN!$A$1:$M$2737,2, FALSE))</f>
        <v/>
      </c>
      <c r="C167" s="169"/>
      <c r="D167" s="170"/>
      <c r="E167" s="171"/>
      <c r="F167" s="164" t="s">
        <v>266</v>
      </c>
      <c r="G167" s="172" t="str">
        <f>B173</f>
        <v/>
      </c>
      <c r="H167" s="28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173" t="s">
        <v>269</v>
      </c>
      <c r="B168" s="174" t="str">
        <f>IFERROR(VLOOKUP(A166,REKAPAN!$A$1:$M$2737,3, FALSE))</f>
        <v/>
      </c>
      <c r="D168" s="175"/>
      <c r="E168" s="171"/>
      <c r="F168" s="176" t="s">
        <v>270</v>
      </c>
      <c r="G168" s="177" t="str">
        <f>B167</f>
        <v/>
      </c>
      <c r="H168" s="50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173"/>
      <c r="D169" s="175"/>
      <c r="E169" s="171"/>
      <c r="F169" s="176" t="s">
        <v>283</v>
      </c>
      <c r="G169" s="178" t="str">
        <f t="shared" ref="G169:G173" si="23">D172</f>
        <v/>
      </c>
      <c r="H169" s="50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33.0" customHeight="1">
      <c r="A170" s="173"/>
      <c r="D170" s="175"/>
      <c r="E170" s="171"/>
      <c r="F170" s="176" t="s">
        <v>300</v>
      </c>
      <c r="G170" s="178" t="str">
        <f t="shared" si="23"/>
        <v/>
      </c>
      <c r="H170" s="50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173" t="s">
        <v>306</v>
      </c>
      <c r="B171" s="179" t="str">
        <f>IFERROR(VLOOKUP(A166,REKAPAN!$A$1:$M$2737,4, FALSE))</f>
        <v/>
      </c>
      <c r="C171" s="180"/>
      <c r="D171" s="181"/>
      <c r="E171" s="171"/>
      <c r="F171" s="176" t="s">
        <v>325</v>
      </c>
      <c r="G171" s="177" t="str">
        <f t="shared" si="23"/>
        <v/>
      </c>
      <c r="H171" s="50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164" t="s">
        <v>332</v>
      </c>
      <c r="B172" s="182" t="s">
        <v>333</v>
      </c>
      <c r="C172" s="183" t="s">
        <v>283</v>
      </c>
      <c r="D172" s="184" t="str">
        <f>IFERROR(VLOOKUP(A166,REKAPAN!$A$1:$M$2737,12, FALSE))</f>
        <v/>
      </c>
      <c r="E172" s="171"/>
      <c r="F172" s="176" t="s">
        <v>351</v>
      </c>
      <c r="G172" s="177" t="str">
        <f t="shared" si="23"/>
        <v/>
      </c>
      <c r="H172" s="50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173" t="s">
        <v>266</v>
      </c>
      <c r="B173" s="179" t="str">
        <f>IFERROR(VLOOKUP(A166,REKAPAN!$A$1:$O$2737,15, FALSE))</f>
        <v/>
      </c>
      <c r="C173" s="185" t="s">
        <v>300</v>
      </c>
      <c r="D173" s="186" t="str">
        <f>IFERROR(VLOOKUP(A166,REKAPAN!$A$1:$M$2737,13, FALSE))</f>
        <v/>
      </c>
      <c r="E173" s="171"/>
      <c r="F173" s="176" t="s">
        <v>372</v>
      </c>
      <c r="G173" s="177" t="str">
        <f t="shared" si="23"/>
        <v/>
      </c>
      <c r="H173" s="50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173" t="s">
        <v>383</v>
      </c>
      <c r="B174" s="179" t="str">
        <f>IFERROR(VLOOKUP(A166,REKAPAN!$A$1:$M$2737,6, FALSE))</f>
        <v/>
      </c>
      <c r="C174" s="185" t="s">
        <v>325</v>
      </c>
      <c r="D174" s="187" t="str">
        <f>IFERROR(VLOOKUP(A166,REKAPAN!$A$1:$M$2737,11, FALSE))</f>
        <v/>
      </c>
      <c r="E174" s="171"/>
      <c r="F174" s="176" t="s">
        <v>394</v>
      </c>
      <c r="G174" s="188" t="str">
        <f>IFERROR(VLOOKUP(A166,REKAPAN!$A$1:$O$2737,14, FALSE))</f>
        <v/>
      </c>
      <c r="H174" s="50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173" t="s">
        <v>404</v>
      </c>
      <c r="B175" s="189" t="str">
        <f>IFERROR(VLOOKUP(A166,REKAPAN!$A$1:$M$2737,5, FALSE))</f>
        <v/>
      </c>
      <c r="C175" s="185" t="s">
        <v>351</v>
      </c>
      <c r="D175" s="187" t="str">
        <f>IFERROR(VLOOKUP(A166,REKAPAN!$A$1:$M$2737,9, FALSE))</f>
        <v/>
      </c>
      <c r="E175" s="171"/>
      <c r="F175" s="176" t="s">
        <v>383</v>
      </c>
      <c r="G175" s="190" t="str">
        <f t="shared" ref="G175:G176" si="24">B174</f>
        <v/>
      </c>
      <c r="H175" s="50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191"/>
      <c r="C176" s="185" t="s">
        <v>372</v>
      </c>
      <c r="D176" s="192" t="str">
        <f>IFERROR(VLOOKUP(A166,REKAPAN!$A$1:$M$2737,10, FALSE))</f>
        <v/>
      </c>
      <c r="E176" s="171"/>
      <c r="F176" s="176" t="s">
        <v>404</v>
      </c>
      <c r="G176" s="193" t="str">
        <f t="shared" si="24"/>
        <v/>
      </c>
      <c r="H176" s="50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5.75" customHeight="1">
      <c r="A177" s="191"/>
      <c r="C177" s="185" t="s">
        <v>394</v>
      </c>
      <c r="D177" s="192" t="str">
        <f>IFERROR(VLOOKUP(F166,REKAPAN!$A$1:$O$1,14, FALSE))</f>
        <v/>
      </c>
      <c r="E177" s="171"/>
      <c r="F177" s="176"/>
      <c r="H177" s="50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36.0" customHeight="1">
      <c r="A178" s="191"/>
      <c r="C178" s="180"/>
      <c r="D178" s="194"/>
      <c r="E178" s="171"/>
      <c r="F178" s="191"/>
      <c r="H178" s="50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176" t="s">
        <v>460</v>
      </c>
      <c r="B179" s="195" t="s">
        <v>462</v>
      </c>
      <c r="C179" s="180"/>
      <c r="D179" s="181"/>
      <c r="E179" s="171"/>
      <c r="F179" s="196" t="s">
        <v>464</v>
      </c>
      <c r="G179" s="197" t="s">
        <v>469</v>
      </c>
      <c r="H179" s="198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199" t="str">
        <f>IFERROR(VLOOKUP(A166,REKAPAN!$A$2:$R$2737,16, FALSE))</f>
        <v/>
      </c>
      <c r="B180" s="200"/>
      <c r="C180" s="201"/>
      <c r="D180" s="202"/>
      <c r="E180" s="203"/>
      <c r="F180" s="204"/>
      <c r="G180" s="78"/>
      <c r="H180" s="79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26" t="s">
        <v>4224</v>
      </c>
      <c r="B181" s="27"/>
      <c r="C181" s="27"/>
      <c r="D181" s="28"/>
      <c r="E181" s="29"/>
      <c r="F181" s="30" t="str">
        <f>A181</f>
        <v>(21)6</v>
      </c>
      <c r="G181" s="31" t="s">
        <v>238</v>
      </c>
      <c r="H181" s="32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34" t="s">
        <v>239</v>
      </c>
      <c r="B182" s="35" t="str">
        <f>IFERROR(VLOOKUP(A181,REKAPAN!$A$1:$M$2737,2, FALSE))</f>
        <v/>
      </c>
      <c r="C182" s="36"/>
      <c r="D182" s="38"/>
      <c r="E182" s="40"/>
      <c r="F182" s="30" t="s">
        <v>266</v>
      </c>
      <c r="G182" s="43" t="str">
        <f>B188</f>
        <v/>
      </c>
      <c r="H182" s="28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4" t="s">
        <v>269</v>
      </c>
      <c r="B183" s="45" t="str">
        <f>IFERROR(VLOOKUP(A181,REKAPAN!$A$1:$M$2737,3, FALSE))</f>
        <v/>
      </c>
      <c r="D183" s="46"/>
      <c r="E183" s="40"/>
      <c r="F183" s="47" t="s">
        <v>270</v>
      </c>
      <c r="G183" s="49" t="str">
        <f>B182</f>
        <v/>
      </c>
      <c r="H183" s="50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4"/>
      <c r="D184" s="46"/>
      <c r="E184" s="40"/>
      <c r="F184" s="47" t="s">
        <v>283</v>
      </c>
      <c r="G184" s="51" t="str">
        <f t="shared" ref="G184:G188" si="25">D187</f>
        <v/>
      </c>
      <c r="H184" s="50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33.0" customHeight="1">
      <c r="A185" s="44"/>
      <c r="D185" s="46"/>
      <c r="E185" s="40"/>
      <c r="F185" s="47" t="s">
        <v>300</v>
      </c>
      <c r="G185" s="51" t="str">
        <f t="shared" si="25"/>
        <v/>
      </c>
      <c r="H185" s="50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4" t="s">
        <v>306</v>
      </c>
      <c r="B186" s="52" t="str">
        <f>IFERROR(VLOOKUP(A181,REKAPAN!$A$1:$M$2737,4, FALSE))</f>
        <v/>
      </c>
      <c r="C186" s="53"/>
      <c r="D186" s="54"/>
      <c r="E186" s="40"/>
      <c r="F186" s="47" t="s">
        <v>325</v>
      </c>
      <c r="G186" s="49" t="str">
        <f t="shared" si="25"/>
        <v/>
      </c>
      <c r="H186" s="50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30" t="s">
        <v>332</v>
      </c>
      <c r="B187" s="55" t="s">
        <v>333</v>
      </c>
      <c r="C187" s="56" t="s">
        <v>283</v>
      </c>
      <c r="D187" s="57" t="str">
        <f>IFERROR(VLOOKUP(A181,REKAPAN!$A$1:$M$2737,12, FALSE))</f>
        <v/>
      </c>
      <c r="E187" s="40"/>
      <c r="F187" s="47" t="s">
        <v>351</v>
      </c>
      <c r="G187" s="49" t="str">
        <f t="shared" si="25"/>
        <v/>
      </c>
      <c r="H187" s="50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4" t="s">
        <v>266</v>
      </c>
      <c r="B188" s="52" t="str">
        <f>IFERROR(VLOOKUP(A181,REKAPAN!$A$1:$O$2737,15, FALSE))</f>
        <v/>
      </c>
      <c r="C188" s="58" t="s">
        <v>300</v>
      </c>
      <c r="D188" s="59" t="str">
        <f>IFERROR(VLOOKUP(A181,REKAPAN!$A$1:$M$2737,13, FALSE))</f>
        <v/>
      </c>
      <c r="E188" s="40"/>
      <c r="F188" s="47" t="s">
        <v>372</v>
      </c>
      <c r="G188" s="49" t="str">
        <f t="shared" si="25"/>
        <v/>
      </c>
      <c r="H188" s="50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4" t="s">
        <v>383</v>
      </c>
      <c r="B189" s="52" t="str">
        <f>IFERROR(VLOOKUP(A181,REKAPAN!$A$1:$M$2737,6, FALSE))</f>
        <v/>
      </c>
      <c r="C189" s="58" t="s">
        <v>325</v>
      </c>
      <c r="D189" s="60" t="str">
        <f>IFERROR(VLOOKUP(A181,REKAPAN!$A$1:$M$2737,11, FALSE))</f>
        <v/>
      </c>
      <c r="E189" s="40"/>
      <c r="F189" s="47" t="s">
        <v>394</v>
      </c>
      <c r="G189" s="61" t="str">
        <f>IFERROR(VLOOKUP(A181,REKAPAN!$A$1:$O$2737,14, FALSE))</f>
        <v/>
      </c>
      <c r="H189" s="50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4" t="s">
        <v>404</v>
      </c>
      <c r="B190" s="62" t="str">
        <f>IFERROR(VLOOKUP(A181,REKAPAN!$A$1:$M$2737,5, FALSE))</f>
        <v/>
      </c>
      <c r="C190" s="58" t="s">
        <v>351</v>
      </c>
      <c r="D190" s="60" t="str">
        <f>IFERROR(VLOOKUP(A181,REKAPAN!$A$1:$M$2737,9, FALSE))</f>
        <v/>
      </c>
      <c r="E190" s="40"/>
      <c r="F190" s="47" t="s">
        <v>383</v>
      </c>
      <c r="G190" s="63" t="str">
        <f t="shared" ref="G190:G191" si="26">B189</f>
        <v/>
      </c>
      <c r="H190" s="50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64"/>
      <c r="C191" s="58" t="s">
        <v>372</v>
      </c>
      <c r="D191" s="65" t="str">
        <f>IFERROR(VLOOKUP(A181,REKAPAN!$A$1:$M$2737,10, FALSE))</f>
        <v/>
      </c>
      <c r="E191" s="40"/>
      <c r="F191" s="47" t="s">
        <v>404</v>
      </c>
      <c r="G191" s="66" t="str">
        <f t="shared" si="26"/>
        <v/>
      </c>
      <c r="H191" s="50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5.75" customHeight="1">
      <c r="A192" s="64"/>
      <c r="C192" s="58" t="s">
        <v>394</v>
      </c>
      <c r="D192" s="65" t="str">
        <f>IFERROR(VLOOKUP(F181,REKAPAN!$A$1:$O$1,14, FALSE))</f>
        <v/>
      </c>
      <c r="E192" s="40"/>
      <c r="F192" s="47"/>
      <c r="H192" s="50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5.75" customHeight="1">
      <c r="A193" s="64"/>
      <c r="C193" s="53"/>
      <c r="D193" s="67"/>
      <c r="E193" s="40"/>
      <c r="F193" s="64"/>
      <c r="H193" s="50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7" t="s">
        <v>460</v>
      </c>
      <c r="B194" s="68" t="s">
        <v>462</v>
      </c>
      <c r="C194" s="53"/>
      <c r="D194" s="54"/>
      <c r="E194" s="40"/>
      <c r="F194" s="69" t="s">
        <v>464</v>
      </c>
      <c r="G194" s="70" t="s">
        <v>469</v>
      </c>
      <c r="H194" s="71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72" t="str">
        <f>IFERROR(VLOOKUP(A181,REKAPAN!$A$2:$R$2737,16, FALSE))</f>
        <v/>
      </c>
      <c r="B195" s="73"/>
      <c r="C195" s="74"/>
      <c r="D195" s="75"/>
      <c r="E195" s="76"/>
      <c r="F195" s="77"/>
      <c r="G195" s="78"/>
      <c r="H195" s="79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26" t="s">
        <v>4225</v>
      </c>
      <c r="B196" s="27"/>
      <c r="C196" s="27"/>
      <c r="D196" s="28"/>
      <c r="E196" s="29"/>
      <c r="F196" s="30" t="str">
        <f>A196</f>
        <v>(21)7</v>
      </c>
      <c r="G196" s="31" t="s">
        <v>238</v>
      </c>
      <c r="H196" s="32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34" t="s">
        <v>239</v>
      </c>
      <c r="B197" s="35" t="str">
        <f>IFERROR(VLOOKUP(A196,REKAPAN!$A$1:$M$2737,2, FALSE))</f>
        <v/>
      </c>
      <c r="C197" s="36"/>
      <c r="D197" s="38"/>
      <c r="E197" s="40"/>
      <c r="F197" s="30" t="s">
        <v>266</v>
      </c>
      <c r="G197" s="43" t="str">
        <f>B203</f>
        <v/>
      </c>
      <c r="H197" s="28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4" t="s">
        <v>269</v>
      </c>
      <c r="B198" s="45" t="str">
        <f>IFERROR(VLOOKUP(A196,REKAPAN!$A$1:$M$2737,3, FALSE))</f>
        <v/>
      </c>
      <c r="D198" s="46"/>
      <c r="E198" s="40"/>
      <c r="F198" s="47" t="s">
        <v>270</v>
      </c>
      <c r="G198" s="49" t="str">
        <f>B197</f>
        <v/>
      </c>
      <c r="H198" s="50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4"/>
      <c r="D199" s="46"/>
      <c r="E199" s="40"/>
      <c r="F199" s="47" t="s">
        <v>283</v>
      </c>
      <c r="G199" s="51" t="str">
        <f t="shared" ref="G199:G203" si="27">D202</f>
        <v/>
      </c>
      <c r="H199" s="50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26.25" customHeight="1">
      <c r="A200" s="44"/>
      <c r="D200" s="46"/>
      <c r="E200" s="40"/>
      <c r="F200" s="47" t="s">
        <v>300</v>
      </c>
      <c r="G200" s="51" t="str">
        <f t="shared" si="27"/>
        <v/>
      </c>
      <c r="H200" s="50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4" t="s">
        <v>306</v>
      </c>
      <c r="B201" s="52" t="str">
        <f>IFERROR(VLOOKUP(A196,REKAPAN!$A$1:$M$2737,4, FALSE))</f>
        <v/>
      </c>
      <c r="C201" s="53"/>
      <c r="D201" s="54"/>
      <c r="E201" s="40"/>
      <c r="F201" s="47" t="s">
        <v>325</v>
      </c>
      <c r="G201" s="49" t="str">
        <f t="shared" si="27"/>
        <v/>
      </c>
      <c r="H201" s="50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30" t="s">
        <v>332</v>
      </c>
      <c r="B202" s="55" t="s">
        <v>333</v>
      </c>
      <c r="C202" s="56" t="s">
        <v>283</v>
      </c>
      <c r="D202" s="57" t="str">
        <f>IFERROR(VLOOKUP(A196,REKAPAN!$A$1:$M$2737,12, FALSE))</f>
        <v/>
      </c>
      <c r="E202" s="40"/>
      <c r="F202" s="47" t="s">
        <v>351</v>
      </c>
      <c r="G202" s="49" t="str">
        <f t="shared" si="27"/>
        <v/>
      </c>
      <c r="H202" s="50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4" t="s">
        <v>266</v>
      </c>
      <c r="B203" s="52" t="str">
        <f>IFERROR(VLOOKUP(A196,REKAPAN!$A$1:$O$2737,15, FALSE))</f>
        <v/>
      </c>
      <c r="C203" s="58" t="s">
        <v>300</v>
      </c>
      <c r="D203" s="59" t="str">
        <f>IFERROR(VLOOKUP(A196,REKAPAN!$A$1:$M$2737,13, FALSE))</f>
        <v/>
      </c>
      <c r="E203" s="40"/>
      <c r="F203" s="47" t="s">
        <v>372</v>
      </c>
      <c r="G203" s="49" t="str">
        <f t="shared" si="27"/>
        <v/>
      </c>
      <c r="H203" s="50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4" t="s">
        <v>383</v>
      </c>
      <c r="B204" s="52" t="str">
        <f>IFERROR(VLOOKUP(A196,REKAPAN!$A$1:$M$2737,6, FALSE))</f>
        <v/>
      </c>
      <c r="C204" s="58" t="s">
        <v>325</v>
      </c>
      <c r="D204" s="60" t="str">
        <f>IFERROR(VLOOKUP(A196,REKAPAN!$A$1:$M$2737,11, FALSE))</f>
        <v/>
      </c>
      <c r="E204" s="40"/>
      <c r="F204" s="47" t="s">
        <v>394</v>
      </c>
      <c r="G204" s="61" t="str">
        <f>IFERROR(VLOOKUP(A196,REKAPAN!$A$1:$O$2737,14, FALSE))</f>
        <v/>
      </c>
      <c r="H204" s="50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4" t="s">
        <v>404</v>
      </c>
      <c r="B205" s="62" t="str">
        <f>IFERROR(VLOOKUP(A196,REKAPAN!$A$1:$M$2737,5, FALSE))</f>
        <v/>
      </c>
      <c r="C205" s="58" t="s">
        <v>351</v>
      </c>
      <c r="D205" s="60" t="str">
        <f>IFERROR(VLOOKUP(A196,REKAPAN!$A$1:$M$2737,9, FALSE))</f>
        <v/>
      </c>
      <c r="E205" s="40"/>
      <c r="F205" s="47" t="s">
        <v>383</v>
      </c>
      <c r="G205" s="63" t="str">
        <f t="shared" ref="G205:G206" si="28">B204</f>
        <v/>
      </c>
      <c r="H205" s="50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64"/>
      <c r="C206" s="58" t="s">
        <v>372</v>
      </c>
      <c r="D206" s="65" t="str">
        <f>IFERROR(VLOOKUP(A196,REKAPAN!$A$1:$M$2737,10, FALSE))</f>
        <v/>
      </c>
      <c r="E206" s="40"/>
      <c r="F206" s="47" t="s">
        <v>404</v>
      </c>
      <c r="G206" s="66" t="str">
        <f t="shared" si="28"/>
        <v/>
      </c>
      <c r="H206" s="50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6.5" customHeight="1">
      <c r="A207" s="64"/>
      <c r="C207" s="58" t="s">
        <v>394</v>
      </c>
      <c r="D207" s="65" t="str">
        <f>IFERROR(VLOOKUP(F196,REKAPAN!$A$1:$O$1,14, FALSE))</f>
        <v/>
      </c>
      <c r="E207" s="40"/>
      <c r="F207" s="47"/>
      <c r="H207" s="50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0" customHeight="1">
      <c r="A208" s="64"/>
      <c r="C208" s="53"/>
      <c r="D208" s="67"/>
      <c r="E208" s="40"/>
      <c r="F208" s="64"/>
      <c r="H208" s="50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7" t="s">
        <v>460</v>
      </c>
      <c r="B209" s="68" t="s">
        <v>462</v>
      </c>
      <c r="C209" s="53"/>
      <c r="D209" s="54"/>
      <c r="E209" s="40"/>
      <c r="F209" s="69" t="s">
        <v>464</v>
      </c>
      <c r="G209" s="70" t="s">
        <v>469</v>
      </c>
      <c r="H209" s="71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72" t="str">
        <f>IFERROR(VLOOKUP(A196,REKAPAN!$A$2:$R$2737,16, FALSE))</f>
        <v/>
      </c>
      <c r="B210" s="73"/>
      <c r="C210" s="74"/>
      <c r="D210" s="75"/>
      <c r="E210" s="76"/>
      <c r="F210" s="77"/>
      <c r="G210" s="78"/>
      <c r="H210" s="79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26" t="s">
        <v>4226</v>
      </c>
      <c r="B211" s="27"/>
      <c r="C211" s="27"/>
      <c r="D211" s="28"/>
      <c r="E211" s="29"/>
      <c r="F211" s="30" t="str">
        <f>A211</f>
        <v>(21)8</v>
      </c>
      <c r="G211" s="31" t="s">
        <v>238</v>
      </c>
      <c r="H211" s="32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34" t="s">
        <v>239</v>
      </c>
      <c r="B212" s="35" t="str">
        <f>IFERROR(VLOOKUP(A211,REKAPAN!$A$1:$M$2737,2, FALSE))</f>
        <v/>
      </c>
      <c r="C212" s="36"/>
      <c r="D212" s="38"/>
      <c r="E212" s="40"/>
      <c r="F212" s="30" t="s">
        <v>266</v>
      </c>
      <c r="G212" s="43" t="str">
        <f>B218</f>
        <v/>
      </c>
      <c r="H212" s="28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4" t="s">
        <v>269</v>
      </c>
      <c r="B213" s="45" t="str">
        <f>IFERROR(VLOOKUP(A211,REKAPAN!$A$1:$M$2737,3, FALSE))</f>
        <v/>
      </c>
      <c r="D213" s="46"/>
      <c r="E213" s="40"/>
      <c r="F213" s="47" t="s">
        <v>270</v>
      </c>
      <c r="G213" s="49" t="str">
        <f>B212</f>
        <v/>
      </c>
      <c r="H213" s="50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4"/>
      <c r="D214" s="46"/>
      <c r="E214" s="40"/>
      <c r="F214" s="47" t="s">
        <v>283</v>
      </c>
      <c r="G214" s="51" t="str">
        <f t="shared" ref="G214:G218" si="29">D217</f>
        <v/>
      </c>
      <c r="H214" s="50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33.75" customHeight="1">
      <c r="A215" s="44"/>
      <c r="D215" s="46"/>
      <c r="E215" s="40"/>
      <c r="F215" s="47" t="s">
        <v>300</v>
      </c>
      <c r="G215" s="51" t="str">
        <f t="shared" si="29"/>
        <v/>
      </c>
      <c r="H215" s="50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4" t="s">
        <v>306</v>
      </c>
      <c r="B216" s="52" t="str">
        <f>IFERROR(VLOOKUP(A211,REKAPAN!$A$1:$M$2737,4, FALSE))</f>
        <v/>
      </c>
      <c r="C216" s="53"/>
      <c r="D216" s="54"/>
      <c r="E216" s="40"/>
      <c r="F216" s="47" t="s">
        <v>325</v>
      </c>
      <c r="G216" s="49" t="str">
        <f t="shared" si="29"/>
        <v/>
      </c>
      <c r="H216" s="50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30" t="s">
        <v>332</v>
      </c>
      <c r="B217" s="55" t="s">
        <v>333</v>
      </c>
      <c r="C217" s="56" t="s">
        <v>283</v>
      </c>
      <c r="D217" s="57" t="str">
        <f>IFERROR(VLOOKUP(A211,REKAPAN!$A$1:$M$2737,12, FALSE))</f>
        <v/>
      </c>
      <c r="E217" s="40"/>
      <c r="F217" s="47" t="s">
        <v>351</v>
      </c>
      <c r="G217" s="49" t="str">
        <f t="shared" si="29"/>
        <v/>
      </c>
      <c r="H217" s="50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4" t="s">
        <v>266</v>
      </c>
      <c r="B218" s="52" t="str">
        <f>IFERROR(VLOOKUP(A211,REKAPAN!$A$1:$O$2737,15, FALSE))</f>
        <v/>
      </c>
      <c r="C218" s="58" t="s">
        <v>300</v>
      </c>
      <c r="D218" s="59" t="str">
        <f>IFERROR(VLOOKUP(A211,REKAPAN!$A$1:$M$2737,13, FALSE))</f>
        <v/>
      </c>
      <c r="E218" s="40"/>
      <c r="F218" s="47" t="s">
        <v>372</v>
      </c>
      <c r="G218" s="49" t="str">
        <f t="shared" si="29"/>
        <v/>
      </c>
      <c r="H218" s="50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4" t="s">
        <v>383</v>
      </c>
      <c r="B219" s="52" t="str">
        <f>IFERROR(VLOOKUP(A211,REKAPAN!$A$1:$M$2737,6, FALSE))</f>
        <v/>
      </c>
      <c r="C219" s="58" t="s">
        <v>325</v>
      </c>
      <c r="D219" s="60" t="str">
        <f>IFERROR(VLOOKUP(A211,REKAPAN!$A$1:$M$2737,11, FALSE))</f>
        <v/>
      </c>
      <c r="E219" s="40"/>
      <c r="F219" s="47" t="s">
        <v>394</v>
      </c>
      <c r="G219" s="61" t="str">
        <f>IFERROR(VLOOKUP(A211,REKAPAN!$A$1:$O$2737,14, FALSE))</f>
        <v/>
      </c>
      <c r="H219" s="50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4" t="s">
        <v>404</v>
      </c>
      <c r="B220" s="62" t="str">
        <f>IFERROR(VLOOKUP(A211,REKAPAN!$A$1:$M$2737,5, FALSE))</f>
        <v/>
      </c>
      <c r="C220" s="58" t="s">
        <v>351</v>
      </c>
      <c r="D220" s="60" t="str">
        <f>IFERROR(VLOOKUP(A211,REKAPAN!$A$1:$M$2737,9, FALSE))</f>
        <v/>
      </c>
      <c r="E220" s="40"/>
      <c r="F220" s="47" t="s">
        <v>383</v>
      </c>
      <c r="G220" s="63" t="str">
        <f t="shared" ref="G220:G221" si="30">B219</f>
        <v/>
      </c>
      <c r="H220" s="50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64"/>
      <c r="C221" s="58" t="s">
        <v>372</v>
      </c>
      <c r="D221" s="65" t="str">
        <f>IFERROR(VLOOKUP(A211,REKAPAN!$A$1:$M$2737,10, FALSE))</f>
        <v/>
      </c>
      <c r="E221" s="40"/>
      <c r="F221" s="47" t="s">
        <v>404</v>
      </c>
      <c r="G221" s="66" t="str">
        <f t="shared" si="30"/>
        <v/>
      </c>
      <c r="H221" s="50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64"/>
      <c r="C222" s="58" t="s">
        <v>394</v>
      </c>
      <c r="D222" s="65" t="str">
        <f>IFERROR(VLOOKUP(F211,REKAPAN!$A$1:$O$1,14, FALSE))</f>
        <v/>
      </c>
      <c r="E222" s="40"/>
      <c r="F222" s="47"/>
      <c r="H222" s="50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64"/>
      <c r="C223" s="53"/>
      <c r="D223" s="67"/>
      <c r="E223" s="40"/>
      <c r="F223" s="64"/>
      <c r="H223" s="50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7" t="s">
        <v>460</v>
      </c>
      <c r="B224" s="68" t="s">
        <v>462</v>
      </c>
      <c r="C224" s="53"/>
      <c r="D224" s="54"/>
      <c r="E224" s="40"/>
      <c r="F224" s="69" t="s">
        <v>464</v>
      </c>
      <c r="G224" s="70" t="s">
        <v>469</v>
      </c>
      <c r="H224" s="71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72" t="str">
        <f>IFERROR(VLOOKUP(A211,REKAPAN!$A$2:$R$2737,16, FALSE))</f>
        <v/>
      </c>
      <c r="B225" s="73"/>
      <c r="C225" s="74"/>
      <c r="D225" s="75"/>
      <c r="E225" s="76"/>
      <c r="F225" s="77"/>
      <c r="G225" s="78"/>
      <c r="H225" s="79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26" t="s">
        <v>4227</v>
      </c>
      <c r="B226" s="27"/>
      <c r="C226" s="27"/>
      <c r="D226" s="28"/>
      <c r="E226" s="29"/>
      <c r="F226" s="30" t="str">
        <f>A226</f>
        <v>(21)9</v>
      </c>
      <c r="G226" s="31" t="s">
        <v>238</v>
      </c>
      <c r="H226" s="32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34" t="s">
        <v>239</v>
      </c>
      <c r="B227" s="35" t="str">
        <f>IFERROR(VLOOKUP(A226,REKAPAN!$A$1:$M$2737,2, FALSE))</f>
        <v/>
      </c>
      <c r="C227" s="36"/>
      <c r="D227" s="38"/>
      <c r="E227" s="40"/>
      <c r="F227" s="30" t="s">
        <v>266</v>
      </c>
      <c r="G227" s="43" t="str">
        <f>B233</f>
        <v/>
      </c>
      <c r="H227" s="28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4" t="s">
        <v>269</v>
      </c>
      <c r="B228" s="45" t="str">
        <f>IFERROR(VLOOKUP(A226,REKAPAN!$A$1:$M$2737,3, FALSE))</f>
        <v/>
      </c>
      <c r="D228" s="46"/>
      <c r="E228" s="40"/>
      <c r="F228" s="47" t="s">
        <v>270</v>
      </c>
      <c r="G228" s="49" t="str">
        <f>B227</f>
        <v/>
      </c>
      <c r="H228" s="50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4"/>
      <c r="D229" s="46"/>
      <c r="E229" s="40"/>
      <c r="F229" s="47" t="s">
        <v>283</v>
      </c>
      <c r="G229" s="51" t="str">
        <f t="shared" ref="G229:G233" si="31">D232</f>
        <v/>
      </c>
      <c r="H229" s="50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25.5" customHeight="1">
      <c r="A230" s="44"/>
      <c r="D230" s="46"/>
      <c r="E230" s="40"/>
      <c r="F230" s="47" t="s">
        <v>300</v>
      </c>
      <c r="G230" s="51" t="str">
        <f t="shared" si="31"/>
        <v/>
      </c>
      <c r="H230" s="50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4" t="s">
        <v>306</v>
      </c>
      <c r="B231" s="52" t="str">
        <f>IFERROR(VLOOKUP(A226,REKAPAN!$A$1:$M$2737,4, FALSE))</f>
        <v/>
      </c>
      <c r="C231" s="53"/>
      <c r="D231" s="54"/>
      <c r="E231" s="40"/>
      <c r="F231" s="47" t="s">
        <v>325</v>
      </c>
      <c r="G231" s="49" t="str">
        <f t="shared" si="31"/>
        <v/>
      </c>
      <c r="H231" s="50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30" t="s">
        <v>332</v>
      </c>
      <c r="B232" s="55" t="s">
        <v>333</v>
      </c>
      <c r="C232" s="56" t="s">
        <v>283</v>
      </c>
      <c r="D232" s="57" t="str">
        <f>IFERROR(VLOOKUP(A226,REKAPAN!$A$1:$M$2737,12, FALSE))</f>
        <v/>
      </c>
      <c r="E232" s="40"/>
      <c r="F232" s="47" t="s">
        <v>351</v>
      </c>
      <c r="G232" s="49" t="str">
        <f t="shared" si="31"/>
        <v/>
      </c>
      <c r="H232" s="50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4" t="s">
        <v>266</v>
      </c>
      <c r="B233" s="52" t="str">
        <f>IFERROR(VLOOKUP(A226,REKAPAN!$A$1:$O$2737,15, FALSE))</f>
        <v/>
      </c>
      <c r="C233" s="58" t="s">
        <v>300</v>
      </c>
      <c r="D233" s="59" t="str">
        <f>IFERROR(VLOOKUP(A226,REKAPAN!$A$1:$M$2737,13, FALSE))</f>
        <v/>
      </c>
      <c r="E233" s="40"/>
      <c r="F233" s="47" t="s">
        <v>372</v>
      </c>
      <c r="G233" s="49" t="str">
        <f t="shared" si="31"/>
        <v/>
      </c>
      <c r="H233" s="50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4" t="s">
        <v>383</v>
      </c>
      <c r="B234" s="52" t="str">
        <f>IFERROR(VLOOKUP(A226,REKAPAN!$A$1:$M$2737,6, FALSE))</f>
        <v/>
      </c>
      <c r="C234" s="58" t="s">
        <v>325</v>
      </c>
      <c r="D234" s="60" t="str">
        <f>IFERROR(VLOOKUP(A226,REKAPAN!$A$1:$M$2737,11, FALSE))</f>
        <v/>
      </c>
      <c r="E234" s="40"/>
      <c r="F234" s="47" t="s">
        <v>394</v>
      </c>
      <c r="G234" s="61" t="str">
        <f>IFERROR(VLOOKUP(A226,REKAPAN!$A$1:$O$2737,14, FALSE))</f>
        <v/>
      </c>
      <c r="H234" s="50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4" t="s">
        <v>404</v>
      </c>
      <c r="B235" s="62" t="str">
        <f>IFERROR(VLOOKUP(A226,REKAPAN!$A$1:$M$2737,5, FALSE))</f>
        <v/>
      </c>
      <c r="C235" s="58" t="s">
        <v>351</v>
      </c>
      <c r="D235" s="60" t="str">
        <f>IFERROR(VLOOKUP(A226,REKAPAN!$A$1:$M$2737,9, FALSE))</f>
        <v/>
      </c>
      <c r="E235" s="40"/>
      <c r="F235" s="47" t="s">
        <v>383</v>
      </c>
      <c r="G235" s="63" t="str">
        <f t="shared" ref="G235:G236" si="32">B234</f>
        <v/>
      </c>
      <c r="H235" s="50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64"/>
      <c r="C236" s="58" t="s">
        <v>372</v>
      </c>
      <c r="D236" s="65" t="str">
        <f>IFERROR(VLOOKUP(A226,REKAPAN!$A$1:$M$2737,10, FALSE))</f>
        <v/>
      </c>
      <c r="E236" s="40"/>
      <c r="F236" s="47" t="s">
        <v>404</v>
      </c>
      <c r="G236" s="66" t="str">
        <f t="shared" si="32"/>
        <v/>
      </c>
      <c r="H236" s="50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64"/>
      <c r="C237" s="58" t="s">
        <v>394</v>
      </c>
      <c r="D237" s="65" t="str">
        <f>IFERROR(VLOOKUP(F226,REKAPAN!$A$1:$O$1,14, FALSE))</f>
        <v/>
      </c>
      <c r="E237" s="40"/>
      <c r="F237" s="47"/>
      <c r="H237" s="50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64"/>
      <c r="C238" s="53"/>
      <c r="D238" s="67"/>
      <c r="E238" s="40"/>
      <c r="F238" s="64"/>
      <c r="H238" s="50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7" t="s">
        <v>460</v>
      </c>
      <c r="B239" s="68" t="s">
        <v>462</v>
      </c>
      <c r="C239" s="53"/>
      <c r="D239" s="54"/>
      <c r="E239" s="40"/>
      <c r="F239" s="69" t="s">
        <v>464</v>
      </c>
      <c r="G239" s="70" t="s">
        <v>469</v>
      </c>
      <c r="H239" s="71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72" t="str">
        <f>IFERROR(VLOOKUP(A226,REKAPAN!$A$2:$R$2737,16, FALSE))</f>
        <v/>
      </c>
      <c r="B240" s="73"/>
      <c r="C240" s="74"/>
      <c r="D240" s="75"/>
      <c r="E240" s="76"/>
      <c r="F240" s="77"/>
      <c r="G240" s="78"/>
      <c r="H240" s="79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26" t="s">
        <v>4228</v>
      </c>
      <c r="B241" s="27"/>
      <c r="C241" s="27"/>
      <c r="D241" s="28"/>
      <c r="E241" s="29"/>
      <c r="F241" s="30" t="str">
        <f>A241</f>
        <v>(21)10</v>
      </c>
      <c r="G241" s="31" t="s">
        <v>238</v>
      </c>
      <c r="H241" s="32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34" t="s">
        <v>239</v>
      </c>
      <c r="B242" s="35" t="str">
        <f>IFERROR(VLOOKUP(A241,REKAPAN!$A$1:$M$2737,2, FALSE))</f>
        <v/>
      </c>
      <c r="C242" s="36"/>
      <c r="D242" s="38"/>
      <c r="E242" s="40"/>
      <c r="F242" s="30" t="s">
        <v>266</v>
      </c>
      <c r="G242" s="43" t="str">
        <f>B248</f>
        <v/>
      </c>
      <c r="H242" s="28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4" t="s">
        <v>269</v>
      </c>
      <c r="B243" s="45" t="str">
        <f>IFERROR(VLOOKUP(A241,REKAPAN!$A$1:$M$2737,3, FALSE))</f>
        <v/>
      </c>
      <c r="D243" s="46"/>
      <c r="E243" s="40"/>
      <c r="F243" s="47" t="s">
        <v>270</v>
      </c>
      <c r="G243" s="49" t="str">
        <f>B242</f>
        <v/>
      </c>
      <c r="H243" s="50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4"/>
      <c r="D244" s="46"/>
      <c r="E244" s="40"/>
      <c r="F244" s="47" t="s">
        <v>283</v>
      </c>
      <c r="G244" s="51" t="str">
        <f t="shared" ref="G244:G248" si="33">D247</f>
        <v/>
      </c>
      <c r="H244" s="50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30.0" customHeight="1">
      <c r="A245" s="44"/>
      <c r="D245" s="46"/>
      <c r="E245" s="40"/>
      <c r="F245" s="47" t="s">
        <v>300</v>
      </c>
      <c r="G245" s="51" t="str">
        <f t="shared" si="33"/>
        <v/>
      </c>
      <c r="H245" s="50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4" t="s">
        <v>306</v>
      </c>
      <c r="B246" s="52" t="str">
        <f>IFERROR(VLOOKUP(A241,REKAPAN!$A$1:$M$2737,4, FALSE))</f>
        <v/>
      </c>
      <c r="C246" s="53"/>
      <c r="D246" s="54"/>
      <c r="E246" s="40"/>
      <c r="F246" s="47" t="s">
        <v>325</v>
      </c>
      <c r="G246" s="49" t="str">
        <f t="shared" si="33"/>
        <v/>
      </c>
      <c r="H246" s="50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30" t="s">
        <v>332</v>
      </c>
      <c r="B247" s="55" t="s">
        <v>333</v>
      </c>
      <c r="C247" s="56" t="s">
        <v>283</v>
      </c>
      <c r="D247" s="57" t="str">
        <f>IFERROR(VLOOKUP(A241,REKAPAN!$A$1:$M$2737,12, FALSE))</f>
        <v/>
      </c>
      <c r="E247" s="40"/>
      <c r="F247" s="47" t="s">
        <v>351</v>
      </c>
      <c r="G247" s="49" t="str">
        <f t="shared" si="33"/>
        <v/>
      </c>
      <c r="H247" s="50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4" t="s">
        <v>266</v>
      </c>
      <c r="B248" s="52" t="str">
        <f>IFERROR(VLOOKUP(A241,REKAPAN!$A$1:$O$2737,15, FALSE))</f>
        <v/>
      </c>
      <c r="C248" s="58" t="s">
        <v>300</v>
      </c>
      <c r="D248" s="59" t="str">
        <f>IFERROR(VLOOKUP(A241,REKAPAN!$A$1:$M$2737,13, FALSE))</f>
        <v/>
      </c>
      <c r="E248" s="40"/>
      <c r="F248" s="47" t="s">
        <v>372</v>
      </c>
      <c r="G248" s="49" t="str">
        <f t="shared" si="33"/>
        <v/>
      </c>
      <c r="H248" s="50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4" t="s">
        <v>383</v>
      </c>
      <c r="B249" s="52" t="str">
        <f>IFERROR(VLOOKUP(A241,REKAPAN!$A$1:$M$2737,6, FALSE))</f>
        <v/>
      </c>
      <c r="C249" s="58" t="s">
        <v>325</v>
      </c>
      <c r="D249" s="60" t="str">
        <f>IFERROR(VLOOKUP(A241,REKAPAN!$A$1:$M$2737,11, FALSE))</f>
        <v/>
      </c>
      <c r="E249" s="40"/>
      <c r="F249" s="47" t="s">
        <v>394</v>
      </c>
      <c r="G249" s="61" t="str">
        <f>IFERROR(VLOOKUP(A241,REKAPAN!$A$1:$O$2737,14, FALSE))</f>
        <v/>
      </c>
      <c r="H249" s="50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4" t="s">
        <v>404</v>
      </c>
      <c r="B250" s="62" t="str">
        <f>IFERROR(VLOOKUP(A241,REKAPAN!$A$1:$M$2737,5, FALSE))</f>
        <v/>
      </c>
      <c r="C250" s="58" t="s">
        <v>351</v>
      </c>
      <c r="D250" s="60" t="str">
        <f>IFERROR(VLOOKUP(A241,REKAPAN!$A$1:$M$2737,9, FALSE))</f>
        <v/>
      </c>
      <c r="E250" s="40"/>
      <c r="F250" s="47" t="s">
        <v>383</v>
      </c>
      <c r="G250" s="63" t="str">
        <f t="shared" ref="G250:G251" si="34">B249</f>
        <v/>
      </c>
      <c r="H250" s="50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64"/>
      <c r="C251" s="58" t="s">
        <v>372</v>
      </c>
      <c r="D251" s="65" t="str">
        <f>IFERROR(VLOOKUP(A241,REKAPAN!$A$1:$M$2737,10, FALSE))</f>
        <v/>
      </c>
      <c r="E251" s="40"/>
      <c r="F251" s="47" t="s">
        <v>404</v>
      </c>
      <c r="G251" s="66" t="str">
        <f t="shared" si="34"/>
        <v/>
      </c>
      <c r="H251" s="50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5.75" customHeight="1">
      <c r="A252" s="64"/>
      <c r="C252" s="58" t="s">
        <v>394</v>
      </c>
      <c r="D252" s="65" t="str">
        <f>IFERROR(VLOOKUP(F241,REKAPAN!$A$1:$O$1,14, FALSE))</f>
        <v/>
      </c>
      <c r="E252" s="40"/>
      <c r="F252" s="47"/>
      <c r="H252" s="50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5.75" customHeight="1">
      <c r="A253" s="64"/>
      <c r="C253" s="53"/>
      <c r="D253" s="67"/>
      <c r="E253" s="40"/>
      <c r="F253" s="64"/>
      <c r="H253" s="50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7" t="s">
        <v>460</v>
      </c>
      <c r="B254" s="68" t="s">
        <v>462</v>
      </c>
      <c r="C254" s="53"/>
      <c r="D254" s="54"/>
      <c r="E254" s="40"/>
      <c r="F254" s="69" t="s">
        <v>464</v>
      </c>
      <c r="G254" s="70" t="s">
        <v>469</v>
      </c>
      <c r="H254" s="71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72" t="str">
        <f>IFERROR(VLOOKUP(A241,REKAPAN!$A$2:$R$2737,16, FALSE))</f>
        <v/>
      </c>
      <c r="B255" s="73"/>
      <c r="C255" s="74"/>
      <c r="D255" s="75"/>
      <c r="E255" s="76"/>
      <c r="F255" s="77"/>
      <c r="G255" s="78"/>
      <c r="H255" s="79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26" t="s">
        <v>4229</v>
      </c>
      <c r="B256" s="27"/>
      <c r="C256" s="27"/>
      <c r="D256" s="28"/>
      <c r="E256" s="29"/>
      <c r="F256" s="30" t="str">
        <f>A256</f>
        <v>(21)11</v>
      </c>
      <c r="G256" s="31" t="s">
        <v>238</v>
      </c>
      <c r="H256" s="32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34" t="s">
        <v>239</v>
      </c>
      <c r="B257" s="35" t="str">
        <f>IFERROR(VLOOKUP(A256,REKAPAN!$A$1:$M$2737,2, FALSE))</f>
        <v/>
      </c>
      <c r="C257" s="36"/>
      <c r="D257" s="38"/>
      <c r="E257" s="40"/>
      <c r="F257" s="30" t="s">
        <v>266</v>
      </c>
      <c r="G257" s="43" t="str">
        <f>B263</f>
        <v/>
      </c>
      <c r="H257" s="28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4" t="s">
        <v>269</v>
      </c>
      <c r="B258" s="45" t="str">
        <f>IFERROR(VLOOKUP(A256,REKAPAN!$A$1:$M$2737,3, FALSE))</f>
        <v/>
      </c>
      <c r="D258" s="46"/>
      <c r="E258" s="40"/>
      <c r="F258" s="47" t="s">
        <v>270</v>
      </c>
      <c r="G258" s="49" t="str">
        <f>B257</f>
        <v/>
      </c>
      <c r="H258" s="50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4"/>
      <c r="D259" s="46"/>
      <c r="E259" s="40"/>
      <c r="F259" s="47" t="s">
        <v>283</v>
      </c>
      <c r="G259" s="51" t="str">
        <f t="shared" ref="G259:G263" si="35">D262</f>
        <v/>
      </c>
      <c r="H259" s="50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5.75" customHeight="1">
      <c r="A260" s="44"/>
      <c r="D260" s="46"/>
      <c r="E260" s="40"/>
      <c r="F260" s="47" t="s">
        <v>300</v>
      </c>
      <c r="G260" s="51" t="str">
        <f t="shared" si="35"/>
        <v/>
      </c>
      <c r="H260" s="50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4" t="s">
        <v>306</v>
      </c>
      <c r="B261" s="52" t="str">
        <f>IFERROR(VLOOKUP(A256,REKAPAN!$A$1:$M$2737,4, FALSE))</f>
        <v/>
      </c>
      <c r="C261" s="53"/>
      <c r="D261" s="54"/>
      <c r="E261" s="40"/>
      <c r="F261" s="47" t="s">
        <v>325</v>
      </c>
      <c r="G261" s="49" t="str">
        <f t="shared" si="35"/>
        <v/>
      </c>
      <c r="H261" s="50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30" t="s">
        <v>332</v>
      </c>
      <c r="B262" s="55" t="s">
        <v>333</v>
      </c>
      <c r="C262" s="56" t="s">
        <v>283</v>
      </c>
      <c r="D262" s="57" t="str">
        <f>IFERROR(VLOOKUP(A256,REKAPAN!$A$1:$M$2737,12, FALSE))</f>
        <v/>
      </c>
      <c r="E262" s="40"/>
      <c r="F262" s="47" t="s">
        <v>351</v>
      </c>
      <c r="G262" s="49" t="str">
        <f t="shared" si="35"/>
        <v/>
      </c>
      <c r="H262" s="50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4" t="s">
        <v>266</v>
      </c>
      <c r="B263" s="52" t="str">
        <f>IFERROR(VLOOKUP(A256,REKAPAN!$A$1:$O$2737,15, FALSE))</f>
        <v/>
      </c>
      <c r="C263" s="58" t="s">
        <v>300</v>
      </c>
      <c r="D263" s="59" t="str">
        <f>IFERROR(VLOOKUP(A256,REKAPAN!$A$1:$M$2737,13, FALSE))</f>
        <v/>
      </c>
      <c r="E263" s="40"/>
      <c r="F263" s="47" t="s">
        <v>372</v>
      </c>
      <c r="G263" s="49" t="str">
        <f t="shared" si="35"/>
        <v/>
      </c>
      <c r="H263" s="50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4" t="s">
        <v>383</v>
      </c>
      <c r="B264" s="52" t="str">
        <f>IFERROR(VLOOKUP(A256,REKAPAN!$A$1:$M$2737,6, FALSE))</f>
        <v/>
      </c>
      <c r="C264" s="58" t="s">
        <v>325</v>
      </c>
      <c r="D264" s="60" t="str">
        <f>IFERROR(VLOOKUP(A256,REKAPAN!$A$1:$M$2737,11, FALSE))</f>
        <v/>
      </c>
      <c r="E264" s="40"/>
      <c r="F264" s="47" t="s">
        <v>394</v>
      </c>
      <c r="G264" s="61" t="str">
        <f>IFERROR(VLOOKUP(A256,REKAPAN!$A$1:$O$2737,14, FALSE))</f>
        <v/>
      </c>
      <c r="H264" s="50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4" t="s">
        <v>404</v>
      </c>
      <c r="B265" s="62" t="str">
        <f>IFERROR(VLOOKUP(A256,REKAPAN!$A$1:$M$2737,5, FALSE))</f>
        <v/>
      </c>
      <c r="C265" s="58" t="s">
        <v>351</v>
      </c>
      <c r="D265" s="60" t="str">
        <f>IFERROR(VLOOKUP(A256,REKAPAN!$A$1:$M$2737,9, FALSE))</f>
        <v/>
      </c>
      <c r="E265" s="40"/>
      <c r="F265" s="47" t="s">
        <v>383</v>
      </c>
      <c r="G265" s="63" t="str">
        <f t="shared" ref="G265:G266" si="36">B264</f>
        <v/>
      </c>
      <c r="H265" s="50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64"/>
      <c r="C266" s="58" t="s">
        <v>372</v>
      </c>
      <c r="D266" s="65" t="str">
        <f>IFERROR(VLOOKUP(A256,REKAPAN!$A$1:$M$2737,10, FALSE))</f>
        <v/>
      </c>
      <c r="E266" s="40"/>
      <c r="F266" s="47" t="s">
        <v>404</v>
      </c>
      <c r="G266" s="66" t="str">
        <f t="shared" si="36"/>
        <v/>
      </c>
      <c r="H266" s="50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64"/>
      <c r="C267" s="58" t="s">
        <v>394</v>
      </c>
      <c r="D267" s="65" t="str">
        <f>IFERROR(VLOOKUP(F256,REKAPAN!$A$1:$O$1,14, FALSE))</f>
        <v/>
      </c>
      <c r="E267" s="40"/>
      <c r="F267" s="47"/>
      <c r="H267" s="50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64"/>
      <c r="C268" s="53"/>
      <c r="D268" s="67"/>
      <c r="E268" s="40"/>
      <c r="F268" s="64"/>
      <c r="H268" s="50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7" t="s">
        <v>460</v>
      </c>
      <c r="B269" s="68" t="s">
        <v>462</v>
      </c>
      <c r="C269" s="53"/>
      <c r="D269" s="54"/>
      <c r="E269" s="40"/>
      <c r="F269" s="69" t="s">
        <v>464</v>
      </c>
      <c r="G269" s="70" t="s">
        <v>469</v>
      </c>
      <c r="H269" s="71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72" t="str">
        <f>IFERROR(VLOOKUP(A256,REKAPAN!$A$2:$R$2737,16, FALSE))</f>
        <v/>
      </c>
      <c r="B270" s="73"/>
      <c r="C270" s="74"/>
      <c r="D270" s="75"/>
      <c r="E270" s="76"/>
      <c r="F270" s="77"/>
      <c r="G270" s="78"/>
      <c r="H270" s="79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26" t="s">
        <v>4230</v>
      </c>
      <c r="B271" s="27"/>
      <c r="C271" s="27"/>
      <c r="D271" s="28"/>
      <c r="E271" s="29"/>
      <c r="F271" s="30" t="str">
        <f>A271</f>
        <v>(21)12</v>
      </c>
      <c r="G271" s="31" t="s">
        <v>238</v>
      </c>
      <c r="H271" s="32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34" t="s">
        <v>239</v>
      </c>
      <c r="B272" s="35" t="str">
        <f>IFERROR(VLOOKUP(A271,REKAPAN!$A$1:$M$2737,2, FALSE))</f>
        <v/>
      </c>
      <c r="C272" s="36"/>
      <c r="D272" s="38"/>
      <c r="E272" s="40"/>
      <c r="F272" s="30" t="s">
        <v>266</v>
      </c>
      <c r="G272" s="43" t="str">
        <f>B278</f>
        <v/>
      </c>
      <c r="H272" s="28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4" t="s">
        <v>269</v>
      </c>
      <c r="B273" s="45" t="str">
        <f>IFERROR(VLOOKUP(A271,REKAPAN!$A$1:$M$2737,3, FALSE))</f>
        <v/>
      </c>
      <c r="D273" s="46"/>
      <c r="E273" s="40"/>
      <c r="F273" s="47" t="s">
        <v>270</v>
      </c>
      <c r="G273" s="49" t="str">
        <f>B272</f>
        <v/>
      </c>
      <c r="H273" s="50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4"/>
      <c r="D274" s="46"/>
      <c r="E274" s="40"/>
      <c r="F274" s="47" t="s">
        <v>283</v>
      </c>
      <c r="G274" s="51" t="str">
        <f t="shared" ref="G274:G278" si="37">D277</f>
        <v/>
      </c>
      <c r="H274" s="50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31.5" customHeight="1">
      <c r="A275" s="44"/>
      <c r="D275" s="46"/>
      <c r="E275" s="40"/>
      <c r="F275" s="47" t="s">
        <v>300</v>
      </c>
      <c r="G275" s="51" t="str">
        <f t="shared" si="37"/>
        <v/>
      </c>
      <c r="H275" s="50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4" t="s">
        <v>306</v>
      </c>
      <c r="B276" s="52" t="str">
        <f>IFERROR(VLOOKUP(A271,REKAPAN!$A$1:$M$2737,4, FALSE))</f>
        <v/>
      </c>
      <c r="C276" s="53"/>
      <c r="D276" s="54"/>
      <c r="E276" s="40"/>
      <c r="F276" s="47" t="s">
        <v>325</v>
      </c>
      <c r="G276" s="49" t="str">
        <f t="shared" si="37"/>
        <v/>
      </c>
      <c r="H276" s="50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30" t="s">
        <v>332</v>
      </c>
      <c r="B277" s="55" t="s">
        <v>333</v>
      </c>
      <c r="C277" s="56" t="s">
        <v>283</v>
      </c>
      <c r="D277" s="57" t="str">
        <f>IFERROR(VLOOKUP(A271,REKAPAN!$A$1:$M$2737,12, FALSE))</f>
        <v/>
      </c>
      <c r="E277" s="40"/>
      <c r="F277" s="47" t="s">
        <v>351</v>
      </c>
      <c r="G277" s="49" t="str">
        <f t="shared" si="37"/>
        <v/>
      </c>
      <c r="H277" s="50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4" t="s">
        <v>266</v>
      </c>
      <c r="B278" s="52" t="str">
        <f>IFERROR(VLOOKUP(A271,REKAPAN!$A$1:$O$2737,15, FALSE))</f>
        <v/>
      </c>
      <c r="C278" s="58" t="s">
        <v>300</v>
      </c>
      <c r="D278" s="59" t="str">
        <f>IFERROR(VLOOKUP(A271,REKAPAN!$A$1:$M$2737,13, FALSE))</f>
        <v/>
      </c>
      <c r="E278" s="40"/>
      <c r="F278" s="47" t="s">
        <v>372</v>
      </c>
      <c r="G278" s="49" t="str">
        <f t="shared" si="37"/>
        <v/>
      </c>
      <c r="H278" s="50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4" t="s">
        <v>383</v>
      </c>
      <c r="B279" s="52" t="str">
        <f>IFERROR(VLOOKUP(A271,REKAPAN!$A$1:$M$2737,6, FALSE))</f>
        <v/>
      </c>
      <c r="C279" s="58" t="s">
        <v>325</v>
      </c>
      <c r="D279" s="60" t="str">
        <f>IFERROR(VLOOKUP(A271,REKAPAN!$A$1:$M$2737,11, FALSE))</f>
        <v/>
      </c>
      <c r="E279" s="40"/>
      <c r="F279" s="47" t="s">
        <v>394</v>
      </c>
      <c r="G279" s="61" t="str">
        <f>IFERROR(VLOOKUP(A271,REKAPAN!$A$1:$O$2737,14, FALSE))</f>
        <v/>
      </c>
      <c r="H279" s="50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4" t="s">
        <v>404</v>
      </c>
      <c r="B280" s="62" t="str">
        <f>IFERROR(VLOOKUP(A271,REKAPAN!$A$1:$M$2737,5, FALSE))</f>
        <v/>
      </c>
      <c r="C280" s="58" t="s">
        <v>351</v>
      </c>
      <c r="D280" s="60" t="str">
        <f>IFERROR(VLOOKUP(A271,REKAPAN!$A$1:$M$2737,9, FALSE))</f>
        <v/>
      </c>
      <c r="E280" s="40"/>
      <c r="F280" s="47" t="s">
        <v>383</v>
      </c>
      <c r="G280" s="63" t="str">
        <f t="shared" ref="G280:G281" si="38">B279</f>
        <v/>
      </c>
      <c r="H280" s="50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64"/>
      <c r="C281" s="58" t="s">
        <v>372</v>
      </c>
      <c r="D281" s="65" t="str">
        <f>IFERROR(VLOOKUP(A271,REKAPAN!$A$1:$M$2737,10, FALSE))</f>
        <v/>
      </c>
      <c r="E281" s="40"/>
      <c r="F281" s="47" t="s">
        <v>404</v>
      </c>
      <c r="G281" s="66" t="str">
        <f t="shared" si="38"/>
        <v/>
      </c>
      <c r="H281" s="50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64"/>
      <c r="C282" s="58" t="s">
        <v>394</v>
      </c>
      <c r="D282" s="65" t="str">
        <f>IFERROR(VLOOKUP(F271,REKAPAN!$A$1:$O$1,14, FALSE))</f>
        <v/>
      </c>
      <c r="E282" s="40"/>
      <c r="F282" s="47"/>
      <c r="H282" s="50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64"/>
      <c r="C283" s="53"/>
      <c r="D283" s="67"/>
      <c r="E283" s="40"/>
      <c r="F283" s="64"/>
      <c r="H283" s="50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7" t="s">
        <v>460</v>
      </c>
      <c r="B284" s="68" t="s">
        <v>462</v>
      </c>
      <c r="C284" s="53"/>
      <c r="D284" s="54"/>
      <c r="E284" s="40"/>
      <c r="F284" s="69" t="s">
        <v>464</v>
      </c>
      <c r="G284" s="70" t="s">
        <v>469</v>
      </c>
      <c r="H284" s="71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72" t="str">
        <f>IFERROR(VLOOKUP(A271,REKAPAN!$A$2:$R$2737,16, FALSE))</f>
        <v/>
      </c>
      <c r="B285" s="73"/>
      <c r="C285" s="74"/>
      <c r="D285" s="75"/>
      <c r="E285" s="76"/>
      <c r="F285" s="77"/>
      <c r="G285" s="78"/>
      <c r="H285" s="79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26" t="s">
        <v>4231</v>
      </c>
      <c r="B286" s="27"/>
      <c r="C286" s="27"/>
      <c r="D286" s="28"/>
      <c r="E286" s="29"/>
      <c r="F286" s="30" t="str">
        <f>A286</f>
        <v>(21)13</v>
      </c>
      <c r="G286" s="31" t="s">
        <v>238</v>
      </c>
      <c r="H286" s="32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34" t="s">
        <v>239</v>
      </c>
      <c r="B287" s="35" t="str">
        <f>IFERROR(VLOOKUP(A286,REKAPAN!$A$1:$M$2737,2, FALSE))</f>
        <v/>
      </c>
      <c r="C287" s="36"/>
      <c r="D287" s="38"/>
      <c r="E287" s="40"/>
      <c r="F287" s="30" t="s">
        <v>266</v>
      </c>
      <c r="G287" s="43" t="str">
        <f>B293</f>
        <v/>
      </c>
      <c r="H287" s="28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4" t="s">
        <v>269</v>
      </c>
      <c r="B288" s="45" t="str">
        <f>IFERROR(VLOOKUP(A286,REKAPAN!$A$1:$M$2737,3, FALSE))</f>
        <v/>
      </c>
      <c r="D288" s="46"/>
      <c r="E288" s="40"/>
      <c r="F288" s="47" t="s">
        <v>270</v>
      </c>
      <c r="G288" s="49" t="str">
        <f>B287</f>
        <v/>
      </c>
      <c r="H288" s="50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5.75" customHeight="1">
      <c r="A289" s="44"/>
      <c r="D289" s="46"/>
      <c r="E289" s="40"/>
      <c r="F289" s="47" t="s">
        <v>283</v>
      </c>
      <c r="G289" s="51" t="str">
        <f t="shared" ref="G289:G293" si="39">D292</f>
        <v/>
      </c>
      <c r="H289" s="50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2.75" customHeight="1">
      <c r="A290" s="44"/>
      <c r="D290" s="46"/>
      <c r="E290" s="40"/>
      <c r="F290" s="47" t="s">
        <v>300</v>
      </c>
      <c r="G290" s="51" t="str">
        <f t="shared" si="39"/>
        <v/>
      </c>
      <c r="H290" s="50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4" t="s">
        <v>306</v>
      </c>
      <c r="B291" s="52" t="str">
        <f>IFERROR(VLOOKUP(A286,REKAPAN!$A$1:$M$2737,4, FALSE))</f>
        <v/>
      </c>
      <c r="C291" s="53"/>
      <c r="D291" s="54"/>
      <c r="E291" s="40"/>
      <c r="F291" s="47" t="s">
        <v>325</v>
      </c>
      <c r="G291" s="49" t="str">
        <f t="shared" si="39"/>
        <v/>
      </c>
      <c r="H291" s="50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30" t="s">
        <v>332</v>
      </c>
      <c r="B292" s="55" t="s">
        <v>333</v>
      </c>
      <c r="C292" s="56" t="s">
        <v>283</v>
      </c>
      <c r="D292" s="57" t="str">
        <f>IFERROR(VLOOKUP(A286,REKAPAN!$A$1:$M$2737,12, FALSE))</f>
        <v/>
      </c>
      <c r="E292" s="40"/>
      <c r="F292" s="47" t="s">
        <v>351</v>
      </c>
      <c r="G292" s="49" t="str">
        <f t="shared" si="39"/>
        <v/>
      </c>
      <c r="H292" s="50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4" t="s">
        <v>266</v>
      </c>
      <c r="B293" s="52" t="str">
        <f>IFERROR(VLOOKUP(A286,REKAPAN!$A$1:$O$2737,15, FALSE))</f>
        <v/>
      </c>
      <c r="C293" s="58" t="s">
        <v>300</v>
      </c>
      <c r="D293" s="59" t="str">
        <f>IFERROR(VLOOKUP(A286,REKAPAN!$A$1:$M$2737,13, FALSE))</f>
        <v/>
      </c>
      <c r="E293" s="40"/>
      <c r="F293" s="47" t="s">
        <v>372</v>
      </c>
      <c r="G293" s="49" t="str">
        <f t="shared" si="39"/>
        <v/>
      </c>
      <c r="H293" s="50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4" t="s">
        <v>383</v>
      </c>
      <c r="B294" s="52" t="str">
        <f>IFERROR(VLOOKUP(A286,REKAPAN!$A$1:$M$2737,6, FALSE))</f>
        <v/>
      </c>
      <c r="C294" s="58" t="s">
        <v>325</v>
      </c>
      <c r="D294" s="60" t="str">
        <f>IFERROR(VLOOKUP(A286,REKAPAN!$A$1:$M$2737,11, FALSE))</f>
        <v/>
      </c>
      <c r="E294" s="40"/>
      <c r="F294" s="47" t="s">
        <v>394</v>
      </c>
      <c r="G294" s="61" t="str">
        <f>IFERROR(VLOOKUP(A286,REKAPAN!$A$1:$O$2737,14, FALSE))</f>
        <v/>
      </c>
      <c r="H294" s="50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4" t="s">
        <v>404</v>
      </c>
      <c r="B295" s="62" t="str">
        <f>IFERROR(VLOOKUP(A286,REKAPAN!$A$1:$M$2737,5, FALSE))</f>
        <v/>
      </c>
      <c r="C295" s="58" t="s">
        <v>351</v>
      </c>
      <c r="D295" s="60" t="str">
        <f>IFERROR(VLOOKUP(A286,REKAPAN!$A$1:$M$2737,9, FALSE))</f>
        <v/>
      </c>
      <c r="E295" s="40"/>
      <c r="F295" s="47" t="s">
        <v>383</v>
      </c>
      <c r="G295" s="63" t="str">
        <f t="shared" ref="G295:G296" si="40">B294</f>
        <v/>
      </c>
      <c r="H295" s="50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64"/>
      <c r="C296" s="58" t="s">
        <v>372</v>
      </c>
      <c r="D296" s="65" t="str">
        <f>IFERROR(VLOOKUP(A286,REKAPAN!$A$1:$M$2737,10, FALSE))</f>
        <v/>
      </c>
      <c r="E296" s="40"/>
      <c r="F296" s="47" t="s">
        <v>404</v>
      </c>
      <c r="G296" s="66" t="str">
        <f t="shared" si="40"/>
        <v/>
      </c>
      <c r="H296" s="50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64"/>
      <c r="C297" s="58" t="s">
        <v>394</v>
      </c>
      <c r="D297" s="65" t="str">
        <f>IFERROR(VLOOKUP(F286,REKAPAN!$A$1:$O$1,14, FALSE))</f>
        <v/>
      </c>
      <c r="E297" s="40"/>
      <c r="F297" s="47"/>
      <c r="H297" s="50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36.75" customHeight="1">
      <c r="A298" s="64"/>
      <c r="C298" s="53"/>
      <c r="D298" s="67"/>
      <c r="E298" s="40"/>
      <c r="F298" s="64"/>
      <c r="H298" s="50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7" t="s">
        <v>460</v>
      </c>
      <c r="B299" s="68" t="s">
        <v>462</v>
      </c>
      <c r="C299" s="53"/>
      <c r="D299" s="54"/>
      <c r="E299" s="40"/>
      <c r="F299" s="69" t="s">
        <v>464</v>
      </c>
      <c r="G299" s="70" t="s">
        <v>469</v>
      </c>
      <c r="H299" s="71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72" t="str">
        <f>IFERROR(VLOOKUP(A286,REKAPAN!$A$2:$R$2737,16, FALSE))</f>
        <v/>
      </c>
      <c r="B300" s="73"/>
      <c r="C300" s="74"/>
      <c r="D300" s="75"/>
      <c r="E300" s="76"/>
      <c r="F300" s="77"/>
      <c r="G300" s="78"/>
      <c r="H300" s="79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26" t="s">
        <v>4233</v>
      </c>
      <c r="B301" s="27"/>
      <c r="C301" s="27"/>
      <c r="D301" s="28"/>
      <c r="E301" s="29"/>
      <c r="F301" s="30" t="str">
        <f>A301</f>
        <v>(21)14</v>
      </c>
      <c r="G301" s="31" t="s">
        <v>238</v>
      </c>
      <c r="H301" s="32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34" t="s">
        <v>239</v>
      </c>
      <c r="B302" s="35" t="str">
        <f>IFERROR(VLOOKUP(A301,REKAPAN!$A$1:$M$2737,2, FALSE))</f>
        <v/>
      </c>
      <c r="C302" s="36"/>
      <c r="D302" s="38"/>
      <c r="E302" s="40"/>
      <c r="F302" s="30" t="s">
        <v>266</v>
      </c>
      <c r="G302" s="43" t="str">
        <f>B308</f>
        <v/>
      </c>
      <c r="H302" s="28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4" t="s">
        <v>269</v>
      </c>
      <c r="B303" s="45" t="str">
        <f>IFERROR(VLOOKUP(A301,REKAPAN!$A$1:$M$2737,3, FALSE))</f>
        <v/>
      </c>
      <c r="D303" s="46"/>
      <c r="E303" s="40"/>
      <c r="F303" s="47" t="s">
        <v>270</v>
      </c>
      <c r="G303" s="49" t="str">
        <f>B302</f>
        <v/>
      </c>
      <c r="H303" s="50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6.5" customHeight="1">
      <c r="A304" s="44"/>
      <c r="D304" s="46"/>
      <c r="E304" s="40"/>
      <c r="F304" s="47" t="s">
        <v>283</v>
      </c>
      <c r="G304" s="51" t="str">
        <f t="shared" ref="G304:G308" si="41">D307</f>
        <v/>
      </c>
      <c r="H304" s="50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7.25" customHeight="1">
      <c r="A305" s="44"/>
      <c r="D305" s="46"/>
      <c r="E305" s="40"/>
      <c r="F305" s="47" t="s">
        <v>300</v>
      </c>
      <c r="G305" s="51" t="str">
        <f t="shared" si="41"/>
        <v/>
      </c>
      <c r="H305" s="50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4" t="s">
        <v>306</v>
      </c>
      <c r="B306" s="52" t="str">
        <f>IFERROR(VLOOKUP(A301,REKAPAN!$A$1:$M$2737,4, FALSE))</f>
        <v/>
      </c>
      <c r="C306" s="53"/>
      <c r="D306" s="54"/>
      <c r="E306" s="40"/>
      <c r="F306" s="47" t="s">
        <v>325</v>
      </c>
      <c r="G306" s="49" t="str">
        <f t="shared" si="41"/>
        <v/>
      </c>
      <c r="H306" s="50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30" t="s">
        <v>332</v>
      </c>
      <c r="B307" s="55" t="s">
        <v>333</v>
      </c>
      <c r="C307" s="56" t="s">
        <v>283</v>
      </c>
      <c r="D307" s="57" t="str">
        <f>IFERROR(VLOOKUP(A301,REKAPAN!$A$1:$M$2737,12, FALSE))</f>
        <v/>
      </c>
      <c r="E307" s="40"/>
      <c r="F307" s="47" t="s">
        <v>351</v>
      </c>
      <c r="G307" s="49" t="str">
        <f t="shared" si="41"/>
        <v/>
      </c>
      <c r="H307" s="50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4" t="s">
        <v>266</v>
      </c>
      <c r="B308" s="52" t="str">
        <f>IFERROR(VLOOKUP(A301,REKAPAN!$A$1:$O$2737,15, FALSE))</f>
        <v/>
      </c>
      <c r="C308" s="58" t="s">
        <v>300</v>
      </c>
      <c r="D308" s="59" t="str">
        <f>IFERROR(VLOOKUP(A301,REKAPAN!$A$1:$M$2737,13, FALSE))</f>
        <v/>
      </c>
      <c r="E308" s="40"/>
      <c r="F308" s="47" t="s">
        <v>372</v>
      </c>
      <c r="G308" s="49" t="str">
        <f t="shared" si="41"/>
        <v/>
      </c>
      <c r="H308" s="50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4" t="s">
        <v>383</v>
      </c>
      <c r="B309" s="52" t="str">
        <f>IFERROR(VLOOKUP(A301,REKAPAN!$A$1:$M$2737,6, FALSE))</f>
        <v/>
      </c>
      <c r="C309" s="58" t="s">
        <v>325</v>
      </c>
      <c r="D309" s="60" t="str">
        <f>IFERROR(VLOOKUP(A301,REKAPAN!$A$1:$M$2737,11, FALSE))</f>
        <v/>
      </c>
      <c r="E309" s="40"/>
      <c r="F309" s="47" t="s">
        <v>394</v>
      </c>
      <c r="G309" s="61" t="str">
        <f>IFERROR(VLOOKUP(A301,REKAPAN!$A$1:$O$2737,14, FALSE))</f>
        <v/>
      </c>
      <c r="H309" s="50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4" t="s">
        <v>404</v>
      </c>
      <c r="B310" s="62" t="str">
        <f>IFERROR(VLOOKUP(A301,REKAPAN!$A$1:$M$2737,5, FALSE))</f>
        <v/>
      </c>
      <c r="C310" s="58" t="s">
        <v>351</v>
      </c>
      <c r="D310" s="60" t="str">
        <f>IFERROR(VLOOKUP(A301,REKAPAN!$A$1:$M$2737,9, FALSE))</f>
        <v/>
      </c>
      <c r="E310" s="40"/>
      <c r="F310" s="47" t="s">
        <v>383</v>
      </c>
      <c r="G310" s="63" t="str">
        <f t="shared" ref="G310:G311" si="42">B309</f>
        <v/>
      </c>
      <c r="H310" s="50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64"/>
      <c r="C311" s="58" t="s">
        <v>372</v>
      </c>
      <c r="D311" s="65" t="str">
        <f>IFERROR(VLOOKUP(A301,REKAPAN!$A$1:$M$2737,10, FALSE))</f>
        <v/>
      </c>
      <c r="E311" s="40"/>
      <c r="F311" s="47" t="s">
        <v>404</v>
      </c>
      <c r="G311" s="66" t="str">
        <f t="shared" si="42"/>
        <v/>
      </c>
      <c r="H311" s="50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64"/>
      <c r="C312" s="58" t="s">
        <v>394</v>
      </c>
      <c r="D312" s="65" t="str">
        <f>IFERROR(VLOOKUP(F301,REKAPAN!$A$1:$O$1,14, FALSE))</f>
        <v/>
      </c>
      <c r="E312" s="40"/>
      <c r="F312" s="47"/>
      <c r="H312" s="50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64"/>
      <c r="C313" s="53"/>
      <c r="D313" s="67"/>
      <c r="E313" s="40"/>
      <c r="F313" s="64"/>
      <c r="H313" s="50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7" t="s">
        <v>460</v>
      </c>
      <c r="B314" s="68" t="s">
        <v>462</v>
      </c>
      <c r="C314" s="53"/>
      <c r="D314" s="54"/>
      <c r="E314" s="40"/>
      <c r="F314" s="69" t="s">
        <v>464</v>
      </c>
      <c r="G314" s="70" t="s">
        <v>469</v>
      </c>
      <c r="H314" s="71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72" t="str">
        <f>IFERROR(VLOOKUP(A301,REKAPAN!$A$2:$R$2737,16, FALSE))</f>
        <v/>
      </c>
      <c r="B315" s="73"/>
      <c r="C315" s="74"/>
      <c r="D315" s="75"/>
      <c r="E315" s="76"/>
      <c r="F315" s="77"/>
      <c r="G315" s="78"/>
      <c r="H315" s="79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26" t="s">
        <v>4235</v>
      </c>
      <c r="B316" s="27"/>
      <c r="C316" s="27"/>
      <c r="D316" s="28"/>
      <c r="E316" s="29"/>
      <c r="F316" s="30" t="str">
        <f>A316</f>
        <v>(21)15</v>
      </c>
      <c r="G316" s="31" t="s">
        <v>238</v>
      </c>
      <c r="H316" s="32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34" t="s">
        <v>239</v>
      </c>
      <c r="B317" s="35" t="str">
        <f>IFERROR(VLOOKUP(A316,REKAPAN!$A$1:$M$2737,2, FALSE))</f>
        <v/>
      </c>
      <c r="C317" s="36"/>
      <c r="D317" s="38"/>
      <c r="E317" s="40"/>
      <c r="F317" s="30" t="s">
        <v>266</v>
      </c>
      <c r="G317" s="43" t="str">
        <f>B323</f>
        <v/>
      </c>
      <c r="H317" s="28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4" t="s">
        <v>269</v>
      </c>
      <c r="B318" s="45" t="str">
        <f>IFERROR(VLOOKUP(A316,REKAPAN!$A$1:$M$2737,3, FALSE))</f>
        <v/>
      </c>
      <c r="D318" s="46"/>
      <c r="E318" s="40"/>
      <c r="F318" s="47" t="s">
        <v>270</v>
      </c>
      <c r="G318" s="49" t="str">
        <f>B317</f>
        <v/>
      </c>
      <c r="H318" s="50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4"/>
      <c r="D319" s="46"/>
      <c r="E319" s="40"/>
      <c r="F319" s="47" t="s">
        <v>283</v>
      </c>
      <c r="G319" s="51" t="str">
        <f t="shared" ref="G319:G323" si="43">D322</f>
        <v/>
      </c>
      <c r="H319" s="50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34.5" customHeight="1">
      <c r="A320" s="44"/>
      <c r="D320" s="46"/>
      <c r="E320" s="40"/>
      <c r="F320" s="47" t="s">
        <v>300</v>
      </c>
      <c r="G320" s="51" t="str">
        <f t="shared" si="43"/>
        <v/>
      </c>
      <c r="H320" s="50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4" t="s">
        <v>306</v>
      </c>
      <c r="B321" s="52" t="str">
        <f>IFERROR(VLOOKUP(A316,REKAPAN!$A$1:$M$2737,4, FALSE))</f>
        <v/>
      </c>
      <c r="C321" s="53"/>
      <c r="D321" s="54"/>
      <c r="E321" s="40"/>
      <c r="F321" s="47" t="s">
        <v>325</v>
      </c>
      <c r="G321" s="49" t="str">
        <f t="shared" si="43"/>
        <v/>
      </c>
      <c r="H321" s="50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30" t="s">
        <v>332</v>
      </c>
      <c r="B322" s="55" t="s">
        <v>333</v>
      </c>
      <c r="C322" s="56" t="s">
        <v>283</v>
      </c>
      <c r="D322" s="57" t="str">
        <f>IFERROR(VLOOKUP(A316,REKAPAN!$A$1:$M$2737,12, FALSE))</f>
        <v/>
      </c>
      <c r="E322" s="40"/>
      <c r="F322" s="47" t="s">
        <v>351</v>
      </c>
      <c r="G322" s="49" t="str">
        <f t="shared" si="43"/>
        <v/>
      </c>
      <c r="H322" s="50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4" t="s">
        <v>266</v>
      </c>
      <c r="B323" s="52" t="str">
        <f>IFERROR(VLOOKUP(A316,REKAPAN!$A$1:$O$2737,15, FALSE))</f>
        <v/>
      </c>
      <c r="C323" s="58" t="s">
        <v>300</v>
      </c>
      <c r="D323" s="59" t="str">
        <f>IFERROR(VLOOKUP(A316,REKAPAN!$A$1:$M$2737,13, FALSE))</f>
        <v/>
      </c>
      <c r="E323" s="40"/>
      <c r="F323" s="47" t="s">
        <v>372</v>
      </c>
      <c r="G323" s="49" t="str">
        <f t="shared" si="43"/>
        <v/>
      </c>
      <c r="H323" s="50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4" t="s">
        <v>383</v>
      </c>
      <c r="B324" s="52" t="str">
        <f>IFERROR(VLOOKUP(A316,REKAPAN!$A$1:$M$2737,6, FALSE))</f>
        <v/>
      </c>
      <c r="C324" s="58" t="s">
        <v>325</v>
      </c>
      <c r="D324" s="60" t="str">
        <f>IFERROR(VLOOKUP(A316,REKAPAN!$A$1:$M$2737,11, FALSE))</f>
        <v/>
      </c>
      <c r="E324" s="40"/>
      <c r="F324" s="47" t="s">
        <v>394</v>
      </c>
      <c r="G324" s="61" t="str">
        <f>IFERROR(VLOOKUP(A316,REKAPAN!$A$1:$O$2737,14, FALSE))</f>
        <v/>
      </c>
      <c r="H324" s="50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4" t="s">
        <v>404</v>
      </c>
      <c r="B325" s="62" t="str">
        <f>IFERROR(VLOOKUP(A316,REKAPAN!$A$1:$M$2737,5, FALSE))</f>
        <v/>
      </c>
      <c r="C325" s="58" t="s">
        <v>351</v>
      </c>
      <c r="D325" s="60" t="str">
        <f>IFERROR(VLOOKUP(A316,REKAPAN!$A$1:$M$2737,9, FALSE))</f>
        <v/>
      </c>
      <c r="E325" s="40"/>
      <c r="F325" s="47" t="s">
        <v>383</v>
      </c>
      <c r="G325" s="63" t="str">
        <f t="shared" ref="G325:G326" si="44">B324</f>
        <v/>
      </c>
      <c r="H325" s="50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64"/>
      <c r="C326" s="58" t="s">
        <v>372</v>
      </c>
      <c r="D326" s="65" t="str">
        <f>IFERROR(VLOOKUP(A316,REKAPAN!$A$1:$M$2737,10, FALSE))</f>
        <v/>
      </c>
      <c r="E326" s="40"/>
      <c r="F326" s="47" t="s">
        <v>404</v>
      </c>
      <c r="G326" s="66" t="str">
        <f t="shared" si="44"/>
        <v/>
      </c>
      <c r="H326" s="50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64"/>
      <c r="C327" s="58" t="s">
        <v>394</v>
      </c>
      <c r="D327" s="65" t="str">
        <f>IFERROR(VLOOKUP(F316,REKAPAN!$A$1:$O$1,14, FALSE))</f>
        <v/>
      </c>
      <c r="E327" s="40"/>
      <c r="F327" s="47"/>
      <c r="H327" s="50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5.75" customHeight="1">
      <c r="A328" s="64"/>
      <c r="C328" s="53"/>
      <c r="D328" s="67"/>
      <c r="E328" s="40"/>
      <c r="F328" s="64"/>
      <c r="H328" s="50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7" t="s">
        <v>460</v>
      </c>
      <c r="B329" s="68" t="s">
        <v>462</v>
      </c>
      <c r="C329" s="53"/>
      <c r="D329" s="54"/>
      <c r="E329" s="40"/>
      <c r="F329" s="69" t="s">
        <v>464</v>
      </c>
      <c r="G329" s="70" t="s">
        <v>469</v>
      </c>
      <c r="H329" s="71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72" t="str">
        <f>IFERROR(VLOOKUP(A316,REKAPAN!$A$2:$R$2737,16, FALSE))</f>
        <v/>
      </c>
      <c r="B330" s="73"/>
      <c r="C330" s="74"/>
      <c r="D330" s="75"/>
      <c r="E330" s="76"/>
      <c r="F330" s="77"/>
      <c r="G330" s="78"/>
      <c r="H330" s="79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26" t="s">
        <v>4237</v>
      </c>
      <c r="B331" s="27"/>
      <c r="C331" s="27"/>
      <c r="D331" s="28"/>
      <c r="E331" s="29"/>
      <c r="F331" s="30" t="str">
        <f>A331</f>
        <v>(21)16</v>
      </c>
      <c r="G331" s="31" t="s">
        <v>238</v>
      </c>
      <c r="H331" s="32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34" t="s">
        <v>239</v>
      </c>
      <c r="B332" s="35" t="str">
        <f>IFERROR(VLOOKUP(A331,REKAPAN!$A$1:$M$2737,2, FALSE))</f>
        <v/>
      </c>
      <c r="C332" s="36"/>
      <c r="D332" s="38"/>
      <c r="E332" s="40"/>
      <c r="F332" s="30" t="s">
        <v>266</v>
      </c>
      <c r="G332" s="43" t="str">
        <f>B338</f>
        <v/>
      </c>
      <c r="H332" s="28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4" t="s">
        <v>269</v>
      </c>
      <c r="B333" s="45" t="str">
        <f>IFERROR(VLOOKUP(A331,REKAPAN!$A$1:$M$2737,3, FALSE))</f>
        <v/>
      </c>
      <c r="D333" s="46"/>
      <c r="E333" s="40"/>
      <c r="F333" s="47" t="s">
        <v>270</v>
      </c>
      <c r="G333" s="49" t="str">
        <f>B332</f>
        <v/>
      </c>
      <c r="H333" s="50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4"/>
      <c r="D334" s="46"/>
      <c r="E334" s="40"/>
      <c r="F334" s="47" t="s">
        <v>283</v>
      </c>
      <c r="G334" s="51" t="str">
        <f t="shared" ref="G334:G338" si="45">D337</f>
        <v/>
      </c>
      <c r="H334" s="50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4"/>
      <c r="D335" s="46"/>
      <c r="E335" s="40"/>
      <c r="F335" s="47" t="s">
        <v>300</v>
      </c>
      <c r="G335" s="51" t="str">
        <f t="shared" si="45"/>
        <v/>
      </c>
      <c r="H335" s="50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4" t="s">
        <v>306</v>
      </c>
      <c r="B336" s="52" t="str">
        <f>IFERROR(VLOOKUP(A331,REKAPAN!$A$1:$M$2737,4, FALSE))</f>
        <v/>
      </c>
      <c r="C336" s="53"/>
      <c r="D336" s="54"/>
      <c r="E336" s="40"/>
      <c r="F336" s="47" t="s">
        <v>325</v>
      </c>
      <c r="G336" s="49" t="str">
        <f t="shared" si="45"/>
        <v/>
      </c>
      <c r="H336" s="50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30" t="s">
        <v>332</v>
      </c>
      <c r="B337" s="55" t="s">
        <v>333</v>
      </c>
      <c r="C337" s="56" t="s">
        <v>283</v>
      </c>
      <c r="D337" s="57" t="str">
        <f>IFERROR(VLOOKUP(A331,REKAPAN!$A$1:$M$2737,12, FALSE))</f>
        <v/>
      </c>
      <c r="E337" s="40"/>
      <c r="F337" s="47" t="s">
        <v>351</v>
      </c>
      <c r="G337" s="49" t="str">
        <f t="shared" si="45"/>
        <v/>
      </c>
      <c r="H337" s="50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4" t="s">
        <v>266</v>
      </c>
      <c r="B338" s="52" t="str">
        <f>IFERROR(VLOOKUP(A331,REKAPAN!$A$1:$O$2737,15, FALSE))</f>
        <v/>
      </c>
      <c r="C338" s="58" t="s">
        <v>300</v>
      </c>
      <c r="D338" s="59" t="str">
        <f>IFERROR(VLOOKUP(A331,REKAPAN!$A$1:$M$2737,13, FALSE))</f>
        <v/>
      </c>
      <c r="E338" s="40"/>
      <c r="F338" s="47" t="s">
        <v>372</v>
      </c>
      <c r="G338" s="49" t="str">
        <f t="shared" si="45"/>
        <v/>
      </c>
      <c r="H338" s="50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4" t="s">
        <v>383</v>
      </c>
      <c r="B339" s="52" t="str">
        <f>IFERROR(VLOOKUP(A331,REKAPAN!$A$1:$M$2737,6, FALSE))</f>
        <v/>
      </c>
      <c r="C339" s="58" t="s">
        <v>325</v>
      </c>
      <c r="D339" s="60" t="str">
        <f>IFERROR(VLOOKUP(A331,REKAPAN!$A$1:$M$2737,11, FALSE))</f>
        <v/>
      </c>
      <c r="E339" s="40"/>
      <c r="F339" s="47" t="s">
        <v>394</v>
      </c>
      <c r="G339" s="61" t="str">
        <f>IFERROR(VLOOKUP(A331,REKAPAN!$A$1:$O$2737,14, FALSE))</f>
        <v/>
      </c>
      <c r="H339" s="50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4" t="s">
        <v>404</v>
      </c>
      <c r="B340" s="62" t="str">
        <f>IFERROR(VLOOKUP(A331,REKAPAN!$A$1:$M$2737,5, FALSE))</f>
        <v/>
      </c>
      <c r="C340" s="58" t="s">
        <v>351</v>
      </c>
      <c r="D340" s="60" t="str">
        <f>IFERROR(VLOOKUP(A331,REKAPAN!$A$1:$M$2737,9, FALSE))</f>
        <v/>
      </c>
      <c r="E340" s="40"/>
      <c r="F340" s="47" t="s">
        <v>383</v>
      </c>
      <c r="G340" s="63" t="str">
        <f t="shared" ref="G340:G341" si="46">B339</f>
        <v/>
      </c>
      <c r="H340" s="50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64"/>
      <c r="C341" s="58" t="s">
        <v>372</v>
      </c>
      <c r="D341" s="65" t="str">
        <f>IFERROR(VLOOKUP(A331,REKAPAN!$A$1:$M$2737,10, FALSE))</f>
        <v/>
      </c>
      <c r="E341" s="40"/>
      <c r="F341" s="47" t="s">
        <v>404</v>
      </c>
      <c r="G341" s="66" t="str">
        <f t="shared" si="46"/>
        <v/>
      </c>
      <c r="H341" s="50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64"/>
      <c r="C342" s="58" t="s">
        <v>394</v>
      </c>
      <c r="D342" s="65" t="str">
        <f>IFERROR(VLOOKUP(F331,REKAPAN!$A$1:$O$1,14, FALSE))</f>
        <v/>
      </c>
      <c r="E342" s="40"/>
      <c r="F342" s="47"/>
      <c r="H342" s="50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45.0" customHeight="1">
      <c r="A343" s="64"/>
      <c r="C343" s="53"/>
      <c r="D343" s="67"/>
      <c r="E343" s="40"/>
      <c r="F343" s="64"/>
      <c r="H343" s="50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7" t="s">
        <v>460</v>
      </c>
      <c r="B344" s="68" t="s">
        <v>462</v>
      </c>
      <c r="C344" s="53"/>
      <c r="D344" s="54"/>
      <c r="E344" s="40"/>
      <c r="F344" s="69" t="s">
        <v>464</v>
      </c>
      <c r="G344" s="70" t="s">
        <v>469</v>
      </c>
      <c r="H344" s="71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72" t="str">
        <f>IFERROR(VLOOKUP(A331,REKAPAN!$A$2:$R$2737,16, FALSE))</f>
        <v/>
      </c>
      <c r="B345" s="73"/>
      <c r="C345" s="74"/>
      <c r="D345" s="75"/>
      <c r="E345" s="76"/>
      <c r="F345" s="77"/>
      <c r="G345" s="78"/>
      <c r="H345" s="79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26" t="s">
        <v>679</v>
      </c>
      <c r="B346" s="27"/>
      <c r="C346" s="27"/>
      <c r="D346" s="28"/>
      <c r="E346" s="29"/>
      <c r="F346" s="30" t="str">
        <f>A346</f>
        <v>(22)1</v>
      </c>
      <c r="G346" s="31" t="s">
        <v>238</v>
      </c>
      <c r="H346" s="32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34" t="s">
        <v>239</v>
      </c>
      <c r="B347" s="35" t="str">
        <f>IFERROR(VLOOKUP(A346,REKAPAN!$A$1:$M$2737,2, FALSE))</f>
        <v>Viki febriani ( rumah bp sukirno) </v>
      </c>
      <c r="C347" s="36"/>
      <c r="D347" s="38"/>
      <c r="E347" s="40"/>
      <c r="F347" s="30" t="s">
        <v>266</v>
      </c>
      <c r="G347" s="43" t="str">
        <f>B353</f>
        <v>CS YENI (082321458214)</v>
      </c>
      <c r="H347" s="28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4" t="s">
        <v>269</v>
      </c>
      <c r="B348" s="45" t="str">
        <f>IFERROR(VLOOKUP(A346,REKAPAN!$A$1:$M$2737,3, FALSE))</f>
        <v>Sida rukun rt 02 / 07 susukan,kec susukan.kab banjarnegara,53475</v>
      </c>
      <c r="D348" s="46"/>
      <c r="E348" s="40"/>
      <c r="F348" s="47" t="s">
        <v>270</v>
      </c>
      <c r="G348" s="49" t="str">
        <f>B347</f>
        <v>Viki febriani ( rumah bp sukirno) </v>
      </c>
      <c r="H348" s="50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5.75" customHeight="1">
      <c r="A349" s="44"/>
      <c r="D349" s="46"/>
      <c r="E349" s="40"/>
      <c r="F349" s="47" t="s">
        <v>283</v>
      </c>
      <c r="G349" s="51" t="str">
        <f t="shared" ref="G349:G353" si="47">D352</f>
        <v>20/04/19</v>
      </c>
      <c r="H349" s="50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5.75" customHeight="1">
      <c r="A350" s="44"/>
      <c r="D350" s="46"/>
      <c r="E350" s="40"/>
      <c r="F350" s="47" t="s">
        <v>300</v>
      </c>
      <c r="G350" s="51" t="str">
        <f t="shared" si="47"/>
        <v>20/04/19</v>
      </c>
      <c r="H350" s="50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4" t="s">
        <v>306</v>
      </c>
      <c r="B351" s="52" t="str">
        <f>IFERROR(VLOOKUP(A346,REKAPAN!$A$1:$M$2737,4, FALSE))</f>
        <v>085779526936</v>
      </c>
      <c r="C351" s="53"/>
      <c r="D351" s="54"/>
      <c r="E351" s="40"/>
      <c r="F351" s="47" t="s">
        <v>325</v>
      </c>
      <c r="G351" s="49" t="str">
        <f t="shared" si="47"/>
        <v/>
      </c>
      <c r="H351" s="50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30" t="s">
        <v>332</v>
      </c>
      <c r="B352" s="55" t="s">
        <v>333</v>
      </c>
      <c r="C352" s="56" t="s">
        <v>283</v>
      </c>
      <c r="D352" s="57" t="str">
        <f>IFERROR(VLOOKUP(A346,REKAPAN!$A$1:$M$2737,12, FALSE))</f>
        <v>20/04/19</v>
      </c>
      <c r="E352" s="40"/>
      <c r="F352" s="47" t="s">
        <v>351</v>
      </c>
      <c r="G352" s="49">
        <f t="shared" si="47"/>
        <v>24000</v>
      </c>
      <c r="H352" s="50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4" t="s">
        <v>266</v>
      </c>
      <c r="B353" s="52" t="str">
        <f>IFERROR(VLOOKUP(A346,REKAPAN!$A$1:$O$2737,15, FALSE))</f>
        <v>CS YENI (082321458214)</v>
      </c>
      <c r="C353" s="58" t="s">
        <v>300</v>
      </c>
      <c r="D353" s="59" t="str">
        <f>IFERROR(VLOOKUP(A346,REKAPAN!$A$1:$M$2737,13, FALSE))</f>
        <v>20/04/19</v>
      </c>
      <c r="E353" s="40"/>
      <c r="F353" s="47" t="s">
        <v>372</v>
      </c>
      <c r="G353" s="49" t="str">
        <f t="shared" si="47"/>
        <v>JNE REG</v>
      </c>
      <c r="H353" s="50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4" t="s">
        <v>383</v>
      </c>
      <c r="B354" s="52">
        <f>IFERROR(VLOOKUP(A346,REKAPAN!$A$1:$M$2737,6, FALSE))</f>
        <v>3</v>
      </c>
      <c r="C354" s="58" t="s">
        <v>325</v>
      </c>
      <c r="D354" s="60" t="str">
        <f>IFERROR(VLOOKUP(A346,REKAPAN!$A$1:$M$2737,11, FALSE))</f>
        <v/>
      </c>
      <c r="E354" s="40"/>
      <c r="F354" s="47" t="s">
        <v>394</v>
      </c>
      <c r="G354" s="61" t="str">
        <f>IFERROR(VLOOKUP(A346,REKAPAN!$A$1:$O$2737,14, FALSE))</f>
        <v/>
      </c>
      <c r="H354" s="50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4" t="s">
        <v>404</v>
      </c>
      <c r="B355" s="62" t="str">
        <f>IFERROR(VLOOKUP(A346,REKAPAN!$A$1:$M$2737,5, FALSE))</f>
        <v>- Fazilla Tosca M do
- Khimar saafia tosca
- Fazilla kids tosca size.3 (set)</v>
      </c>
      <c r="C355" s="58" t="s">
        <v>351</v>
      </c>
      <c r="D355" s="60">
        <f>IFERROR(VLOOKUP(A346,REKAPAN!$A$1:$M$2737,9, FALSE))</f>
        <v>24000</v>
      </c>
      <c r="E355" s="40"/>
      <c r="F355" s="47" t="s">
        <v>383</v>
      </c>
      <c r="G355" s="63">
        <f t="shared" ref="G355:G356" si="48">B354</f>
        <v>3</v>
      </c>
      <c r="H355" s="50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64"/>
      <c r="C356" s="58" t="s">
        <v>372</v>
      </c>
      <c r="D356" s="65" t="str">
        <f>IFERROR(VLOOKUP(A346,REKAPAN!$A$1:$M$2737,10, FALSE))</f>
        <v>JNE REG</v>
      </c>
      <c r="E356" s="40"/>
      <c r="F356" s="47" t="s">
        <v>404</v>
      </c>
      <c r="G356" s="66" t="str">
        <f t="shared" si="48"/>
        <v>- Fazilla Tosca M do
- Khimar saafia tosca
- Fazilla kids tosca size.3 (set)</v>
      </c>
      <c r="H356" s="50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64"/>
      <c r="C357" s="58" t="s">
        <v>394</v>
      </c>
      <c r="D357" s="65" t="str">
        <f>IFERROR(VLOOKUP(F346,REKAPAN!$A$1:$O$1,14, FALSE))</f>
        <v/>
      </c>
      <c r="E357" s="40"/>
      <c r="F357" s="47"/>
      <c r="H357" s="50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64"/>
      <c r="C358" s="53"/>
      <c r="D358" s="67"/>
      <c r="E358" s="40"/>
      <c r="F358" s="64"/>
      <c r="H358" s="50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7" t="s">
        <v>460</v>
      </c>
      <c r="B359" s="68" t="s">
        <v>462</v>
      </c>
      <c r="C359" s="53"/>
      <c r="D359" s="54"/>
      <c r="E359" s="40"/>
      <c r="F359" s="69" t="s">
        <v>464</v>
      </c>
      <c r="G359" s="70" t="s">
        <v>469</v>
      </c>
      <c r="H359" s="71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72" t="str">
        <f>IFERROR(VLOOKUP(A346,REKAPAN!$A$2:$R$2737,16, FALSE))</f>
        <v>Rosty</v>
      </c>
      <c r="B360" s="73"/>
      <c r="C360" s="74"/>
      <c r="D360" s="75"/>
      <c r="E360" s="76"/>
      <c r="F360" s="77"/>
      <c r="G360" s="78"/>
      <c r="H360" s="79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26" t="s">
        <v>685</v>
      </c>
      <c r="B361" s="27"/>
      <c r="C361" s="27"/>
      <c r="D361" s="28"/>
      <c r="E361" s="29"/>
      <c r="F361" s="30" t="str">
        <f>A361</f>
        <v>(22)2</v>
      </c>
      <c r="G361" s="31" t="s">
        <v>238</v>
      </c>
      <c r="H361" s="32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34" t="s">
        <v>239</v>
      </c>
      <c r="B362" s="35" t="str">
        <f>IFERROR(VLOOKUP(A361,REKAPAN!$A$1:$M$2737,2, FALSE))</f>
        <v>Devi Andriani</v>
      </c>
      <c r="C362" s="36"/>
      <c r="D362" s="38"/>
      <c r="E362" s="40"/>
      <c r="F362" s="30" t="s">
        <v>266</v>
      </c>
      <c r="G362" s="43" t="str">
        <f>B368</f>
        <v>CS YENI (082321458214)</v>
      </c>
      <c r="H362" s="28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4" t="s">
        <v>269</v>
      </c>
      <c r="B363" s="45" t="str">
        <f>IFERROR(VLOOKUP(A361,REKAPAN!$A$1:$M$2737,3, FALSE))</f>
        <v>Toko Kue Harum Cakes Jl. Raya Cilandak KKO No. 3B RT / RW 12 / 8 Ragunan ,Pasar Minggu ,Jakarta Selatan 12560</v>
      </c>
      <c r="D363" s="46"/>
      <c r="E363" s="40"/>
      <c r="F363" s="47" t="s">
        <v>270</v>
      </c>
      <c r="G363" s="49" t="str">
        <f>B362</f>
        <v>Devi Andriani</v>
      </c>
      <c r="H363" s="50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25.5" customHeight="1">
      <c r="A364" s="44"/>
      <c r="D364" s="46"/>
      <c r="E364" s="40"/>
      <c r="F364" s="47" t="s">
        <v>283</v>
      </c>
      <c r="G364" s="51" t="str">
        <f t="shared" ref="G364:G368" si="49">D367</f>
        <v>20/04/19</v>
      </c>
      <c r="H364" s="50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24.75" customHeight="1">
      <c r="A365" s="44"/>
      <c r="D365" s="46"/>
      <c r="E365" s="40"/>
      <c r="F365" s="47" t="s">
        <v>300</v>
      </c>
      <c r="G365" s="51" t="str">
        <f t="shared" si="49"/>
        <v>20/04/19</v>
      </c>
      <c r="H365" s="50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4" t="s">
        <v>306</v>
      </c>
      <c r="B366" s="52" t="str">
        <f>IFERROR(VLOOKUP(A361,REKAPAN!$A$1:$M$2737,4, FALSE))</f>
        <v>087876077774</v>
      </c>
      <c r="C366" s="53"/>
      <c r="D366" s="54"/>
      <c r="E366" s="40"/>
      <c r="F366" s="47" t="s">
        <v>325</v>
      </c>
      <c r="G366" s="49" t="str">
        <f t="shared" si="49"/>
        <v/>
      </c>
      <c r="H366" s="50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30" t="s">
        <v>332</v>
      </c>
      <c r="B367" s="55" t="s">
        <v>333</v>
      </c>
      <c r="C367" s="56" t="s">
        <v>283</v>
      </c>
      <c r="D367" s="57" t="str">
        <f>IFERROR(VLOOKUP(A361,REKAPAN!$A$1:$M$2737,12, FALSE))</f>
        <v>20/04/19</v>
      </c>
      <c r="E367" s="40"/>
      <c r="F367" s="47" t="s">
        <v>351</v>
      </c>
      <c r="G367" s="49">
        <f t="shared" si="49"/>
        <v>11000</v>
      </c>
      <c r="H367" s="50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4" t="s">
        <v>266</v>
      </c>
      <c r="B368" s="52" t="str">
        <f>IFERROR(VLOOKUP(A361,REKAPAN!$A$1:$O$2737,15, FALSE))</f>
        <v>CS YENI (082321458214)</v>
      </c>
      <c r="C368" s="58" t="s">
        <v>300</v>
      </c>
      <c r="D368" s="59" t="str">
        <f>IFERROR(VLOOKUP(A361,REKAPAN!$A$1:$M$2737,13, FALSE))</f>
        <v>20/04/19</v>
      </c>
      <c r="E368" s="40"/>
      <c r="F368" s="47" t="s">
        <v>372</v>
      </c>
      <c r="G368" s="49" t="str">
        <f t="shared" si="49"/>
        <v>JNE REG</v>
      </c>
      <c r="H368" s="50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4" t="s">
        <v>383</v>
      </c>
      <c r="B369" s="52">
        <f>IFERROR(VLOOKUP(A361,REKAPAN!$A$1:$M$2737,6, FALSE))</f>
        <v>2</v>
      </c>
      <c r="C369" s="58" t="s">
        <v>325</v>
      </c>
      <c r="D369" s="60" t="str">
        <f>IFERROR(VLOOKUP(A361,REKAPAN!$A$1:$M$2737,11, FALSE))</f>
        <v/>
      </c>
      <c r="E369" s="40"/>
      <c r="F369" s="47" t="s">
        <v>394</v>
      </c>
      <c r="G369" s="61" t="str">
        <f>IFERROR(VLOOKUP(A361,REKAPAN!$A$1:$O$2737,14, FALSE))</f>
        <v/>
      </c>
      <c r="H369" s="50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4" t="s">
        <v>404</v>
      </c>
      <c r="B370" s="62" t="str">
        <f>IFERROR(VLOOKUP(A361,REKAPAN!$A$1:$M$2737,5, FALSE))</f>
        <v>- Zenya Rose XL do
- Khimar zenya rose</v>
      </c>
      <c r="C370" s="58" t="s">
        <v>351</v>
      </c>
      <c r="D370" s="60">
        <f>IFERROR(VLOOKUP(A361,REKAPAN!$A$1:$M$2737,9, FALSE))</f>
        <v>11000</v>
      </c>
      <c r="E370" s="40"/>
      <c r="F370" s="47" t="s">
        <v>383</v>
      </c>
      <c r="G370" s="63">
        <f t="shared" ref="G370:G371" si="50">B369</f>
        <v>2</v>
      </c>
      <c r="H370" s="50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64"/>
      <c r="C371" s="58" t="s">
        <v>372</v>
      </c>
      <c r="D371" s="65" t="str">
        <f>IFERROR(VLOOKUP(A361,REKAPAN!$A$1:$M$2737,10, FALSE))</f>
        <v>JNE REG</v>
      </c>
      <c r="E371" s="40"/>
      <c r="F371" s="47" t="s">
        <v>404</v>
      </c>
      <c r="G371" s="66" t="str">
        <f t="shared" si="50"/>
        <v>- Zenya Rose XL do
- Khimar zenya rose</v>
      </c>
      <c r="H371" s="50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5.75" customHeight="1">
      <c r="A372" s="64"/>
      <c r="C372" s="58" t="s">
        <v>394</v>
      </c>
      <c r="D372" s="65" t="str">
        <f>IFERROR(VLOOKUP(F361,REKAPAN!$A$1:$O$1,14, FALSE))</f>
        <v/>
      </c>
      <c r="E372" s="40"/>
      <c r="F372" s="47"/>
      <c r="H372" s="50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26.25" customHeight="1">
      <c r="A373" s="64"/>
      <c r="C373" s="53"/>
      <c r="D373" s="67"/>
      <c r="E373" s="40"/>
      <c r="F373" s="64"/>
      <c r="H373" s="50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7" t="s">
        <v>460</v>
      </c>
      <c r="B374" s="68" t="s">
        <v>462</v>
      </c>
      <c r="C374" s="53"/>
      <c r="D374" s="54"/>
      <c r="E374" s="40"/>
      <c r="F374" s="69" t="s">
        <v>464</v>
      </c>
      <c r="G374" s="70" t="s">
        <v>469</v>
      </c>
      <c r="H374" s="71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72" t="str">
        <f>IFERROR(VLOOKUP(A361,REKAPAN!$A$2:$R$2737,16, FALSE))</f>
        <v>Rosty</v>
      </c>
      <c r="B375" s="73"/>
      <c r="C375" s="74"/>
      <c r="D375" s="75"/>
      <c r="E375" s="76"/>
      <c r="F375" s="77"/>
      <c r="G375" s="78"/>
      <c r="H375" s="79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26" t="s">
        <v>690</v>
      </c>
      <c r="B376" s="27"/>
      <c r="C376" s="27"/>
      <c r="D376" s="28"/>
      <c r="E376" s="29"/>
      <c r="F376" s="30" t="str">
        <f>A376</f>
        <v>(22)3</v>
      </c>
      <c r="G376" s="31" t="s">
        <v>238</v>
      </c>
      <c r="H376" s="32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34" t="s">
        <v>239</v>
      </c>
      <c r="B377" s="35" t="str">
        <f>IFERROR(VLOOKUP(A376,REKAPAN!$A$1:$M$2737,2, FALSE))</f>
        <v>Liza loundry</v>
      </c>
      <c r="C377" s="36"/>
      <c r="D377" s="38"/>
      <c r="E377" s="40"/>
      <c r="F377" s="30" t="s">
        <v>266</v>
      </c>
      <c r="G377" s="43" t="str">
        <f>B383</f>
        <v>CS YENI (082321458214)</v>
      </c>
      <c r="H377" s="28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4" t="s">
        <v>269</v>
      </c>
      <c r="B378" s="45" t="str">
        <f>IFERROR(VLOOKUP(A376,REKAPAN!$A$1:$M$2737,3, FALSE))</f>
        <v>jln trans barelang sungai raya..samping masjid nurul jihad kel sembulang kec galang kota batam</v>
      </c>
      <c r="D378" s="46"/>
      <c r="E378" s="40"/>
      <c r="F378" s="47" t="s">
        <v>270</v>
      </c>
      <c r="G378" s="49" t="str">
        <f>B377</f>
        <v>Liza loundry</v>
      </c>
      <c r="H378" s="50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4"/>
      <c r="D379" s="46"/>
      <c r="E379" s="40"/>
      <c r="F379" s="47" t="s">
        <v>283</v>
      </c>
      <c r="G379" s="51" t="str">
        <f t="shared" ref="G379:G383" si="51">D382</f>
        <v>21/04/19</v>
      </c>
      <c r="H379" s="50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32.25" customHeight="1">
      <c r="A380" s="44"/>
      <c r="D380" s="46"/>
      <c r="E380" s="40"/>
      <c r="F380" s="47" t="s">
        <v>300</v>
      </c>
      <c r="G380" s="51" t="str">
        <f t="shared" si="51"/>
        <v>21/04/19</v>
      </c>
      <c r="H380" s="50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4" t="s">
        <v>306</v>
      </c>
      <c r="B381" s="52" t="str">
        <f>IFERROR(VLOOKUP(A376,REKAPAN!$A$1:$M$2737,4, FALSE))</f>
        <v>082385679111</v>
      </c>
      <c r="C381" s="53"/>
      <c r="D381" s="54"/>
      <c r="E381" s="40"/>
      <c r="F381" s="47" t="s">
        <v>325</v>
      </c>
      <c r="G381" s="49" t="str">
        <f t="shared" si="51"/>
        <v/>
      </c>
      <c r="H381" s="50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30" t="s">
        <v>332</v>
      </c>
      <c r="B382" s="55" t="s">
        <v>333</v>
      </c>
      <c r="C382" s="56" t="s">
        <v>283</v>
      </c>
      <c r="D382" s="57" t="str">
        <f>IFERROR(VLOOKUP(A376,REKAPAN!$A$1:$M$2737,12, FALSE))</f>
        <v>21/04/19</v>
      </c>
      <c r="E382" s="40"/>
      <c r="F382" s="47" t="s">
        <v>351</v>
      </c>
      <c r="G382" s="49">
        <f t="shared" si="51"/>
        <v>35000</v>
      </c>
      <c r="H382" s="50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4" t="s">
        <v>266</v>
      </c>
      <c r="B383" s="52" t="str">
        <f>IFERROR(VLOOKUP(A376,REKAPAN!$A$1:$O$2737,15, FALSE))</f>
        <v>CS YENI (082321458214)</v>
      </c>
      <c r="C383" s="58" t="s">
        <v>300</v>
      </c>
      <c r="D383" s="59" t="str">
        <f>IFERROR(VLOOKUP(A376,REKAPAN!$A$1:$M$2737,13, FALSE))</f>
        <v>21/04/19</v>
      </c>
      <c r="E383" s="40"/>
      <c r="F383" s="47" t="s">
        <v>372</v>
      </c>
      <c r="G383" s="49" t="str">
        <f t="shared" si="51"/>
        <v>JNE REG</v>
      </c>
      <c r="H383" s="50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4" t="s">
        <v>383</v>
      </c>
      <c r="B384" s="52">
        <f>IFERROR(VLOOKUP(A376,REKAPAN!$A$1:$M$2737,6, FALSE))</f>
        <v>4</v>
      </c>
      <c r="C384" s="58" t="s">
        <v>325</v>
      </c>
      <c r="D384" s="60" t="str">
        <f>IFERROR(VLOOKUP(A376,REKAPAN!$A$1:$M$2737,11, FALSE))</f>
        <v/>
      </c>
      <c r="E384" s="40"/>
      <c r="F384" s="47" t="s">
        <v>394</v>
      </c>
      <c r="G384" s="61" t="str">
        <f>IFERROR(VLOOKUP(A376,REKAPAN!$A$1:$O$2737,14, FALSE))</f>
        <v/>
      </c>
      <c r="H384" s="50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4" t="s">
        <v>404</v>
      </c>
      <c r="B385" s="62" t="str">
        <f>IFERROR(VLOOKUP(A376,REKAPAN!$A$1:$M$2737,5, FALSE))</f>
        <v>Hasya maroon, hitam, choco, navy</v>
      </c>
      <c r="C385" s="58" t="s">
        <v>351</v>
      </c>
      <c r="D385" s="60">
        <f>IFERROR(VLOOKUP(A376,REKAPAN!$A$1:$M$2737,9, FALSE))</f>
        <v>35000</v>
      </c>
      <c r="E385" s="40"/>
      <c r="F385" s="47" t="s">
        <v>383</v>
      </c>
      <c r="G385" s="63">
        <f t="shared" ref="G385:G386" si="52">B384</f>
        <v>4</v>
      </c>
      <c r="H385" s="50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64"/>
      <c r="C386" s="58" t="s">
        <v>372</v>
      </c>
      <c r="D386" s="65" t="str">
        <f>IFERROR(VLOOKUP(A376,REKAPAN!$A$1:$M$2737,10, FALSE))</f>
        <v>JNE REG</v>
      </c>
      <c r="E386" s="40"/>
      <c r="F386" s="47" t="s">
        <v>404</v>
      </c>
      <c r="G386" s="66" t="str">
        <f t="shared" si="52"/>
        <v>Hasya maroon, hitam, choco, navy</v>
      </c>
      <c r="H386" s="50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5.75" customHeight="1">
      <c r="A387" s="64"/>
      <c r="C387" s="58" t="s">
        <v>394</v>
      </c>
      <c r="D387" s="65" t="str">
        <f>IFERROR(VLOOKUP(F376,REKAPAN!$A$1:$O$1,14, FALSE))</f>
        <v/>
      </c>
      <c r="E387" s="40"/>
      <c r="F387" s="47"/>
      <c r="H387" s="50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5.75" customHeight="1">
      <c r="A388" s="64"/>
      <c r="C388" s="53"/>
      <c r="D388" s="67"/>
      <c r="E388" s="40"/>
      <c r="F388" s="64"/>
      <c r="H388" s="50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7" t="s">
        <v>460</v>
      </c>
      <c r="B389" s="68" t="s">
        <v>462</v>
      </c>
      <c r="C389" s="53"/>
      <c r="D389" s="54"/>
      <c r="E389" s="40"/>
      <c r="F389" s="69" t="s">
        <v>464</v>
      </c>
      <c r="G389" s="70" t="s">
        <v>469</v>
      </c>
      <c r="H389" s="71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72" t="str">
        <f>IFERROR(VLOOKUP(A376,REKAPAN!$A$2:$R$2737,16, FALSE))</f>
        <v>Rosty</v>
      </c>
      <c r="B390" s="73"/>
      <c r="C390" s="74"/>
      <c r="D390" s="75"/>
      <c r="E390" s="76"/>
      <c r="F390" s="77"/>
      <c r="G390" s="78"/>
      <c r="H390" s="79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26" t="s">
        <v>696</v>
      </c>
      <c r="B391" s="27"/>
      <c r="C391" s="27"/>
      <c r="D391" s="28"/>
      <c r="E391" s="29"/>
      <c r="F391" s="30" t="str">
        <f>A391</f>
        <v>(22)4</v>
      </c>
      <c r="G391" s="31" t="s">
        <v>238</v>
      </c>
      <c r="H391" s="32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34" t="s">
        <v>239</v>
      </c>
      <c r="B392" s="35" t="str">
        <f>IFERROR(VLOOKUP(A391,REKAPAN!$A$1:$M$2737,2, FALSE))</f>
        <v>Kiki Souvenir Banjarmasin</v>
      </c>
      <c r="C392" s="36"/>
      <c r="D392" s="38"/>
      <c r="E392" s="40"/>
      <c r="F392" s="30" t="s">
        <v>266</v>
      </c>
      <c r="G392" s="43" t="str">
        <f>B398</f>
        <v>CS YENI (082321458214)</v>
      </c>
      <c r="H392" s="28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4" t="s">
        <v>269</v>
      </c>
      <c r="B393" s="45" t="str">
        <f>IFERROR(VLOOKUP(A391,REKAPAN!$A$1:$M$2737,3, FALSE))</f>
        <v>Jl. S. Parman No. 9 (sebelah polda - samping Alfamart) kota banjarmasin kalimantan selatan</v>
      </c>
      <c r="D393" s="46"/>
      <c r="E393" s="40"/>
      <c r="F393" s="47" t="s">
        <v>270</v>
      </c>
      <c r="G393" s="49" t="str">
        <f>B392</f>
        <v>Kiki Souvenir Banjarmasin</v>
      </c>
      <c r="H393" s="50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4"/>
      <c r="D394" s="46"/>
      <c r="E394" s="40"/>
      <c r="F394" s="47" t="s">
        <v>283</v>
      </c>
      <c r="G394" s="51" t="str">
        <f t="shared" ref="G394:G398" si="53">D397</f>
        <v>22/04/19</v>
      </c>
      <c r="H394" s="50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28.5" customHeight="1">
      <c r="A395" s="44"/>
      <c r="D395" s="46"/>
      <c r="E395" s="40"/>
      <c r="F395" s="47" t="s">
        <v>300</v>
      </c>
      <c r="G395" s="51" t="str">
        <f t="shared" si="53"/>
        <v>22/04/19</v>
      </c>
      <c r="H395" s="50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4" t="s">
        <v>306</v>
      </c>
      <c r="B396" s="52" t="str">
        <f>IFERROR(VLOOKUP(A391,REKAPAN!$A$1:$M$2737,4, FALSE))</f>
        <v>082211111671</v>
      </c>
      <c r="C396" s="53"/>
      <c r="D396" s="54"/>
      <c r="E396" s="40"/>
      <c r="F396" s="47" t="s">
        <v>325</v>
      </c>
      <c r="G396" s="49" t="str">
        <f t="shared" si="53"/>
        <v/>
      </c>
      <c r="H396" s="50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30" t="s">
        <v>332</v>
      </c>
      <c r="B397" s="55"/>
      <c r="C397" s="56" t="s">
        <v>283</v>
      </c>
      <c r="D397" s="57" t="str">
        <f>IFERROR(VLOOKUP(A391,REKAPAN!$A$1:$M$2737,12, FALSE))</f>
        <v>22/04/19</v>
      </c>
      <c r="E397" s="40"/>
      <c r="F397" s="47" t="s">
        <v>351</v>
      </c>
      <c r="G397" s="49">
        <f t="shared" si="53"/>
        <v>82000</v>
      </c>
      <c r="H397" s="50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4" t="s">
        <v>266</v>
      </c>
      <c r="B398" s="52" t="str">
        <f>IFERROR(VLOOKUP(A391,REKAPAN!$A$1:$O$2737,15, FALSE))</f>
        <v>CS YENI (082321458214)</v>
      </c>
      <c r="C398" s="58" t="s">
        <v>300</v>
      </c>
      <c r="D398" s="59" t="str">
        <f>IFERROR(VLOOKUP(A391,REKAPAN!$A$1:$M$2737,13, FALSE))</f>
        <v>22/04/19</v>
      </c>
      <c r="E398" s="40"/>
      <c r="F398" s="47" t="s">
        <v>372</v>
      </c>
      <c r="G398" s="49" t="str">
        <f t="shared" si="53"/>
        <v>JNE REG</v>
      </c>
      <c r="H398" s="50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4" t="s">
        <v>383</v>
      </c>
      <c r="B399" s="52">
        <f>IFERROR(VLOOKUP(A391,REKAPAN!$A$1:$M$2737,6, FALSE))</f>
        <v>6</v>
      </c>
      <c r="C399" s="58" t="s">
        <v>325</v>
      </c>
      <c r="D399" s="60" t="str">
        <f>IFERROR(VLOOKUP(A391,REKAPAN!$A$1:$M$2737,11, FALSE))</f>
        <v/>
      </c>
      <c r="E399" s="40"/>
      <c r="F399" s="47" t="s">
        <v>394</v>
      </c>
      <c r="G399" s="61" t="str">
        <f>IFERROR(VLOOKUP(A391,REKAPAN!$A$1:$O$2737,14, FALSE))</f>
        <v/>
      </c>
      <c r="H399" s="50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4" t="s">
        <v>404</v>
      </c>
      <c r="B400" s="62" t="str">
        <f>IFERROR(VLOOKUP(A391,REKAPAN!$A$1:$M$2737,5, FALSE))</f>
        <v>- Elenora hitam XXL set
- Elenora cream XXL set
- Elenora kids hitam size.5 (set)
- Elenora cream size.5 (set)</v>
      </c>
      <c r="C400" s="58" t="s">
        <v>351</v>
      </c>
      <c r="D400" s="60">
        <f>IFERROR(VLOOKUP(A391,REKAPAN!$A$1:$M$2737,9, FALSE))</f>
        <v>82000</v>
      </c>
      <c r="E400" s="40"/>
      <c r="F400" s="47" t="s">
        <v>383</v>
      </c>
      <c r="G400" s="63">
        <f t="shared" ref="G400:G401" si="54">B399</f>
        <v>6</v>
      </c>
      <c r="H400" s="50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64"/>
      <c r="C401" s="58" t="s">
        <v>372</v>
      </c>
      <c r="D401" s="65" t="str">
        <f>IFERROR(VLOOKUP(A391,REKAPAN!$A$1:$M$2737,10, FALSE))</f>
        <v>JNE REG</v>
      </c>
      <c r="E401" s="40"/>
      <c r="F401" s="47" t="s">
        <v>404</v>
      </c>
      <c r="G401" s="66" t="str">
        <f t="shared" si="54"/>
        <v>- Elenora hitam XXL set
- Elenora cream XXL set
- Elenora kids hitam size.5 (set)
- Elenora cream size.5 (set)</v>
      </c>
      <c r="H401" s="50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64"/>
      <c r="C402" s="58" t="s">
        <v>394</v>
      </c>
      <c r="D402" s="65" t="str">
        <f>IFERROR(VLOOKUP(F391,REKAPAN!$A$1:$O$1,14, FALSE))</f>
        <v/>
      </c>
      <c r="E402" s="40"/>
      <c r="F402" s="47"/>
      <c r="H402" s="50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64"/>
      <c r="C403" s="53"/>
      <c r="D403" s="67"/>
      <c r="E403" s="40"/>
      <c r="F403" s="64"/>
      <c r="H403" s="50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7" t="s">
        <v>460</v>
      </c>
      <c r="B404" s="68" t="s">
        <v>462</v>
      </c>
      <c r="C404" s="53"/>
      <c r="D404" s="54"/>
      <c r="E404" s="40"/>
      <c r="F404" s="69" t="s">
        <v>464</v>
      </c>
      <c r="G404" s="70" t="s">
        <v>469</v>
      </c>
      <c r="H404" s="71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72" t="str">
        <f>IFERROR(VLOOKUP(A391,REKAPAN!$A$2:$R$2737,16, FALSE))</f>
        <v>Rosty</v>
      </c>
      <c r="B405" s="73"/>
      <c r="C405" s="74"/>
      <c r="D405" s="75"/>
      <c r="E405" s="76"/>
      <c r="F405" s="77"/>
      <c r="G405" s="78"/>
      <c r="H405" s="79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26" t="s">
        <v>702</v>
      </c>
      <c r="B406" s="27"/>
      <c r="C406" s="27"/>
      <c r="D406" s="28"/>
      <c r="E406" s="29"/>
      <c r="F406" s="30" t="str">
        <f>A406</f>
        <v>(22)5</v>
      </c>
      <c r="G406" s="31" t="s">
        <v>238</v>
      </c>
      <c r="H406" s="32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34" t="s">
        <v>239</v>
      </c>
      <c r="B407" s="35" t="str">
        <f>IFERROR(VLOOKUP(A406,REKAPAN!$A$1:$M$2737,2, FALSE))</f>
        <v>Kholifatun Inayah</v>
      </c>
      <c r="C407" s="36"/>
      <c r="D407" s="38"/>
      <c r="E407" s="40"/>
      <c r="F407" s="30" t="s">
        <v>266</v>
      </c>
      <c r="G407" s="43" t="str">
        <f>B413</f>
        <v>CS YENI (082321458214)</v>
      </c>
      <c r="H407" s="28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4" t="s">
        <v>269</v>
      </c>
      <c r="B408" s="45" t="str">
        <f>IFERROR(VLOOKUP(A406,REKAPAN!$A$1:$M$2737,3, FALSE))</f>
        <v>Desa Juwiring RT:08/RW:02 Kecamatan : Cepiring Kab/Kota : Kendal Provinsi : Jawa Tengah</v>
      </c>
      <c r="D408" s="46"/>
      <c r="E408" s="40"/>
      <c r="F408" s="47" t="s">
        <v>270</v>
      </c>
      <c r="G408" s="49" t="str">
        <f>B407</f>
        <v>Kholifatun Inayah</v>
      </c>
      <c r="H408" s="50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4"/>
      <c r="D409" s="46"/>
      <c r="E409" s="40"/>
      <c r="F409" s="47" t="s">
        <v>283</v>
      </c>
      <c r="G409" s="51" t="str">
        <f t="shared" ref="G409:G413" si="55">D412</f>
        <v>22/04/19</v>
      </c>
      <c r="H409" s="50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4"/>
      <c r="D410" s="46"/>
      <c r="E410" s="40"/>
      <c r="F410" s="47" t="s">
        <v>300</v>
      </c>
      <c r="G410" s="51" t="str">
        <f t="shared" si="55"/>
        <v>22/04/19</v>
      </c>
      <c r="H410" s="50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4" t="s">
        <v>306</v>
      </c>
      <c r="B411" s="52" t="str">
        <f>IFERROR(VLOOKUP(A406,REKAPAN!$A$1:$M$2737,4, FALSE))</f>
        <v>0895346912467</v>
      </c>
      <c r="C411" s="53"/>
      <c r="D411" s="54"/>
      <c r="E411" s="40"/>
      <c r="F411" s="47" t="s">
        <v>325</v>
      </c>
      <c r="G411" s="49" t="str">
        <f t="shared" si="55"/>
        <v/>
      </c>
      <c r="H411" s="50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30" t="s">
        <v>332</v>
      </c>
      <c r="B412" s="55"/>
      <c r="C412" s="56" t="s">
        <v>283</v>
      </c>
      <c r="D412" s="57" t="str">
        <f>IFERROR(VLOOKUP(A406,REKAPAN!$A$1:$M$2737,12, FALSE))</f>
        <v>22/04/19</v>
      </c>
      <c r="E412" s="40"/>
      <c r="F412" s="47" t="s">
        <v>351</v>
      </c>
      <c r="G412" s="49">
        <f t="shared" si="55"/>
        <v>19000</v>
      </c>
      <c r="H412" s="50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4" t="s">
        <v>266</v>
      </c>
      <c r="B413" s="52" t="str">
        <f>IFERROR(VLOOKUP(A406,REKAPAN!$A$1:$O$2737,15, FALSE))</f>
        <v>CS YENI (082321458214)</v>
      </c>
      <c r="C413" s="58" t="s">
        <v>300</v>
      </c>
      <c r="D413" s="59" t="str">
        <f>IFERROR(VLOOKUP(A406,REKAPAN!$A$1:$M$2737,13, FALSE))</f>
        <v>22/04/19</v>
      </c>
      <c r="E413" s="40"/>
      <c r="F413" s="47" t="s">
        <v>372</v>
      </c>
      <c r="G413" s="49" t="str">
        <f t="shared" si="55"/>
        <v>JNE REG</v>
      </c>
      <c r="H413" s="50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4" t="s">
        <v>383</v>
      </c>
      <c r="B414" s="52">
        <f>IFERROR(VLOOKUP(A406,REKAPAN!$A$1:$M$2737,6, FALSE))</f>
        <v>3</v>
      </c>
      <c r="C414" s="58" t="s">
        <v>325</v>
      </c>
      <c r="D414" s="60" t="str">
        <f>IFERROR(VLOOKUP(A406,REKAPAN!$A$1:$M$2737,11, FALSE))</f>
        <v/>
      </c>
      <c r="E414" s="40"/>
      <c r="F414" s="47" t="s">
        <v>394</v>
      </c>
      <c r="G414" s="61" t="str">
        <f>IFERROR(VLOOKUP(A406,REKAPAN!$A$1:$O$2737,14, FALSE))</f>
        <v/>
      </c>
      <c r="H414" s="50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4" t="s">
        <v>404</v>
      </c>
      <c r="B415" s="62" t="str">
        <f>IFERROR(VLOOKUP(A406,REKAPAN!$A$1:$M$2737,5, FALSE))</f>
        <v>- Tisha Lavender L set
- Tisha Navy M do</v>
      </c>
      <c r="C415" s="58" t="s">
        <v>351</v>
      </c>
      <c r="D415" s="60">
        <f>IFERROR(VLOOKUP(A406,REKAPAN!$A$1:$M$2737,9, FALSE))</f>
        <v>19000</v>
      </c>
      <c r="E415" s="40"/>
      <c r="F415" s="47" t="s">
        <v>383</v>
      </c>
      <c r="G415" s="63">
        <f t="shared" ref="G415:G416" si="56">B414</f>
        <v>3</v>
      </c>
      <c r="H415" s="50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64"/>
      <c r="C416" s="58" t="s">
        <v>372</v>
      </c>
      <c r="D416" s="65" t="str">
        <f>IFERROR(VLOOKUP(A406,REKAPAN!$A$1:$M$2737,10, FALSE))</f>
        <v>JNE REG</v>
      </c>
      <c r="E416" s="40"/>
      <c r="F416" s="47" t="s">
        <v>404</v>
      </c>
      <c r="G416" s="66" t="str">
        <f t="shared" si="56"/>
        <v>- Tisha Lavender L set
- Tisha Navy M do</v>
      </c>
      <c r="H416" s="50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64"/>
      <c r="C417" s="58" t="s">
        <v>394</v>
      </c>
      <c r="D417" s="65" t="str">
        <f>IFERROR(VLOOKUP(F406,REKAPAN!$A$1:$O$1,14, FALSE))</f>
        <v/>
      </c>
      <c r="E417" s="40"/>
      <c r="F417" s="47"/>
      <c r="H417" s="50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64"/>
      <c r="C418" s="53"/>
      <c r="D418" s="67"/>
      <c r="E418" s="40"/>
      <c r="F418" s="64"/>
      <c r="H418" s="50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7" t="s">
        <v>460</v>
      </c>
      <c r="B419" s="68" t="s">
        <v>462</v>
      </c>
      <c r="C419" s="53"/>
      <c r="D419" s="54"/>
      <c r="E419" s="40"/>
      <c r="F419" s="69" t="s">
        <v>464</v>
      </c>
      <c r="G419" s="70" t="s">
        <v>469</v>
      </c>
      <c r="H419" s="71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72" t="str">
        <f>IFERROR(VLOOKUP(A406,REKAPAN!$A$2:$R$2737,16, FALSE))</f>
        <v>Rosty</v>
      </c>
      <c r="B420" s="73"/>
      <c r="C420" s="74"/>
      <c r="D420" s="75"/>
      <c r="E420" s="76"/>
      <c r="F420" s="77"/>
      <c r="G420" s="78"/>
      <c r="H420" s="79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26" t="s">
        <v>707</v>
      </c>
      <c r="B421" s="27"/>
      <c r="C421" s="27"/>
      <c r="D421" s="28"/>
      <c r="E421" s="29"/>
      <c r="F421" s="30" t="str">
        <f>A421</f>
        <v>(22)6</v>
      </c>
      <c r="G421" s="31" t="s">
        <v>238</v>
      </c>
      <c r="H421" s="32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34" t="s">
        <v>239</v>
      </c>
      <c r="B422" s="35" t="str">
        <f>IFERROR(VLOOKUP(A421,REKAPAN!$A$1:$M$2737,2, FALSE))</f>
        <v>H. Ayi Fatimah (Matrial Padilah) </v>
      </c>
      <c r="C422" s="36"/>
      <c r="D422" s="38"/>
      <c r="E422" s="40"/>
      <c r="F422" s="30" t="s">
        <v>266</v>
      </c>
      <c r="G422" s="43" t="str">
        <f>B428</f>
        <v>CS YENI (082321458214)</v>
      </c>
      <c r="H422" s="28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4" t="s">
        <v>269</v>
      </c>
      <c r="B423" s="45" t="str">
        <f>IFERROR(VLOOKUP(A421,REKAPAN!$A$1:$M$2737,3, FALSE))</f>
        <v>kp. Darmaga rt04/rw05 ds. Neglasari kec. Bojongpicung kab. Cianjur 43283</v>
      </c>
      <c r="D423" s="46"/>
      <c r="E423" s="40"/>
      <c r="F423" s="47" t="s">
        <v>270</v>
      </c>
      <c r="G423" s="49" t="str">
        <f>B422</f>
        <v>H. Ayi Fatimah (Matrial Padilah) </v>
      </c>
      <c r="H423" s="50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4"/>
      <c r="D424" s="46"/>
      <c r="E424" s="40"/>
      <c r="F424" s="47" t="s">
        <v>283</v>
      </c>
      <c r="G424" s="51" t="str">
        <f t="shared" ref="G424:G428" si="57">D427</f>
        <v>22/04/19</v>
      </c>
      <c r="H424" s="50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4"/>
      <c r="D425" s="46"/>
      <c r="E425" s="40"/>
      <c r="F425" s="47" t="s">
        <v>300</v>
      </c>
      <c r="G425" s="51" t="str">
        <f t="shared" si="57"/>
        <v>22/04/19</v>
      </c>
      <c r="H425" s="50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4" t="s">
        <v>306</v>
      </c>
      <c r="B426" s="52" t="str">
        <f>IFERROR(VLOOKUP(A421,REKAPAN!$A$1:$M$2737,4, FALSE))</f>
        <v>081906546110</v>
      </c>
      <c r="C426" s="53"/>
      <c r="D426" s="54"/>
      <c r="E426" s="40"/>
      <c r="F426" s="47" t="s">
        <v>325</v>
      </c>
      <c r="G426" s="49" t="str">
        <f t="shared" si="57"/>
        <v/>
      </c>
      <c r="H426" s="50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30" t="s">
        <v>332</v>
      </c>
      <c r="B427" s="55" t="s">
        <v>333</v>
      </c>
      <c r="C427" s="56" t="s">
        <v>283</v>
      </c>
      <c r="D427" s="57" t="str">
        <f>IFERROR(VLOOKUP(A421,REKAPAN!$A$1:$M$2737,12, FALSE))</f>
        <v>22/04/19</v>
      </c>
      <c r="E427" s="40"/>
      <c r="F427" s="47" t="s">
        <v>351</v>
      </c>
      <c r="G427" s="49">
        <f t="shared" si="57"/>
        <v>16000</v>
      </c>
      <c r="H427" s="50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4" t="s">
        <v>266</v>
      </c>
      <c r="B428" s="52" t="str">
        <f>IFERROR(VLOOKUP(A421,REKAPAN!$A$1:$O$2737,15, FALSE))</f>
        <v>CS YENI (082321458214)</v>
      </c>
      <c r="C428" s="58" t="s">
        <v>300</v>
      </c>
      <c r="D428" s="59" t="str">
        <f>IFERROR(VLOOKUP(A421,REKAPAN!$A$1:$M$2737,13, FALSE))</f>
        <v>22/04/19</v>
      </c>
      <c r="E428" s="40"/>
      <c r="F428" s="47" t="s">
        <v>372</v>
      </c>
      <c r="G428" s="49" t="str">
        <f t="shared" si="57"/>
        <v>JNE REG</v>
      </c>
      <c r="H428" s="50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4" t="s">
        <v>383</v>
      </c>
      <c r="B429" s="52">
        <f>IFERROR(VLOOKUP(A421,REKAPAN!$A$1:$M$2737,6, FALSE))</f>
        <v>2</v>
      </c>
      <c r="C429" s="58" t="s">
        <v>325</v>
      </c>
      <c r="D429" s="60" t="str">
        <f>IFERROR(VLOOKUP(A421,REKAPAN!$A$1:$M$2737,11, FALSE))</f>
        <v/>
      </c>
      <c r="E429" s="40"/>
      <c r="F429" s="47" t="s">
        <v>394</v>
      </c>
      <c r="G429" s="61" t="str">
        <f>IFERROR(VLOOKUP(A421,REKAPAN!$A$1:$O$2737,14, FALSE))</f>
        <v/>
      </c>
      <c r="H429" s="50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4" t="s">
        <v>404</v>
      </c>
      <c r="B430" s="62" t="str">
        <f>IFERROR(VLOOKUP(A421,REKAPAN!$A$1:$M$2737,5, FALSE))</f>
        <v>Zenya Gold XL set</v>
      </c>
      <c r="C430" s="58" t="s">
        <v>351</v>
      </c>
      <c r="D430" s="60">
        <f>IFERROR(VLOOKUP(A421,REKAPAN!$A$1:$M$2737,9, FALSE))</f>
        <v>16000</v>
      </c>
      <c r="E430" s="40"/>
      <c r="F430" s="47" t="s">
        <v>383</v>
      </c>
      <c r="G430" s="63">
        <f t="shared" ref="G430:G431" si="58">B429</f>
        <v>2</v>
      </c>
      <c r="H430" s="50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64"/>
      <c r="C431" s="58" t="s">
        <v>372</v>
      </c>
      <c r="D431" s="65" t="str">
        <f>IFERROR(VLOOKUP(A421,REKAPAN!$A$1:$M$2737,10, FALSE))</f>
        <v>JNE REG</v>
      </c>
      <c r="E431" s="40"/>
      <c r="F431" s="47" t="s">
        <v>404</v>
      </c>
      <c r="G431" s="66" t="str">
        <f t="shared" si="58"/>
        <v>Zenya Gold XL set</v>
      </c>
      <c r="H431" s="50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64"/>
      <c r="C432" s="58" t="s">
        <v>394</v>
      </c>
      <c r="D432" s="65" t="str">
        <f>IFERROR(VLOOKUP(F421,REKAPAN!$A$1:$O$1,14, FALSE))</f>
        <v/>
      </c>
      <c r="E432" s="40"/>
      <c r="F432" s="47"/>
      <c r="H432" s="50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22.5" customHeight="1">
      <c r="A433" s="64"/>
      <c r="C433" s="53"/>
      <c r="D433" s="67"/>
      <c r="E433" s="40"/>
      <c r="F433" s="64"/>
      <c r="H433" s="50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7" t="s">
        <v>460</v>
      </c>
      <c r="B434" s="68" t="s">
        <v>462</v>
      </c>
      <c r="C434" s="53"/>
      <c r="D434" s="54"/>
      <c r="E434" s="40"/>
      <c r="F434" s="69" t="s">
        <v>464</v>
      </c>
      <c r="G434" s="70" t="s">
        <v>469</v>
      </c>
      <c r="H434" s="71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72" t="str">
        <f>IFERROR(VLOOKUP(A421,REKAPAN!$A$2:$R$2737,16, FALSE))</f>
        <v>Rosty</v>
      </c>
      <c r="B435" s="73"/>
      <c r="C435" s="74"/>
      <c r="D435" s="75"/>
      <c r="E435" s="76"/>
      <c r="F435" s="77"/>
      <c r="G435" s="78"/>
      <c r="H435" s="79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26" t="s">
        <v>712</v>
      </c>
      <c r="B436" s="27"/>
      <c r="C436" s="27"/>
      <c r="D436" s="28"/>
      <c r="E436" s="29"/>
      <c r="F436" s="30" t="str">
        <f>A436</f>
        <v>(22)7</v>
      </c>
      <c r="G436" s="31" t="s">
        <v>238</v>
      </c>
      <c r="H436" s="32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34" t="s">
        <v>239</v>
      </c>
      <c r="B437" s="35" t="str">
        <f>IFERROR(VLOOKUP(A436,REKAPAN!$A$1:$M$2737,2, FALSE))</f>
        <v>Khumusatul Maghfiroh</v>
      </c>
      <c r="C437" s="36"/>
      <c r="D437" s="38"/>
      <c r="E437" s="40"/>
      <c r="F437" s="30" t="s">
        <v>266</v>
      </c>
      <c r="G437" s="43" t="str">
        <f>B443</f>
        <v>CS YENI (082321458214)</v>
      </c>
      <c r="H437" s="28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4" t="s">
        <v>269</v>
      </c>
      <c r="B438" s="45" t="str">
        <f>IFERROR(VLOOKUP(A436,REKAPAN!$A$1:$M$2737,3, FALSE))</f>
        <v>Jalan Karang Anyar RT004/RW006 Kelurahan Bumijawa Kecamatan Bumijawa Kabupaten Tegal Provinsi Jawa Tengah Kode Pos 52466</v>
      </c>
      <c r="D438" s="46"/>
      <c r="E438" s="40"/>
      <c r="F438" s="47" t="s">
        <v>270</v>
      </c>
      <c r="G438" s="49" t="str">
        <f>B437</f>
        <v>Khumusatul Maghfiroh</v>
      </c>
      <c r="H438" s="50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4"/>
      <c r="D439" s="46"/>
      <c r="E439" s="40"/>
      <c r="F439" s="47" t="s">
        <v>283</v>
      </c>
      <c r="G439" s="51" t="str">
        <f t="shared" ref="G439:G443" si="59">D442</f>
        <v>22/04/19</v>
      </c>
      <c r="H439" s="50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4"/>
      <c r="D440" s="46"/>
      <c r="E440" s="40"/>
      <c r="F440" s="47" t="s">
        <v>300</v>
      </c>
      <c r="G440" s="51" t="str">
        <f t="shared" si="59"/>
        <v>22/04/19</v>
      </c>
      <c r="H440" s="50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4" t="s">
        <v>306</v>
      </c>
      <c r="B441" s="52" t="str">
        <f>IFERROR(VLOOKUP(A436,REKAPAN!$A$1:$M$2737,4, FALSE))</f>
        <v>081328138170</v>
      </c>
      <c r="C441" s="53"/>
      <c r="D441" s="54"/>
      <c r="E441" s="40"/>
      <c r="F441" s="47" t="s">
        <v>325</v>
      </c>
      <c r="G441" s="49" t="str">
        <f t="shared" si="59"/>
        <v/>
      </c>
      <c r="H441" s="50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30" t="s">
        <v>332</v>
      </c>
      <c r="B442" s="55" t="s">
        <v>333</v>
      </c>
      <c r="C442" s="56" t="s">
        <v>283</v>
      </c>
      <c r="D442" s="57" t="str">
        <f>IFERROR(VLOOKUP(A436,REKAPAN!$A$1:$M$2737,12, FALSE))</f>
        <v>22/04/19</v>
      </c>
      <c r="E442" s="40"/>
      <c r="F442" s="47" t="s">
        <v>351</v>
      </c>
      <c r="G442" s="49">
        <f t="shared" si="59"/>
        <v>27000</v>
      </c>
      <c r="H442" s="50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4" t="s">
        <v>266</v>
      </c>
      <c r="B443" s="52" t="str">
        <f>IFERROR(VLOOKUP(A436,REKAPAN!$A$1:$O$2737,15, FALSE))</f>
        <v>CS YENI (082321458214)</v>
      </c>
      <c r="C443" s="58" t="s">
        <v>300</v>
      </c>
      <c r="D443" s="59" t="str">
        <f>IFERROR(VLOOKUP(A436,REKAPAN!$A$1:$M$2737,13, FALSE))</f>
        <v>22/04/19</v>
      </c>
      <c r="E443" s="40"/>
      <c r="F443" s="47" t="s">
        <v>372</v>
      </c>
      <c r="G443" s="49" t="str">
        <f t="shared" si="59"/>
        <v>JNE REG</v>
      </c>
      <c r="H443" s="50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4" t="s">
        <v>383</v>
      </c>
      <c r="B444" s="52">
        <f>IFERROR(VLOOKUP(A436,REKAPAN!$A$1:$M$2737,6, FALSE))</f>
        <v>2</v>
      </c>
      <c r="C444" s="58" t="s">
        <v>325</v>
      </c>
      <c r="D444" s="60" t="str">
        <f>IFERROR(VLOOKUP(A436,REKAPAN!$A$1:$M$2737,11, FALSE))</f>
        <v/>
      </c>
      <c r="E444" s="40"/>
      <c r="F444" s="47" t="s">
        <v>394</v>
      </c>
      <c r="G444" s="61" t="str">
        <f>IFERROR(VLOOKUP(A436,REKAPAN!$A$1:$O$2737,14, FALSE))</f>
        <v/>
      </c>
      <c r="H444" s="50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4" t="s">
        <v>404</v>
      </c>
      <c r="B445" s="62" t="str">
        <f>IFERROR(VLOOKUP(A436,REKAPAN!$A$1:$M$2737,5, FALSE))</f>
        <v>Tisha Putih S set</v>
      </c>
      <c r="C445" s="58" t="s">
        <v>351</v>
      </c>
      <c r="D445" s="60">
        <f>IFERROR(VLOOKUP(A436,REKAPAN!$A$1:$M$2737,9, FALSE))</f>
        <v>27000</v>
      </c>
      <c r="E445" s="40"/>
      <c r="F445" s="47" t="s">
        <v>383</v>
      </c>
      <c r="G445" s="63">
        <f t="shared" ref="G445:G446" si="60">B444</f>
        <v>2</v>
      </c>
      <c r="H445" s="50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64"/>
      <c r="C446" s="58" t="s">
        <v>372</v>
      </c>
      <c r="D446" s="65" t="str">
        <f>IFERROR(VLOOKUP(A436,REKAPAN!$A$1:$M$2737,10, FALSE))</f>
        <v>JNE REG</v>
      </c>
      <c r="E446" s="40"/>
      <c r="F446" s="47" t="s">
        <v>404</v>
      </c>
      <c r="G446" s="66" t="str">
        <f t="shared" si="60"/>
        <v>Tisha Putih S set</v>
      </c>
      <c r="H446" s="50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64"/>
      <c r="C447" s="58" t="s">
        <v>394</v>
      </c>
      <c r="D447" s="65" t="str">
        <f>IFERROR(VLOOKUP(F436,REKAPAN!$A$1:$O$1,14, FALSE))</f>
        <v/>
      </c>
      <c r="E447" s="40"/>
      <c r="F447" s="47"/>
      <c r="H447" s="50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64"/>
      <c r="C448" s="53"/>
      <c r="D448" s="67"/>
      <c r="E448" s="40"/>
      <c r="F448" s="64"/>
      <c r="H448" s="50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7" t="s">
        <v>460</v>
      </c>
      <c r="B449" s="68" t="s">
        <v>462</v>
      </c>
      <c r="C449" s="53"/>
      <c r="D449" s="54"/>
      <c r="E449" s="40"/>
      <c r="F449" s="69" t="s">
        <v>464</v>
      </c>
      <c r="G449" s="70" t="s">
        <v>469</v>
      </c>
      <c r="H449" s="71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72" t="str">
        <f>IFERROR(VLOOKUP(A436,REKAPAN!$A$2:$R$2737,16, FALSE))</f>
        <v>WAWAT</v>
      </c>
      <c r="B450" s="73"/>
      <c r="C450" s="74"/>
      <c r="D450" s="75"/>
      <c r="E450" s="76"/>
      <c r="F450" s="77"/>
      <c r="G450" s="78"/>
      <c r="H450" s="79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26" t="s">
        <v>717</v>
      </c>
      <c r="B451" s="27"/>
      <c r="C451" s="27"/>
      <c r="D451" s="28"/>
      <c r="E451" s="29"/>
      <c r="F451" s="30" t="str">
        <f>A451</f>
        <v>(22)8</v>
      </c>
      <c r="G451" s="31" t="s">
        <v>238</v>
      </c>
      <c r="H451" s="32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34" t="s">
        <v>239</v>
      </c>
      <c r="B452" s="35" t="str">
        <f>IFERROR(VLOOKUP(A451,REKAPAN!$A$1:$M$2737,2, FALSE))</f>
        <v>Lili ulin nikmah</v>
      </c>
      <c r="C452" s="36"/>
      <c r="D452" s="38"/>
      <c r="E452" s="40"/>
      <c r="F452" s="30" t="s">
        <v>266</v>
      </c>
      <c r="G452" s="43" t="str">
        <f>B458</f>
        <v>CS YENI (082321458214)</v>
      </c>
      <c r="H452" s="28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4" t="s">
        <v>269</v>
      </c>
      <c r="B453" s="45" t="str">
        <f>IFERROR(VLOOKUP(A451,REKAPAN!$A$1:$M$2737,3, FALSE))</f>
        <v>Jl. Ki hajar dewantara (simpang kampus) Kecamatan : metro timur Kab/Kota : kota metro Provinsi :lampung</v>
      </c>
      <c r="D453" s="46"/>
      <c r="E453" s="40"/>
      <c r="F453" s="47" t="s">
        <v>270</v>
      </c>
      <c r="G453" s="49" t="str">
        <f>B452</f>
        <v>Lili ulin nikmah</v>
      </c>
      <c r="H453" s="50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4"/>
      <c r="D454" s="46"/>
      <c r="E454" s="40"/>
      <c r="F454" s="47" t="s">
        <v>283</v>
      </c>
      <c r="G454" s="51" t="str">
        <f t="shared" ref="G454:G458" si="61">D457</f>
        <v>22/04/19</v>
      </c>
      <c r="H454" s="50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27.0" customHeight="1">
      <c r="A455" s="44"/>
      <c r="D455" s="46"/>
      <c r="E455" s="40"/>
      <c r="F455" s="47" t="s">
        <v>300</v>
      </c>
      <c r="G455" s="51" t="str">
        <f t="shared" si="61"/>
        <v>22/04/19</v>
      </c>
      <c r="H455" s="50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4" t="s">
        <v>306</v>
      </c>
      <c r="B456" s="52" t="str">
        <f>IFERROR(VLOOKUP(A451,REKAPAN!$A$1:$M$2737,4, FALSE))</f>
        <v>085841670213</v>
      </c>
      <c r="C456" s="53"/>
      <c r="D456" s="54"/>
      <c r="E456" s="40"/>
      <c r="F456" s="47" t="s">
        <v>325</v>
      </c>
      <c r="G456" s="49" t="str">
        <f t="shared" si="61"/>
        <v/>
      </c>
      <c r="H456" s="50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30" t="s">
        <v>332</v>
      </c>
      <c r="B457" s="55"/>
      <c r="C457" s="56" t="s">
        <v>283</v>
      </c>
      <c r="D457" s="57" t="str">
        <f>IFERROR(VLOOKUP(A451,REKAPAN!$A$1:$M$2737,12, FALSE))</f>
        <v>22/04/19</v>
      </c>
      <c r="E457" s="40"/>
      <c r="F457" s="47" t="s">
        <v>351</v>
      </c>
      <c r="G457" s="49">
        <f t="shared" si="61"/>
        <v>26000</v>
      </c>
      <c r="H457" s="50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4" t="s">
        <v>266</v>
      </c>
      <c r="B458" s="52" t="str">
        <f>IFERROR(VLOOKUP(A451,REKAPAN!$A$1:$O$2737,15, FALSE))</f>
        <v>CS YENI (082321458214)</v>
      </c>
      <c r="C458" s="58" t="s">
        <v>300</v>
      </c>
      <c r="D458" s="59" t="str">
        <f>IFERROR(VLOOKUP(A451,REKAPAN!$A$1:$M$2737,13, FALSE))</f>
        <v>22/04/19</v>
      </c>
      <c r="E458" s="40"/>
      <c r="F458" s="47" t="s">
        <v>372</v>
      </c>
      <c r="G458" s="49" t="str">
        <f t="shared" si="61"/>
        <v>JNE REG</v>
      </c>
      <c r="H458" s="50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4" t="s">
        <v>383</v>
      </c>
      <c r="B459" s="52">
        <f>IFERROR(VLOOKUP(A451,REKAPAN!$A$1:$M$2737,6, FALSE))</f>
        <v>2</v>
      </c>
      <c r="C459" s="58" t="s">
        <v>325</v>
      </c>
      <c r="D459" s="60" t="str">
        <f>IFERROR(VLOOKUP(A451,REKAPAN!$A$1:$M$2737,11, FALSE))</f>
        <v/>
      </c>
      <c r="E459" s="40"/>
      <c r="F459" s="47" t="s">
        <v>394</v>
      </c>
      <c r="G459" s="61" t="str">
        <f>IFERROR(VLOOKUP(A451,REKAPAN!$A$1:$O$2737,14, FALSE))</f>
        <v/>
      </c>
      <c r="H459" s="50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4" t="s">
        <v>404</v>
      </c>
      <c r="B460" s="62" t="str">
        <f>IFERROR(VLOOKUP(A451,REKAPAN!$A$1:$M$2737,5, FALSE))</f>
        <v>Yara Maroon S set</v>
      </c>
      <c r="C460" s="58" t="s">
        <v>351</v>
      </c>
      <c r="D460" s="60">
        <f>IFERROR(VLOOKUP(A451,REKAPAN!$A$1:$M$2737,9, FALSE))</f>
        <v>26000</v>
      </c>
      <c r="E460" s="40"/>
      <c r="F460" s="47" t="s">
        <v>383</v>
      </c>
      <c r="G460" s="63">
        <f t="shared" ref="G460:G461" si="62">B459</f>
        <v>2</v>
      </c>
      <c r="H460" s="50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64"/>
      <c r="C461" s="58" t="s">
        <v>372</v>
      </c>
      <c r="D461" s="65" t="str">
        <f>IFERROR(VLOOKUP(A451,REKAPAN!$A$1:$M$2737,10, FALSE))</f>
        <v>JNE REG</v>
      </c>
      <c r="E461" s="40"/>
      <c r="F461" s="47" t="s">
        <v>404</v>
      </c>
      <c r="G461" s="66" t="str">
        <f t="shared" si="62"/>
        <v>Yara Maroon S set</v>
      </c>
      <c r="H461" s="50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64"/>
      <c r="C462" s="58" t="s">
        <v>394</v>
      </c>
      <c r="D462" s="65" t="str">
        <f>IFERROR(VLOOKUP(F451,REKAPAN!$A$1:$O$1,14, FALSE))</f>
        <v/>
      </c>
      <c r="E462" s="40"/>
      <c r="F462" s="47"/>
      <c r="H462" s="50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64"/>
      <c r="C463" s="53"/>
      <c r="D463" s="67"/>
      <c r="E463" s="40"/>
      <c r="F463" s="64"/>
      <c r="H463" s="50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7" t="s">
        <v>460</v>
      </c>
      <c r="B464" s="68" t="s">
        <v>462</v>
      </c>
      <c r="C464" s="53"/>
      <c r="D464" s="54"/>
      <c r="E464" s="40"/>
      <c r="F464" s="69" t="s">
        <v>464</v>
      </c>
      <c r="G464" s="70" t="s">
        <v>469</v>
      </c>
      <c r="H464" s="71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72" t="str">
        <f>IFERROR(VLOOKUP(A451,REKAPAN!$A$2:$R$2737,16, FALSE))</f>
        <v>WAWAT</v>
      </c>
      <c r="B465" s="73"/>
      <c r="C465" s="74"/>
      <c r="D465" s="75"/>
      <c r="E465" s="76"/>
      <c r="F465" s="77"/>
      <c r="G465" s="78"/>
      <c r="H465" s="79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26" t="s">
        <v>1860</v>
      </c>
      <c r="B466" s="27"/>
      <c r="C466" s="27"/>
      <c r="D466" s="28"/>
      <c r="E466" s="29"/>
      <c r="F466" s="30" t="str">
        <f>A466</f>
        <v>(22)9</v>
      </c>
      <c r="G466" s="31" t="s">
        <v>238</v>
      </c>
      <c r="H466" s="32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34" t="s">
        <v>239</v>
      </c>
      <c r="B467" s="35" t="str">
        <f>IFERROR(VLOOKUP(A466,REKAPAN!$A$1:$M$2737,2, FALSE))</f>
        <v>Fatma Setiyawati</v>
      </c>
      <c r="C467" s="36"/>
      <c r="D467" s="38"/>
      <c r="E467" s="40"/>
      <c r="F467" s="30" t="s">
        <v>266</v>
      </c>
      <c r="G467" s="43" t="str">
        <f>B473</f>
        <v>Putri (087725992232)</v>
      </c>
      <c r="H467" s="28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4" t="s">
        <v>269</v>
      </c>
      <c r="B468" s="45" t="str">
        <f>IFERROR(VLOOKUP(A466,REKAPAN!$A$1:$M$2737,3, FALSE))</f>
        <v>Jl.Yos Sudarso 1,Gang Bumi Ayu No 84 G Rt 03 Kec.Sangatta Utara Kab.Kutai Timur Kaltim Kode pos : 75611</v>
      </c>
      <c r="D468" s="46"/>
      <c r="E468" s="40"/>
      <c r="F468" s="47" t="s">
        <v>270</v>
      </c>
      <c r="G468" s="49" t="str">
        <f>B467</f>
        <v>Fatma Setiyawati</v>
      </c>
      <c r="H468" s="50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4"/>
      <c r="D469" s="46"/>
      <c r="E469" s="40"/>
      <c r="F469" s="47" t="s">
        <v>283</v>
      </c>
      <c r="G469" s="51">
        <f t="shared" ref="G469:G473" si="63">D472</f>
        <v>43574</v>
      </c>
      <c r="H469" s="50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5.75" customHeight="1">
      <c r="A470" s="44"/>
      <c r="D470" s="46"/>
      <c r="E470" s="40"/>
      <c r="F470" s="47" t="s">
        <v>300</v>
      </c>
      <c r="G470" s="51">
        <f t="shared" si="63"/>
        <v>43577</v>
      </c>
      <c r="H470" s="50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4" t="s">
        <v>306</v>
      </c>
      <c r="B471" s="52">
        <f>IFERROR(VLOOKUP(A466,REKAPAN!$A$1:$M$2737,4, FALSE))</f>
        <v>81809722940</v>
      </c>
      <c r="C471" s="53"/>
      <c r="D471" s="54"/>
      <c r="E471" s="40"/>
      <c r="F471" s="47" t="s">
        <v>325</v>
      </c>
      <c r="G471" s="49" t="str">
        <f t="shared" si="63"/>
        <v/>
      </c>
      <c r="H471" s="50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30" t="s">
        <v>332</v>
      </c>
      <c r="B472" s="55" t="s">
        <v>333</v>
      </c>
      <c r="C472" s="56" t="s">
        <v>283</v>
      </c>
      <c r="D472" s="57">
        <f>IFERROR(VLOOKUP(A466,REKAPAN!$A$1:$M$2737,12, FALSE))</f>
        <v>43574</v>
      </c>
      <c r="E472" s="40"/>
      <c r="F472" s="47" t="s">
        <v>351</v>
      </c>
      <c r="G472" s="49">
        <f t="shared" si="63"/>
        <v>65000</v>
      </c>
      <c r="H472" s="50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4" t="s">
        <v>266</v>
      </c>
      <c r="B473" s="52" t="str">
        <f>IFERROR(VLOOKUP(A466,REKAPAN!$A$1:$O$2737,15, FALSE))</f>
        <v>Putri (087725992232)</v>
      </c>
      <c r="C473" s="58" t="s">
        <v>300</v>
      </c>
      <c r="D473" s="59">
        <f>IFERROR(VLOOKUP(A466,REKAPAN!$A$1:$M$2737,13, FALSE))</f>
        <v>43577</v>
      </c>
      <c r="E473" s="40"/>
      <c r="F473" s="47" t="s">
        <v>372</v>
      </c>
      <c r="G473" s="49" t="str">
        <f t="shared" si="63"/>
        <v>Reg</v>
      </c>
      <c r="H473" s="50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4" t="s">
        <v>383</v>
      </c>
      <c r="B474" s="52">
        <f>IFERROR(VLOOKUP(A466,REKAPAN!$A$1:$M$2737,6, FALSE))</f>
        <v>2</v>
      </c>
      <c r="C474" s="58" t="s">
        <v>325</v>
      </c>
      <c r="D474" s="60" t="str">
        <f>IFERROR(VLOOKUP(A466,REKAPAN!$A$1:$M$2737,11, FALSE))</f>
        <v/>
      </c>
      <c r="E474" s="40"/>
      <c r="F474" s="47" t="s">
        <v>394</v>
      </c>
      <c r="G474" s="61" t="str">
        <f>IFERROR(VLOOKUP(A466,REKAPAN!$A$1:$O$2737,14, FALSE))</f>
        <v/>
      </c>
      <c r="H474" s="50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4" t="s">
        <v>404</v>
      </c>
      <c r="B475" s="62" t="str">
        <f>IFERROR(VLOOKUP(A466,REKAPAN!$A$1:$M$2737,5, FALSE))</f>
        <v>tisha plum XLset</v>
      </c>
      <c r="C475" s="58" t="s">
        <v>351</v>
      </c>
      <c r="D475" s="60">
        <f>IFERROR(VLOOKUP(A466,REKAPAN!$A$1:$M$2737,9, FALSE))</f>
        <v>65000</v>
      </c>
      <c r="E475" s="40"/>
      <c r="F475" s="47" t="s">
        <v>383</v>
      </c>
      <c r="G475" s="63">
        <f t="shared" ref="G475:G476" si="64">B474</f>
        <v>2</v>
      </c>
      <c r="H475" s="50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64"/>
      <c r="C476" s="58" t="s">
        <v>372</v>
      </c>
      <c r="D476" s="65" t="str">
        <f>IFERROR(VLOOKUP(A466,REKAPAN!$A$1:$M$2737,10, FALSE))</f>
        <v>Reg</v>
      </c>
      <c r="E476" s="40"/>
      <c r="F476" s="47" t="s">
        <v>404</v>
      </c>
      <c r="G476" s="66" t="str">
        <f t="shared" si="64"/>
        <v>tisha plum XLset</v>
      </c>
      <c r="H476" s="50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64"/>
      <c r="C477" s="58" t="s">
        <v>394</v>
      </c>
      <c r="D477" s="65" t="str">
        <f>IFERROR(VLOOKUP(F466,REKAPAN!$A$1:$O$1,14, FALSE))</f>
        <v/>
      </c>
      <c r="E477" s="40"/>
      <c r="F477" s="47"/>
      <c r="H477" s="50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30.75" customHeight="1">
      <c r="A478" s="64"/>
      <c r="C478" s="53"/>
      <c r="D478" s="67"/>
      <c r="E478" s="40"/>
      <c r="F478" s="64"/>
      <c r="H478" s="50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7" t="s">
        <v>460</v>
      </c>
      <c r="B479" s="68" t="s">
        <v>462</v>
      </c>
      <c r="C479" s="53"/>
      <c r="D479" s="54"/>
      <c r="E479" s="40"/>
      <c r="F479" s="69" t="s">
        <v>464</v>
      </c>
      <c r="G479" s="70" t="s">
        <v>469</v>
      </c>
      <c r="H479" s="71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72" t="str">
        <f>IFERROR(VLOOKUP(A466,REKAPAN!$A$2:$R$2737,16, FALSE))</f>
        <v/>
      </c>
      <c r="B480" s="73"/>
      <c r="C480" s="74"/>
      <c r="D480" s="75"/>
      <c r="E480" s="76"/>
      <c r="F480" s="77"/>
      <c r="G480" s="78"/>
      <c r="H480" s="79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26" t="s">
        <v>1864</v>
      </c>
      <c r="B481" s="27"/>
      <c r="C481" s="27"/>
      <c r="D481" s="28"/>
      <c r="E481" s="29"/>
      <c r="F481" s="30" t="str">
        <f>A481</f>
        <v>(22)10</v>
      </c>
      <c r="G481" s="31" t="s">
        <v>238</v>
      </c>
      <c r="H481" s="32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34" t="s">
        <v>239</v>
      </c>
      <c r="B482" s="35" t="str">
        <f>IFERROR(VLOOKUP(A481,REKAPAN!$A$1:$M$2737,2, FALSE))</f>
        <v>Melati Sintia Rusmana</v>
      </c>
      <c r="C482" s="36"/>
      <c r="D482" s="38"/>
      <c r="E482" s="40"/>
      <c r="F482" s="30" t="s">
        <v>266</v>
      </c>
      <c r="G482" s="43" t="str">
        <f>B488</f>
        <v>Putri (087725992232)</v>
      </c>
      <c r="H482" s="28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4" t="s">
        <v>269</v>
      </c>
      <c r="B483" s="45" t="str">
        <f>IFERROR(VLOOKUP(A481,REKAPAN!$A$1:$M$2737,3, FALSE))</f>
        <v>Kirim ke Kp. Cigarogol RT .08/03 Desa Mekarsari kec. Cileungsi kab. Bogor Pondok pesantren Arrusyda depan pom Mekarsari</v>
      </c>
      <c r="D483" s="46"/>
      <c r="E483" s="40"/>
      <c r="F483" s="47" t="s">
        <v>270</v>
      </c>
      <c r="G483" s="49" t="str">
        <f>B482</f>
        <v>Melati Sintia Rusmana</v>
      </c>
      <c r="H483" s="50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4"/>
      <c r="D484" s="46"/>
      <c r="E484" s="40"/>
      <c r="F484" s="47" t="s">
        <v>283</v>
      </c>
      <c r="G484" s="51">
        <f t="shared" ref="G484:G488" si="65">D487</f>
        <v>43575</v>
      </c>
      <c r="H484" s="50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24.75" customHeight="1">
      <c r="A485" s="44"/>
      <c r="D485" s="46"/>
      <c r="E485" s="40"/>
      <c r="F485" s="47" t="s">
        <v>300</v>
      </c>
      <c r="G485" s="51">
        <f t="shared" si="65"/>
        <v>43577</v>
      </c>
      <c r="H485" s="50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4" t="s">
        <v>306</v>
      </c>
      <c r="B486" s="52" t="str">
        <f>IFERROR(VLOOKUP(A481,REKAPAN!$A$1:$M$2737,4, FALSE))</f>
        <v/>
      </c>
      <c r="C486" s="53"/>
      <c r="D486" s="54"/>
      <c r="E486" s="40"/>
      <c r="F486" s="47" t="s">
        <v>325</v>
      </c>
      <c r="G486" s="49" t="str">
        <f t="shared" si="65"/>
        <v/>
      </c>
      <c r="H486" s="50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30" t="s">
        <v>332</v>
      </c>
      <c r="B487" s="55" t="s">
        <v>333</v>
      </c>
      <c r="C487" s="56" t="s">
        <v>283</v>
      </c>
      <c r="D487" s="57">
        <f>IFERROR(VLOOKUP(A481,REKAPAN!$A$1:$M$2737,12, FALSE))</f>
        <v>43575</v>
      </c>
      <c r="E487" s="40"/>
      <c r="F487" s="47" t="s">
        <v>351</v>
      </c>
      <c r="G487" s="49">
        <f t="shared" si="65"/>
        <v>12000</v>
      </c>
      <c r="H487" s="50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4" t="s">
        <v>266</v>
      </c>
      <c r="B488" s="52" t="str">
        <f>IFERROR(VLOOKUP(A481,REKAPAN!$A$1:$O$2737,15, FALSE))</f>
        <v>Putri (087725992232)</v>
      </c>
      <c r="C488" s="58" t="s">
        <v>300</v>
      </c>
      <c r="D488" s="59">
        <f>IFERROR(VLOOKUP(A481,REKAPAN!$A$1:$M$2737,13, FALSE))</f>
        <v>43577</v>
      </c>
      <c r="E488" s="40"/>
      <c r="F488" s="47" t="s">
        <v>372</v>
      </c>
      <c r="G488" s="49" t="str">
        <f t="shared" si="65"/>
        <v>Reg</v>
      </c>
      <c r="H488" s="50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4" t="s">
        <v>383</v>
      </c>
      <c r="B489" s="52">
        <f>IFERROR(VLOOKUP(A481,REKAPAN!$A$1:$M$2737,6, FALSE))</f>
        <v>1</v>
      </c>
      <c r="C489" s="58" t="s">
        <v>325</v>
      </c>
      <c r="D489" s="60" t="str">
        <f>IFERROR(VLOOKUP(A481,REKAPAN!$A$1:$M$2737,11, FALSE))</f>
        <v/>
      </c>
      <c r="E489" s="40"/>
      <c r="F489" s="47" t="s">
        <v>394</v>
      </c>
      <c r="G489" s="61" t="str">
        <f>IFERROR(VLOOKUP(A481,REKAPAN!$A$1:$O$2737,14, FALSE))</f>
        <v/>
      </c>
      <c r="H489" s="50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4" t="s">
        <v>404</v>
      </c>
      <c r="B490" s="62" t="str">
        <f>IFERROR(VLOOKUP(A481,REKAPAN!$A$1:$M$2737,5, FALSE))</f>
        <v>maira plum XL</v>
      </c>
      <c r="C490" s="58" t="s">
        <v>351</v>
      </c>
      <c r="D490" s="60">
        <f>IFERROR(VLOOKUP(A481,REKAPAN!$A$1:$M$2737,9, FALSE))</f>
        <v>12000</v>
      </c>
      <c r="E490" s="40"/>
      <c r="F490" s="47" t="s">
        <v>383</v>
      </c>
      <c r="G490" s="63">
        <f t="shared" ref="G490:G491" si="66">B489</f>
        <v>1</v>
      </c>
      <c r="H490" s="50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64"/>
      <c r="C491" s="58" t="s">
        <v>372</v>
      </c>
      <c r="D491" s="65" t="str">
        <f>IFERROR(VLOOKUP(A481,REKAPAN!$A$1:$M$2737,10, FALSE))</f>
        <v>Reg</v>
      </c>
      <c r="E491" s="40"/>
      <c r="F491" s="47" t="s">
        <v>404</v>
      </c>
      <c r="G491" s="66" t="str">
        <f t="shared" si="66"/>
        <v>maira plum XL</v>
      </c>
      <c r="H491" s="50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64"/>
      <c r="C492" s="58" t="s">
        <v>394</v>
      </c>
      <c r="D492" s="65" t="str">
        <f>IFERROR(VLOOKUP(F481,REKAPAN!$A$1:$O$1,14, FALSE))</f>
        <v/>
      </c>
      <c r="E492" s="40"/>
      <c r="F492" s="47"/>
      <c r="H492" s="50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64"/>
      <c r="C493" s="53"/>
      <c r="D493" s="67"/>
      <c r="E493" s="40"/>
      <c r="F493" s="64"/>
      <c r="H493" s="50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7" t="s">
        <v>460</v>
      </c>
      <c r="B494" s="68" t="s">
        <v>462</v>
      </c>
      <c r="C494" s="53"/>
      <c r="D494" s="54"/>
      <c r="E494" s="40"/>
      <c r="F494" s="69" t="s">
        <v>464</v>
      </c>
      <c r="G494" s="70" t="s">
        <v>469</v>
      </c>
      <c r="H494" s="71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72" t="str">
        <f>IFERROR(VLOOKUP(A481,REKAPAN!$A$2:$R$2737,16, FALSE))</f>
        <v/>
      </c>
      <c r="B495" s="73"/>
      <c r="C495" s="74"/>
      <c r="D495" s="75"/>
      <c r="E495" s="76"/>
      <c r="F495" s="77"/>
      <c r="G495" s="78"/>
      <c r="H495" s="79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162" t="s">
        <v>1868</v>
      </c>
      <c r="B496" s="27"/>
      <c r="C496" s="27"/>
      <c r="D496" s="28"/>
      <c r="E496" s="163"/>
      <c r="F496" s="164" t="str">
        <f>A496</f>
        <v>(22)11</v>
      </c>
      <c r="G496" s="165" t="s">
        <v>238</v>
      </c>
      <c r="H496" s="166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167" t="s">
        <v>239</v>
      </c>
      <c r="B497" s="168" t="str">
        <f>IFERROR(VLOOKUP(A496,REKAPAN!$A$1:$M$2737,2, FALSE))</f>
        <v>Wulan mareta ningsih</v>
      </c>
      <c r="C497" s="169"/>
      <c r="D497" s="170"/>
      <c r="E497" s="171"/>
      <c r="F497" s="164" t="s">
        <v>266</v>
      </c>
      <c r="G497" s="172" t="str">
        <f>B503</f>
        <v>Putri (087725992232)</v>
      </c>
      <c r="H497" s="28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173" t="s">
        <v>269</v>
      </c>
      <c r="B498" s="174" t="str">
        <f>IFERROR(VLOOKUP(A496,REKAPAN!$A$1:$M$2737,3, FALSE))</f>
        <v>desa.muntur , kec.losarang , kab.indramayu ,rt/rw 05/01</v>
      </c>
      <c r="D498" s="175"/>
      <c r="E498" s="171"/>
      <c r="F498" s="176" t="s">
        <v>270</v>
      </c>
      <c r="G498" s="177" t="str">
        <f>B497</f>
        <v>Wulan mareta ningsih</v>
      </c>
      <c r="H498" s="50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173"/>
      <c r="D499" s="175"/>
      <c r="E499" s="171"/>
      <c r="F499" s="176" t="s">
        <v>283</v>
      </c>
      <c r="G499" s="178">
        <f t="shared" ref="G499:G503" si="67">D502</f>
        <v>43575</v>
      </c>
      <c r="H499" s="50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173"/>
      <c r="D500" s="175"/>
      <c r="E500" s="171"/>
      <c r="F500" s="176" t="s">
        <v>300</v>
      </c>
      <c r="G500" s="178">
        <f t="shared" si="67"/>
        <v>43577</v>
      </c>
      <c r="H500" s="50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173" t="s">
        <v>306</v>
      </c>
      <c r="B501" s="179">
        <f>IFERROR(VLOOKUP(A496,REKAPAN!$A$1:$M$2737,4, FALSE))</f>
        <v>6287828551078</v>
      </c>
      <c r="C501" s="180"/>
      <c r="D501" s="181"/>
      <c r="E501" s="171"/>
      <c r="F501" s="176" t="s">
        <v>325</v>
      </c>
      <c r="G501" s="177" t="str">
        <f t="shared" si="67"/>
        <v/>
      </c>
      <c r="H501" s="50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164" t="s">
        <v>332</v>
      </c>
      <c r="B502" s="182" t="s">
        <v>333</v>
      </c>
      <c r="C502" s="183" t="s">
        <v>283</v>
      </c>
      <c r="D502" s="184">
        <f>IFERROR(VLOOKUP(A496,REKAPAN!$A$1:$M$2737,12, FALSE))</f>
        <v>43575</v>
      </c>
      <c r="E502" s="171"/>
      <c r="F502" s="176" t="s">
        <v>351</v>
      </c>
      <c r="G502" s="177" t="str">
        <f t="shared" si="67"/>
        <v>16000*2</v>
      </c>
      <c r="H502" s="50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173" t="s">
        <v>266</v>
      </c>
      <c r="B503" s="179" t="str">
        <f>IFERROR(VLOOKUP(A496,REKAPAN!$A$1:$O$2737,15, FALSE))</f>
        <v>Putri (087725992232)</v>
      </c>
      <c r="C503" s="185" t="s">
        <v>300</v>
      </c>
      <c r="D503" s="186">
        <f>IFERROR(VLOOKUP(A496,REKAPAN!$A$1:$M$2737,13, FALSE))</f>
        <v>43577</v>
      </c>
      <c r="E503" s="171"/>
      <c r="F503" s="176" t="s">
        <v>372</v>
      </c>
      <c r="G503" s="177" t="str">
        <f t="shared" si="67"/>
        <v>Reg</v>
      </c>
      <c r="H503" s="50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173" t="s">
        <v>383</v>
      </c>
      <c r="B504" s="179">
        <f>IFERROR(VLOOKUP(A496,REKAPAN!$A$1:$M$2737,6, FALSE))</f>
        <v>4</v>
      </c>
      <c r="C504" s="185" t="s">
        <v>325</v>
      </c>
      <c r="D504" s="187" t="str">
        <f>IFERROR(VLOOKUP(A496,REKAPAN!$A$1:$M$2737,11, FALSE))</f>
        <v/>
      </c>
      <c r="E504" s="171"/>
      <c r="F504" s="176" t="s">
        <v>394</v>
      </c>
      <c r="G504" s="188" t="str">
        <f>IFERROR(VLOOKUP(A496,REKAPAN!$A$1:$O$2737,14, FALSE))</f>
        <v/>
      </c>
      <c r="H504" s="50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173" t="s">
        <v>404</v>
      </c>
      <c r="B505" s="189" t="str">
        <f>IFERROR(VLOOKUP(A496,REKAPAN!$A$1:$M$2737,5, FALSE))</f>
        <v>tisha navy XLdo , tisha dustypink XLdo , yara nude Lset</v>
      </c>
      <c r="C505" s="185" t="s">
        <v>351</v>
      </c>
      <c r="D505" s="187" t="str">
        <f>IFERROR(VLOOKUP(A496,REKAPAN!$A$1:$M$2737,9, FALSE))</f>
        <v>16000*2</v>
      </c>
      <c r="E505" s="171"/>
      <c r="F505" s="176" t="s">
        <v>383</v>
      </c>
      <c r="G505" s="190">
        <f t="shared" ref="G505:G506" si="68">B504</f>
        <v>4</v>
      </c>
      <c r="H505" s="50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191"/>
      <c r="C506" s="185" t="s">
        <v>372</v>
      </c>
      <c r="D506" s="192" t="str">
        <f>IFERROR(VLOOKUP(A496,REKAPAN!$A$1:$M$2737,10, FALSE))</f>
        <v>Reg</v>
      </c>
      <c r="E506" s="171"/>
      <c r="F506" s="176" t="s">
        <v>404</v>
      </c>
      <c r="G506" s="193" t="str">
        <f t="shared" si="68"/>
        <v>tisha navy XLdo , tisha dustypink XLdo , yara nude Lset</v>
      </c>
      <c r="H506" s="50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191"/>
      <c r="C507" s="185" t="s">
        <v>394</v>
      </c>
      <c r="D507" s="192" t="str">
        <f>IFERROR(VLOOKUP(F496,REKAPAN!$A$1:$O$1,14, FALSE))</f>
        <v/>
      </c>
      <c r="E507" s="171"/>
      <c r="F507" s="176"/>
      <c r="H507" s="50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191"/>
      <c r="C508" s="180"/>
      <c r="D508" s="194"/>
      <c r="E508" s="171"/>
      <c r="F508" s="191"/>
      <c r="H508" s="50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176" t="s">
        <v>460</v>
      </c>
      <c r="B509" s="195" t="s">
        <v>462</v>
      </c>
      <c r="C509" s="180"/>
      <c r="D509" s="181"/>
      <c r="E509" s="171"/>
      <c r="F509" s="196" t="s">
        <v>464</v>
      </c>
      <c r="G509" s="197" t="s">
        <v>469</v>
      </c>
      <c r="H509" s="198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199" t="str">
        <f>IFERROR(VLOOKUP(A496,REKAPAN!$A$2:$R$2737,16, FALSE))</f>
        <v/>
      </c>
      <c r="B510" s="200"/>
      <c r="C510" s="201"/>
      <c r="D510" s="202"/>
      <c r="E510" s="203"/>
      <c r="F510" s="204"/>
      <c r="G510" s="78"/>
      <c r="H510" s="79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162" t="s">
        <v>1872</v>
      </c>
      <c r="B511" s="27"/>
      <c r="C511" s="27"/>
      <c r="D511" s="28"/>
      <c r="E511" s="163"/>
      <c r="F511" s="164" t="str">
        <f>A511</f>
        <v>(22)12</v>
      </c>
      <c r="G511" s="165" t="s">
        <v>238</v>
      </c>
      <c r="H511" s="166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167" t="s">
        <v>239</v>
      </c>
      <c r="B512" s="168" t="str">
        <f>IFERROR(VLOOKUP(A511,REKAPAN!$A$1:$M$2737,2, FALSE))</f>
        <v>Supriyah</v>
      </c>
      <c r="C512" s="169"/>
      <c r="D512" s="170"/>
      <c r="E512" s="171"/>
      <c r="F512" s="164" t="s">
        <v>266</v>
      </c>
      <c r="G512" s="172" t="str">
        <f>B518</f>
        <v>Putri (087725992232)</v>
      </c>
      <c r="H512" s="28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173" t="s">
        <v>269</v>
      </c>
      <c r="B513" s="174" t="str">
        <f>IFERROR(VLOOKUP(A511,REKAPAN!$A$1:$M$2737,3, FALSE))</f>
        <v>Jln. Panglima Polim Gang Baru, No. 5, Rt/Rw. 003/02, cipondoh, Kota Tangerang, 15141, Banten</v>
      </c>
      <c r="D513" s="175"/>
      <c r="E513" s="171"/>
      <c r="F513" s="176" t="s">
        <v>270</v>
      </c>
      <c r="G513" s="177" t="str">
        <f>B512</f>
        <v>Supriyah</v>
      </c>
      <c r="H513" s="50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173"/>
      <c r="D514" s="175"/>
      <c r="E514" s="171"/>
      <c r="F514" s="176" t="s">
        <v>283</v>
      </c>
      <c r="G514" s="178">
        <f t="shared" ref="G514:G518" si="69">D517</f>
        <v>43577</v>
      </c>
      <c r="H514" s="50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5.75" customHeight="1">
      <c r="A515" s="173"/>
      <c r="D515" s="175"/>
      <c r="E515" s="171"/>
      <c r="F515" s="176" t="s">
        <v>300</v>
      </c>
      <c r="G515" s="178">
        <f t="shared" si="69"/>
        <v>43577</v>
      </c>
      <c r="H515" s="50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173" t="s">
        <v>306</v>
      </c>
      <c r="B516" s="179">
        <f>IFERROR(VLOOKUP(A511,REKAPAN!$A$1:$M$2737,4, FALSE))</f>
        <v>81294854027</v>
      </c>
      <c r="C516" s="180"/>
      <c r="D516" s="181"/>
      <c r="E516" s="171"/>
      <c r="F516" s="176" t="s">
        <v>325</v>
      </c>
      <c r="G516" s="177" t="str">
        <f t="shared" si="69"/>
        <v/>
      </c>
      <c r="H516" s="50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164" t="s">
        <v>332</v>
      </c>
      <c r="B517" s="182" t="s">
        <v>333</v>
      </c>
      <c r="C517" s="183" t="s">
        <v>283</v>
      </c>
      <c r="D517" s="184">
        <f>IFERROR(VLOOKUP(A511,REKAPAN!$A$1:$M$2737,12, FALSE))</f>
        <v>43577</v>
      </c>
      <c r="E517" s="171"/>
      <c r="F517" s="176" t="s">
        <v>351</v>
      </c>
      <c r="G517" s="177">
        <f t="shared" si="69"/>
        <v>12000</v>
      </c>
      <c r="H517" s="50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173" t="s">
        <v>266</v>
      </c>
      <c r="B518" s="179" t="str">
        <f>IFERROR(VLOOKUP(A511,REKAPAN!$A$1:$O$2737,15, FALSE))</f>
        <v>Putri (087725992232)</v>
      </c>
      <c r="C518" s="185" t="s">
        <v>300</v>
      </c>
      <c r="D518" s="186">
        <f>IFERROR(VLOOKUP(A511,REKAPAN!$A$1:$M$2737,13, FALSE))</f>
        <v>43577</v>
      </c>
      <c r="E518" s="171"/>
      <c r="F518" s="176" t="s">
        <v>372</v>
      </c>
      <c r="G518" s="177" t="str">
        <f t="shared" si="69"/>
        <v>Reg</v>
      </c>
      <c r="H518" s="50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173" t="s">
        <v>383</v>
      </c>
      <c r="B519" s="179">
        <f>IFERROR(VLOOKUP(A511,REKAPAN!$A$1:$M$2737,6, FALSE))</f>
        <v>1</v>
      </c>
      <c r="C519" s="185" t="s">
        <v>325</v>
      </c>
      <c r="D519" s="187" t="str">
        <f>IFERROR(VLOOKUP(A511,REKAPAN!$A$1:$M$2737,11, FALSE))</f>
        <v/>
      </c>
      <c r="E519" s="171"/>
      <c r="F519" s="176" t="s">
        <v>394</v>
      </c>
      <c r="G519" s="188" t="str">
        <f>IFERROR(VLOOKUP(A511,REKAPAN!$A$1:$O$2737,14, FALSE))</f>
        <v/>
      </c>
      <c r="H519" s="50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173" t="s">
        <v>404</v>
      </c>
      <c r="B520" s="189" t="str">
        <f>IFERROR(VLOOKUP(A511,REKAPAN!$A$1:$M$2737,5, FALSE))</f>
        <v>zenya mouve XL</v>
      </c>
      <c r="C520" s="185" t="s">
        <v>351</v>
      </c>
      <c r="D520" s="187">
        <f>IFERROR(VLOOKUP(A511,REKAPAN!$A$1:$M$2737,9, FALSE))</f>
        <v>12000</v>
      </c>
      <c r="E520" s="171"/>
      <c r="F520" s="176" t="s">
        <v>383</v>
      </c>
      <c r="G520" s="190">
        <f t="shared" ref="G520:G521" si="70">B519</f>
        <v>1</v>
      </c>
      <c r="H520" s="50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191"/>
      <c r="C521" s="185" t="s">
        <v>372</v>
      </c>
      <c r="D521" s="192" t="str">
        <f>IFERROR(VLOOKUP(A511,REKAPAN!$A$1:$M$2737,10, FALSE))</f>
        <v>Reg</v>
      </c>
      <c r="E521" s="171"/>
      <c r="F521" s="176" t="s">
        <v>404</v>
      </c>
      <c r="G521" s="193" t="str">
        <f t="shared" si="70"/>
        <v>zenya mouve XL</v>
      </c>
      <c r="H521" s="50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191"/>
      <c r="C522" s="185" t="s">
        <v>394</v>
      </c>
      <c r="D522" s="192" t="str">
        <f>IFERROR(VLOOKUP(F511,REKAPAN!$A$1:$O$1,14, FALSE))</f>
        <v/>
      </c>
      <c r="E522" s="171"/>
      <c r="F522" s="176"/>
      <c r="H522" s="50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191"/>
      <c r="C523" s="180"/>
      <c r="D523" s="194"/>
      <c r="E523" s="171"/>
      <c r="F523" s="191"/>
      <c r="H523" s="50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176" t="s">
        <v>460</v>
      </c>
      <c r="B524" s="195" t="s">
        <v>462</v>
      </c>
      <c r="C524" s="180"/>
      <c r="D524" s="181"/>
      <c r="E524" s="171"/>
      <c r="F524" s="196" t="s">
        <v>464</v>
      </c>
      <c r="G524" s="197" t="s">
        <v>469</v>
      </c>
      <c r="H524" s="198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199" t="str">
        <f>IFERROR(VLOOKUP(A511,REKAPAN!$A$2:$R$2737,16, FALSE))</f>
        <v/>
      </c>
      <c r="B525" s="200"/>
      <c r="C525" s="201"/>
      <c r="D525" s="202"/>
      <c r="E525" s="203"/>
      <c r="F525" s="204"/>
      <c r="G525" s="78"/>
      <c r="H525" s="79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162" t="s">
        <v>1876</v>
      </c>
      <c r="B526" s="27"/>
      <c r="C526" s="27"/>
      <c r="D526" s="28"/>
      <c r="E526" s="163"/>
      <c r="F526" s="164" t="str">
        <f>A526</f>
        <v>(22)13</v>
      </c>
      <c r="G526" s="165" t="s">
        <v>238</v>
      </c>
      <c r="H526" s="166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167" t="s">
        <v>239</v>
      </c>
      <c r="B527" s="168" t="str">
        <f>IFERROR(VLOOKUP(A526,REKAPAN!$A$1:$M$2737,2, FALSE))</f>
        <v>Gita Marendes</v>
      </c>
      <c r="C527" s="169"/>
      <c r="D527" s="170"/>
      <c r="E527" s="171"/>
      <c r="F527" s="164" t="s">
        <v>266</v>
      </c>
      <c r="G527" s="172" t="str">
        <f>B533</f>
        <v>Putri (087725992232)</v>
      </c>
      <c r="H527" s="28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173" t="s">
        <v>269</v>
      </c>
      <c r="B528" s="174" t="str">
        <f>IFERROR(VLOOKUP(A526,REKAPAN!$A$1:$M$2737,3, FALSE))</f>
        <v>Jl. Jhony Suhodo no.28 (di depan apotik setia farma, di RM. Gumaira) link IV Kelurahan Kotobangun, Kecamatan Kotamobagu Timur, Kota Kotamobagu, Sulawesi Utara. 95712</v>
      </c>
      <c r="D528" s="175"/>
      <c r="E528" s="171"/>
      <c r="F528" s="176" t="s">
        <v>270</v>
      </c>
      <c r="G528" s="177" t="str">
        <f>B527</f>
        <v>Gita Marendes</v>
      </c>
      <c r="H528" s="50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173"/>
      <c r="D529" s="175"/>
      <c r="E529" s="171"/>
      <c r="F529" s="176" t="s">
        <v>283</v>
      </c>
      <c r="G529" s="178">
        <f t="shared" ref="G529:G533" si="71">D532</f>
        <v>43575</v>
      </c>
      <c r="H529" s="50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32.25" customHeight="1">
      <c r="A530" s="173"/>
      <c r="D530" s="175"/>
      <c r="E530" s="171"/>
      <c r="F530" s="176" t="s">
        <v>300</v>
      </c>
      <c r="G530" s="178">
        <f t="shared" si="71"/>
        <v>43577</v>
      </c>
      <c r="H530" s="50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173" t="s">
        <v>306</v>
      </c>
      <c r="B531" s="179">
        <f>IFERROR(VLOOKUP(A526,REKAPAN!$A$1:$M$2737,4, FALSE))</f>
        <v>85240828136</v>
      </c>
      <c r="C531" s="180"/>
      <c r="D531" s="181"/>
      <c r="E531" s="171"/>
      <c r="F531" s="176" t="s">
        <v>325</v>
      </c>
      <c r="G531" s="177" t="str">
        <f t="shared" si="71"/>
        <v/>
      </c>
      <c r="H531" s="50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164" t="s">
        <v>332</v>
      </c>
      <c r="B532" s="182" t="s">
        <v>333</v>
      </c>
      <c r="C532" s="183" t="s">
        <v>283</v>
      </c>
      <c r="D532" s="184">
        <f>IFERROR(VLOOKUP(A526,REKAPAN!$A$1:$M$2737,12, FALSE))</f>
        <v>43575</v>
      </c>
      <c r="E532" s="171"/>
      <c r="F532" s="176" t="s">
        <v>351</v>
      </c>
      <c r="G532" s="177">
        <f t="shared" si="71"/>
        <v>69000</v>
      </c>
      <c r="H532" s="50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173" t="s">
        <v>266</v>
      </c>
      <c r="B533" s="179" t="str">
        <f>IFERROR(VLOOKUP(A526,REKAPAN!$A$1:$O$2737,15, FALSE))</f>
        <v>Putri (087725992232)</v>
      </c>
      <c r="C533" s="185" t="s">
        <v>300</v>
      </c>
      <c r="D533" s="186">
        <f>IFERROR(VLOOKUP(A526,REKAPAN!$A$1:$M$2737,13, FALSE))</f>
        <v>43577</v>
      </c>
      <c r="E533" s="171"/>
      <c r="F533" s="176" t="s">
        <v>372</v>
      </c>
      <c r="G533" s="177" t="str">
        <f t="shared" si="71"/>
        <v>Reg</v>
      </c>
      <c r="H533" s="50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173" t="s">
        <v>383</v>
      </c>
      <c r="B534" s="179">
        <f>IFERROR(VLOOKUP(A526,REKAPAN!$A$1:$M$2737,6, FALSE))</f>
        <v>1</v>
      </c>
      <c r="C534" s="185" t="s">
        <v>325</v>
      </c>
      <c r="D534" s="187" t="str">
        <f>IFERROR(VLOOKUP(A526,REKAPAN!$A$1:$M$2737,11, FALSE))</f>
        <v/>
      </c>
      <c r="E534" s="171"/>
      <c r="F534" s="176" t="s">
        <v>394</v>
      </c>
      <c r="G534" s="188" t="str">
        <f>IFERROR(VLOOKUP(A526,REKAPAN!$A$1:$O$2737,14, FALSE))</f>
        <v/>
      </c>
      <c r="H534" s="50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173" t="s">
        <v>404</v>
      </c>
      <c r="B535" s="189" t="str">
        <f>IFERROR(VLOOKUP(A526,REKAPAN!$A$1:$M$2737,5, FALSE))</f>
        <v>elenora nude M</v>
      </c>
      <c r="C535" s="185" t="s">
        <v>351</v>
      </c>
      <c r="D535" s="187">
        <f>IFERROR(VLOOKUP(A526,REKAPAN!$A$1:$M$2737,9, FALSE))</f>
        <v>69000</v>
      </c>
      <c r="E535" s="171"/>
      <c r="F535" s="176" t="s">
        <v>383</v>
      </c>
      <c r="G535" s="190">
        <f t="shared" ref="G535:G536" si="72">B534</f>
        <v>1</v>
      </c>
      <c r="H535" s="50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191"/>
      <c r="C536" s="185" t="s">
        <v>372</v>
      </c>
      <c r="D536" s="192" t="str">
        <f>IFERROR(VLOOKUP(A526,REKAPAN!$A$1:$M$2737,10, FALSE))</f>
        <v>Reg</v>
      </c>
      <c r="E536" s="171"/>
      <c r="F536" s="176" t="s">
        <v>404</v>
      </c>
      <c r="G536" s="193" t="str">
        <f t="shared" si="72"/>
        <v>elenora nude M</v>
      </c>
      <c r="H536" s="50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191"/>
      <c r="C537" s="185" t="s">
        <v>394</v>
      </c>
      <c r="D537" s="192" t="str">
        <f>IFERROR(VLOOKUP(F526,REKAPAN!$A$1:$O$1,14, FALSE))</f>
        <v/>
      </c>
      <c r="E537" s="171"/>
      <c r="F537" s="176"/>
      <c r="H537" s="50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191"/>
      <c r="C538" s="180"/>
      <c r="D538" s="194"/>
      <c r="E538" s="171"/>
      <c r="F538" s="191"/>
      <c r="H538" s="50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176" t="s">
        <v>460</v>
      </c>
      <c r="B539" s="195" t="s">
        <v>462</v>
      </c>
      <c r="C539" s="180"/>
      <c r="D539" s="181"/>
      <c r="E539" s="171"/>
      <c r="F539" s="196" t="s">
        <v>464</v>
      </c>
      <c r="G539" s="197" t="s">
        <v>469</v>
      </c>
      <c r="H539" s="198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199" t="str">
        <f>IFERROR(VLOOKUP(A526,REKAPAN!$A$2:$R$2737,16, FALSE))</f>
        <v/>
      </c>
      <c r="B540" s="200"/>
      <c r="C540" s="201"/>
      <c r="D540" s="202"/>
      <c r="E540" s="203"/>
      <c r="F540" s="204"/>
      <c r="G540" s="78"/>
      <c r="H540" s="79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162" t="s">
        <v>1880</v>
      </c>
      <c r="B541" s="27"/>
      <c r="C541" s="27"/>
      <c r="D541" s="28"/>
      <c r="E541" s="163"/>
      <c r="F541" s="164" t="str">
        <f>A541</f>
        <v>(22)14</v>
      </c>
      <c r="G541" s="165" t="s">
        <v>238</v>
      </c>
      <c r="H541" s="166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167" t="s">
        <v>239</v>
      </c>
      <c r="B542" s="168" t="str">
        <f>IFERROR(VLOOKUP(A541,REKAPAN!$A$1:$M$2737,2, FALSE))</f>
        <v>Ani Astuti</v>
      </c>
      <c r="C542" s="169"/>
      <c r="D542" s="170"/>
      <c r="E542" s="171"/>
      <c r="F542" s="164" t="s">
        <v>266</v>
      </c>
      <c r="G542" s="172" t="str">
        <f>B548</f>
        <v>Putri (087725992232)</v>
      </c>
      <c r="H542" s="28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173" t="s">
        <v>269</v>
      </c>
      <c r="B543" s="174" t="str">
        <f>IFERROR(VLOOKUP(A541,REKAPAN!$A$1:$M$2737,3, FALSE))</f>
        <v>Pt. Fukusuke Kogyo Indonesia blok m 3 2 kawasan mm2100 Cikarang Barat Bekasi</v>
      </c>
      <c r="D543" s="175"/>
      <c r="E543" s="171"/>
      <c r="F543" s="176" t="s">
        <v>270</v>
      </c>
      <c r="G543" s="177" t="str">
        <f>B542</f>
        <v>Ani Astuti</v>
      </c>
      <c r="H543" s="50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173"/>
      <c r="D544" s="175"/>
      <c r="E544" s="171"/>
      <c r="F544" s="176" t="s">
        <v>283</v>
      </c>
      <c r="G544" s="178">
        <f t="shared" ref="G544:G548" si="73">D547</f>
        <v>43577</v>
      </c>
      <c r="H544" s="50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5.75" customHeight="1">
      <c r="A545" s="173"/>
      <c r="D545" s="175"/>
      <c r="E545" s="171"/>
      <c r="F545" s="176" t="s">
        <v>300</v>
      </c>
      <c r="G545" s="178">
        <f t="shared" si="73"/>
        <v>43577</v>
      </c>
      <c r="H545" s="50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173" t="s">
        <v>306</v>
      </c>
      <c r="B546" s="179">
        <f>IFERROR(VLOOKUP(A541,REKAPAN!$A$1:$M$2737,4, FALSE))</f>
        <v>87749701157</v>
      </c>
      <c r="C546" s="180"/>
      <c r="D546" s="181"/>
      <c r="E546" s="171"/>
      <c r="F546" s="176" t="s">
        <v>325</v>
      </c>
      <c r="G546" s="177" t="str">
        <f t="shared" si="73"/>
        <v/>
      </c>
      <c r="H546" s="50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164" t="s">
        <v>332</v>
      </c>
      <c r="B547" s="182" t="s">
        <v>333</v>
      </c>
      <c r="C547" s="183" t="s">
        <v>283</v>
      </c>
      <c r="D547" s="184">
        <f>IFERROR(VLOOKUP(A541,REKAPAN!$A$1:$M$2737,12, FALSE))</f>
        <v>43577</v>
      </c>
      <c r="E547" s="171"/>
      <c r="F547" s="176" t="s">
        <v>351</v>
      </c>
      <c r="G547" s="177">
        <f t="shared" si="73"/>
        <v>12000</v>
      </c>
      <c r="H547" s="50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173" t="s">
        <v>266</v>
      </c>
      <c r="B548" s="179" t="str">
        <f>IFERROR(VLOOKUP(A541,REKAPAN!$A$1:$O$2737,15, FALSE))</f>
        <v>Putri (087725992232)</v>
      </c>
      <c r="C548" s="185" t="s">
        <v>300</v>
      </c>
      <c r="D548" s="186">
        <f>IFERROR(VLOOKUP(A541,REKAPAN!$A$1:$M$2737,13, FALSE))</f>
        <v>43577</v>
      </c>
      <c r="E548" s="171"/>
      <c r="F548" s="176" t="s">
        <v>372</v>
      </c>
      <c r="G548" s="177" t="str">
        <f t="shared" si="73"/>
        <v>Reg</v>
      </c>
      <c r="H548" s="50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173" t="s">
        <v>383</v>
      </c>
      <c r="B549" s="179">
        <f>IFERROR(VLOOKUP(A541,REKAPAN!$A$1:$M$2737,6, FALSE))</f>
        <v>1</v>
      </c>
      <c r="C549" s="185" t="s">
        <v>325</v>
      </c>
      <c r="D549" s="187" t="str">
        <f>IFERROR(VLOOKUP(A541,REKAPAN!$A$1:$M$2737,11, FALSE))</f>
        <v/>
      </c>
      <c r="E549" s="171"/>
      <c r="F549" s="176" t="s">
        <v>394</v>
      </c>
      <c r="G549" s="188" t="str">
        <f>IFERROR(VLOOKUP(A541,REKAPAN!$A$1:$O$2737,14, FALSE))</f>
        <v/>
      </c>
      <c r="H549" s="50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173" t="s">
        <v>404</v>
      </c>
      <c r="B550" s="189" t="str">
        <f>IFERROR(VLOOKUP(A541,REKAPAN!$A$1:$M$2737,5, FALSE))</f>
        <v>Keyra denim blue size M</v>
      </c>
      <c r="C550" s="185" t="s">
        <v>351</v>
      </c>
      <c r="D550" s="187">
        <f>IFERROR(VLOOKUP(A541,REKAPAN!$A$1:$M$2737,9, FALSE))</f>
        <v>12000</v>
      </c>
      <c r="E550" s="171"/>
      <c r="F550" s="176" t="s">
        <v>383</v>
      </c>
      <c r="G550" s="190">
        <f t="shared" ref="G550:G551" si="74">B549</f>
        <v>1</v>
      </c>
      <c r="H550" s="50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191"/>
      <c r="C551" s="185" t="s">
        <v>372</v>
      </c>
      <c r="D551" s="192" t="str">
        <f>IFERROR(VLOOKUP(A541,REKAPAN!$A$1:$M$2737,10, FALSE))</f>
        <v>Reg</v>
      </c>
      <c r="E551" s="171"/>
      <c r="F551" s="176" t="s">
        <v>404</v>
      </c>
      <c r="G551" s="193" t="str">
        <f t="shared" si="74"/>
        <v>Keyra denim blue size M</v>
      </c>
      <c r="H551" s="50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191"/>
      <c r="C552" s="185" t="s">
        <v>394</v>
      </c>
      <c r="D552" s="192" t="str">
        <f>IFERROR(VLOOKUP(F541,REKAPAN!$A$1:$O$1,14, FALSE))</f>
        <v/>
      </c>
      <c r="E552" s="171"/>
      <c r="F552" s="176"/>
      <c r="H552" s="50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191"/>
      <c r="C553" s="180"/>
      <c r="D553" s="194"/>
      <c r="E553" s="171"/>
      <c r="F553" s="191"/>
      <c r="H553" s="50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176" t="s">
        <v>460</v>
      </c>
      <c r="B554" s="195" t="s">
        <v>462</v>
      </c>
      <c r="C554" s="180"/>
      <c r="D554" s="181"/>
      <c r="E554" s="171"/>
      <c r="F554" s="196" t="s">
        <v>464</v>
      </c>
      <c r="G554" s="197" t="s">
        <v>469</v>
      </c>
      <c r="H554" s="198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199" t="str">
        <f>IFERROR(VLOOKUP(A541,REKAPAN!$A$2:$R$2737,16, FALSE))</f>
        <v/>
      </c>
      <c r="B555" s="200"/>
      <c r="C555" s="201"/>
      <c r="D555" s="202"/>
      <c r="E555" s="203"/>
      <c r="F555" s="204"/>
      <c r="G555" s="78"/>
      <c r="H555" s="79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162" t="s">
        <v>1884</v>
      </c>
      <c r="B556" s="27"/>
      <c r="C556" s="27"/>
      <c r="D556" s="28"/>
      <c r="E556" s="163"/>
      <c r="F556" s="164" t="str">
        <f>A556</f>
        <v>(22)15</v>
      </c>
      <c r="G556" s="165" t="s">
        <v>238</v>
      </c>
      <c r="H556" s="166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167" t="s">
        <v>239</v>
      </c>
      <c r="B557" s="168" t="str">
        <f>IFERROR(VLOOKUP(A556,REKAPAN!$A$1:$M$2737,2, FALSE))</f>
        <v>Yusriyanti(Qc Bordir)</v>
      </c>
      <c r="C557" s="169"/>
      <c r="D557" s="170"/>
      <c r="E557" s="171"/>
      <c r="F557" s="164" t="s">
        <v>266</v>
      </c>
      <c r="G557" s="172" t="str">
        <f>B563</f>
        <v>Putri (087725992232)</v>
      </c>
      <c r="H557" s="28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173" t="s">
        <v>269</v>
      </c>
      <c r="B558" s="174" t="str">
        <f>IFERROR(VLOOKUP(A556,REKAPAN!$A$1:$M$2737,3, FALSE))</f>
        <v>PT. TRIGOLDENSTAR WISESA Jln.Rumambe Ds.Anggadita Kec. Klari KARAWANG-JABAR 41371</v>
      </c>
      <c r="D558" s="175"/>
      <c r="E558" s="171"/>
      <c r="F558" s="176" t="s">
        <v>270</v>
      </c>
      <c r="G558" s="177" t="str">
        <f>B557</f>
        <v>Yusriyanti(Qc Bordir)</v>
      </c>
      <c r="H558" s="50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173"/>
      <c r="D559" s="175"/>
      <c r="E559" s="171"/>
      <c r="F559" s="176" t="s">
        <v>283</v>
      </c>
      <c r="G559" s="178">
        <f t="shared" ref="G559:G563" si="75">D562</f>
        <v>43577</v>
      </c>
      <c r="H559" s="50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30.75" customHeight="1">
      <c r="A560" s="173"/>
      <c r="D560" s="175"/>
      <c r="E560" s="171"/>
      <c r="F560" s="176" t="s">
        <v>300</v>
      </c>
      <c r="G560" s="178">
        <f t="shared" si="75"/>
        <v>43577</v>
      </c>
      <c r="H560" s="50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173" t="s">
        <v>306</v>
      </c>
      <c r="B561" s="179">
        <f>IFERROR(VLOOKUP(A556,REKAPAN!$A$1:$M$2737,4, FALSE))</f>
        <v>85692783028</v>
      </c>
      <c r="C561" s="180"/>
      <c r="D561" s="181"/>
      <c r="E561" s="171"/>
      <c r="F561" s="176" t="s">
        <v>325</v>
      </c>
      <c r="G561" s="177" t="str">
        <f t="shared" si="75"/>
        <v/>
      </c>
      <c r="H561" s="50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164" t="s">
        <v>332</v>
      </c>
      <c r="B562" s="182" t="s">
        <v>333</v>
      </c>
      <c r="C562" s="183" t="s">
        <v>283</v>
      </c>
      <c r="D562" s="184">
        <f>IFERROR(VLOOKUP(A556,REKAPAN!$A$1:$M$2737,12, FALSE))</f>
        <v>43577</v>
      </c>
      <c r="E562" s="171"/>
      <c r="F562" s="176" t="s">
        <v>351</v>
      </c>
      <c r="G562" s="177">
        <f t="shared" si="75"/>
        <v>12000</v>
      </c>
      <c r="H562" s="50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173" t="s">
        <v>266</v>
      </c>
      <c r="B563" s="179" t="str">
        <f>IFERROR(VLOOKUP(A556,REKAPAN!$A$1:$O$2737,15, FALSE))</f>
        <v>Putri (087725992232)</v>
      </c>
      <c r="C563" s="185" t="s">
        <v>300</v>
      </c>
      <c r="D563" s="186">
        <f>IFERROR(VLOOKUP(A556,REKAPAN!$A$1:$M$2737,13, FALSE))</f>
        <v>43577</v>
      </c>
      <c r="E563" s="171"/>
      <c r="F563" s="176" t="s">
        <v>372</v>
      </c>
      <c r="G563" s="177" t="str">
        <f t="shared" si="75"/>
        <v>Reg</v>
      </c>
      <c r="H563" s="50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173" t="s">
        <v>383</v>
      </c>
      <c r="B564" s="179">
        <f>IFERROR(VLOOKUP(A556,REKAPAN!$A$1:$M$2737,6, FALSE))</f>
        <v>2</v>
      </c>
      <c r="C564" s="185" t="s">
        <v>325</v>
      </c>
      <c r="D564" s="187" t="str">
        <f>IFERROR(VLOOKUP(A556,REKAPAN!$A$1:$M$2737,11, FALSE))</f>
        <v/>
      </c>
      <c r="E564" s="171"/>
      <c r="F564" s="176" t="s">
        <v>394</v>
      </c>
      <c r="G564" s="188" t="str">
        <f>IFERROR(VLOOKUP(A556,REKAPAN!$A$1:$O$2737,14, FALSE))</f>
        <v/>
      </c>
      <c r="H564" s="50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173" t="s">
        <v>404</v>
      </c>
      <c r="B565" s="189" t="str">
        <f>IFERROR(VLOOKUP(A556,REKAPAN!$A$1:$M$2737,5, FALSE))</f>
        <v>tisha plum Mset</v>
      </c>
      <c r="C565" s="185" t="s">
        <v>351</v>
      </c>
      <c r="D565" s="187">
        <f>IFERROR(VLOOKUP(A556,REKAPAN!$A$1:$M$2737,9, FALSE))</f>
        <v>12000</v>
      </c>
      <c r="E565" s="171"/>
      <c r="F565" s="176" t="s">
        <v>383</v>
      </c>
      <c r="G565" s="190">
        <f t="shared" ref="G565:G566" si="76">B564</f>
        <v>2</v>
      </c>
      <c r="H565" s="50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191"/>
      <c r="C566" s="185" t="s">
        <v>372</v>
      </c>
      <c r="D566" s="192" t="str">
        <f>IFERROR(VLOOKUP(A556,REKAPAN!$A$1:$M$2737,10, FALSE))</f>
        <v>Reg</v>
      </c>
      <c r="E566" s="171"/>
      <c r="F566" s="176" t="s">
        <v>404</v>
      </c>
      <c r="G566" s="193" t="str">
        <f t="shared" si="76"/>
        <v>tisha plum Mset</v>
      </c>
      <c r="H566" s="50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191"/>
      <c r="C567" s="185" t="s">
        <v>394</v>
      </c>
      <c r="D567" s="192" t="str">
        <f>IFERROR(VLOOKUP(F556,REKAPAN!$A$1:$O$1,14, FALSE))</f>
        <v/>
      </c>
      <c r="E567" s="171"/>
      <c r="F567" s="176"/>
      <c r="H567" s="50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191"/>
      <c r="C568" s="180"/>
      <c r="D568" s="194"/>
      <c r="E568" s="171"/>
      <c r="F568" s="191"/>
      <c r="H568" s="50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176" t="s">
        <v>460</v>
      </c>
      <c r="B569" s="195" t="s">
        <v>462</v>
      </c>
      <c r="C569" s="180"/>
      <c r="D569" s="181"/>
      <c r="E569" s="171"/>
      <c r="F569" s="196" t="s">
        <v>464</v>
      </c>
      <c r="G569" s="197" t="s">
        <v>469</v>
      </c>
      <c r="H569" s="198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199" t="str">
        <f>IFERROR(VLOOKUP(A556,REKAPAN!$A$2:$R$2737,16, FALSE))</f>
        <v/>
      </c>
      <c r="B570" s="200"/>
      <c r="C570" s="201"/>
      <c r="D570" s="202"/>
      <c r="E570" s="203"/>
      <c r="F570" s="204"/>
      <c r="G570" s="78"/>
      <c r="H570" s="79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162" t="s">
        <v>4244</v>
      </c>
      <c r="B571" s="27"/>
      <c r="C571" s="27"/>
      <c r="D571" s="28"/>
      <c r="E571" s="163"/>
      <c r="F571" s="164" t="str">
        <f>A571</f>
        <v>(22)16</v>
      </c>
      <c r="G571" s="165" t="s">
        <v>238</v>
      </c>
      <c r="H571" s="166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167" t="s">
        <v>239</v>
      </c>
      <c r="B572" s="168" t="str">
        <f>IFERROR(VLOOKUP(A571,REKAPAN!$A$1:$M$2737,2, FALSE))</f>
        <v/>
      </c>
      <c r="C572" s="169"/>
      <c r="D572" s="170"/>
      <c r="E572" s="171"/>
      <c r="F572" s="164" t="s">
        <v>266</v>
      </c>
      <c r="G572" s="172" t="str">
        <f>B578</f>
        <v/>
      </c>
      <c r="H572" s="28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173" t="s">
        <v>269</v>
      </c>
      <c r="B573" s="174" t="str">
        <f>IFERROR(VLOOKUP(A571,REKAPAN!$A$1:$M$2737,3, FALSE))</f>
        <v/>
      </c>
      <c r="D573" s="175"/>
      <c r="E573" s="171"/>
      <c r="F573" s="176" t="s">
        <v>270</v>
      </c>
      <c r="G573" s="177" t="str">
        <f>B572</f>
        <v/>
      </c>
      <c r="H573" s="50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173"/>
      <c r="D574" s="175"/>
      <c r="E574" s="171"/>
      <c r="F574" s="176" t="s">
        <v>283</v>
      </c>
      <c r="G574" s="178" t="str">
        <f t="shared" ref="G574:G578" si="77">D577</f>
        <v/>
      </c>
      <c r="H574" s="50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173"/>
      <c r="D575" s="175"/>
      <c r="E575" s="171"/>
      <c r="F575" s="176" t="s">
        <v>300</v>
      </c>
      <c r="G575" s="178" t="str">
        <f t="shared" si="77"/>
        <v/>
      </c>
      <c r="H575" s="50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173" t="s">
        <v>306</v>
      </c>
      <c r="B576" s="179" t="str">
        <f>IFERROR(VLOOKUP(A571,REKAPAN!$A$1:$M$2737,4, FALSE))</f>
        <v/>
      </c>
      <c r="C576" s="180"/>
      <c r="D576" s="181"/>
      <c r="E576" s="171"/>
      <c r="F576" s="176" t="s">
        <v>325</v>
      </c>
      <c r="G576" s="177" t="str">
        <f t="shared" si="77"/>
        <v/>
      </c>
      <c r="H576" s="50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164" t="s">
        <v>332</v>
      </c>
      <c r="B577" s="182" t="s">
        <v>333</v>
      </c>
      <c r="C577" s="183" t="s">
        <v>283</v>
      </c>
      <c r="D577" s="184" t="str">
        <f>IFERROR(VLOOKUP(A571,REKAPAN!$A$1:$M$2737,12, FALSE))</f>
        <v/>
      </c>
      <c r="E577" s="171"/>
      <c r="F577" s="176" t="s">
        <v>351</v>
      </c>
      <c r="G577" s="177" t="str">
        <f t="shared" si="77"/>
        <v/>
      </c>
      <c r="H577" s="50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173" t="s">
        <v>266</v>
      </c>
      <c r="B578" s="179" t="str">
        <f>IFERROR(VLOOKUP(A571,REKAPAN!$A$1:$O$2737,15, FALSE))</f>
        <v/>
      </c>
      <c r="C578" s="185" t="s">
        <v>300</v>
      </c>
      <c r="D578" s="186" t="str">
        <f>IFERROR(VLOOKUP(A571,REKAPAN!$A$1:$M$2737,13, FALSE))</f>
        <v/>
      </c>
      <c r="E578" s="171"/>
      <c r="F578" s="176" t="s">
        <v>372</v>
      </c>
      <c r="G578" s="177" t="str">
        <f t="shared" si="77"/>
        <v/>
      </c>
      <c r="H578" s="50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173" t="s">
        <v>383</v>
      </c>
      <c r="B579" s="179" t="str">
        <f>IFERROR(VLOOKUP(A571,REKAPAN!$A$1:$M$2737,6, FALSE))</f>
        <v/>
      </c>
      <c r="C579" s="185" t="s">
        <v>325</v>
      </c>
      <c r="D579" s="187" t="str">
        <f>IFERROR(VLOOKUP(A571,REKAPAN!$A$1:$M$2737,11, FALSE))</f>
        <v/>
      </c>
      <c r="E579" s="171"/>
      <c r="F579" s="176" t="s">
        <v>394</v>
      </c>
      <c r="G579" s="188" t="str">
        <f>IFERROR(VLOOKUP(A571,REKAPAN!$A$1:$O$2737,14, FALSE))</f>
        <v/>
      </c>
      <c r="H579" s="50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173" t="s">
        <v>404</v>
      </c>
      <c r="B580" s="189" t="str">
        <f>IFERROR(VLOOKUP(A571,REKAPAN!$A$1:$M$2737,5, FALSE))</f>
        <v/>
      </c>
      <c r="C580" s="185" t="s">
        <v>351</v>
      </c>
      <c r="D580" s="187" t="str">
        <f>IFERROR(VLOOKUP(A571,REKAPAN!$A$1:$M$2737,9, FALSE))</f>
        <v/>
      </c>
      <c r="E580" s="171"/>
      <c r="F580" s="176" t="s">
        <v>383</v>
      </c>
      <c r="G580" s="190" t="str">
        <f t="shared" ref="G580:G581" si="78">B579</f>
        <v/>
      </c>
      <c r="H580" s="50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191"/>
      <c r="C581" s="185" t="s">
        <v>372</v>
      </c>
      <c r="D581" s="192" t="str">
        <f>IFERROR(VLOOKUP(A571,REKAPAN!$A$1:$M$2737,10, FALSE))</f>
        <v/>
      </c>
      <c r="E581" s="171"/>
      <c r="F581" s="176" t="s">
        <v>404</v>
      </c>
      <c r="G581" s="193" t="str">
        <f t="shared" si="78"/>
        <v/>
      </c>
      <c r="H581" s="50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191"/>
      <c r="C582" s="185" t="s">
        <v>394</v>
      </c>
      <c r="D582" s="192" t="str">
        <f>IFERROR(VLOOKUP(F571,REKAPAN!$A$1:$O$1,14, FALSE))</f>
        <v/>
      </c>
      <c r="E582" s="171"/>
      <c r="F582" s="176"/>
      <c r="H582" s="50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191"/>
      <c r="C583" s="180"/>
      <c r="D583" s="194"/>
      <c r="E583" s="171"/>
      <c r="F583" s="191"/>
      <c r="H583" s="50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176" t="s">
        <v>460</v>
      </c>
      <c r="B584" s="195" t="s">
        <v>462</v>
      </c>
      <c r="C584" s="180"/>
      <c r="D584" s="181"/>
      <c r="E584" s="171"/>
      <c r="F584" s="196" t="s">
        <v>464</v>
      </c>
      <c r="G584" s="197" t="s">
        <v>469</v>
      </c>
      <c r="H584" s="198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199" t="str">
        <f>IFERROR(VLOOKUP(A571,REKAPAN!$A$2:$R$2737,16, FALSE))</f>
        <v/>
      </c>
      <c r="B585" s="200"/>
      <c r="C585" s="201"/>
      <c r="D585" s="202"/>
      <c r="E585" s="203"/>
      <c r="F585" s="204"/>
      <c r="G585" s="78"/>
      <c r="H585" s="79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162" t="s">
        <v>4247</v>
      </c>
      <c r="B586" s="27"/>
      <c r="C586" s="27"/>
      <c r="D586" s="28"/>
      <c r="E586" s="163"/>
      <c r="F586" s="164" t="str">
        <f>A586</f>
        <v>(22)17</v>
      </c>
      <c r="G586" s="165" t="s">
        <v>238</v>
      </c>
      <c r="H586" s="166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167" t="s">
        <v>239</v>
      </c>
      <c r="B587" s="168" t="str">
        <f>IFERROR(VLOOKUP(A586,REKAPAN!$A$1:$M$2737,2, FALSE))</f>
        <v/>
      </c>
      <c r="C587" s="169"/>
      <c r="D587" s="170"/>
      <c r="E587" s="171"/>
      <c r="F587" s="164" t="s">
        <v>266</v>
      </c>
      <c r="G587" s="172" t="str">
        <f>B593</f>
        <v/>
      </c>
      <c r="H587" s="28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173" t="s">
        <v>269</v>
      </c>
      <c r="B588" s="174" t="str">
        <f>IFERROR(VLOOKUP(A586,REKAPAN!$A$1:$M$2737,3, FALSE))</f>
        <v/>
      </c>
      <c r="D588" s="175"/>
      <c r="E588" s="171"/>
      <c r="F588" s="176" t="s">
        <v>270</v>
      </c>
      <c r="G588" s="177" t="str">
        <f>B587</f>
        <v/>
      </c>
      <c r="H588" s="50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173"/>
      <c r="D589" s="175"/>
      <c r="E589" s="171"/>
      <c r="F589" s="176" t="s">
        <v>283</v>
      </c>
      <c r="G589" s="178" t="str">
        <f t="shared" ref="G589:G593" si="79">D592</f>
        <v/>
      </c>
      <c r="H589" s="50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5.75" customHeight="1">
      <c r="A590" s="173"/>
      <c r="D590" s="175"/>
      <c r="E590" s="171"/>
      <c r="F590" s="176" t="s">
        <v>300</v>
      </c>
      <c r="G590" s="178" t="str">
        <f t="shared" si="79"/>
        <v/>
      </c>
      <c r="H590" s="50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173" t="s">
        <v>306</v>
      </c>
      <c r="B591" s="179" t="str">
        <f>IFERROR(VLOOKUP(A586,REKAPAN!$A$1:$M$2737,4, FALSE))</f>
        <v/>
      </c>
      <c r="C591" s="180"/>
      <c r="D591" s="181"/>
      <c r="E591" s="171"/>
      <c r="F591" s="176" t="s">
        <v>325</v>
      </c>
      <c r="G591" s="177" t="str">
        <f t="shared" si="79"/>
        <v/>
      </c>
      <c r="H591" s="50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164" t="s">
        <v>332</v>
      </c>
      <c r="B592" s="182" t="s">
        <v>333</v>
      </c>
      <c r="C592" s="183" t="s">
        <v>283</v>
      </c>
      <c r="D592" s="184" t="str">
        <f>IFERROR(VLOOKUP(A586,REKAPAN!$A$1:$M$2737,12, FALSE))</f>
        <v/>
      </c>
      <c r="E592" s="171"/>
      <c r="F592" s="176" t="s">
        <v>351</v>
      </c>
      <c r="G592" s="177" t="str">
        <f t="shared" si="79"/>
        <v/>
      </c>
      <c r="H592" s="50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173" t="s">
        <v>266</v>
      </c>
      <c r="B593" s="179" t="str">
        <f>IFERROR(VLOOKUP(A586,REKAPAN!$A$1:$O$2737,15, FALSE))</f>
        <v/>
      </c>
      <c r="C593" s="185" t="s">
        <v>300</v>
      </c>
      <c r="D593" s="186" t="str">
        <f>IFERROR(VLOOKUP(A586,REKAPAN!$A$1:$M$2737,13, FALSE))</f>
        <v/>
      </c>
      <c r="E593" s="171"/>
      <c r="F593" s="176" t="s">
        <v>372</v>
      </c>
      <c r="G593" s="177" t="str">
        <f t="shared" si="79"/>
        <v/>
      </c>
      <c r="H593" s="50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173" t="s">
        <v>383</v>
      </c>
      <c r="B594" s="179" t="str">
        <f>IFERROR(VLOOKUP(A586,REKAPAN!$A$1:$M$2737,6, FALSE))</f>
        <v/>
      </c>
      <c r="C594" s="185" t="s">
        <v>325</v>
      </c>
      <c r="D594" s="187" t="str">
        <f>IFERROR(VLOOKUP(A586,REKAPAN!$A$1:$M$2737,11, FALSE))</f>
        <v/>
      </c>
      <c r="E594" s="171"/>
      <c r="F594" s="176" t="s">
        <v>394</v>
      </c>
      <c r="G594" s="188" t="str">
        <f>IFERROR(VLOOKUP(A586,REKAPAN!$A$1:$O$2737,14, FALSE))</f>
        <v/>
      </c>
      <c r="H594" s="50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173" t="s">
        <v>404</v>
      </c>
      <c r="B595" s="189" t="str">
        <f>IFERROR(VLOOKUP(A586,REKAPAN!$A$1:$M$2737,5, FALSE))</f>
        <v/>
      </c>
      <c r="C595" s="185" t="s">
        <v>351</v>
      </c>
      <c r="D595" s="187" t="str">
        <f>IFERROR(VLOOKUP(A586,REKAPAN!$A$1:$M$2737,9, FALSE))</f>
        <v/>
      </c>
      <c r="E595" s="171"/>
      <c r="F595" s="176" t="s">
        <v>383</v>
      </c>
      <c r="G595" s="190" t="str">
        <f t="shared" ref="G595:G596" si="80">B594</f>
        <v/>
      </c>
      <c r="H595" s="50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191"/>
      <c r="C596" s="185" t="s">
        <v>372</v>
      </c>
      <c r="D596" s="192" t="str">
        <f>IFERROR(VLOOKUP(A586,REKAPAN!$A$1:$M$2737,10, FALSE))</f>
        <v/>
      </c>
      <c r="E596" s="171"/>
      <c r="F596" s="176" t="s">
        <v>404</v>
      </c>
      <c r="G596" s="193" t="str">
        <f t="shared" si="80"/>
        <v/>
      </c>
      <c r="H596" s="50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191"/>
      <c r="C597" s="185" t="s">
        <v>394</v>
      </c>
      <c r="D597" s="192" t="str">
        <f>IFERROR(VLOOKUP(F586,REKAPAN!$A$1:$O$1,14, FALSE))</f>
        <v/>
      </c>
      <c r="E597" s="171"/>
      <c r="F597" s="176"/>
      <c r="H597" s="50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191"/>
      <c r="C598" s="180"/>
      <c r="D598" s="194"/>
      <c r="E598" s="171"/>
      <c r="F598" s="191"/>
      <c r="H598" s="50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176" t="s">
        <v>460</v>
      </c>
      <c r="B599" s="195" t="s">
        <v>462</v>
      </c>
      <c r="C599" s="180"/>
      <c r="D599" s="181"/>
      <c r="E599" s="171"/>
      <c r="F599" s="196" t="s">
        <v>464</v>
      </c>
      <c r="G599" s="197" t="s">
        <v>469</v>
      </c>
      <c r="H599" s="198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199" t="str">
        <f>IFERROR(VLOOKUP(A586,REKAPAN!$A$2:$R$2737,16, FALSE))</f>
        <v/>
      </c>
      <c r="B600" s="200"/>
      <c r="C600" s="201"/>
      <c r="D600" s="202"/>
      <c r="E600" s="203"/>
      <c r="F600" s="204"/>
      <c r="G600" s="78"/>
      <c r="H600" s="79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162" t="s">
        <v>4249</v>
      </c>
      <c r="B601" s="27"/>
      <c r="C601" s="27"/>
      <c r="D601" s="28"/>
      <c r="E601" s="163"/>
      <c r="F601" s="164" t="str">
        <f>A601</f>
        <v>(22)18</v>
      </c>
      <c r="G601" s="165" t="s">
        <v>238</v>
      </c>
      <c r="H601" s="166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167" t="s">
        <v>239</v>
      </c>
      <c r="B602" s="168" t="str">
        <f>IFERROR(VLOOKUP(A601,REKAPAN!$A$1:$M$2737,2, FALSE))</f>
        <v/>
      </c>
      <c r="C602" s="169"/>
      <c r="D602" s="170"/>
      <c r="E602" s="171"/>
      <c r="F602" s="164" t="s">
        <v>266</v>
      </c>
      <c r="G602" s="172" t="str">
        <f>B608</f>
        <v/>
      </c>
      <c r="H602" s="28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173" t="s">
        <v>269</v>
      </c>
      <c r="B603" s="174" t="str">
        <f>IFERROR(VLOOKUP(A601,REKAPAN!$A$1:$M$2737,3, FALSE))</f>
        <v/>
      </c>
      <c r="D603" s="175"/>
      <c r="E603" s="171"/>
      <c r="F603" s="176" t="s">
        <v>270</v>
      </c>
      <c r="G603" s="177" t="str">
        <f>B602</f>
        <v/>
      </c>
      <c r="H603" s="50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173"/>
      <c r="D604" s="175"/>
      <c r="E604" s="171"/>
      <c r="F604" s="176" t="s">
        <v>283</v>
      </c>
      <c r="G604" s="178" t="str">
        <f t="shared" ref="G604:G608" si="81">D607</f>
        <v/>
      </c>
      <c r="H604" s="50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27.75" customHeight="1">
      <c r="A605" s="173"/>
      <c r="D605" s="175"/>
      <c r="E605" s="171"/>
      <c r="F605" s="176" t="s">
        <v>300</v>
      </c>
      <c r="G605" s="178" t="str">
        <f t="shared" si="81"/>
        <v/>
      </c>
      <c r="H605" s="50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173" t="s">
        <v>306</v>
      </c>
      <c r="B606" s="179" t="str">
        <f>IFERROR(VLOOKUP(A601,REKAPAN!$A$1:$M$2737,4, FALSE))</f>
        <v/>
      </c>
      <c r="C606" s="180"/>
      <c r="D606" s="181"/>
      <c r="E606" s="171"/>
      <c r="F606" s="176" t="s">
        <v>325</v>
      </c>
      <c r="G606" s="177" t="str">
        <f t="shared" si="81"/>
        <v/>
      </c>
      <c r="H606" s="50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164" t="s">
        <v>332</v>
      </c>
      <c r="B607" s="182" t="s">
        <v>333</v>
      </c>
      <c r="C607" s="183" t="s">
        <v>283</v>
      </c>
      <c r="D607" s="184" t="str">
        <f>IFERROR(VLOOKUP(A601,REKAPAN!$A$1:$M$2737,12, FALSE))</f>
        <v/>
      </c>
      <c r="E607" s="171"/>
      <c r="F607" s="176" t="s">
        <v>351</v>
      </c>
      <c r="G607" s="177" t="str">
        <f t="shared" si="81"/>
        <v/>
      </c>
      <c r="H607" s="50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173" t="s">
        <v>266</v>
      </c>
      <c r="B608" s="179" t="str">
        <f>IFERROR(VLOOKUP(A601,REKAPAN!$A$1:$O$2737,15, FALSE))</f>
        <v/>
      </c>
      <c r="C608" s="185" t="s">
        <v>300</v>
      </c>
      <c r="D608" s="186" t="str">
        <f>IFERROR(VLOOKUP(A601,REKAPAN!$A$1:$M$2737,13, FALSE))</f>
        <v/>
      </c>
      <c r="E608" s="171"/>
      <c r="F608" s="176" t="s">
        <v>372</v>
      </c>
      <c r="G608" s="177" t="str">
        <f t="shared" si="81"/>
        <v/>
      </c>
      <c r="H608" s="50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173" t="s">
        <v>383</v>
      </c>
      <c r="B609" s="179" t="str">
        <f>IFERROR(VLOOKUP(A601,REKAPAN!$A$1:$M$2737,6, FALSE))</f>
        <v/>
      </c>
      <c r="C609" s="185" t="s">
        <v>325</v>
      </c>
      <c r="D609" s="187" t="str">
        <f>IFERROR(VLOOKUP(A601,REKAPAN!$A$1:$M$2737,11, FALSE))</f>
        <v/>
      </c>
      <c r="E609" s="171"/>
      <c r="F609" s="176" t="s">
        <v>394</v>
      </c>
      <c r="G609" s="188" t="str">
        <f>IFERROR(VLOOKUP(A601,REKAPAN!$A$1:$O$2737,14, FALSE))</f>
        <v/>
      </c>
      <c r="H609" s="50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173" t="s">
        <v>404</v>
      </c>
      <c r="B610" s="189" t="str">
        <f>IFERROR(VLOOKUP(A601,REKAPAN!$A$1:$M$2737,5, FALSE))</f>
        <v/>
      </c>
      <c r="C610" s="185" t="s">
        <v>351</v>
      </c>
      <c r="D610" s="187" t="str">
        <f>IFERROR(VLOOKUP(A601,REKAPAN!$A$1:$M$2737,9, FALSE))</f>
        <v/>
      </c>
      <c r="E610" s="171"/>
      <c r="F610" s="176" t="s">
        <v>383</v>
      </c>
      <c r="G610" s="190" t="str">
        <f t="shared" ref="G610:G611" si="82">B609</f>
        <v/>
      </c>
      <c r="H610" s="50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191"/>
      <c r="C611" s="185" t="s">
        <v>372</v>
      </c>
      <c r="D611" s="192" t="str">
        <f>IFERROR(VLOOKUP(A601,REKAPAN!$A$1:$M$2737,10, FALSE))</f>
        <v/>
      </c>
      <c r="E611" s="171"/>
      <c r="F611" s="176" t="s">
        <v>404</v>
      </c>
      <c r="G611" s="193" t="str">
        <f t="shared" si="82"/>
        <v/>
      </c>
      <c r="H611" s="50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191"/>
      <c r="C612" s="185" t="s">
        <v>394</v>
      </c>
      <c r="D612" s="192" t="str">
        <f>IFERROR(VLOOKUP(F601,REKAPAN!$A$1:$O$1,14, FALSE))</f>
        <v/>
      </c>
      <c r="E612" s="171"/>
      <c r="F612" s="176"/>
      <c r="H612" s="50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191"/>
      <c r="C613" s="180"/>
      <c r="D613" s="194"/>
      <c r="E613" s="171"/>
      <c r="F613" s="191"/>
      <c r="H613" s="50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176" t="s">
        <v>460</v>
      </c>
      <c r="B614" s="195" t="s">
        <v>462</v>
      </c>
      <c r="C614" s="180"/>
      <c r="D614" s="181"/>
      <c r="E614" s="171"/>
      <c r="F614" s="196" t="s">
        <v>464</v>
      </c>
      <c r="G614" s="197" t="s">
        <v>469</v>
      </c>
      <c r="H614" s="198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199" t="str">
        <f>IFERROR(VLOOKUP(A601,REKAPAN!$A$2:$R$2737,16, FALSE))</f>
        <v/>
      </c>
      <c r="B615" s="200"/>
      <c r="C615" s="201"/>
      <c r="D615" s="202"/>
      <c r="E615" s="203"/>
      <c r="F615" s="204"/>
      <c r="G615" s="78"/>
      <c r="H615" s="79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162" t="s">
        <v>4251</v>
      </c>
      <c r="B616" s="27"/>
      <c r="C616" s="27"/>
      <c r="D616" s="28"/>
      <c r="E616" s="163"/>
      <c r="F616" s="164" t="str">
        <f>A616</f>
        <v>(22)19</v>
      </c>
      <c r="G616" s="165" t="s">
        <v>238</v>
      </c>
      <c r="H616" s="166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167" t="s">
        <v>239</v>
      </c>
      <c r="B617" s="168" t="str">
        <f>IFERROR(VLOOKUP(A616,REKAPAN!$A$1:$M$2737,2, FALSE))</f>
        <v/>
      </c>
      <c r="C617" s="169"/>
      <c r="D617" s="170"/>
      <c r="E617" s="171"/>
      <c r="F617" s="164" t="s">
        <v>266</v>
      </c>
      <c r="G617" s="172" t="str">
        <f>B623</f>
        <v/>
      </c>
      <c r="H617" s="28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173" t="s">
        <v>269</v>
      </c>
      <c r="B618" s="174" t="str">
        <f>IFERROR(VLOOKUP(A616,REKAPAN!$A$1:$M$2737,3, FALSE))</f>
        <v/>
      </c>
      <c r="D618" s="175"/>
      <c r="E618" s="171"/>
      <c r="F618" s="176" t="s">
        <v>270</v>
      </c>
      <c r="G618" s="177" t="str">
        <f>B617</f>
        <v/>
      </c>
      <c r="H618" s="50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173"/>
      <c r="D619" s="175"/>
      <c r="E619" s="171"/>
      <c r="F619" s="176" t="s">
        <v>283</v>
      </c>
      <c r="G619" s="178" t="str">
        <f t="shared" ref="G619:G623" si="83">D622</f>
        <v/>
      </c>
      <c r="H619" s="50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173"/>
      <c r="D620" s="175"/>
      <c r="E620" s="171"/>
      <c r="F620" s="176" t="s">
        <v>300</v>
      </c>
      <c r="G620" s="178" t="str">
        <f t="shared" si="83"/>
        <v/>
      </c>
      <c r="H620" s="50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173" t="s">
        <v>306</v>
      </c>
      <c r="B621" s="179" t="str">
        <f>IFERROR(VLOOKUP(A616,REKAPAN!$A$1:$M$2737,4, FALSE))</f>
        <v/>
      </c>
      <c r="C621" s="180"/>
      <c r="D621" s="181"/>
      <c r="E621" s="171"/>
      <c r="F621" s="176" t="s">
        <v>325</v>
      </c>
      <c r="G621" s="177" t="str">
        <f t="shared" si="83"/>
        <v/>
      </c>
      <c r="H621" s="50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164" t="s">
        <v>332</v>
      </c>
      <c r="B622" s="182" t="s">
        <v>333</v>
      </c>
      <c r="C622" s="183" t="s">
        <v>283</v>
      </c>
      <c r="D622" s="184" t="str">
        <f>IFERROR(VLOOKUP(A616,REKAPAN!$A$1:$M$2737,12, FALSE))</f>
        <v/>
      </c>
      <c r="E622" s="171"/>
      <c r="F622" s="176" t="s">
        <v>351</v>
      </c>
      <c r="G622" s="177" t="str">
        <f t="shared" si="83"/>
        <v/>
      </c>
      <c r="H622" s="50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173" t="s">
        <v>266</v>
      </c>
      <c r="B623" s="179" t="str">
        <f>IFERROR(VLOOKUP(A616,REKAPAN!$A$1:$O$2737,15, FALSE))</f>
        <v/>
      </c>
      <c r="C623" s="185" t="s">
        <v>300</v>
      </c>
      <c r="D623" s="186" t="str">
        <f>IFERROR(VLOOKUP(A616,REKAPAN!$A$1:$M$2737,13, FALSE))</f>
        <v/>
      </c>
      <c r="E623" s="171"/>
      <c r="F623" s="176" t="s">
        <v>372</v>
      </c>
      <c r="G623" s="177" t="str">
        <f t="shared" si="83"/>
        <v/>
      </c>
      <c r="H623" s="50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173" t="s">
        <v>383</v>
      </c>
      <c r="B624" s="179" t="str">
        <f>IFERROR(VLOOKUP(A616,REKAPAN!$A$1:$M$2737,6, FALSE))</f>
        <v/>
      </c>
      <c r="C624" s="185" t="s">
        <v>325</v>
      </c>
      <c r="D624" s="187" t="str">
        <f>IFERROR(VLOOKUP(A616,REKAPAN!$A$1:$M$2737,11, FALSE))</f>
        <v/>
      </c>
      <c r="E624" s="171"/>
      <c r="F624" s="176" t="s">
        <v>394</v>
      </c>
      <c r="G624" s="188" t="str">
        <f>IFERROR(VLOOKUP(A616,REKAPAN!$A$1:$O$2737,14, FALSE))</f>
        <v/>
      </c>
      <c r="H624" s="50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173" t="s">
        <v>404</v>
      </c>
      <c r="B625" s="189" t="str">
        <f>IFERROR(VLOOKUP(A616,REKAPAN!$A$1:$M$2737,5, FALSE))</f>
        <v/>
      </c>
      <c r="C625" s="185" t="s">
        <v>351</v>
      </c>
      <c r="D625" s="187" t="str">
        <f>IFERROR(VLOOKUP(A616,REKAPAN!$A$1:$M$2737,9, FALSE))</f>
        <v/>
      </c>
      <c r="E625" s="171"/>
      <c r="F625" s="176" t="s">
        <v>383</v>
      </c>
      <c r="G625" s="190" t="str">
        <f t="shared" ref="G625:G626" si="84">B624</f>
        <v/>
      </c>
      <c r="H625" s="50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191"/>
      <c r="C626" s="185" t="s">
        <v>372</v>
      </c>
      <c r="D626" s="192" t="str">
        <f>IFERROR(VLOOKUP(A616,REKAPAN!$A$1:$M$2737,10, FALSE))</f>
        <v/>
      </c>
      <c r="E626" s="171"/>
      <c r="F626" s="176" t="s">
        <v>404</v>
      </c>
      <c r="G626" s="193" t="str">
        <f t="shared" si="84"/>
        <v/>
      </c>
      <c r="H626" s="50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191"/>
      <c r="C627" s="185" t="s">
        <v>394</v>
      </c>
      <c r="D627" s="192" t="str">
        <f>IFERROR(VLOOKUP(F616,REKAPAN!$A$1:$O$1,14, FALSE))</f>
        <v/>
      </c>
      <c r="E627" s="171"/>
      <c r="F627" s="176"/>
      <c r="H627" s="50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191"/>
      <c r="C628" s="180"/>
      <c r="D628" s="194"/>
      <c r="E628" s="171"/>
      <c r="F628" s="191"/>
      <c r="H628" s="50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176" t="s">
        <v>460</v>
      </c>
      <c r="B629" s="195" t="s">
        <v>462</v>
      </c>
      <c r="C629" s="180"/>
      <c r="D629" s="181"/>
      <c r="E629" s="171"/>
      <c r="F629" s="196" t="s">
        <v>464</v>
      </c>
      <c r="G629" s="197" t="s">
        <v>469</v>
      </c>
      <c r="H629" s="198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199" t="str">
        <f>IFERROR(VLOOKUP(A616,REKAPAN!$A$2:$R$2737,16, FALSE))</f>
        <v/>
      </c>
      <c r="B630" s="200"/>
      <c r="C630" s="201"/>
      <c r="D630" s="202"/>
      <c r="E630" s="203"/>
      <c r="F630" s="204"/>
      <c r="G630" s="78"/>
      <c r="H630" s="79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162" t="s">
        <v>4253</v>
      </c>
      <c r="B631" s="27"/>
      <c r="C631" s="27"/>
      <c r="D631" s="28"/>
      <c r="E631" s="163"/>
      <c r="F631" s="164" t="str">
        <f>A631</f>
        <v>(28)15</v>
      </c>
      <c r="G631" s="165" t="s">
        <v>238</v>
      </c>
      <c r="H631" s="166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167" t="s">
        <v>239</v>
      </c>
      <c r="B632" s="168" t="str">
        <f>IFERROR(VLOOKUP(A631,REKAPAN!$A$1:$M$2737,2, FALSE))</f>
        <v/>
      </c>
      <c r="C632" s="169"/>
      <c r="D632" s="170"/>
      <c r="E632" s="171"/>
      <c r="F632" s="164" t="s">
        <v>266</v>
      </c>
      <c r="G632" s="172" t="str">
        <f>B638</f>
        <v/>
      </c>
      <c r="H632" s="28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173" t="s">
        <v>269</v>
      </c>
      <c r="B633" s="174" t="str">
        <f>IFERROR(VLOOKUP(A631,REKAPAN!$A$1:$M$2737,3, FALSE))</f>
        <v/>
      </c>
      <c r="D633" s="175"/>
      <c r="E633" s="171"/>
      <c r="F633" s="176" t="s">
        <v>270</v>
      </c>
      <c r="G633" s="177" t="str">
        <f>B632</f>
        <v/>
      </c>
      <c r="H633" s="50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173"/>
      <c r="D634" s="175"/>
      <c r="E634" s="171"/>
      <c r="F634" s="176" t="s">
        <v>283</v>
      </c>
      <c r="G634" s="178" t="str">
        <f t="shared" ref="G634:G638" si="85">D637</f>
        <v/>
      </c>
      <c r="H634" s="50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173"/>
      <c r="D635" s="175"/>
      <c r="E635" s="171"/>
      <c r="F635" s="176" t="s">
        <v>300</v>
      </c>
      <c r="G635" s="178" t="str">
        <f t="shared" si="85"/>
        <v/>
      </c>
      <c r="H635" s="50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173" t="s">
        <v>306</v>
      </c>
      <c r="B636" s="179" t="str">
        <f>IFERROR(VLOOKUP(A631,REKAPAN!$A$1:$M$2737,4, FALSE))</f>
        <v/>
      </c>
      <c r="C636" s="180"/>
      <c r="D636" s="181"/>
      <c r="E636" s="171"/>
      <c r="F636" s="176" t="s">
        <v>325</v>
      </c>
      <c r="G636" s="177" t="str">
        <f t="shared" si="85"/>
        <v/>
      </c>
      <c r="H636" s="50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164" t="s">
        <v>332</v>
      </c>
      <c r="B637" s="182" t="s">
        <v>333</v>
      </c>
      <c r="C637" s="183" t="s">
        <v>283</v>
      </c>
      <c r="D637" s="184" t="str">
        <f>IFERROR(VLOOKUP(A631,REKAPAN!$A$1:$M$2737,12, FALSE))</f>
        <v/>
      </c>
      <c r="E637" s="171"/>
      <c r="F637" s="176" t="s">
        <v>351</v>
      </c>
      <c r="G637" s="177" t="str">
        <f t="shared" si="85"/>
        <v/>
      </c>
      <c r="H637" s="50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173" t="s">
        <v>266</v>
      </c>
      <c r="B638" s="179" t="str">
        <f>IFERROR(VLOOKUP(A631,REKAPAN!$A$1:$O$2737,15, FALSE))</f>
        <v/>
      </c>
      <c r="C638" s="185" t="s">
        <v>300</v>
      </c>
      <c r="D638" s="186" t="str">
        <f>IFERROR(VLOOKUP(A631,REKAPAN!$A$1:$M$2737,13, FALSE))</f>
        <v/>
      </c>
      <c r="E638" s="171"/>
      <c r="F638" s="176" t="s">
        <v>372</v>
      </c>
      <c r="G638" s="177" t="str">
        <f t="shared" si="85"/>
        <v/>
      </c>
      <c r="H638" s="50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173" t="s">
        <v>383</v>
      </c>
      <c r="B639" s="179" t="str">
        <f>IFERROR(VLOOKUP(A631,REKAPAN!$A$1:$M$2737,6, FALSE))</f>
        <v/>
      </c>
      <c r="C639" s="185" t="s">
        <v>325</v>
      </c>
      <c r="D639" s="187" t="str">
        <f>IFERROR(VLOOKUP(A631,REKAPAN!$A$1:$M$2737,11, FALSE))</f>
        <v/>
      </c>
      <c r="E639" s="171"/>
      <c r="F639" s="176" t="s">
        <v>394</v>
      </c>
      <c r="G639" s="188" t="str">
        <f>IFERROR(VLOOKUP(A631,REKAPAN!$A$1:$O$2737,14, FALSE))</f>
        <v/>
      </c>
      <c r="H639" s="50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173" t="s">
        <v>404</v>
      </c>
      <c r="B640" s="189" t="str">
        <f>IFERROR(VLOOKUP(A631,REKAPAN!$A$1:$M$2737,5, FALSE))</f>
        <v/>
      </c>
      <c r="C640" s="185" t="s">
        <v>351</v>
      </c>
      <c r="D640" s="187" t="str">
        <f>IFERROR(VLOOKUP(A631,REKAPAN!$A$1:$M$2737,9, FALSE))</f>
        <v/>
      </c>
      <c r="E640" s="171"/>
      <c r="F640" s="176" t="s">
        <v>383</v>
      </c>
      <c r="G640" s="190" t="str">
        <f t="shared" ref="G640:G641" si="86">B639</f>
        <v/>
      </c>
      <c r="H640" s="50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191"/>
      <c r="C641" s="185" t="s">
        <v>372</v>
      </c>
      <c r="D641" s="192" t="str">
        <f>IFERROR(VLOOKUP(A631,REKAPAN!$A$1:$M$2737,10, FALSE))</f>
        <v/>
      </c>
      <c r="E641" s="171"/>
      <c r="F641" s="176" t="s">
        <v>404</v>
      </c>
      <c r="G641" s="193" t="str">
        <f t="shared" si="86"/>
        <v/>
      </c>
      <c r="H641" s="50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191"/>
      <c r="C642" s="185" t="s">
        <v>394</v>
      </c>
      <c r="D642" s="192" t="str">
        <f>IFERROR(VLOOKUP(F631,REKAPAN!$A$1:$O$1,14, FALSE))</f>
        <v/>
      </c>
      <c r="E642" s="171"/>
      <c r="F642" s="176"/>
      <c r="H642" s="50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191"/>
      <c r="C643" s="180"/>
      <c r="D643" s="194"/>
      <c r="E643" s="171"/>
      <c r="F643" s="191"/>
      <c r="H643" s="50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176" t="s">
        <v>460</v>
      </c>
      <c r="B644" s="195" t="s">
        <v>462</v>
      </c>
      <c r="C644" s="180"/>
      <c r="D644" s="181"/>
      <c r="E644" s="171"/>
      <c r="F644" s="196" t="s">
        <v>464</v>
      </c>
      <c r="G644" s="197" t="s">
        <v>469</v>
      </c>
      <c r="H644" s="198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199" t="str">
        <f>IFERROR(VLOOKUP(A631,REKAPAN!$A$2:$R$2737,16, FALSE))</f>
        <v/>
      </c>
      <c r="B645" s="200"/>
      <c r="C645" s="201"/>
      <c r="D645" s="202"/>
      <c r="E645" s="203"/>
      <c r="F645" s="204"/>
      <c r="G645" s="78"/>
      <c r="H645" s="79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162" t="s">
        <v>4255</v>
      </c>
      <c r="B646" s="27"/>
      <c r="C646" s="27"/>
      <c r="D646" s="28"/>
      <c r="E646" s="163"/>
      <c r="F646" s="164" t="str">
        <f>A646</f>
        <v>(28)16</v>
      </c>
      <c r="G646" s="165" t="s">
        <v>238</v>
      </c>
      <c r="H646" s="166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167" t="s">
        <v>239</v>
      </c>
      <c r="B647" s="168" t="str">
        <f>IFERROR(VLOOKUP(A646,REKAPAN!$A$1:$M$2737,2, FALSE))</f>
        <v/>
      </c>
      <c r="C647" s="169"/>
      <c r="D647" s="170"/>
      <c r="E647" s="171"/>
      <c r="F647" s="164" t="s">
        <v>266</v>
      </c>
      <c r="G647" s="172" t="str">
        <f>B653</f>
        <v/>
      </c>
      <c r="H647" s="28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173" t="s">
        <v>269</v>
      </c>
      <c r="B648" s="174" t="str">
        <f>IFERROR(VLOOKUP(A646,REKAPAN!$A$1:$M$2737,3, FALSE))</f>
        <v/>
      </c>
      <c r="D648" s="175"/>
      <c r="E648" s="171"/>
      <c r="F648" s="176" t="s">
        <v>270</v>
      </c>
      <c r="G648" s="177" t="str">
        <f>B647</f>
        <v/>
      </c>
      <c r="H648" s="50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173"/>
      <c r="D649" s="175"/>
      <c r="E649" s="171"/>
      <c r="F649" s="176" t="s">
        <v>283</v>
      </c>
      <c r="G649" s="178" t="str">
        <f t="shared" ref="G649:G653" si="87">D652</f>
        <v/>
      </c>
      <c r="H649" s="50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173"/>
      <c r="D650" s="175"/>
      <c r="E650" s="171"/>
      <c r="F650" s="176" t="s">
        <v>300</v>
      </c>
      <c r="G650" s="178" t="str">
        <f t="shared" si="87"/>
        <v/>
      </c>
      <c r="H650" s="50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173" t="s">
        <v>306</v>
      </c>
      <c r="B651" s="179" t="str">
        <f>IFERROR(VLOOKUP(A646,REKAPAN!$A$1:$M$2737,4, FALSE))</f>
        <v/>
      </c>
      <c r="C651" s="180"/>
      <c r="D651" s="181"/>
      <c r="E651" s="171"/>
      <c r="F651" s="176" t="s">
        <v>325</v>
      </c>
      <c r="G651" s="177" t="str">
        <f t="shared" si="87"/>
        <v/>
      </c>
      <c r="H651" s="50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164" t="s">
        <v>332</v>
      </c>
      <c r="B652" s="182" t="s">
        <v>333</v>
      </c>
      <c r="C652" s="183" t="s">
        <v>283</v>
      </c>
      <c r="D652" s="184" t="str">
        <f>IFERROR(VLOOKUP(A646,REKAPAN!$A$1:$M$2737,12, FALSE))</f>
        <v/>
      </c>
      <c r="E652" s="171"/>
      <c r="F652" s="176" t="s">
        <v>351</v>
      </c>
      <c r="G652" s="177" t="str">
        <f t="shared" si="87"/>
        <v/>
      </c>
      <c r="H652" s="50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173" t="s">
        <v>266</v>
      </c>
      <c r="B653" s="179" t="str">
        <f>IFERROR(VLOOKUP(A646,REKAPAN!$A$1:$O$2737,15, FALSE))</f>
        <v/>
      </c>
      <c r="C653" s="185" t="s">
        <v>300</v>
      </c>
      <c r="D653" s="186" t="str">
        <f>IFERROR(VLOOKUP(A646,REKAPAN!$A$1:$M$2737,13, FALSE))</f>
        <v/>
      </c>
      <c r="E653" s="171"/>
      <c r="F653" s="176" t="s">
        <v>372</v>
      </c>
      <c r="G653" s="177" t="str">
        <f t="shared" si="87"/>
        <v/>
      </c>
      <c r="H653" s="50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173" t="s">
        <v>383</v>
      </c>
      <c r="B654" s="179" t="str">
        <f>IFERROR(VLOOKUP(A646,REKAPAN!$A$1:$M$2737,6, FALSE))</f>
        <v/>
      </c>
      <c r="C654" s="185" t="s">
        <v>325</v>
      </c>
      <c r="D654" s="187" t="str">
        <f>IFERROR(VLOOKUP(A646,REKAPAN!$A$1:$M$2737,11, FALSE))</f>
        <v/>
      </c>
      <c r="E654" s="171"/>
      <c r="F654" s="176" t="s">
        <v>394</v>
      </c>
      <c r="G654" s="188" t="str">
        <f>IFERROR(VLOOKUP(A646,REKAPAN!$A$1:$O$2737,14, FALSE))</f>
        <v/>
      </c>
      <c r="H654" s="50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173" t="s">
        <v>404</v>
      </c>
      <c r="B655" s="189" t="str">
        <f>IFERROR(VLOOKUP(A646,REKAPAN!$A$1:$M$2737,5, FALSE))</f>
        <v/>
      </c>
      <c r="C655" s="185" t="s">
        <v>351</v>
      </c>
      <c r="D655" s="187" t="str">
        <f>IFERROR(VLOOKUP(A646,REKAPAN!$A$1:$M$2737,9, FALSE))</f>
        <v/>
      </c>
      <c r="E655" s="171"/>
      <c r="F655" s="176" t="s">
        <v>383</v>
      </c>
      <c r="G655" s="190" t="str">
        <f t="shared" ref="G655:G656" si="88">B654</f>
        <v/>
      </c>
      <c r="H655" s="50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191"/>
      <c r="C656" s="185" t="s">
        <v>372</v>
      </c>
      <c r="D656" s="192" t="str">
        <f>IFERROR(VLOOKUP(A646,REKAPAN!$A$1:$M$2737,10, FALSE))</f>
        <v/>
      </c>
      <c r="E656" s="171"/>
      <c r="F656" s="176" t="s">
        <v>404</v>
      </c>
      <c r="G656" s="193" t="str">
        <f t="shared" si="88"/>
        <v/>
      </c>
      <c r="H656" s="50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191"/>
      <c r="C657" s="185" t="s">
        <v>394</v>
      </c>
      <c r="D657" s="192" t="str">
        <f>IFERROR(VLOOKUP(F646,REKAPAN!$A$1:$O$1,14, FALSE))</f>
        <v/>
      </c>
      <c r="E657" s="171"/>
      <c r="F657" s="176"/>
      <c r="H657" s="50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191"/>
      <c r="C658" s="180"/>
      <c r="D658" s="194"/>
      <c r="E658" s="171"/>
      <c r="F658" s="191"/>
      <c r="H658" s="50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176" t="s">
        <v>460</v>
      </c>
      <c r="B659" s="195" t="s">
        <v>462</v>
      </c>
      <c r="C659" s="180"/>
      <c r="D659" s="181"/>
      <c r="E659" s="171"/>
      <c r="F659" s="196" t="s">
        <v>464</v>
      </c>
      <c r="G659" s="197" t="s">
        <v>469</v>
      </c>
      <c r="H659" s="198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199" t="str">
        <f>IFERROR(VLOOKUP(A646,REKAPAN!$A$2:$R$2737,16, FALSE))</f>
        <v/>
      </c>
      <c r="B660" s="200"/>
      <c r="C660" s="201"/>
      <c r="D660" s="202"/>
      <c r="E660" s="203"/>
      <c r="F660" s="204"/>
      <c r="G660" s="78"/>
      <c r="H660" s="79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162" t="s">
        <v>4257</v>
      </c>
      <c r="B661" s="27"/>
      <c r="C661" s="27"/>
      <c r="D661" s="28"/>
      <c r="E661" s="163"/>
      <c r="F661" s="164" t="str">
        <f>A661</f>
        <v>(28)17</v>
      </c>
      <c r="G661" s="165" t="s">
        <v>238</v>
      </c>
      <c r="H661" s="166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167" t="s">
        <v>239</v>
      </c>
      <c r="B662" s="168" t="str">
        <f>IFERROR(VLOOKUP(A661,REKAPAN!$A$1:$M$2737,2, FALSE))</f>
        <v/>
      </c>
      <c r="C662" s="169"/>
      <c r="D662" s="170"/>
      <c r="E662" s="171"/>
      <c r="F662" s="164" t="s">
        <v>266</v>
      </c>
      <c r="G662" s="172" t="str">
        <f>B668</f>
        <v/>
      </c>
      <c r="H662" s="28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173" t="s">
        <v>269</v>
      </c>
      <c r="B663" s="174" t="str">
        <f>IFERROR(VLOOKUP(A661,REKAPAN!$A$1:$M$2737,3, FALSE))</f>
        <v/>
      </c>
      <c r="D663" s="175"/>
      <c r="E663" s="171"/>
      <c r="F663" s="176" t="s">
        <v>270</v>
      </c>
      <c r="G663" s="177" t="str">
        <f>B662</f>
        <v/>
      </c>
      <c r="H663" s="50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173"/>
      <c r="D664" s="175"/>
      <c r="E664" s="171"/>
      <c r="F664" s="176" t="s">
        <v>283</v>
      </c>
      <c r="G664" s="178" t="str">
        <f t="shared" ref="G664:G668" si="89">D667</f>
        <v/>
      </c>
      <c r="H664" s="50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173"/>
      <c r="D665" s="175"/>
      <c r="E665" s="171"/>
      <c r="F665" s="176" t="s">
        <v>300</v>
      </c>
      <c r="G665" s="178" t="str">
        <f t="shared" si="89"/>
        <v/>
      </c>
      <c r="H665" s="50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173" t="s">
        <v>306</v>
      </c>
      <c r="B666" s="179" t="str">
        <f>IFERROR(VLOOKUP(A661,REKAPAN!$A$1:$M$2737,4, FALSE))</f>
        <v/>
      </c>
      <c r="C666" s="180"/>
      <c r="D666" s="181"/>
      <c r="E666" s="171"/>
      <c r="F666" s="176" t="s">
        <v>325</v>
      </c>
      <c r="G666" s="177" t="str">
        <f t="shared" si="89"/>
        <v/>
      </c>
      <c r="H666" s="50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164" t="s">
        <v>332</v>
      </c>
      <c r="B667" s="182" t="s">
        <v>333</v>
      </c>
      <c r="C667" s="183" t="s">
        <v>283</v>
      </c>
      <c r="D667" s="184" t="str">
        <f>IFERROR(VLOOKUP(A661,REKAPAN!$A$1:$M$2737,12, FALSE))</f>
        <v/>
      </c>
      <c r="E667" s="171"/>
      <c r="F667" s="176" t="s">
        <v>351</v>
      </c>
      <c r="G667" s="177" t="str">
        <f t="shared" si="89"/>
        <v/>
      </c>
      <c r="H667" s="50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173" t="s">
        <v>266</v>
      </c>
      <c r="B668" s="179" t="str">
        <f>IFERROR(VLOOKUP(A661,REKAPAN!$A$1:$O$2737,15, FALSE))</f>
        <v/>
      </c>
      <c r="C668" s="185" t="s">
        <v>300</v>
      </c>
      <c r="D668" s="186" t="str">
        <f>IFERROR(VLOOKUP(A661,REKAPAN!$A$1:$M$2737,13, FALSE))</f>
        <v/>
      </c>
      <c r="E668" s="171"/>
      <c r="F668" s="176" t="s">
        <v>372</v>
      </c>
      <c r="G668" s="177" t="str">
        <f t="shared" si="89"/>
        <v/>
      </c>
      <c r="H668" s="50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173" t="s">
        <v>383</v>
      </c>
      <c r="B669" s="179" t="str">
        <f>IFERROR(VLOOKUP(A661,REKAPAN!$A$1:$M$2737,6, FALSE))</f>
        <v/>
      </c>
      <c r="C669" s="185" t="s">
        <v>325</v>
      </c>
      <c r="D669" s="187" t="str">
        <f>IFERROR(VLOOKUP(A661,REKAPAN!$A$1:$M$2737,11, FALSE))</f>
        <v/>
      </c>
      <c r="E669" s="171"/>
      <c r="F669" s="176" t="s">
        <v>394</v>
      </c>
      <c r="G669" s="188" t="str">
        <f>IFERROR(VLOOKUP(A661,REKAPAN!$A$1:$O$2737,14, FALSE))</f>
        <v/>
      </c>
      <c r="H669" s="50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173" t="s">
        <v>404</v>
      </c>
      <c r="B670" s="189" t="str">
        <f>IFERROR(VLOOKUP(A661,REKAPAN!$A$1:$M$2737,5, FALSE))</f>
        <v/>
      </c>
      <c r="C670" s="185" t="s">
        <v>351</v>
      </c>
      <c r="D670" s="187" t="str">
        <f>IFERROR(VLOOKUP(A661,REKAPAN!$A$1:$M$2737,9, FALSE))</f>
        <v/>
      </c>
      <c r="E670" s="171"/>
      <c r="F670" s="176" t="s">
        <v>383</v>
      </c>
      <c r="G670" s="190" t="str">
        <f t="shared" ref="G670:G671" si="90">B669</f>
        <v/>
      </c>
      <c r="H670" s="50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191"/>
      <c r="C671" s="185" t="s">
        <v>372</v>
      </c>
      <c r="D671" s="192" t="str">
        <f>IFERROR(VLOOKUP(A661,REKAPAN!$A$1:$M$2737,10, FALSE))</f>
        <v/>
      </c>
      <c r="E671" s="171"/>
      <c r="F671" s="176" t="s">
        <v>404</v>
      </c>
      <c r="G671" s="193" t="str">
        <f t="shared" si="90"/>
        <v/>
      </c>
      <c r="H671" s="50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191"/>
      <c r="C672" s="185" t="s">
        <v>394</v>
      </c>
      <c r="D672" s="192" t="str">
        <f>IFERROR(VLOOKUP(F661,REKAPAN!$A$1:$O$1,14, FALSE))</f>
        <v/>
      </c>
      <c r="E672" s="171"/>
      <c r="F672" s="176"/>
      <c r="H672" s="50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191"/>
      <c r="C673" s="180"/>
      <c r="D673" s="194"/>
      <c r="E673" s="171"/>
      <c r="F673" s="191"/>
      <c r="H673" s="50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176" t="s">
        <v>460</v>
      </c>
      <c r="B674" s="195" t="s">
        <v>462</v>
      </c>
      <c r="C674" s="180"/>
      <c r="D674" s="181"/>
      <c r="E674" s="171"/>
      <c r="F674" s="196" t="s">
        <v>464</v>
      </c>
      <c r="G674" s="197" t="s">
        <v>469</v>
      </c>
      <c r="H674" s="198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199" t="str">
        <f>IFERROR(VLOOKUP(A661,REKAPAN!$A$2:$R$2737,16, FALSE))</f>
        <v/>
      </c>
      <c r="B675" s="200"/>
      <c r="C675" s="201"/>
      <c r="D675" s="202"/>
      <c r="E675" s="203"/>
      <c r="F675" s="204"/>
      <c r="G675" s="78"/>
      <c r="H675" s="79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162" t="s">
        <v>4259</v>
      </c>
      <c r="B676" s="27"/>
      <c r="C676" s="27"/>
      <c r="D676" s="28"/>
      <c r="E676" s="163"/>
      <c r="F676" s="164" t="str">
        <f>A676</f>
        <v>(28)18</v>
      </c>
      <c r="G676" s="165" t="s">
        <v>238</v>
      </c>
      <c r="H676" s="166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167" t="s">
        <v>239</v>
      </c>
      <c r="B677" s="168" t="str">
        <f>IFERROR(VLOOKUP(A676,REKAPAN!$A$1:$M$2737,2, FALSE))</f>
        <v/>
      </c>
      <c r="C677" s="169"/>
      <c r="D677" s="170"/>
      <c r="E677" s="171"/>
      <c r="F677" s="164" t="s">
        <v>266</v>
      </c>
      <c r="G677" s="172" t="str">
        <f>B683</f>
        <v/>
      </c>
      <c r="H677" s="28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173" t="s">
        <v>269</v>
      </c>
      <c r="B678" s="174" t="str">
        <f>IFERROR(VLOOKUP(A676,REKAPAN!$A$1:$M$2737,3, FALSE))</f>
        <v/>
      </c>
      <c r="D678" s="175"/>
      <c r="E678" s="171"/>
      <c r="F678" s="176" t="s">
        <v>270</v>
      </c>
      <c r="G678" s="177" t="str">
        <f>B677</f>
        <v/>
      </c>
      <c r="H678" s="50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173"/>
      <c r="D679" s="175"/>
      <c r="E679" s="171"/>
      <c r="F679" s="176" t="s">
        <v>283</v>
      </c>
      <c r="G679" s="178" t="str">
        <f t="shared" ref="G679:G683" si="91">D682</f>
        <v/>
      </c>
      <c r="H679" s="50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173"/>
      <c r="D680" s="175"/>
      <c r="E680" s="171"/>
      <c r="F680" s="176" t="s">
        <v>300</v>
      </c>
      <c r="G680" s="178" t="str">
        <f t="shared" si="91"/>
        <v/>
      </c>
      <c r="H680" s="50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173" t="s">
        <v>306</v>
      </c>
      <c r="B681" s="179" t="str">
        <f>IFERROR(VLOOKUP(A676,REKAPAN!$A$1:$M$2737,4, FALSE))</f>
        <v/>
      </c>
      <c r="C681" s="180"/>
      <c r="D681" s="181"/>
      <c r="E681" s="171"/>
      <c r="F681" s="176" t="s">
        <v>325</v>
      </c>
      <c r="G681" s="177" t="str">
        <f t="shared" si="91"/>
        <v/>
      </c>
      <c r="H681" s="50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164" t="s">
        <v>332</v>
      </c>
      <c r="B682" s="182" t="s">
        <v>333</v>
      </c>
      <c r="C682" s="183" t="s">
        <v>283</v>
      </c>
      <c r="D682" s="184" t="str">
        <f>IFERROR(VLOOKUP(A676,REKAPAN!$A$1:$M$2737,12, FALSE))</f>
        <v/>
      </c>
      <c r="E682" s="171"/>
      <c r="F682" s="176" t="s">
        <v>351</v>
      </c>
      <c r="G682" s="177" t="str">
        <f t="shared" si="91"/>
        <v/>
      </c>
      <c r="H682" s="50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173" t="s">
        <v>266</v>
      </c>
      <c r="B683" s="179" t="str">
        <f>IFERROR(VLOOKUP(A676,REKAPAN!$A$1:$O$2737,15, FALSE))</f>
        <v/>
      </c>
      <c r="C683" s="185" t="s">
        <v>300</v>
      </c>
      <c r="D683" s="186" t="str">
        <f>IFERROR(VLOOKUP(A676,REKAPAN!$A$1:$M$2737,13, FALSE))</f>
        <v/>
      </c>
      <c r="E683" s="171"/>
      <c r="F683" s="176" t="s">
        <v>372</v>
      </c>
      <c r="G683" s="177" t="str">
        <f t="shared" si="91"/>
        <v/>
      </c>
      <c r="H683" s="50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173" t="s">
        <v>383</v>
      </c>
      <c r="B684" s="179" t="str">
        <f>IFERROR(VLOOKUP(A676,REKAPAN!$A$1:$M$2737,6, FALSE))</f>
        <v/>
      </c>
      <c r="C684" s="185" t="s">
        <v>325</v>
      </c>
      <c r="D684" s="187" t="str">
        <f>IFERROR(VLOOKUP(A676,REKAPAN!$A$1:$M$2737,11, FALSE))</f>
        <v/>
      </c>
      <c r="E684" s="171"/>
      <c r="F684" s="176" t="s">
        <v>394</v>
      </c>
      <c r="G684" s="188" t="str">
        <f>IFERROR(VLOOKUP(A676,REKAPAN!$A$1:$O$2737,14, FALSE))</f>
        <v/>
      </c>
      <c r="H684" s="50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173" t="s">
        <v>404</v>
      </c>
      <c r="B685" s="189" t="str">
        <f>IFERROR(VLOOKUP(A676,REKAPAN!$A$1:$M$2737,5, FALSE))</f>
        <v/>
      </c>
      <c r="C685" s="185" t="s">
        <v>351</v>
      </c>
      <c r="D685" s="187" t="str">
        <f>IFERROR(VLOOKUP(A676,REKAPAN!$A$1:$M$2737,9, FALSE))</f>
        <v/>
      </c>
      <c r="E685" s="171"/>
      <c r="F685" s="176" t="s">
        <v>383</v>
      </c>
      <c r="G685" s="190" t="str">
        <f t="shared" ref="G685:G686" si="92">B684</f>
        <v/>
      </c>
      <c r="H685" s="50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191"/>
      <c r="C686" s="185" t="s">
        <v>372</v>
      </c>
      <c r="D686" s="192" t="str">
        <f>IFERROR(VLOOKUP(A676,REKAPAN!$A$1:$M$2737,10, FALSE))</f>
        <v/>
      </c>
      <c r="E686" s="171"/>
      <c r="F686" s="176" t="s">
        <v>404</v>
      </c>
      <c r="G686" s="193" t="str">
        <f t="shared" si="92"/>
        <v/>
      </c>
      <c r="H686" s="50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191"/>
      <c r="C687" s="185" t="s">
        <v>394</v>
      </c>
      <c r="D687" s="192" t="str">
        <f>IFERROR(VLOOKUP(F676,REKAPAN!$A$1:$O$1,14, FALSE))</f>
        <v/>
      </c>
      <c r="E687" s="171"/>
      <c r="F687" s="176"/>
      <c r="H687" s="50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191"/>
      <c r="C688" s="180"/>
      <c r="D688" s="194"/>
      <c r="E688" s="171"/>
      <c r="F688" s="191"/>
      <c r="H688" s="50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176" t="s">
        <v>460</v>
      </c>
      <c r="B689" s="195" t="s">
        <v>462</v>
      </c>
      <c r="C689" s="180"/>
      <c r="D689" s="181"/>
      <c r="E689" s="171"/>
      <c r="F689" s="196" t="s">
        <v>464</v>
      </c>
      <c r="G689" s="197" t="s">
        <v>469</v>
      </c>
      <c r="H689" s="198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199" t="str">
        <f>IFERROR(VLOOKUP(A676,REKAPAN!$A$2:$R$2737,16, FALSE))</f>
        <v/>
      </c>
      <c r="B690" s="200"/>
      <c r="C690" s="201"/>
      <c r="D690" s="202"/>
      <c r="E690" s="203"/>
      <c r="F690" s="204"/>
      <c r="G690" s="78"/>
      <c r="H690" s="79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162" t="s">
        <v>4261</v>
      </c>
      <c r="B691" s="27"/>
      <c r="C691" s="27"/>
      <c r="D691" s="28"/>
      <c r="E691" s="163"/>
      <c r="F691" s="164" t="str">
        <f>A691</f>
        <v>(28)19</v>
      </c>
      <c r="G691" s="165" t="s">
        <v>238</v>
      </c>
      <c r="H691" s="166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167" t="s">
        <v>239</v>
      </c>
      <c r="B692" s="168" t="str">
        <f>IFERROR(VLOOKUP(A691,REKAPAN!$A$1:$M$2737,2, FALSE))</f>
        <v/>
      </c>
      <c r="C692" s="169"/>
      <c r="D692" s="170"/>
      <c r="E692" s="171"/>
      <c r="F692" s="164" t="s">
        <v>266</v>
      </c>
      <c r="G692" s="172" t="str">
        <f>B698</f>
        <v/>
      </c>
      <c r="H692" s="28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173" t="s">
        <v>269</v>
      </c>
      <c r="B693" s="174" t="str">
        <f>IFERROR(VLOOKUP(A691,REKAPAN!$A$1:$M$2737,3, FALSE))</f>
        <v/>
      </c>
      <c r="D693" s="175"/>
      <c r="E693" s="171"/>
      <c r="F693" s="176" t="s">
        <v>270</v>
      </c>
      <c r="G693" s="177" t="str">
        <f>B692</f>
        <v/>
      </c>
      <c r="H693" s="50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173"/>
      <c r="D694" s="175"/>
      <c r="E694" s="171"/>
      <c r="F694" s="176" t="s">
        <v>283</v>
      </c>
      <c r="G694" s="178" t="str">
        <f t="shared" ref="G694:G698" si="93">D697</f>
        <v/>
      </c>
      <c r="H694" s="50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173"/>
      <c r="D695" s="175"/>
      <c r="E695" s="171"/>
      <c r="F695" s="176" t="s">
        <v>300</v>
      </c>
      <c r="G695" s="178" t="str">
        <f t="shared" si="93"/>
        <v/>
      </c>
      <c r="H695" s="50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173" t="s">
        <v>306</v>
      </c>
      <c r="B696" s="179" t="str">
        <f>IFERROR(VLOOKUP(A691,REKAPAN!$A$1:$M$2737,4, FALSE))</f>
        <v/>
      </c>
      <c r="C696" s="180"/>
      <c r="D696" s="181"/>
      <c r="E696" s="171"/>
      <c r="F696" s="176" t="s">
        <v>325</v>
      </c>
      <c r="G696" s="177" t="str">
        <f t="shared" si="93"/>
        <v/>
      </c>
      <c r="H696" s="50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164" t="s">
        <v>332</v>
      </c>
      <c r="B697" s="182" t="s">
        <v>333</v>
      </c>
      <c r="C697" s="183" t="s">
        <v>283</v>
      </c>
      <c r="D697" s="184" t="str">
        <f>IFERROR(VLOOKUP(A691,REKAPAN!$A$1:$M$2737,12, FALSE))</f>
        <v/>
      </c>
      <c r="E697" s="171"/>
      <c r="F697" s="176" t="s">
        <v>351</v>
      </c>
      <c r="G697" s="177" t="str">
        <f t="shared" si="93"/>
        <v/>
      </c>
      <c r="H697" s="50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173" t="s">
        <v>266</v>
      </c>
      <c r="B698" s="179" t="str">
        <f>IFERROR(VLOOKUP(A691,REKAPAN!$A$1:$O$2737,15, FALSE))</f>
        <v/>
      </c>
      <c r="C698" s="185" t="s">
        <v>300</v>
      </c>
      <c r="D698" s="186" t="str">
        <f>IFERROR(VLOOKUP(A691,REKAPAN!$A$1:$M$2737,13, FALSE))</f>
        <v/>
      </c>
      <c r="E698" s="171"/>
      <c r="F698" s="176" t="s">
        <v>372</v>
      </c>
      <c r="G698" s="177" t="str">
        <f t="shared" si="93"/>
        <v/>
      </c>
      <c r="H698" s="50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173" t="s">
        <v>383</v>
      </c>
      <c r="B699" s="179" t="str">
        <f>IFERROR(VLOOKUP(A691,REKAPAN!$A$1:$M$2737,6, FALSE))</f>
        <v/>
      </c>
      <c r="C699" s="185" t="s">
        <v>325</v>
      </c>
      <c r="D699" s="187" t="str">
        <f>IFERROR(VLOOKUP(A691,REKAPAN!$A$1:$M$2737,11, FALSE))</f>
        <v/>
      </c>
      <c r="E699" s="171"/>
      <c r="F699" s="176" t="s">
        <v>394</v>
      </c>
      <c r="G699" s="188" t="str">
        <f>IFERROR(VLOOKUP(A691,REKAPAN!$A$1:$O$2737,14, FALSE))</f>
        <v/>
      </c>
      <c r="H699" s="50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173" t="s">
        <v>404</v>
      </c>
      <c r="B700" s="189" t="str">
        <f>IFERROR(VLOOKUP(A691,REKAPAN!$A$1:$M$2737,5, FALSE))</f>
        <v/>
      </c>
      <c r="C700" s="185" t="s">
        <v>351</v>
      </c>
      <c r="D700" s="187" t="str">
        <f>IFERROR(VLOOKUP(A691,REKAPAN!$A$1:$M$2737,9, FALSE))</f>
        <v/>
      </c>
      <c r="E700" s="171"/>
      <c r="F700" s="176" t="s">
        <v>383</v>
      </c>
      <c r="G700" s="190" t="str">
        <f t="shared" ref="G700:G701" si="94">B699</f>
        <v/>
      </c>
      <c r="H700" s="50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191"/>
      <c r="C701" s="185" t="s">
        <v>372</v>
      </c>
      <c r="D701" s="192" t="str">
        <f>IFERROR(VLOOKUP(A691,REKAPAN!$A$1:$M$2737,10, FALSE))</f>
        <v/>
      </c>
      <c r="E701" s="171"/>
      <c r="F701" s="176" t="s">
        <v>404</v>
      </c>
      <c r="G701" s="193" t="str">
        <f t="shared" si="94"/>
        <v/>
      </c>
      <c r="H701" s="50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191"/>
      <c r="C702" s="185" t="s">
        <v>394</v>
      </c>
      <c r="D702" s="192" t="str">
        <f>IFERROR(VLOOKUP(F691,REKAPAN!$A$1:$O$1,14, FALSE))</f>
        <v/>
      </c>
      <c r="E702" s="171"/>
      <c r="F702" s="176"/>
      <c r="H702" s="50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191"/>
      <c r="C703" s="180"/>
      <c r="D703" s="194"/>
      <c r="E703" s="171"/>
      <c r="F703" s="191"/>
      <c r="H703" s="50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176" t="s">
        <v>460</v>
      </c>
      <c r="B704" s="195" t="s">
        <v>462</v>
      </c>
      <c r="C704" s="180"/>
      <c r="D704" s="181"/>
      <c r="E704" s="171"/>
      <c r="F704" s="196" t="s">
        <v>464</v>
      </c>
      <c r="G704" s="197" t="s">
        <v>469</v>
      </c>
      <c r="H704" s="198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199" t="str">
        <f>IFERROR(VLOOKUP(A691,REKAPAN!$A$2:$R$2737,16, FALSE))</f>
        <v/>
      </c>
      <c r="B705" s="200"/>
      <c r="C705" s="201"/>
      <c r="D705" s="202"/>
      <c r="E705" s="203"/>
      <c r="F705" s="204"/>
      <c r="G705" s="78"/>
      <c r="H705" s="79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162" t="s">
        <v>4263</v>
      </c>
      <c r="B706" s="27"/>
      <c r="C706" s="27"/>
      <c r="D706" s="28"/>
      <c r="E706" s="163"/>
      <c r="F706" s="164" t="str">
        <f>A706</f>
        <v>(28)20</v>
      </c>
      <c r="G706" s="165" t="s">
        <v>238</v>
      </c>
      <c r="H706" s="166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167" t="s">
        <v>239</v>
      </c>
      <c r="B707" s="168" t="str">
        <f>IFERROR(VLOOKUP(A706,REKAPAN!$A$1:$M$2737,2, FALSE))</f>
        <v/>
      </c>
      <c r="C707" s="169"/>
      <c r="D707" s="170"/>
      <c r="E707" s="171"/>
      <c r="F707" s="164" t="s">
        <v>266</v>
      </c>
      <c r="G707" s="172" t="str">
        <f>B713</f>
        <v/>
      </c>
      <c r="H707" s="28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173" t="s">
        <v>269</v>
      </c>
      <c r="B708" s="174" t="str">
        <f>IFERROR(VLOOKUP(A706,REKAPAN!$A$1:$M$2737,3, FALSE))</f>
        <v/>
      </c>
      <c r="D708" s="175"/>
      <c r="E708" s="171"/>
      <c r="F708" s="176" t="s">
        <v>270</v>
      </c>
      <c r="G708" s="177" t="str">
        <f>B707</f>
        <v/>
      </c>
      <c r="H708" s="50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173"/>
      <c r="D709" s="175"/>
      <c r="E709" s="171"/>
      <c r="F709" s="176" t="s">
        <v>283</v>
      </c>
      <c r="G709" s="178" t="str">
        <f t="shared" ref="G709:G713" si="95">D712</f>
        <v/>
      </c>
      <c r="H709" s="50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5.75" customHeight="1">
      <c r="A710" s="173"/>
      <c r="D710" s="175"/>
      <c r="E710" s="171"/>
      <c r="F710" s="176" t="s">
        <v>300</v>
      </c>
      <c r="G710" s="178" t="str">
        <f t="shared" si="95"/>
        <v/>
      </c>
      <c r="H710" s="50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173" t="s">
        <v>306</v>
      </c>
      <c r="B711" s="179" t="str">
        <f>IFERROR(VLOOKUP(A706,REKAPAN!$A$1:$M$2737,4, FALSE))</f>
        <v/>
      </c>
      <c r="C711" s="180"/>
      <c r="D711" s="181"/>
      <c r="E711" s="171"/>
      <c r="F711" s="176" t="s">
        <v>325</v>
      </c>
      <c r="G711" s="177" t="str">
        <f t="shared" si="95"/>
        <v/>
      </c>
      <c r="H711" s="50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164" t="s">
        <v>332</v>
      </c>
      <c r="B712" s="182" t="s">
        <v>333</v>
      </c>
      <c r="C712" s="183" t="s">
        <v>283</v>
      </c>
      <c r="D712" s="184" t="str">
        <f>IFERROR(VLOOKUP(A706,REKAPAN!$A$1:$M$2737,12, FALSE))</f>
        <v/>
      </c>
      <c r="E712" s="171"/>
      <c r="F712" s="176" t="s">
        <v>351</v>
      </c>
      <c r="G712" s="177" t="str">
        <f t="shared" si="95"/>
        <v/>
      </c>
      <c r="H712" s="50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173" t="s">
        <v>266</v>
      </c>
      <c r="B713" s="179" t="str">
        <f>IFERROR(VLOOKUP(A706,REKAPAN!$A$1:$O$2737,15, FALSE))</f>
        <v/>
      </c>
      <c r="C713" s="185" t="s">
        <v>300</v>
      </c>
      <c r="D713" s="186" t="str">
        <f>IFERROR(VLOOKUP(A706,REKAPAN!$A$1:$M$2737,13, FALSE))</f>
        <v/>
      </c>
      <c r="E713" s="171"/>
      <c r="F713" s="176" t="s">
        <v>372</v>
      </c>
      <c r="G713" s="177" t="str">
        <f t="shared" si="95"/>
        <v/>
      </c>
      <c r="H713" s="50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173" t="s">
        <v>383</v>
      </c>
      <c r="B714" s="179" t="str">
        <f>IFERROR(VLOOKUP(A706,REKAPAN!$A$1:$M$2737,6, FALSE))</f>
        <v/>
      </c>
      <c r="C714" s="185" t="s">
        <v>325</v>
      </c>
      <c r="D714" s="187" t="str">
        <f>IFERROR(VLOOKUP(A706,REKAPAN!$A$1:$M$2737,11, FALSE))</f>
        <v/>
      </c>
      <c r="E714" s="171"/>
      <c r="F714" s="176" t="s">
        <v>394</v>
      </c>
      <c r="G714" s="188" t="str">
        <f>IFERROR(VLOOKUP(A706,REKAPAN!$A$1:$O$2737,14, FALSE))</f>
        <v/>
      </c>
      <c r="H714" s="50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173" t="s">
        <v>404</v>
      </c>
      <c r="B715" s="189" t="str">
        <f>IFERROR(VLOOKUP(A706,REKAPAN!$A$1:$M$2737,5, FALSE))</f>
        <v/>
      </c>
      <c r="C715" s="185" t="s">
        <v>351</v>
      </c>
      <c r="D715" s="187" t="str">
        <f>IFERROR(VLOOKUP(A706,REKAPAN!$A$1:$M$2737,9, FALSE))</f>
        <v/>
      </c>
      <c r="E715" s="171"/>
      <c r="F715" s="176" t="s">
        <v>383</v>
      </c>
      <c r="G715" s="190" t="str">
        <f t="shared" ref="G715:G716" si="96">B714</f>
        <v/>
      </c>
      <c r="H715" s="50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191"/>
      <c r="C716" s="185" t="s">
        <v>372</v>
      </c>
      <c r="D716" s="192" t="str">
        <f>IFERROR(VLOOKUP(A706,REKAPAN!$A$1:$M$2737,10, FALSE))</f>
        <v/>
      </c>
      <c r="E716" s="171"/>
      <c r="F716" s="176" t="s">
        <v>404</v>
      </c>
      <c r="G716" s="193" t="str">
        <f t="shared" si="96"/>
        <v/>
      </c>
      <c r="H716" s="50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191"/>
      <c r="C717" s="185" t="s">
        <v>394</v>
      </c>
      <c r="D717" s="192" t="str">
        <f>IFERROR(VLOOKUP(F706,REKAPAN!$A$1:$O$1,14, FALSE))</f>
        <v/>
      </c>
      <c r="E717" s="171"/>
      <c r="F717" s="176"/>
      <c r="H717" s="50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191"/>
      <c r="C718" s="180"/>
      <c r="D718" s="194"/>
      <c r="E718" s="171"/>
      <c r="F718" s="191"/>
      <c r="H718" s="50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176" t="s">
        <v>460</v>
      </c>
      <c r="B719" s="195" t="s">
        <v>462</v>
      </c>
      <c r="C719" s="180"/>
      <c r="D719" s="181"/>
      <c r="E719" s="171"/>
      <c r="F719" s="196" t="s">
        <v>464</v>
      </c>
      <c r="G719" s="197" t="s">
        <v>469</v>
      </c>
      <c r="H719" s="198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199" t="str">
        <f>IFERROR(VLOOKUP(A706,REKAPAN!$A$2:$R$2737,16, FALSE))</f>
        <v/>
      </c>
      <c r="B720" s="200"/>
      <c r="C720" s="201"/>
      <c r="D720" s="202"/>
      <c r="E720" s="203"/>
      <c r="F720" s="204"/>
      <c r="G720" s="78"/>
      <c r="H720" s="79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162" t="s">
        <v>4265</v>
      </c>
      <c r="B721" s="27"/>
      <c r="C721" s="27"/>
      <c r="D721" s="28"/>
      <c r="E721" s="163"/>
      <c r="F721" s="164" t="str">
        <f>A721</f>
        <v>(28)21</v>
      </c>
      <c r="G721" s="165" t="s">
        <v>238</v>
      </c>
      <c r="H721" s="166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167" t="s">
        <v>239</v>
      </c>
      <c r="B722" s="168" t="str">
        <f>IFERROR(VLOOKUP(A721,REKAPAN!$A$1:$M$2737,2, FALSE))</f>
        <v/>
      </c>
      <c r="C722" s="169"/>
      <c r="D722" s="170"/>
      <c r="E722" s="171"/>
      <c r="F722" s="164" t="s">
        <v>266</v>
      </c>
      <c r="G722" s="172" t="str">
        <f>B728</f>
        <v/>
      </c>
      <c r="H722" s="28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173" t="s">
        <v>269</v>
      </c>
      <c r="B723" s="174" t="str">
        <f>IFERROR(VLOOKUP(A721,REKAPAN!$A$1:$M$2737,3, FALSE))</f>
        <v/>
      </c>
      <c r="D723" s="175"/>
      <c r="E723" s="171"/>
      <c r="F723" s="176" t="s">
        <v>270</v>
      </c>
      <c r="G723" s="177" t="str">
        <f>B722</f>
        <v/>
      </c>
      <c r="H723" s="50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173"/>
      <c r="D724" s="175"/>
      <c r="E724" s="171"/>
      <c r="F724" s="176" t="s">
        <v>283</v>
      </c>
      <c r="G724" s="178" t="str">
        <f t="shared" ref="G724:G728" si="97">D727</f>
        <v/>
      </c>
      <c r="H724" s="50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173"/>
      <c r="D725" s="175"/>
      <c r="E725" s="171"/>
      <c r="F725" s="176" t="s">
        <v>300</v>
      </c>
      <c r="G725" s="178" t="str">
        <f t="shared" si="97"/>
        <v/>
      </c>
      <c r="H725" s="50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173" t="s">
        <v>306</v>
      </c>
      <c r="B726" s="179" t="str">
        <f>IFERROR(VLOOKUP(A721,REKAPAN!$A$1:$M$2737,4, FALSE))</f>
        <v/>
      </c>
      <c r="C726" s="180"/>
      <c r="D726" s="181"/>
      <c r="E726" s="171"/>
      <c r="F726" s="176" t="s">
        <v>325</v>
      </c>
      <c r="G726" s="177" t="str">
        <f t="shared" si="97"/>
        <v/>
      </c>
      <c r="H726" s="50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164" t="s">
        <v>332</v>
      </c>
      <c r="B727" s="182" t="s">
        <v>333</v>
      </c>
      <c r="C727" s="183" t="s">
        <v>283</v>
      </c>
      <c r="D727" s="184" t="str">
        <f>IFERROR(VLOOKUP(A721,REKAPAN!$A$1:$M$2737,12, FALSE))</f>
        <v/>
      </c>
      <c r="E727" s="171"/>
      <c r="F727" s="176" t="s">
        <v>351</v>
      </c>
      <c r="G727" s="177" t="str">
        <f t="shared" si="97"/>
        <v/>
      </c>
      <c r="H727" s="50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173" t="s">
        <v>266</v>
      </c>
      <c r="B728" s="179" t="str">
        <f>IFERROR(VLOOKUP(A721,REKAPAN!$A$1:$O$2737,15, FALSE))</f>
        <v/>
      </c>
      <c r="C728" s="185" t="s">
        <v>300</v>
      </c>
      <c r="D728" s="186" t="str">
        <f>IFERROR(VLOOKUP(A721,REKAPAN!$A$1:$M$2737,13, FALSE))</f>
        <v/>
      </c>
      <c r="E728" s="171"/>
      <c r="F728" s="176" t="s">
        <v>372</v>
      </c>
      <c r="G728" s="177" t="str">
        <f t="shared" si="97"/>
        <v/>
      </c>
      <c r="H728" s="50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173" t="s">
        <v>383</v>
      </c>
      <c r="B729" s="179" t="str">
        <f>IFERROR(VLOOKUP(A721,REKAPAN!$A$1:$M$2737,6, FALSE))</f>
        <v/>
      </c>
      <c r="C729" s="185" t="s">
        <v>325</v>
      </c>
      <c r="D729" s="187" t="str">
        <f>IFERROR(VLOOKUP(A721,REKAPAN!$A$1:$M$2737,11, FALSE))</f>
        <v/>
      </c>
      <c r="E729" s="171"/>
      <c r="F729" s="176" t="s">
        <v>394</v>
      </c>
      <c r="G729" s="188" t="str">
        <f>IFERROR(VLOOKUP(A721,REKAPAN!$A$1:$O$2737,14, FALSE))</f>
        <v/>
      </c>
      <c r="H729" s="50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173" t="s">
        <v>404</v>
      </c>
      <c r="B730" s="189" t="str">
        <f>IFERROR(VLOOKUP(A721,REKAPAN!$A$1:$M$2737,5, FALSE))</f>
        <v/>
      </c>
      <c r="C730" s="185" t="s">
        <v>351</v>
      </c>
      <c r="D730" s="187" t="str">
        <f>IFERROR(VLOOKUP(A721,REKAPAN!$A$1:$M$2737,9, FALSE))</f>
        <v/>
      </c>
      <c r="E730" s="171"/>
      <c r="F730" s="176" t="s">
        <v>383</v>
      </c>
      <c r="G730" s="190" t="str">
        <f t="shared" ref="G730:G731" si="98">B729</f>
        <v/>
      </c>
      <c r="H730" s="50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191"/>
      <c r="C731" s="185" t="s">
        <v>372</v>
      </c>
      <c r="D731" s="192" t="str">
        <f>IFERROR(VLOOKUP(A721,REKAPAN!$A$1:$M$2737,10, FALSE))</f>
        <v/>
      </c>
      <c r="E731" s="171"/>
      <c r="F731" s="176" t="s">
        <v>404</v>
      </c>
      <c r="G731" s="193" t="str">
        <f t="shared" si="98"/>
        <v/>
      </c>
      <c r="H731" s="50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191"/>
      <c r="C732" s="185" t="s">
        <v>394</v>
      </c>
      <c r="D732" s="192" t="str">
        <f>IFERROR(VLOOKUP(F721,REKAPAN!$A$1:$O$1,14, FALSE))</f>
        <v/>
      </c>
      <c r="E732" s="171"/>
      <c r="F732" s="176"/>
      <c r="H732" s="50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191"/>
      <c r="C733" s="180"/>
      <c r="D733" s="194"/>
      <c r="E733" s="171"/>
      <c r="F733" s="191"/>
      <c r="H733" s="50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176" t="s">
        <v>460</v>
      </c>
      <c r="B734" s="195" t="s">
        <v>462</v>
      </c>
      <c r="C734" s="180"/>
      <c r="D734" s="181"/>
      <c r="E734" s="171"/>
      <c r="F734" s="196" t="s">
        <v>464</v>
      </c>
      <c r="G734" s="197" t="s">
        <v>469</v>
      </c>
      <c r="H734" s="198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199" t="str">
        <f>IFERROR(VLOOKUP(A721,REKAPAN!$A$2:$R$2737,16, FALSE))</f>
        <v/>
      </c>
      <c r="B735" s="200"/>
      <c r="C735" s="201"/>
      <c r="D735" s="202"/>
      <c r="E735" s="203"/>
      <c r="F735" s="204"/>
      <c r="G735" s="78"/>
      <c r="H735" s="79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162" t="s">
        <v>4267</v>
      </c>
      <c r="B736" s="27"/>
      <c r="C736" s="27"/>
      <c r="D736" s="28"/>
      <c r="E736" s="163"/>
      <c r="F736" s="164" t="str">
        <f>A736</f>
        <v>(28)22</v>
      </c>
      <c r="G736" s="165" t="s">
        <v>238</v>
      </c>
      <c r="H736" s="166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167" t="s">
        <v>239</v>
      </c>
      <c r="B737" s="168" t="str">
        <f>IFERROR(VLOOKUP(A736,REKAPAN!$A$1:$M$2737,2, FALSE))</f>
        <v/>
      </c>
      <c r="C737" s="169"/>
      <c r="D737" s="170"/>
      <c r="E737" s="171"/>
      <c r="F737" s="164" t="s">
        <v>266</v>
      </c>
      <c r="G737" s="172" t="str">
        <f>B743</f>
        <v/>
      </c>
      <c r="H737" s="28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173" t="s">
        <v>269</v>
      </c>
      <c r="B738" s="174" t="str">
        <f>IFERROR(VLOOKUP(A736,REKAPAN!$A$1:$M$2737,3, FALSE))</f>
        <v/>
      </c>
      <c r="D738" s="175"/>
      <c r="E738" s="171"/>
      <c r="F738" s="176" t="s">
        <v>270</v>
      </c>
      <c r="G738" s="177" t="str">
        <f>B737</f>
        <v/>
      </c>
      <c r="H738" s="50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173"/>
      <c r="D739" s="175"/>
      <c r="E739" s="171"/>
      <c r="F739" s="176" t="s">
        <v>283</v>
      </c>
      <c r="G739" s="178" t="str">
        <f t="shared" ref="G739:G743" si="99">D742</f>
        <v/>
      </c>
      <c r="H739" s="50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173"/>
      <c r="D740" s="175"/>
      <c r="E740" s="171"/>
      <c r="F740" s="176" t="s">
        <v>300</v>
      </c>
      <c r="G740" s="178" t="str">
        <f t="shared" si="99"/>
        <v/>
      </c>
      <c r="H740" s="50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173" t="s">
        <v>306</v>
      </c>
      <c r="B741" s="179" t="str">
        <f>IFERROR(VLOOKUP(A736,REKAPAN!$A$1:$M$2737,4, FALSE))</f>
        <v/>
      </c>
      <c r="C741" s="180"/>
      <c r="D741" s="181"/>
      <c r="E741" s="171"/>
      <c r="F741" s="176" t="s">
        <v>325</v>
      </c>
      <c r="G741" s="177" t="str">
        <f t="shared" si="99"/>
        <v/>
      </c>
      <c r="H741" s="50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164" t="s">
        <v>332</v>
      </c>
      <c r="B742" s="182" t="s">
        <v>333</v>
      </c>
      <c r="C742" s="183" t="s">
        <v>283</v>
      </c>
      <c r="D742" s="184" t="str">
        <f>IFERROR(VLOOKUP(A736,REKAPAN!$A$1:$M$2737,12, FALSE))</f>
        <v/>
      </c>
      <c r="E742" s="171"/>
      <c r="F742" s="176" t="s">
        <v>351</v>
      </c>
      <c r="G742" s="177" t="str">
        <f t="shared" si="99"/>
        <v/>
      </c>
      <c r="H742" s="50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173" t="s">
        <v>266</v>
      </c>
      <c r="B743" s="179" t="str">
        <f>IFERROR(VLOOKUP(A736,REKAPAN!$A$1:$O$2737,15, FALSE))</f>
        <v/>
      </c>
      <c r="C743" s="185" t="s">
        <v>300</v>
      </c>
      <c r="D743" s="186" t="str">
        <f>IFERROR(VLOOKUP(A736,REKAPAN!$A$1:$M$2737,13, FALSE))</f>
        <v/>
      </c>
      <c r="E743" s="171"/>
      <c r="F743" s="176" t="s">
        <v>372</v>
      </c>
      <c r="G743" s="177" t="str">
        <f t="shared" si="99"/>
        <v/>
      </c>
      <c r="H743" s="50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173" t="s">
        <v>383</v>
      </c>
      <c r="B744" s="179" t="str">
        <f>IFERROR(VLOOKUP(A736,REKAPAN!$A$1:$M$2737,6, FALSE))</f>
        <v/>
      </c>
      <c r="C744" s="185" t="s">
        <v>325</v>
      </c>
      <c r="D744" s="187" t="str">
        <f>IFERROR(VLOOKUP(A736,REKAPAN!$A$1:$M$2737,11, FALSE))</f>
        <v/>
      </c>
      <c r="E744" s="171"/>
      <c r="F744" s="176" t="s">
        <v>394</v>
      </c>
      <c r="G744" s="188" t="str">
        <f>IFERROR(VLOOKUP(A736,REKAPAN!$A$1:$O$2737,14, FALSE))</f>
        <v/>
      </c>
      <c r="H744" s="50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173" t="s">
        <v>404</v>
      </c>
      <c r="B745" s="189" t="str">
        <f>IFERROR(VLOOKUP(A736,REKAPAN!$A$1:$M$2737,5, FALSE))</f>
        <v/>
      </c>
      <c r="C745" s="185" t="s">
        <v>351</v>
      </c>
      <c r="D745" s="187" t="str">
        <f>IFERROR(VLOOKUP(A736,REKAPAN!$A$1:$M$2737,9, FALSE))</f>
        <v/>
      </c>
      <c r="E745" s="171"/>
      <c r="F745" s="176" t="s">
        <v>383</v>
      </c>
      <c r="G745" s="190" t="str">
        <f t="shared" ref="G745:G746" si="100">B744</f>
        <v/>
      </c>
      <c r="H745" s="50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191"/>
      <c r="C746" s="185" t="s">
        <v>372</v>
      </c>
      <c r="D746" s="192" t="str">
        <f>IFERROR(VLOOKUP(A736,REKAPAN!$A$1:$M$2737,10, FALSE))</f>
        <v/>
      </c>
      <c r="E746" s="171"/>
      <c r="F746" s="176" t="s">
        <v>404</v>
      </c>
      <c r="G746" s="193" t="str">
        <f t="shared" si="100"/>
        <v/>
      </c>
      <c r="H746" s="50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191"/>
      <c r="C747" s="185" t="s">
        <v>394</v>
      </c>
      <c r="D747" s="192" t="str">
        <f>IFERROR(VLOOKUP(F736,REKAPAN!$A$1:$O$1,14, FALSE))</f>
        <v/>
      </c>
      <c r="E747" s="171"/>
      <c r="F747" s="176"/>
      <c r="H747" s="50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191"/>
      <c r="C748" s="180"/>
      <c r="D748" s="194"/>
      <c r="E748" s="171"/>
      <c r="F748" s="191"/>
      <c r="H748" s="50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176" t="s">
        <v>460</v>
      </c>
      <c r="B749" s="195" t="s">
        <v>462</v>
      </c>
      <c r="C749" s="180"/>
      <c r="D749" s="181"/>
      <c r="E749" s="171"/>
      <c r="F749" s="196" t="s">
        <v>464</v>
      </c>
      <c r="G749" s="197" t="s">
        <v>469</v>
      </c>
      <c r="H749" s="198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199" t="str">
        <f>IFERROR(VLOOKUP(A736,REKAPAN!$A$2:$R$2737,16, FALSE))</f>
        <v/>
      </c>
      <c r="B750" s="200"/>
      <c r="C750" s="201"/>
      <c r="D750" s="202"/>
      <c r="E750" s="203"/>
      <c r="F750" s="204"/>
      <c r="G750" s="78"/>
      <c r="H750" s="79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162" t="s">
        <v>4269</v>
      </c>
      <c r="B751" s="27"/>
      <c r="C751" s="27"/>
      <c r="D751" s="28"/>
      <c r="E751" s="163"/>
      <c r="F751" s="164" t="str">
        <f>A751</f>
        <v>(28)23</v>
      </c>
      <c r="G751" s="165" t="s">
        <v>238</v>
      </c>
      <c r="H751" s="166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167" t="s">
        <v>239</v>
      </c>
      <c r="B752" s="168" t="str">
        <f>IFERROR(VLOOKUP(A751,REKAPAN!$A$1:$M$2737,2, FALSE))</f>
        <v/>
      </c>
      <c r="C752" s="169"/>
      <c r="D752" s="170"/>
      <c r="E752" s="171"/>
      <c r="F752" s="164" t="s">
        <v>266</v>
      </c>
      <c r="G752" s="172" t="str">
        <f>B758</f>
        <v/>
      </c>
      <c r="H752" s="28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173" t="s">
        <v>269</v>
      </c>
      <c r="B753" s="174" t="str">
        <f>IFERROR(VLOOKUP(A751,REKAPAN!$A$1:$M$2737,3, FALSE))</f>
        <v/>
      </c>
      <c r="D753" s="175"/>
      <c r="E753" s="171"/>
      <c r="F753" s="176" t="s">
        <v>270</v>
      </c>
      <c r="G753" s="177" t="str">
        <f>B752</f>
        <v/>
      </c>
      <c r="H753" s="50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173"/>
      <c r="D754" s="175"/>
      <c r="E754" s="171"/>
      <c r="F754" s="176" t="s">
        <v>283</v>
      </c>
      <c r="G754" s="178" t="str">
        <f t="shared" ref="G754:G758" si="101">D757</f>
        <v/>
      </c>
      <c r="H754" s="50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173"/>
      <c r="D755" s="175"/>
      <c r="E755" s="171"/>
      <c r="F755" s="176" t="s">
        <v>300</v>
      </c>
      <c r="G755" s="178" t="str">
        <f t="shared" si="101"/>
        <v/>
      </c>
      <c r="H755" s="50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173" t="s">
        <v>306</v>
      </c>
      <c r="B756" s="179" t="str">
        <f>IFERROR(VLOOKUP(A751,REKAPAN!$A$1:$M$2737,4, FALSE))</f>
        <v/>
      </c>
      <c r="C756" s="180"/>
      <c r="D756" s="181"/>
      <c r="E756" s="171"/>
      <c r="F756" s="176" t="s">
        <v>325</v>
      </c>
      <c r="G756" s="177" t="str">
        <f t="shared" si="101"/>
        <v/>
      </c>
      <c r="H756" s="50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164" t="s">
        <v>332</v>
      </c>
      <c r="B757" s="182" t="s">
        <v>333</v>
      </c>
      <c r="C757" s="183" t="s">
        <v>283</v>
      </c>
      <c r="D757" s="184" t="str">
        <f>IFERROR(VLOOKUP(A751,REKAPAN!$A$1:$M$2737,12, FALSE))</f>
        <v/>
      </c>
      <c r="E757" s="171"/>
      <c r="F757" s="176" t="s">
        <v>351</v>
      </c>
      <c r="G757" s="177" t="str">
        <f t="shared" si="101"/>
        <v/>
      </c>
      <c r="H757" s="50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173" t="s">
        <v>266</v>
      </c>
      <c r="B758" s="179" t="str">
        <f>IFERROR(VLOOKUP(A751,REKAPAN!$A$1:$O$2737,15, FALSE))</f>
        <v/>
      </c>
      <c r="C758" s="185" t="s">
        <v>300</v>
      </c>
      <c r="D758" s="186" t="str">
        <f>IFERROR(VLOOKUP(A751,REKAPAN!$A$1:$M$2737,13, FALSE))</f>
        <v/>
      </c>
      <c r="E758" s="171"/>
      <c r="F758" s="176" t="s">
        <v>372</v>
      </c>
      <c r="G758" s="177" t="str">
        <f t="shared" si="101"/>
        <v/>
      </c>
      <c r="H758" s="50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173" t="s">
        <v>383</v>
      </c>
      <c r="B759" s="179" t="str">
        <f>IFERROR(VLOOKUP(A751,REKAPAN!$A$1:$M$2737,6, FALSE))</f>
        <v/>
      </c>
      <c r="C759" s="185" t="s">
        <v>325</v>
      </c>
      <c r="D759" s="187" t="str">
        <f>IFERROR(VLOOKUP(A751,REKAPAN!$A$1:$M$2737,11, FALSE))</f>
        <v/>
      </c>
      <c r="E759" s="171"/>
      <c r="F759" s="176" t="s">
        <v>394</v>
      </c>
      <c r="G759" s="188" t="str">
        <f>IFERROR(VLOOKUP(A751,REKAPAN!$A$1:$O$2737,14, FALSE))</f>
        <v/>
      </c>
      <c r="H759" s="50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173" t="s">
        <v>404</v>
      </c>
      <c r="B760" s="189" t="str">
        <f>IFERROR(VLOOKUP(A751,REKAPAN!$A$1:$M$2737,5, FALSE))</f>
        <v/>
      </c>
      <c r="C760" s="185" t="s">
        <v>351</v>
      </c>
      <c r="D760" s="187" t="str">
        <f>IFERROR(VLOOKUP(A751,REKAPAN!$A$1:$M$2737,9, FALSE))</f>
        <v/>
      </c>
      <c r="E760" s="171"/>
      <c r="F760" s="176" t="s">
        <v>383</v>
      </c>
      <c r="G760" s="190" t="str">
        <f t="shared" ref="G760:G761" si="102">B759</f>
        <v/>
      </c>
      <c r="H760" s="50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191"/>
      <c r="C761" s="185" t="s">
        <v>372</v>
      </c>
      <c r="D761" s="192" t="str">
        <f>IFERROR(VLOOKUP(A751,REKAPAN!$A$1:$M$2737,10, FALSE))</f>
        <v/>
      </c>
      <c r="E761" s="171"/>
      <c r="F761" s="176" t="s">
        <v>404</v>
      </c>
      <c r="G761" s="193" t="str">
        <f t="shared" si="102"/>
        <v/>
      </c>
      <c r="H761" s="50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191"/>
      <c r="C762" s="185" t="s">
        <v>394</v>
      </c>
      <c r="D762" s="192" t="str">
        <f>IFERROR(VLOOKUP(F751,REKAPAN!$A$1:$O$1,14, FALSE))</f>
        <v/>
      </c>
      <c r="E762" s="171"/>
      <c r="F762" s="176"/>
      <c r="H762" s="50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66.0" customHeight="1">
      <c r="A763" s="191"/>
      <c r="C763" s="180"/>
      <c r="D763" s="194"/>
      <c r="E763" s="171"/>
      <c r="F763" s="191"/>
      <c r="H763" s="50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176" t="s">
        <v>460</v>
      </c>
      <c r="B764" s="195" t="s">
        <v>462</v>
      </c>
      <c r="C764" s="180"/>
      <c r="D764" s="181"/>
      <c r="E764" s="171"/>
      <c r="F764" s="196" t="s">
        <v>464</v>
      </c>
      <c r="G764" s="197" t="s">
        <v>469</v>
      </c>
      <c r="H764" s="198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199" t="str">
        <f>IFERROR(VLOOKUP(A751,REKAPAN!$A$2:$R$2737,16, FALSE))</f>
        <v/>
      </c>
      <c r="B765" s="200"/>
      <c r="C765" s="201"/>
      <c r="D765" s="202"/>
      <c r="E765" s="203"/>
      <c r="F765" s="204"/>
      <c r="G765" s="78"/>
      <c r="H765" s="79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162" t="s">
        <v>4271</v>
      </c>
      <c r="B766" s="27"/>
      <c r="C766" s="27"/>
      <c r="D766" s="28"/>
      <c r="E766" s="163"/>
      <c r="F766" s="164" t="str">
        <f>A766</f>
        <v>(28)24</v>
      </c>
      <c r="G766" s="165" t="s">
        <v>238</v>
      </c>
      <c r="H766" s="166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167" t="s">
        <v>239</v>
      </c>
      <c r="B767" s="168" t="str">
        <f>IFERROR(VLOOKUP(A766,REKAPAN!$A$1:$M$2737,2, FALSE))</f>
        <v/>
      </c>
      <c r="C767" s="169"/>
      <c r="D767" s="170"/>
      <c r="E767" s="171"/>
      <c r="F767" s="164" t="s">
        <v>266</v>
      </c>
      <c r="G767" s="172" t="str">
        <f>B773</f>
        <v/>
      </c>
      <c r="H767" s="28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173" t="s">
        <v>269</v>
      </c>
      <c r="B768" s="174" t="str">
        <f>IFERROR(VLOOKUP(A766,REKAPAN!$A$1:$M$2737,3, FALSE))</f>
        <v/>
      </c>
      <c r="D768" s="175"/>
      <c r="E768" s="171"/>
      <c r="F768" s="176" t="s">
        <v>270</v>
      </c>
      <c r="G768" s="177" t="str">
        <f>B767</f>
        <v/>
      </c>
      <c r="H768" s="50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173"/>
      <c r="D769" s="175"/>
      <c r="E769" s="171"/>
      <c r="F769" s="176" t="s">
        <v>283</v>
      </c>
      <c r="G769" s="178" t="str">
        <f t="shared" ref="G769:G773" si="103">D772</f>
        <v/>
      </c>
      <c r="H769" s="50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173"/>
      <c r="D770" s="175"/>
      <c r="E770" s="171"/>
      <c r="F770" s="176" t="s">
        <v>300</v>
      </c>
      <c r="G770" s="178" t="str">
        <f t="shared" si="103"/>
        <v/>
      </c>
      <c r="H770" s="50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173" t="s">
        <v>306</v>
      </c>
      <c r="B771" s="179" t="str">
        <f>IFERROR(VLOOKUP(A766,REKAPAN!$A$1:$M$2737,4, FALSE))</f>
        <v/>
      </c>
      <c r="C771" s="180"/>
      <c r="D771" s="181"/>
      <c r="E771" s="171"/>
      <c r="F771" s="176" t="s">
        <v>325</v>
      </c>
      <c r="G771" s="177" t="str">
        <f t="shared" si="103"/>
        <v/>
      </c>
      <c r="H771" s="50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164" t="s">
        <v>332</v>
      </c>
      <c r="B772" s="182" t="s">
        <v>333</v>
      </c>
      <c r="C772" s="183" t="s">
        <v>283</v>
      </c>
      <c r="D772" s="184" t="str">
        <f>IFERROR(VLOOKUP(A766,REKAPAN!$A$1:$M$2737,12, FALSE))</f>
        <v/>
      </c>
      <c r="E772" s="171"/>
      <c r="F772" s="176" t="s">
        <v>351</v>
      </c>
      <c r="G772" s="177" t="str">
        <f t="shared" si="103"/>
        <v/>
      </c>
      <c r="H772" s="50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173" t="s">
        <v>266</v>
      </c>
      <c r="B773" s="179" t="str">
        <f>IFERROR(VLOOKUP(A766,REKAPAN!$A$1:$O$2737,15, FALSE))</f>
        <v/>
      </c>
      <c r="C773" s="185" t="s">
        <v>300</v>
      </c>
      <c r="D773" s="186" t="str">
        <f>IFERROR(VLOOKUP(A766,REKAPAN!$A$1:$M$2737,13, FALSE))</f>
        <v/>
      </c>
      <c r="E773" s="171"/>
      <c r="F773" s="176" t="s">
        <v>372</v>
      </c>
      <c r="G773" s="177" t="str">
        <f t="shared" si="103"/>
        <v/>
      </c>
      <c r="H773" s="50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173" t="s">
        <v>383</v>
      </c>
      <c r="B774" s="179" t="str">
        <f>IFERROR(VLOOKUP(A766,REKAPAN!$A$1:$M$2737,6, FALSE))</f>
        <v/>
      </c>
      <c r="C774" s="185" t="s">
        <v>325</v>
      </c>
      <c r="D774" s="187" t="str">
        <f>IFERROR(VLOOKUP(A766,REKAPAN!$A$1:$M$2737,11, FALSE))</f>
        <v/>
      </c>
      <c r="E774" s="171"/>
      <c r="F774" s="176" t="s">
        <v>394</v>
      </c>
      <c r="G774" s="188" t="str">
        <f>IFERROR(VLOOKUP(A766,REKAPAN!$A$1:$O$2737,14, FALSE))</f>
        <v/>
      </c>
      <c r="H774" s="50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173" t="s">
        <v>404</v>
      </c>
      <c r="B775" s="189" t="str">
        <f>IFERROR(VLOOKUP(A766,REKAPAN!$A$1:$M$2737,5, FALSE))</f>
        <v/>
      </c>
      <c r="C775" s="185" t="s">
        <v>351</v>
      </c>
      <c r="D775" s="187" t="str">
        <f>IFERROR(VLOOKUP(A766,REKAPAN!$A$1:$M$2737,9, FALSE))</f>
        <v/>
      </c>
      <c r="E775" s="171"/>
      <c r="F775" s="176" t="s">
        <v>383</v>
      </c>
      <c r="G775" s="190" t="str">
        <f t="shared" ref="G775:G776" si="104">B774</f>
        <v/>
      </c>
      <c r="H775" s="50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191"/>
      <c r="C776" s="185" t="s">
        <v>372</v>
      </c>
      <c r="D776" s="192" t="str">
        <f>IFERROR(VLOOKUP(A766,REKAPAN!$A$1:$M$2737,10, FALSE))</f>
        <v/>
      </c>
      <c r="E776" s="171"/>
      <c r="F776" s="176" t="s">
        <v>404</v>
      </c>
      <c r="G776" s="193" t="str">
        <f t="shared" si="104"/>
        <v/>
      </c>
      <c r="H776" s="50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191"/>
      <c r="C777" s="185" t="s">
        <v>394</v>
      </c>
      <c r="D777" s="192" t="str">
        <f>IFERROR(VLOOKUP(F766,REKAPAN!$A$1:$O$1,14, FALSE))</f>
        <v/>
      </c>
      <c r="E777" s="171"/>
      <c r="F777" s="176"/>
      <c r="H777" s="50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191"/>
      <c r="C778" s="180"/>
      <c r="D778" s="194"/>
      <c r="E778" s="171"/>
      <c r="F778" s="191"/>
      <c r="H778" s="50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176" t="s">
        <v>460</v>
      </c>
      <c r="B779" s="195" t="s">
        <v>462</v>
      </c>
      <c r="C779" s="180"/>
      <c r="D779" s="181"/>
      <c r="E779" s="171"/>
      <c r="F779" s="196" t="s">
        <v>464</v>
      </c>
      <c r="G779" s="197" t="s">
        <v>469</v>
      </c>
      <c r="H779" s="198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199" t="str">
        <f>IFERROR(VLOOKUP(A766,REKAPAN!$A$2:$R$2737,16, FALSE))</f>
        <v/>
      </c>
      <c r="B780" s="200"/>
      <c r="C780" s="201"/>
      <c r="D780" s="202"/>
      <c r="E780" s="203"/>
      <c r="F780" s="204"/>
      <c r="G780" s="78"/>
      <c r="H780" s="79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162" t="s">
        <v>4273</v>
      </c>
      <c r="B781" s="27"/>
      <c r="C781" s="27"/>
      <c r="D781" s="28"/>
      <c r="E781" s="163"/>
      <c r="F781" s="164" t="str">
        <f>A781</f>
        <v>(27)39</v>
      </c>
      <c r="G781" s="165" t="s">
        <v>238</v>
      </c>
      <c r="H781" s="166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167" t="s">
        <v>239</v>
      </c>
      <c r="B782" s="168" t="str">
        <f>IFERROR(VLOOKUP(A781,REKAPAN!$A$1:$M$2737,2, FALSE))</f>
        <v/>
      </c>
      <c r="C782" s="169"/>
      <c r="D782" s="170"/>
      <c r="E782" s="171"/>
      <c r="F782" s="164" t="s">
        <v>266</v>
      </c>
      <c r="G782" s="172" t="str">
        <f>B788</f>
        <v/>
      </c>
      <c r="H782" s="28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173" t="s">
        <v>269</v>
      </c>
      <c r="B783" s="174" t="str">
        <f>IFERROR(VLOOKUP(A781,REKAPAN!$A$1:$M$2737,3, FALSE))</f>
        <v/>
      </c>
      <c r="D783" s="175"/>
      <c r="E783" s="171"/>
      <c r="F783" s="176" t="s">
        <v>270</v>
      </c>
      <c r="G783" s="177" t="str">
        <f>B782</f>
        <v/>
      </c>
      <c r="H783" s="50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173"/>
      <c r="D784" s="175"/>
      <c r="E784" s="171"/>
      <c r="F784" s="176" t="s">
        <v>283</v>
      </c>
      <c r="G784" s="178" t="str">
        <f t="shared" ref="G784:G788" si="105">D787</f>
        <v/>
      </c>
      <c r="H784" s="50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173"/>
      <c r="D785" s="175"/>
      <c r="E785" s="171"/>
      <c r="F785" s="176" t="s">
        <v>300</v>
      </c>
      <c r="G785" s="178" t="str">
        <f t="shared" si="105"/>
        <v/>
      </c>
      <c r="H785" s="50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173" t="s">
        <v>306</v>
      </c>
      <c r="B786" s="179" t="str">
        <f>IFERROR(VLOOKUP(A781,REKAPAN!$A$1:$M$2737,4, FALSE))</f>
        <v/>
      </c>
      <c r="C786" s="180"/>
      <c r="D786" s="181"/>
      <c r="E786" s="171"/>
      <c r="F786" s="176" t="s">
        <v>325</v>
      </c>
      <c r="G786" s="177" t="str">
        <f t="shared" si="105"/>
        <v/>
      </c>
      <c r="H786" s="50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164" t="s">
        <v>332</v>
      </c>
      <c r="B787" s="182" t="s">
        <v>333</v>
      </c>
      <c r="C787" s="183" t="s">
        <v>283</v>
      </c>
      <c r="D787" s="184" t="str">
        <f>IFERROR(VLOOKUP(A781,REKAPAN!$A$1:$M$2737,12, FALSE))</f>
        <v/>
      </c>
      <c r="E787" s="171"/>
      <c r="F787" s="176" t="s">
        <v>351</v>
      </c>
      <c r="G787" s="177" t="str">
        <f t="shared" si="105"/>
        <v/>
      </c>
      <c r="H787" s="50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173" t="s">
        <v>266</v>
      </c>
      <c r="B788" s="179" t="str">
        <f>IFERROR(VLOOKUP(A781,REKAPAN!$A$1:$O$2737,15, FALSE))</f>
        <v/>
      </c>
      <c r="C788" s="185" t="s">
        <v>300</v>
      </c>
      <c r="D788" s="186" t="str">
        <f>IFERROR(VLOOKUP(A781,REKAPAN!$A$1:$M$2737,13, FALSE))</f>
        <v/>
      </c>
      <c r="E788" s="171"/>
      <c r="F788" s="176" t="s">
        <v>372</v>
      </c>
      <c r="G788" s="177" t="str">
        <f t="shared" si="105"/>
        <v/>
      </c>
      <c r="H788" s="50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173" t="s">
        <v>383</v>
      </c>
      <c r="B789" s="179" t="str">
        <f>IFERROR(VLOOKUP(A781,REKAPAN!$A$1:$M$2737,6, FALSE))</f>
        <v/>
      </c>
      <c r="C789" s="185" t="s">
        <v>325</v>
      </c>
      <c r="D789" s="187" t="str">
        <f>IFERROR(VLOOKUP(A781,REKAPAN!$A$1:$M$2737,11, FALSE))</f>
        <v/>
      </c>
      <c r="E789" s="171"/>
      <c r="F789" s="176" t="s">
        <v>394</v>
      </c>
      <c r="G789" s="188" t="str">
        <f>IFERROR(VLOOKUP(A781,REKAPAN!$A$1:$O$2737,14, FALSE))</f>
        <v/>
      </c>
      <c r="H789" s="50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173" t="s">
        <v>404</v>
      </c>
      <c r="B790" s="189" t="str">
        <f>IFERROR(VLOOKUP(A781,REKAPAN!$A$1:$M$2737,5, FALSE))</f>
        <v/>
      </c>
      <c r="C790" s="185" t="s">
        <v>351</v>
      </c>
      <c r="D790" s="187" t="str">
        <f>IFERROR(VLOOKUP(A781,REKAPAN!$A$1:$M$2737,9, FALSE))</f>
        <v/>
      </c>
      <c r="E790" s="171"/>
      <c r="F790" s="176" t="s">
        <v>383</v>
      </c>
      <c r="G790" s="190" t="str">
        <f t="shared" ref="G790:G791" si="106">B789</f>
        <v/>
      </c>
      <c r="H790" s="50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191"/>
      <c r="C791" s="185" t="s">
        <v>372</v>
      </c>
      <c r="D791" s="192" t="str">
        <f>IFERROR(VLOOKUP(A781,REKAPAN!$A$1:$M$2737,10, FALSE))</f>
        <v/>
      </c>
      <c r="E791" s="171"/>
      <c r="F791" s="176" t="s">
        <v>404</v>
      </c>
      <c r="G791" s="193" t="str">
        <f t="shared" si="106"/>
        <v/>
      </c>
      <c r="H791" s="50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191"/>
      <c r="C792" s="185" t="s">
        <v>394</v>
      </c>
      <c r="D792" s="192" t="str">
        <f>IFERROR(VLOOKUP(F781,REKAPAN!$A$1:$O$1,14, FALSE))</f>
        <v/>
      </c>
      <c r="E792" s="171"/>
      <c r="F792" s="176"/>
      <c r="H792" s="50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191"/>
      <c r="C793" s="180"/>
      <c r="D793" s="194"/>
      <c r="E793" s="171"/>
      <c r="F793" s="191"/>
      <c r="H793" s="50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176" t="s">
        <v>460</v>
      </c>
      <c r="B794" s="195" t="s">
        <v>462</v>
      </c>
      <c r="C794" s="180"/>
      <c r="D794" s="181"/>
      <c r="E794" s="171"/>
      <c r="F794" s="196" t="s">
        <v>464</v>
      </c>
      <c r="G794" s="197" t="s">
        <v>469</v>
      </c>
      <c r="H794" s="198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199" t="str">
        <f>IFERROR(VLOOKUP(A781,REKAPAN!$A$2:$R$2737,16, FALSE))</f>
        <v/>
      </c>
      <c r="B795" s="200"/>
      <c r="C795" s="201"/>
      <c r="D795" s="202"/>
      <c r="E795" s="203"/>
      <c r="F795" s="204"/>
      <c r="G795" s="78"/>
      <c r="H795" s="79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162" t="s">
        <v>4275</v>
      </c>
      <c r="B796" s="27"/>
      <c r="C796" s="27"/>
      <c r="D796" s="28"/>
      <c r="E796" s="163"/>
      <c r="F796" s="164" t="str">
        <f>A796</f>
        <v>(27)40</v>
      </c>
      <c r="G796" s="165" t="s">
        <v>238</v>
      </c>
      <c r="H796" s="166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167" t="s">
        <v>239</v>
      </c>
      <c r="B797" s="168" t="str">
        <f>IFERROR(VLOOKUP(A796,REKAPAN!$A$1:$M$2737,2, FALSE))</f>
        <v/>
      </c>
      <c r="C797" s="169"/>
      <c r="D797" s="170"/>
      <c r="E797" s="171"/>
      <c r="F797" s="164" t="s">
        <v>266</v>
      </c>
      <c r="G797" s="172" t="str">
        <f>B803</f>
        <v/>
      </c>
      <c r="H797" s="28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173" t="s">
        <v>269</v>
      </c>
      <c r="B798" s="174" t="str">
        <f>IFERROR(VLOOKUP(A796,REKAPAN!$A$1:$M$2737,3, FALSE))</f>
        <v/>
      </c>
      <c r="D798" s="175"/>
      <c r="E798" s="171"/>
      <c r="F798" s="176" t="s">
        <v>270</v>
      </c>
      <c r="G798" s="177" t="str">
        <f>B797</f>
        <v/>
      </c>
      <c r="H798" s="50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173"/>
      <c r="D799" s="175"/>
      <c r="E799" s="171"/>
      <c r="F799" s="176" t="s">
        <v>283</v>
      </c>
      <c r="G799" s="178" t="str">
        <f t="shared" ref="G799:G803" si="107">D802</f>
        <v/>
      </c>
      <c r="H799" s="50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173"/>
      <c r="D800" s="175"/>
      <c r="E800" s="171"/>
      <c r="F800" s="176" t="s">
        <v>300</v>
      </c>
      <c r="G800" s="178" t="str">
        <f t="shared" si="107"/>
        <v/>
      </c>
      <c r="H800" s="50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173" t="s">
        <v>306</v>
      </c>
      <c r="B801" s="179" t="str">
        <f>IFERROR(VLOOKUP(A796,REKAPAN!$A$1:$M$2737,4, FALSE))</f>
        <v/>
      </c>
      <c r="C801" s="180"/>
      <c r="D801" s="181"/>
      <c r="E801" s="171"/>
      <c r="F801" s="176" t="s">
        <v>325</v>
      </c>
      <c r="G801" s="177" t="str">
        <f t="shared" si="107"/>
        <v/>
      </c>
      <c r="H801" s="50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164" t="s">
        <v>332</v>
      </c>
      <c r="B802" s="182" t="s">
        <v>333</v>
      </c>
      <c r="C802" s="183" t="s">
        <v>283</v>
      </c>
      <c r="D802" s="184" t="str">
        <f>IFERROR(VLOOKUP(A796,REKAPAN!$A$1:$M$2737,12, FALSE))</f>
        <v/>
      </c>
      <c r="E802" s="171"/>
      <c r="F802" s="176" t="s">
        <v>351</v>
      </c>
      <c r="G802" s="177" t="str">
        <f t="shared" si="107"/>
        <v/>
      </c>
      <c r="H802" s="50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173" t="s">
        <v>266</v>
      </c>
      <c r="B803" s="179" t="str">
        <f>IFERROR(VLOOKUP(A796,REKAPAN!$A$1:$O$2737,15, FALSE))</f>
        <v/>
      </c>
      <c r="C803" s="185" t="s">
        <v>300</v>
      </c>
      <c r="D803" s="186" t="str">
        <f>IFERROR(VLOOKUP(A796,REKAPAN!$A$1:$M$2737,13, FALSE))</f>
        <v/>
      </c>
      <c r="E803" s="171"/>
      <c r="F803" s="176" t="s">
        <v>372</v>
      </c>
      <c r="G803" s="177" t="str">
        <f t="shared" si="107"/>
        <v/>
      </c>
      <c r="H803" s="50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173" t="s">
        <v>383</v>
      </c>
      <c r="B804" s="179" t="str">
        <f>IFERROR(VLOOKUP(A796,REKAPAN!$A$1:$M$2737,6, FALSE))</f>
        <v/>
      </c>
      <c r="C804" s="185" t="s">
        <v>325</v>
      </c>
      <c r="D804" s="187" t="str">
        <f>IFERROR(VLOOKUP(A796,REKAPAN!$A$1:$M$2737,11, FALSE))</f>
        <v/>
      </c>
      <c r="E804" s="171"/>
      <c r="F804" s="176" t="s">
        <v>394</v>
      </c>
      <c r="G804" s="188" t="str">
        <f>IFERROR(VLOOKUP(A796,REKAPAN!$A$1:$O$2737,14, FALSE))</f>
        <v/>
      </c>
      <c r="H804" s="50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173" t="s">
        <v>404</v>
      </c>
      <c r="B805" s="189" t="str">
        <f>IFERROR(VLOOKUP(A796,REKAPAN!$A$1:$M$2737,5, FALSE))</f>
        <v/>
      </c>
      <c r="C805" s="185" t="s">
        <v>351</v>
      </c>
      <c r="D805" s="187" t="str">
        <f>IFERROR(VLOOKUP(A796,REKAPAN!$A$1:$M$2737,9, FALSE))</f>
        <v/>
      </c>
      <c r="E805" s="171"/>
      <c r="F805" s="176" t="s">
        <v>383</v>
      </c>
      <c r="G805" s="190" t="str">
        <f t="shared" ref="G805:G806" si="108">B804</f>
        <v/>
      </c>
      <c r="H805" s="50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191"/>
      <c r="C806" s="185" t="s">
        <v>372</v>
      </c>
      <c r="D806" s="192" t="str">
        <f>IFERROR(VLOOKUP(A796,REKAPAN!$A$1:$M$2737,10, FALSE))</f>
        <v/>
      </c>
      <c r="E806" s="171"/>
      <c r="F806" s="176" t="s">
        <v>404</v>
      </c>
      <c r="G806" s="193" t="str">
        <f t="shared" si="108"/>
        <v/>
      </c>
      <c r="H806" s="50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191"/>
      <c r="C807" s="185" t="s">
        <v>394</v>
      </c>
      <c r="D807" s="192" t="str">
        <f>IFERROR(VLOOKUP(F796,REKAPAN!$A$1:$O$1,14, FALSE))</f>
        <v/>
      </c>
      <c r="E807" s="171"/>
      <c r="F807" s="176"/>
      <c r="H807" s="50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191"/>
      <c r="C808" s="180"/>
      <c r="D808" s="194"/>
      <c r="E808" s="171"/>
      <c r="F808" s="191"/>
      <c r="H808" s="50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176" t="s">
        <v>460</v>
      </c>
      <c r="B809" s="195" t="s">
        <v>462</v>
      </c>
      <c r="C809" s="180"/>
      <c r="D809" s="181"/>
      <c r="E809" s="171"/>
      <c r="F809" s="196" t="s">
        <v>464</v>
      </c>
      <c r="G809" s="197" t="s">
        <v>469</v>
      </c>
      <c r="H809" s="198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199" t="str">
        <f>IFERROR(VLOOKUP(A796,REKAPAN!$A$2:$R$2737,16, FALSE))</f>
        <v/>
      </c>
      <c r="B810" s="200"/>
      <c r="C810" s="201"/>
      <c r="D810" s="202"/>
      <c r="E810" s="203"/>
      <c r="F810" s="204"/>
      <c r="G810" s="78"/>
      <c r="H810" s="79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162" t="s">
        <v>4277</v>
      </c>
      <c r="B811" s="27"/>
      <c r="C811" s="27"/>
      <c r="D811" s="28"/>
      <c r="E811" s="163"/>
      <c r="F811" s="164" t="str">
        <f>A811</f>
        <v>(27)41</v>
      </c>
      <c r="G811" s="165" t="s">
        <v>238</v>
      </c>
      <c r="H811" s="166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167" t="s">
        <v>239</v>
      </c>
      <c r="B812" s="168" t="str">
        <f>IFERROR(VLOOKUP(A811,REKAPAN!$A$1:$M$2737,2, FALSE))</f>
        <v/>
      </c>
      <c r="C812" s="169"/>
      <c r="D812" s="170"/>
      <c r="E812" s="171"/>
      <c r="F812" s="164" t="s">
        <v>266</v>
      </c>
      <c r="G812" s="172" t="str">
        <f>B818</f>
        <v/>
      </c>
      <c r="H812" s="28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173" t="s">
        <v>269</v>
      </c>
      <c r="B813" s="174" t="str">
        <f>IFERROR(VLOOKUP(A811,REKAPAN!$A$1:$M$2737,3, FALSE))</f>
        <v/>
      </c>
      <c r="D813" s="175"/>
      <c r="E813" s="171"/>
      <c r="F813" s="176" t="s">
        <v>270</v>
      </c>
      <c r="G813" s="177" t="str">
        <f>B812</f>
        <v/>
      </c>
      <c r="H813" s="50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173"/>
      <c r="D814" s="175"/>
      <c r="E814" s="171"/>
      <c r="F814" s="176" t="s">
        <v>283</v>
      </c>
      <c r="G814" s="178" t="str">
        <f t="shared" ref="G814:G818" si="109">D817</f>
        <v/>
      </c>
      <c r="H814" s="50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173"/>
      <c r="D815" s="175"/>
      <c r="E815" s="171"/>
      <c r="F815" s="176" t="s">
        <v>300</v>
      </c>
      <c r="G815" s="178" t="str">
        <f t="shared" si="109"/>
        <v/>
      </c>
      <c r="H815" s="50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173" t="s">
        <v>306</v>
      </c>
      <c r="B816" s="179" t="str">
        <f>IFERROR(VLOOKUP(A811,REKAPAN!$A$1:$M$2737,4, FALSE))</f>
        <v/>
      </c>
      <c r="C816" s="180"/>
      <c r="D816" s="181"/>
      <c r="E816" s="171"/>
      <c r="F816" s="176" t="s">
        <v>325</v>
      </c>
      <c r="G816" s="177" t="str">
        <f t="shared" si="109"/>
        <v/>
      </c>
      <c r="H816" s="50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164" t="s">
        <v>332</v>
      </c>
      <c r="B817" s="182" t="s">
        <v>333</v>
      </c>
      <c r="C817" s="183" t="s">
        <v>283</v>
      </c>
      <c r="D817" s="184" t="str">
        <f>IFERROR(VLOOKUP(A811,REKAPAN!$A$1:$M$2737,12, FALSE))</f>
        <v/>
      </c>
      <c r="E817" s="171"/>
      <c r="F817" s="176" t="s">
        <v>351</v>
      </c>
      <c r="G817" s="177" t="str">
        <f t="shared" si="109"/>
        <v/>
      </c>
      <c r="H817" s="50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173" t="s">
        <v>266</v>
      </c>
      <c r="B818" s="179" t="str">
        <f>IFERROR(VLOOKUP(A811,REKAPAN!$A$1:$O$2737,15, FALSE))</f>
        <v/>
      </c>
      <c r="C818" s="185" t="s">
        <v>300</v>
      </c>
      <c r="D818" s="186" t="str">
        <f>IFERROR(VLOOKUP(A811,REKAPAN!$A$1:$M$2737,13, FALSE))</f>
        <v/>
      </c>
      <c r="E818" s="171"/>
      <c r="F818" s="176" t="s">
        <v>372</v>
      </c>
      <c r="G818" s="177" t="str">
        <f t="shared" si="109"/>
        <v/>
      </c>
      <c r="H818" s="50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173" t="s">
        <v>383</v>
      </c>
      <c r="B819" s="179" t="str">
        <f>IFERROR(VLOOKUP(A811,REKAPAN!$A$1:$M$2737,6, FALSE))</f>
        <v/>
      </c>
      <c r="C819" s="185" t="s">
        <v>325</v>
      </c>
      <c r="D819" s="187" t="str">
        <f>IFERROR(VLOOKUP(A811,REKAPAN!$A$1:$M$2737,11, FALSE))</f>
        <v/>
      </c>
      <c r="E819" s="171"/>
      <c r="F819" s="176" t="s">
        <v>394</v>
      </c>
      <c r="G819" s="188" t="str">
        <f>IFERROR(VLOOKUP(A811,REKAPAN!$A$1:$O$2737,14, FALSE))</f>
        <v/>
      </c>
      <c r="H819" s="50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173" t="s">
        <v>404</v>
      </c>
      <c r="B820" s="189" t="str">
        <f>IFERROR(VLOOKUP(A811,REKAPAN!$A$1:$M$2737,5, FALSE))</f>
        <v/>
      </c>
      <c r="C820" s="185" t="s">
        <v>351</v>
      </c>
      <c r="D820" s="187" t="str">
        <f>IFERROR(VLOOKUP(A811,REKAPAN!$A$1:$M$2737,9, FALSE))</f>
        <v/>
      </c>
      <c r="E820" s="171"/>
      <c r="F820" s="176" t="s">
        <v>383</v>
      </c>
      <c r="G820" s="190" t="str">
        <f t="shared" ref="G820:G821" si="110">B819</f>
        <v/>
      </c>
      <c r="H820" s="50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191"/>
      <c r="C821" s="185" t="s">
        <v>372</v>
      </c>
      <c r="D821" s="192" t="str">
        <f>IFERROR(VLOOKUP(A811,REKAPAN!$A$1:$M$2737,10, FALSE))</f>
        <v/>
      </c>
      <c r="E821" s="171"/>
      <c r="F821" s="176" t="s">
        <v>404</v>
      </c>
      <c r="G821" s="193" t="str">
        <f t="shared" si="110"/>
        <v/>
      </c>
      <c r="H821" s="50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191"/>
      <c r="C822" s="185" t="s">
        <v>394</v>
      </c>
      <c r="D822" s="192" t="str">
        <f>IFERROR(VLOOKUP(F811,REKAPAN!$A$1:$O$1,14, FALSE))</f>
        <v/>
      </c>
      <c r="E822" s="171"/>
      <c r="F822" s="176"/>
      <c r="H822" s="50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191"/>
      <c r="C823" s="180"/>
      <c r="D823" s="194"/>
      <c r="E823" s="171"/>
      <c r="F823" s="191"/>
      <c r="H823" s="50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176" t="s">
        <v>460</v>
      </c>
      <c r="B824" s="195" t="s">
        <v>462</v>
      </c>
      <c r="C824" s="180"/>
      <c r="D824" s="181"/>
      <c r="E824" s="171"/>
      <c r="F824" s="196" t="s">
        <v>464</v>
      </c>
      <c r="G824" s="197" t="s">
        <v>469</v>
      </c>
      <c r="H824" s="198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199" t="str">
        <f>IFERROR(VLOOKUP(A811,REKAPAN!$A$2:$R$2737,16, FALSE))</f>
        <v/>
      </c>
      <c r="B825" s="200"/>
      <c r="C825" s="201"/>
      <c r="D825" s="202"/>
      <c r="E825" s="203"/>
      <c r="F825" s="204"/>
      <c r="G825" s="78"/>
      <c r="H825" s="79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162" t="s">
        <v>4279</v>
      </c>
      <c r="B826" s="27"/>
      <c r="C826" s="27"/>
      <c r="D826" s="28"/>
      <c r="E826" s="163"/>
      <c r="F826" s="164" t="str">
        <f>A826</f>
        <v>(26)46</v>
      </c>
      <c r="G826" s="165" t="s">
        <v>238</v>
      </c>
      <c r="H826" s="166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34" t="s">
        <v>239</v>
      </c>
      <c r="B827" s="35" t="str">
        <f>IFERROR(VLOOKUP(A826,REKAPAN!$A$1:$M$1,2, FALSE))</f>
        <v/>
      </c>
      <c r="C827" s="36"/>
      <c r="D827" s="38"/>
      <c r="E827" s="40"/>
      <c r="F827" s="30" t="s">
        <v>266</v>
      </c>
      <c r="G827" s="43" t="str">
        <f>B833</f>
        <v/>
      </c>
      <c r="H827" s="28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44" t="s">
        <v>269</v>
      </c>
      <c r="B828" s="45" t="str">
        <f>IFERROR(VLOOKUP(A826,REKAPAN!$A$1:$M$1,3, FALSE))</f>
        <v/>
      </c>
      <c r="D828" s="46"/>
      <c r="E828" s="40"/>
      <c r="F828" s="47" t="s">
        <v>270</v>
      </c>
      <c r="G828" s="49" t="str">
        <f>B827</f>
        <v/>
      </c>
      <c r="H828" s="50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44"/>
      <c r="D829" s="46"/>
      <c r="E829" s="40"/>
      <c r="F829" s="47" t="s">
        <v>283</v>
      </c>
      <c r="G829" s="51" t="str">
        <f t="shared" ref="G829:G833" si="111">D832</f>
        <v/>
      </c>
      <c r="H829" s="50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44"/>
      <c r="D830" s="46"/>
      <c r="E830" s="40"/>
      <c r="F830" s="47" t="s">
        <v>300</v>
      </c>
      <c r="G830" s="51" t="str">
        <f t="shared" si="111"/>
        <v/>
      </c>
      <c r="H830" s="50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44" t="s">
        <v>306</v>
      </c>
      <c r="B831" s="52" t="str">
        <f>IFERROR(VLOOKUP(A826,REKAPAN!$A$1:$M$1,4, FALSE))</f>
        <v/>
      </c>
      <c r="C831" s="53"/>
      <c r="D831" s="54"/>
      <c r="E831" s="40"/>
      <c r="F831" s="47" t="s">
        <v>325</v>
      </c>
      <c r="G831" s="49" t="str">
        <f t="shared" si="111"/>
        <v/>
      </c>
      <c r="H831" s="50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30" t="s">
        <v>332</v>
      </c>
      <c r="B832" s="55" t="s">
        <v>333</v>
      </c>
      <c r="C832" s="56" t="s">
        <v>283</v>
      </c>
      <c r="D832" s="57" t="str">
        <f>IFERROR(VLOOKUP(A826,REKAPAN!$A$1:$M$1,12, FALSE))</f>
        <v/>
      </c>
      <c r="E832" s="40"/>
      <c r="F832" s="47" t="s">
        <v>351</v>
      </c>
      <c r="G832" s="49" t="str">
        <f t="shared" si="111"/>
        <v/>
      </c>
      <c r="H832" s="50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44" t="s">
        <v>266</v>
      </c>
      <c r="B833" s="52" t="str">
        <f>IFERROR(VLOOKUP(A826,REKAPAN!$A$1:$O$1,15, FALSE))</f>
        <v/>
      </c>
      <c r="C833" s="58" t="s">
        <v>300</v>
      </c>
      <c r="D833" s="59" t="str">
        <f>IFERROR(VLOOKUP(A826,REKAPAN!$A$1:$M$1,13, FALSE))</f>
        <v/>
      </c>
      <c r="E833" s="40"/>
      <c r="F833" s="47" t="s">
        <v>372</v>
      </c>
      <c r="G833" s="49" t="str">
        <f t="shared" si="111"/>
        <v/>
      </c>
      <c r="H833" s="50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44" t="s">
        <v>383</v>
      </c>
      <c r="B834" s="52" t="str">
        <f>IFERROR(VLOOKUP(A826,REKAPAN!$A$1:$M$1,6, FALSE))</f>
        <v/>
      </c>
      <c r="C834" s="58" t="s">
        <v>325</v>
      </c>
      <c r="D834" s="60" t="str">
        <f>IFERROR(VLOOKUP(A826,REKAPAN!$A$1:$M$1,11, FALSE))</f>
        <v/>
      </c>
      <c r="E834" s="40"/>
      <c r="F834" s="47" t="s">
        <v>394</v>
      </c>
      <c r="G834" s="61" t="str">
        <f>IFERROR(VLOOKUP(F826,REKAPAN!$A$1:$O$1,14, FALSE))</f>
        <v/>
      </c>
      <c r="H834" s="50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44" t="s">
        <v>404</v>
      </c>
      <c r="B835" s="62" t="str">
        <f>IFERROR(VLOOKUP(A826,REKAPAN!$A$1:$M$1,5, FALSE))</f>
        <v/>
      </c>
      <c r="C835" s="58" t="s">
        <v>351</v>
      </c>
      <c r="D835" s="60" t="str">
        <f>IFERROR(VLOOKUP(A826,REKAPAN!$A$1:$M$1,9, FALSE))</f>
        <v/>
      </c>
      <c r="E835" s="40"/>
      <c r="F835" s="47" t="s">
        <v>383</v>
      </c>
      <c r="G835" s="63" t="str">
        <f t="shared" ref="G835:G836" si="112">B834</f>
        <v/>
      </c>
      <c r="H835" s="50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64"/>
      <c r="C836" s="58" t="s">
        <v>372</v>
      </c>
      <c r="D836" s="65" t="str">
        <f>IFERROR(VLOOKUP(A826,REKAPAN!$A$1:$M$1,10, FALSE))</f>
        <v/>
      </c>
      <c r="E836" s="40"/>
      <c r="F836" s="47" t="s">
        <v>404</v>
      </c>
      <c r="G836" s="66" t="str">
        <f t="shared" si="112"/>
        <v/>
      </c>
      <c r="H836" s="50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64"/>
      <c r="C837" s="58" t="s">
        <v>394</v>
      </c>
      <c r="D837" s="65"/>
      <c r="E837" s="40"/>
      <c r="F837" s="47"/>
      <c r="H837" s="50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64"/>
      <c r="C838" s="53"/>
      <c r="D838" s="67"/>
      <c r="E838" s="40"/>
      <c r="F838" s="64"/>
      <c r="H838" s="50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47" t="s">
        <v>460</v>
      </c>
      <c r="B839" s="68" t="s">
        <v>462</v>
      </c>
      <c r="C839" s="53"/>
      <c r="D839" s="54"/>
      <c r="E839" s="40"/>
      <c r="F839" s="69" t="s">
        <v>464</v>
      </c>
      <c r="G839" s="70" t="s">
        <v>469</v>
      </c>
      <c r="H839" s="71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72" t="str">
        <f>IFERROR(VLOOKUP(A826,REKAPAN!$A$2:$R$2568,16, FALSE))</f>
        <v/>
      </c>
      <c r="B840" s="73"/>
      <c r="C840" s="74"/>
      <c r="D840" s="75"/>
      <c r="E840" s="76"/>
      <c r="F840" s="77"/>
      <c r="G840" s="78"/>
      <c r="H840" s="79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26" t="s">
        <v>4091</v>
      </c>
      <c r="B841" s="27"/>
      <c r="C841" s="27"/>
      <c r="D841" s="28"/>
      <c r="E841" s="29"/>
      <c r="F841" s="30" t="str">
        <f>A841</f>
        <v>(31)7</v>
      </c>
      <c r="G841" s="31" t="s">
        <v>238</v>
      </c>
      <c r="H841" s="32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34" t="s">
        <v>239</v>
      </c>
      <c r="B842" s="35" t="str">
        <f>IFERROR(VLOOKUP(A841,REKAPAN!$A$1:$M$1,2, FALSE))</f>
        <v/>
      </c>
      <c r="C842" s="36"/>
      <c r="D842" s="38"/>
      <c r="E842" s="40"/>
      <c r="F842" s="30" t="s">
        <v>266</v>
      </c>
      <c r="G842" s="43" t="str">
        <f>B848</f>
        <v/>
      </c>
      <c r="H842" s="28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44" t="s">
        <v>269</v>
      </c>
      <c r="B843" s="45" t="str">
        <f>IFERROR(VLOOKUP(A841,REKAPAN!$A$1:$M$1,3, FALSE))</f>
        <v/>
      </c>
      <c r="D843" s="46"/>
      <c r="E843" s="40"/>
      <c r="F843" s="47" t="s">
        <v>270</v>
      </c>
      <c r="G843" s="49" t="str">
        <f>B842</f>
        <v/>
      </c>
      <c r="H843" s="50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44"/>
      <c r="D844" s="46"/>
      <c r="E844" s="40"/>
      <c r="F844" s="47" t="s">
        <v>283</v>
      </c>
      <c r="G844" s="51" t="str">
        <f t="shared" ref="G844:G848" si="113">D847</f>
        <v/>
      </c>
      <c r="H844" s="50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44"/>
      <c r="D845" s="46"/>
      <c r="E845" s="40"/>
      <c r="F845" s="47" t="s">
        <v>300</v>
      </c>
      <c r="G845" s="51" t="str">
        <f t="shared" si="113"/>
        <v/>
      </c>
      <c r="H845" s="50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44" t="s">
        <v>306</v>
      </c>
      <c r="B846" s="52" t="str">
        <f>IFERROR(VLOOKUP(A841,REKAPAN!$A$1:$M$1,4, FALSE))</f>
        <v/>
      </c>
      <c r="C846" s="53"/>
      <c r="D846" s="54"/>
      <c r="E846" s="40"/>
      <c r="F846" s="47" t="s">
        <v>325</v>
      </c>
      <c r="G846" s="49" t="str">
        <f t="shared" si="113"/>
        <v/>
      </c>
      <c r="H846" s="50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30" t="s">
        <v>332</v>
      </c>
      <c r="B847" s="55" t="s">
        <v>333</v>
      </c>
      <c r="C847" s="56" t="s">
        <v>283</v>
      </c>
      <c r="D847" s="57" t="str">
        <f>IFERROR(VLOOKUP(A841,REKAPAN!$A$1:$M$1,12, FALSE))</f>
        <v/>
      </c>
      <c r="E847" s="40"/>
      <c r="F847" s="47" t="s">
        <v>351</v>
      </c>
      <c r="G847" s="49" t="str">
        <f t="shared" si="113"/>
        <v/>
      </c>
      <c r="H847" s="50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44" t="s">
        <v>266</v>
      </c>
      <c r="B848" s="52" t="str">
        <f>IFERROR(VLOOKUP(A841,REKAPAN!$A$1:$O$1,15, FALSE))</f>
        <v/>
      </c>
      <c r="C848" s="58" t="s">
        <v>300</v>
      </c>
      <c r="D848" s="59" t="str">
        <f>IFERROR(VLOOKUP(A841,REKAPAN!$A$1:$M$1,13, FALSE))</f>
        <v/>
      </c>
      <c r="E848" s="40"/>
      <c r="F848" s="47" t="s">
        <v>372</v>
      </c>
      <c r="G848" s="49" t="str">
        <f t="shared" si="113"/>
        <v/>
      </c>
      <c r="H848" s="50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44" t="s">
        <v>383</v>
      </c>
      <c r="B849" s="52" t="str">
        <f>IFERROR(VLOOKUP(A841,REKAPAN!$A$1:$M$1,6, FALSE))</f>
        <v/>
      </c>
      <c r="C849" s="58" t="s">
        <v>325</v>
      </c>
      <c r="D849" s="60" t="str">
        <f>IFERROR(VLOOKUP(A841,REKAPAN!$A$1:$M$1,11, FALSE))</f>
        <v/>
      </c>
      <c r="E849" s="40"/>
      <c r="F849" s="47" t="s">
        <v>394</v>
      </c>
      <c r="G849" s="61" t="str">
        <f>IFERROR(VLOOKUP(F841,REKAPAN!$A$1:$O$1,14, FALSE))</f>
        <v/>
      </c>
      <c r="H849" s="50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44" t="s">
        <v>404</v>
      </c>
      <c r="B850" s="62" t="str">
        <f>IFERROR(VLOOKUP(A841,REKAPAN!$A$1:$M$1,5, FALSE))</f>
        <v/>
      </c>
      <c r="C850" s="58" t="s">
        <v>351</v>
      </c>
      <c r="D850" s="60" t="str">
        <f>IFERROR(VLOOKUP(A841,REKAPAN!$A$1:$M$1,9, FALSE))</f>
        <v/>
      </c>
      <c r="E850" s="40"/>
      <c r="F850" s="47" t="s">
        <v>383</v>
      </c>
      <c r="G850" s="63" t="str">
        <f t="shared" ref="G850:G851" si="114">B849</f>
        <v/>
      </c>
      <c r="H850" s="50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64"/>
      <c r="C851" s="58" t="s">
        <v>372</v>
      </c>
      <c r="D851" s="65" t="str">
        <f>IFERROR(VLOOKUP(A841,REKAPAN!$A$1:$M$1,10, FALSE))</f>
        <v/>
      </c>
      <c r="E851" s="40"/>
      <c r="F851" s="47" t="s">
        <v>404</v>
      </c>
      <c r="G851" s="66" t="str">
        <f t="shared" si="114"/>
        <v/>
      </c>
      <c r="H851" s="50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64"/>
      <c r="C852" s="58" t="s">
        <v>394</v>
      </c>
      <c r="D852" s="65" t="str">
        <f>IFERROR(VLOOKUP(F841,REKAPAN!$A$1:$O$1,14, FALSE))</f>
        <v/>
      </c>
      <c r="E852" s="40"/>
      <c r="F852" s="47"/>
      <c r="H852" s="50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64"/>
      <c r="C853" s="53"/>
      <c r="D853" s="67"/>
      <c r="E853" s="40"/>
      <c r="F853" s="64"/>
      <c r="H853" s="50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47" t="s">
        <v>460</v>
      </c>
      <c r="B854" s="68" t="s">
        <v>462</v>
      </c>
      <c r="C854" s="53"/>
      <c r="D854" s="54"/>
      <c r="E854" s="40"/>
      <c r="F854" s="69" t="s">
        <v>464</v>
      </c>
      <c r="G854" s="70" t="s">
        <v>469</v>
      </c>
      <c r="H854" s="71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72" t="str">
        <f>IFERROR(VLOOKUP(A841,REKAPAN!$A$2:$R$2568,16, FALSE))</f>
        <v/>
      </c>
      <c r="B855" s="73"/>
      <c r="C855" s="74"/>
      <c r="D855" s="75"/>
      <c r="E855" s="76"/>
      <c r="F855" s="77"/>
      <c r="G855" s="78"/>
      <c r="H855" s="79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162" t="s">
        <v>4093</v>
      </c>
      <c r="B856" s="27"/>
      <c r="C856" s="27"/>
      <c r="D856" s="28"/>
      <c r="E856" s="163"/>
      <c r="F856" s="164" t="str">
        <f>A856</f>
        <v>(31)8</v>
      </c>
      <c r="G856" s="165" t="s">
        <v>238</v>
      </c>
      <c r="H856" s="166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167" t="s">
        <v>239</v>
      </c>
      <c r="B857" s="168" t="str">
        <f>IFERROR(VLOOKUP(A856,REKAPAN!$A$1:$M$1,2, FALSE))</f>
        <v/>
      </c>
      <c r="C857" s="169"/>
      <c r="D857" s="170"/>
      <c r="E857" s="171"/>
      <c r="F857" s="164" t="s">
        <v>266</v>
      </c>
      <c r="G857" s="172" t="str">
        <f>B863</f>
        <v/>
      </c>
      <c r="H857" s="28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173" t="s">
        <v>269</v>
      </c>
      <c r="B858" s="174" t="str">
        <f>IFERROR(VLOOKUP(A856,REKAPAN!$A$1:$M$1,3, FALSE))</f>
        <v/>
      </c>
      <c r="D858" s="175"/>
      <c r="E858" s="171"/>
      <c r="F858" s="176" t="s">
        <v>270</v>
      </c>
      <c r="G858" s="177" t="str">
        <f>B857</f>
        <v/>
      </c>
      <c r="H858" s="50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173"/>
      <c r="D859" s="175"/>
      <c r="E859" s="171"/>
      <c r="F859" s="176" t="s">
        <v>283</v>
      </c>
      <c r="G859" s="178" t="str">
        <f t="shared" ref="G859:G863" si="115">D862</f>
        <v/>
      </c>
      <c r="H859" s="50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173"/>
      <c r="D860" s="175"/>
      <c r="E860" s="171"/>
      <c r="F860" s="176" t="s">
        <v>300</v>
      </c>
      <c r="G860" s="178" t="str">
        <f t="shared" si="115"/>
        <v/>
      </c>
      <c r="H860" s="50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173" t="s">
        <v>306</v>
      </c>
      <c r="B861" s="179" t="str">
        <f>IFERROR(VLOOKUP(A856,REKAPAN!$A$1:$M$1,4, FALSE))</f>
        <v/>
      </c>
      <c r="C861" s="180"/>
      <c r="D861" s="181"/>
      <c r="E861" s="171"/>
      <c r="F861" s="176" t="s">
        <v>325</v>
      </c>
      <c r="G861" s="177" t="str">
        <f t="shared" si="115"/>
        <v/>
      </c>
      <c r="H861" s="50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164" t="s">
        <v>332</v>
      </c>
      <c r="B862" s="182" t="s">
        <v>333</v>
      </c>
      <c r="C862" s="183" t="s">
        <v>283</v>
      </c>
      <c r="D862" s="184" t="str">
        <f>IFERROR(VLOOKUP(A856,REKAPAN!$A$1:$M$1,12, FALSE))</f>
        <v/>
      </c>
      <c r="E862" s="171"/>
      <c r="F862" s="176" t="s">
        <v>351</v>
      </c>
      <c r="G862" s="177" t="str">
        <f t="shared" si="115"/>
        <v/>
      </c>
      <c r="H862" s="50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173" t="s">
        <v>266</v>
      </c>
      <c r="B863" s="179" t="str">
        <f>IFERROR(VLOOKUP(A856,REKAPAN!$A$1:$O$1,15, FALSE))</f>
        <v/>
      </c>
      <c r="C863" s="185" t="s">
        <v>300</v>
      </c>
      <c r="D863" s="186" t="str">
        <f>IFERROR(VLOOKUP(A856,REKAPAN!$A$1:$M$1,13, FALSE))</f>
        <v/>
      </c>
      <c r="E863" s="171"/>
      <c r="F863" s="176" t="s">
        <v>372</v>
      </c>
      <c r="G863" s="177" t="str">
        <f t="shared" si="115"/>
        <v/>
      </c>
      <c r="H863" s="50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173" t="s">
        <v>383</v>
      </c>
      <c r="B864" s="179" t="str">
        <f>IFERROR(VLOOKUP(A856,REKAPAN!$A$1:$M$1,6, FALSE))</f>
        <v/>
      </c>
      <c r="C864" s="185" t="s">
        <v>325</v>
      </c>
      <c r="D864" s="187" t="str">
        <f>IFERROR(VLOOKUP(A856,REKAPAN!$A$1:$M$1,11, FALSE))</f>
        <v/>
      </c>
      <c r="E864" s="171"/>
      <c r="F864" s="176" t="s">
        <v>394</v>
      </c>
      <c r="G864" s="188" t="str">
        <f>IFERROR(VLOOKUP(F856,REKAPAN!$A$1:$O$1,14, FALSE))</f>
        <v/>
      </c>
      <c r="H864" s="50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173" t="s">
        <v>404</v>
      </c>
      <c r="B865" s="189" t="str">
        <f>IFERROR(VLOOKUP(A856,REKAPAN!$A$1:$M$1,5, FALSE))</f>
        <v/>
      </c>
      <c r="C865" s="185" t="s">
        <v>351</v>
      </c>
      <c r="D865" s="187" t="str">
        <f>IFERROR(VLOOKUP(A856,REKAPAN!$A$1:$M$1,9, FALSE))</f>
        <v/>
      </c>
      <c r="E865" s="171"/>
      <c r="F865" s="176" t="s">
        <v>383</v>
      </c>
      <c r="G865" s="190" t="str">
        <f t="shared" ref="G865:G866" si="116">B864</f>
        <v/>
      </c>
      <c r="H865" s="50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191"/>
      <c r="C866" s="185" t="s">
        <v>372</v>
      </c>
      <c r="D866" s="192" t="str">
        <f>IFERROR(VLOOKUP(A856,REKAPAN!$A$1:$M$1,10, FALSE))</f>
        <v/>
      </c>
      <c r="E866" s="171"/>
      <c r="F866" s="176" t="s">
        <v>404</v>
      </c>
      <c r="G866" s="193" t="str">
        <f t="shared" si="116"/>
        <v/>
      </c>
      <c r="H866" s="50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191"/>
      <c r="C867" s="185" t="s">
        <v>394</v>
      </c>
      <c r="D867" s="192" t="str">
        <f>IFERROR(VLOOKUP(F856,REKAPAN!$A$1:$O$1,14, FALSE))</f>
        <v/>
      </c>
      <c r="E867" s="171"/>
      <c r="F867" s="176"/>
      <c r="H867" s="50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191"/>
      <c r="C868" s="180"/>
      <c r="D868" s="194"/>
      <c r="E868" s="171"/>
      <c r="F868" s="191"/>
      <c r="H868" s="50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176" t="s">
        <v>460</v>
      </c>
      <c r="B869" s="195" t="s">
        <v>462</v>
      </c>
      <c r="C869" s="180"/>
      <c r="D869" s="181"/>
      <c r="E869" s="171"/>
      <c r="F869" s="196" t="s">
        <v>464</v>
      </c>
      <c r="G869" s="197" t="s">
        <v>469</v>
      </c>
      <c r="H869" s="198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199" t="str">
        <f>IFERROR(VLOOKUP(A856,REKAPAN!$A$2:$R$2568,16, FALSE))</f>
        <v/>
      </c>
      <c r="B870" s="200"/>
      <c r="C870" s="201"/>
      <c r="D870" s="202"/>
      <c r="E870" s="203"/>
      <c r="F870" s="204"/>
      <c r="G870" s="78"/>
      <c r="H870" s="79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162" t="s">
        <v>4095</v>
      </c>
      <c r="B871" s="27"/>
      <c r="C871" s="27"/>
      <c r="D871" s="28"/>
      <c r="E871" s="163"/>
      <c r="F871" s="164" t="str">
        <f>A871</f>
        <v>(31)9</v>
      </c>
      <c r="G871" s="165" t="s">
        <v>238</v>
      </c>
      <c r="H871" s="166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167" t="s">
        <v>239</v>
      </c>
      <c r="B872" s="168" t="str">
        <f>IFERROR(VLOOKUP(A871,REKAPAN!$A$1:$M$1,2, FALSE))</f>
        <v/>
      </c>
      <c r="C872" s="169"/>
      <c r="D872" s="170"/>
      <c r="E872" s="171"/>
      <c r="F872" s="164" t="s">
        <v>266</v>
      </c>
      <c r="G872" s="172" t="str">
        <f>B878</f>
        <v/>
      </c>
      <c r="H872" s="28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173" t="s">
        <v>269</v>
      </c>
      <c r="B873" s="174" t="str">
        <f>IFERROR(VLOOKUP(A871,REKAPAN!$A$1:$M$1,3, FALSE))</f>
        <v/>
      </c>
      <c r="D873" s="175"/>
      <c r="E873" s="171"/>
      <c r="F873" s="176" t="s">
        <v>270</v>
      </c>
      <c r="G873" s="177" t="str">
        <f>B872</f>
        <v/>
      </c>
      <c r="H873" s="50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173"/>
      <c r="D874" s="175"/>
      <c r="E874" s="171"/>
      <c r="F874" s="176" t="s">
        <v>283</v>
      </c>
      <c r="G874" s="178" t="str">
        <f t="shared" ref="G874:G878" si="117">D877</f>
        <v/>
      </c>
      <c r="H874" s="50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173"/>
      <c r="D875" s="175"/>
      <c r="E875" s="171"/>
      <c r="F875" s="176" t="s">
        <v>300</v>
      </c>
      <c r="G875" s="178" t="str">
        <f t="shared" si="117"/>
        <v/>
      </c>
      <c r="H875" s="50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173" t="s">
        <v>306</v>
      </c>
      <c r="B876" s="179" t="str">
        <f>IFERROR(VLOOKUP(A871,REKAPAN!$A$1:$M$1,4, FALSE))</f>
        <v/>
      </c>
      <c r="C876" s="180"/>
      <c r="D876" s="181"/>
      <c r="E876" s="171"/>
      <c r="F876" s="176" t="s">
        <v>325</v>
      </c>
      <c r="G876" s="177" t="str">
        <f t="shared" si="117"/>
        <v/>
      </c>
      <c r="H876" s="50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164" t="s">
        <v>332</v>
      </c>
      <c r="B877" s="182" t="s">
        <v>333</v>
      </c>
      <c r="C877" s="183" t="s">
        <v>283</v>
      </c>
      <c r="D877" s="184" t="str">
        <f>IFERROR(VLOOKUP(A871,REKAPAN!$A$1:$M$1,12, FALSE))</f>
        <v/>
      </c>
      <c r="E877" s="171"/>
      <c r="F877" s="176" t="s">
        <v>351</v>
      </c>
      <c r="G877" s="177" t="str">
        <f t="shared" si="117"/>
        <v/>
      </c>
      <c r="H877" s="50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173" t="s">
        <v>266</v>
      </c>
      <c r="B878" s="179" t="str">
        <f>IFERROR(VLOOKUP(A871,REKAPAN!$A$1:$O$1,15, FALSE))</f>
        <v/>
      </c>
      <c r="C878" s="185" t="s">
        <v>300</v>
      </c>
      <c r="D878" s="186" t="str">
        <f>IFERROR(VLOOKUP(A871,REKAPAN!$A$1:$M$1,13, FALSE))</f>
        <v/>
      </c>
      <c r="E878" s="171"/>
      <c r="F878" s="176" t="s">
        <v>372</v>
      </c>
      <c r="G878" s="177" t="str">
        <f t="shared" si="117"/>
        <v/>
      </c>
      <c r="H878" s="50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173" t="s">
        <v>383</v>
      </c>
      <c r="B879" s="179" t="str">
        <f>IFERROR(VLOOKUP(A871,REKAPAN!$A$1:$M$1,6, FALSE))</f>
        <v/>
      </c>
      <c r="C879" s="185" t="s">
        <v>325</v>
      </c>
      <c r="D879" s="187" t="str">
        <f>IFERROR(VLOOKUP(A871,REKAPAN!$A$1:$M$1,11, FALSE))</f>
        <v/>
      </c>
      <c r="E879" s="171"/>
      <c r="F879" s="176" t="s">
        <v>394</v>
      </c>
      <c r="G879" s="188" t="str">
        <f>IFERROR(VLOOKUP(F871,REKAPAN!$A$1:$O$1,14, FALSE))</f>
        <v/>
      </c>
      <c r="H879" s="50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173" t="s">
        <v>404</v>
      </c>
      <c r="B880" s="189" t="str">
        <f>IFERROR(VLOOKUP(A871,REKAPAN!$A$1:$M$1,5, FALSE))</f>
        <v/>
      </c>
      <c r="C880" s="185" t="s">
        <v>351</v>
      </c>
      <c r="D880" s="187" t="str">
        <f>IFERROR(VLOOKUP(A871,REKAPAN!$A$1:$M$1,9, FALSE))</f>
        <v/>
      </c>
      <c r="E880" s="171"/>
      <c r="F880" s="176" t="s">
        <v>383</v>
      </c>
      <c r="G880" s="190" t="str">
        <f t="shared" ref="G880:G881" si="118">B879</f>
        <v/>
      </c>
      <c r="H880" s="50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191"/>
      <c r="C881" s="185" t="s">
        <v>372</v>
      </c>
      <c r="D881" s="192" t="str">
        <f>IFERROR(VLOOKUP(A871,REKAPAN!$A$1:$M$1,10, FALSE))</f>
        <v/>
      </c>
      <c r="E881" s="171"/>
      <c r="F881" s="176" t="s">
        <v>404</v>
      </c>
      <c r="G881" s="193" t="str">
        <f t="shared" si="118"/>
        <v/>
      </c>
      <c r="H881" s="50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191"/>
      <c r="C882" s="185" t="s">
        <v>394</v>
      </c>
      <c r="D882" s="192" t="str">
        <f>IFERROR(VLOOKUP(F871,REKAPAN!$A$1:$O$1,14, FALSE))</f>
        <v/>
      </c>
      <c r="E882" s="171"/>
      <c r="F882" s="176"/>
      <c r="H882" s="50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191"/>
      <c r="C883" s="180"/>
      <c r="D883" s="194"/>
      <c r="E883" s="171"/>
      <c r="F883" s="191"/>
      <c r="H883" s="50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176" t="s">
        <v>460</v>
      </c>
      <c r="B884" s="195" t="s">
        <v>462</v>
      </c>
      <c r="C884" s="180"/>
      <c r="D884" s="181"/>
      <c r="E884" s="171"/>
      <c r="F884" s="196" t="s">
        <v>464</v>
      </c>
      <c r="G884" s="197" t="s">
        <v>469</v>
      </c>
      <c r="H884" s="198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199" t="str">
        <f>IFERROR(VLOOKUP(A871,REKAPAN!$A$2:$R$2568,16, FALSE))</f>
        <v/>
      </c>
      <c r="B885" s="200"/>
      <c r="C885" s="201"/>
      <c r="D885" s="202"/>
      <c r="E885" s="203"/>
      <c r="F885" s="204"/>
      <c r="G885" s="78"/>
      <c r="H885" s="79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162" t="s">
        <v>4098</v>
      </c>
      <c r="B886" s="27"/>
      <c r="C886" s="27"/>
      <c r="D886" s="28"/>
      <c r="E886" s="163"/>
      <c r="F886" s="164" t="str">
        <f>A886</f>
        <v>(31)10</v>
      </c>
      <c r="G886" s="165" t="s">
        <v>238</v>
      </c>
      <c r="H886" s="166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167" t="s">
        <v>239</v>
      </c>
      <c r="B887" s="168" t="str">
        <f>IFERROR(VLOOKUP(A886,REKAPAN!$A$1:$M$1,2, FALSE))</f>
        <v/>
      </c>
      <c r="C887" s="169"/>
      <c r="D887" s="170"/>
      <c r="E887" s="171"/>
      <c r="F887" s="164" t="s">
        <v>266</v>
      </c>
      <c r="G887" s="172" t="str">
        <f>B893</f>
        <v/>
      </c>
      <c r="H887" s="28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173" t="s">
        <v>269</v>
      </c>
      <c r="B888" s="174" t="str">
        <f>IFERROR(VLOOKUP(A886,REKAPAN!$A$1:$M$1,3, FALSE))</f>
        <v/>
      </c>
      <c r="D888" s="175"/>
      <c r="E888" s="171"/>
      <c r="F888" s="176" t="s">
        <v>270</v>
      </c>
      <c r="G888" s="177" t="str">
        <f>B887</f>
        <v/>
      </c>
      <c r="H888" s="50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173"/>
      <c r="D889" s="175"/>
      <c r="E889" s="171"/>
      <c r="F889" s="176" t="s">
        <v>283</v>
      </c>
      <c r="G889" s="178" t="str">
        <f t="shared" ref="G889:G893" si="119">D892</f>
        <v/>
      </c>
      <c r="H889" s="50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173"/>
      <c r="D890" s="175"/>
      <c r="E890" s="171"/>
      <c r="F890" s="176" t="s">
        <v>300</v>
      </c>
      <c r="G890" s="178" t="str">
        <f t="shared" si="119"/>
        <v/>
      </c>
      <c r="H890" s="50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173" t="s">
        <v>306</v>
      </c>
      <c r="B891" s="179" t="str">
        <f>IFERROR(VLOOKUP(A886,REKAPAN!$A$1:$M$1,4, FALSE))</f>
        <v/>
      </c>
      <c r="C891" s="180"/>
      <c r="D891" s="181"/>
      <c r="E891" s="171"/>
      <c r="F891" s="176" t="s">
        <v>325</v>
      </c>
      <c r="G891" s="177" t="str">
        <f t="shared" si="119"/>
        <v/>
      </c>
      <c r="H891" s="50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164" t="s">
        <v>332</v>
      </c>
      <c r="B892" s="182" t="s">
        <v>333</v>
      </c>
      <c r="C892" s="183" t="s">
        <v>283</v>
      </c>
      <c r="D892" s="184" t="str">
        <f>IFERROR(VLOOKUP(A886,REKAPAN!$A$1:$M$1,12, FALSE))</f>
        <v/>
      </c>
      <c r="E892" s="171"/>
      <c r="F892" s="176" t="s">
        <v>351</v>
      </c>
      <c r="G892" s="177" t="str">
        <f t="shared" si="119"/>
        <v/>
      </c>
      <c r="H892" s="50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173" t="s">
        <v>266</v>
      </c>
      <c r="B893" s="179" t="str">
        <f>IFERROR(VLOOKUP(A886,REKAPAN!$A$1:$O$1,15, FALSE))</f>
        <v/>
      </c>
      <c r="C893" s="185" t="s">
        <v>300</v>
      </c>
      <c r="D893" s="186" t="str">
        <f>IFERROR(VLOOKUP(A886,REKAPAN!$A$1:$M$1,13, FALSE))</f>
        <v/>
      </c>
      <c r="E893" s="171"/>
      <c r="F893" s="176" t="s">
        <v>372</v>
      </c>
      <c r="G893" s="177" t="str">
        <f t="shared" si="119"/>
        <v/>
      </c>
      <c r="H893" s="50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173" t="s">
        <v>383</v>
      </c>
      <c r="B894" s="179" t="str">
        <f>IFERROR(VLOOKUP(A886,REKAPAN!$A$1:$M$1,6, FALSE))</f>
        <v/>
      </c>
      <c r="C894" s="185" t="s">
        <v>325</v>
      </c>
      <c r="D894" s="187" t="str">
        <f>IFERROR(VLOOKUP(A886,REKAPAN!$A$1:$M$1,11, FALSE))</f>
        <v/>
      </c>
      <c r="E894" s="171"/>
      <c r="F894" s="176" t="s">
        <v>394</v>
      </c>
      <c r="G894" s="188" t="str">
        <f>IFERROR(VLOOKUP(F886,REKAPAN!$A$1:$O$1,14, FALSE))</f>
        <v/>
      </c>
      <c r="H894" s="50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173" t="s">
        <v>404</v>
      </c>
      <c r="B895" s="189" t="str">
        <f>IFERROR(VLOOKUP(A886,REKAPAN!$A$1:$M$1,5, FALSE))</f>
        <v/>
      </c>
      <c r="C895" s="185" t="s">
        <v>351</v>
      </c>
      <c r="D895" s="187" t="str">
        <f>IFERROR(VLOOKUP(A886,REKAPAN!$A$1:$M$1,9, FALSE))</f>
        <v/>
      </c>
      <c r="E895" s="171"/>
      <c r="F895" s="176" t="s">
        <v>383</v>
      </c>
      <c r="G895" s="190" t="str">
        <f t="shared" ref="G895:G896" si="120">B894</f>
        <v/>
      </c>
      <c r="H895" s="50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191"/>
      <c r="C896" s="185" t="s">
        <v>372</v>
      </c>
      <c r="D896" s="192" t="str">
        <f>IFERROR(VLOOKUP(A886,REKAPAN!$A$1:$M$1,10, FALSE))</f>
        <v/>
      </c>
      <c r="E896" s="171"/>
      <c r="F896" s="176" t="s">
        <v>404</v>
      </c>
      <c r="G896" s="193" t="str">
        <f t="shared" si="120"/>
        <v/>
      </c>
      <c r="H896" s="50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191"/>
      <c r="C897" s="185" t="s">
        <v>394</v>
      </c>
      <c r="D897" s="192" t="str">
        <f>IFERROR(VLOOKUP(F886,REKAPAN!$A$1:$O$1,14, FALSE))</f>
        <v/>
      </c>
      <c r="E897" s="171"/>
      <c r="F897" s="176"/>
      <c r="H897" s="50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191"/>
      <c r="C898" s="180"/>
      <c r="D898" s="194"/>
      <c r="E898" s="171"/>
      <c r="F898" s="191"/>
      <c r="H898" s="50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176" t="s">
        <v>460</v>
      </c>
      <c r="B899" s="195" t="s">
        <v>462</v>
      </c>
      <c r="C899" s="180"/>
      <c r="D899" s="181"/>
      <c r="E899" s="171"/>
      <c r="F899" s="196" t="s">
        <v>464</v>
      </c>
      <c r="G899" s="197" t="s">
        <v>469</v>
      </c>
      <c r="H899" s="198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199" t="str">
        <f>IFERROR(VLOOKUP(A886,REKAPAN!$A$2:$R$2568,16, FALSE))</f>
        <v/>
      </c>
      <c r="B900" s="200"/>
      <c r="C900" s="201"/>
      <c r="D900" s="202"/>
      <c r="E900" s="203"/>
      <c r="F900" s="204"/>
      <c r="G900" s="78"/>
      <c r="H900" s="79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162" t="s">
        <v>4100</v>
      </c>
      <c r="B901" s="27"/>
      <c r="C901" s="27"/>
      <c r="D901" s="28"/>
      <c r="E901" s="163"/>
      <c r="F901" s="164" t="str">
        <f>A901</f>
        <v>(31)11</v>
      </c>
      <c r="G901" s="165" t="s">
        <v>238</v>
      </c>
      <c r="H901" s="166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167" t="s">
        <v>239</v>
      </c>
      <c r="B902" s="168" t="str">
        <f>IFERROR(VLOOKUP(A901,REKAPAN!$A$1:$M$1,2, FALSE))</f>
        <v/>
      </c>
      <c r="C902" s="169"/>
      <c r="D902" s="170"/>
      <c r="E902" s="171"/>
      <c r="F902" s="164" t="s">
        <v>266</v>
      </c>
      <c r="G902" s="172" t="str">
        <f>B908</f>
        <v/>
      </c>
      <c r="H902" s="28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173" t="s">
        <v>269</v>
      </c>
      <c r="B903" s="174" t="str">
        <f>IFERROR(VLOOKUP(A901,REKAPAN!$A$1:$M$1,3, FALSE))</f>
        <v/>
      </c>
      <c r="D903" s="175"/>
      <c r="E903" s="171"/>
      <c r="F903" s="176" t="s">
        <v>270</v>
      </c>
      <c r="G903" s="177" t="str">
        <f>B902</f>
        <v/>
      </c>
      <c r="H903" s="50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173"/>
      <c r="D904" s="175"/>
      <c r="E904" s="171"/>
      <c r="F904" s="176" t="s">
        <v>283</v>
      </c>
      <c r="G904" s="178" t="str">
        <f t="shared" ref="G904:G908" si="121">D907</f>
        <v/>
      </c>
      <c r="H904" s="50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173"/>
      <c r="D905" s="175"/>
      <c r="E905" s="171"/>
      <c r="F905" s="176" t="s">
        <v>300</v>
      </c>
      <c r="G905" s="178" t="str">
        <f t="shared" si="121"/>
        <v/>
      </c>
      <c r="H905" s="50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173" t="s">
        <v>306</v>
      </c>
      <c r="B906" s="179" t="str">
        <f>IFERROR(VLOOKUP(A901,REKAPAN!$A$1:$M$1,4, FALSE))</f>
        <v/>
      </c>
      <c r="C906" s="180"/>
      <c r="D906" s="181"/>
      <c r="E906" s="171"/>
      <c r="F906" s="176" t="s">
        <v>325</v>
      </c>
      <c r="G906" s="177" t="str">
        <f t="shared" si="121"/>
        <v/>
      </c>
      <c r="H906" s="50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164" t="s">
        <v>332</v>
      </c>
      <c r="B907" s="182" t="s">
        <v>333</v>
      </c>
      <c r="C907" s="183" t="s">
        <v>283</v>
      </c>
      <c r="D907" s="184" t="str">
        <f>IFERROR(VLOOKUP(A901,REKAPAN!$A$1:$M$1,12, FALSE))</f>
        <v/>
      </c>
      <c r="E907" s="171"/>
      <c r="F907" s="176" t="s">
        <v>351</v>
      </c>
      <c r="G907" s="177" t="str">
        <f t="shared" si="121"/>
        <v/>
      </c>
      <c r="H907" s="50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173" t="s">
        <v>266</v>
      </c>
      <c r="B908" s="179" t="str">
        <f>IFERROR(VLOOKUP(A901,REKAPAN!$A$1:$O$1,15, FALSE))</f>
        <v/>
      </c>
      <c r="C908" s="185" t="s">
        <v>300</v>
      </c>
      <c r="D908" s="186" t="str">
        <f>IFERROR(VLOOKUP(A901,REKAPAN!$A$1:$M$1,13, FALSE))</f>
        <v/>
      </c>
      <c r="E908" s="171"/>
      <c r="F908" s="176" t="s">
        <v>372</v>
      </c>
      <c r="G908" s="177" t="str">
        <f t="shared" si="121"/>
        <v/>
      </c>
      <c r="H908" s="50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173" t="s">
        <v>383</v>
      </c>
      <c r="B909" s="179" t="str">
        <f>IFERROR(VLOOKUP(A901,REKAPAN!$A$1:$M$1,6, FALSE))</f>
        <v/>
      </c>
      <c r="C909" s="185" t="s">
        <v>325</v>
      </c>
      <c r="D909" s="187" t="str">
        <f>IFERROR(VLOOKUP(A901,REKAPAN!$A$1:$M$1,11, FALSE))</f>
        <v/>
      </c>
      <c r="E909" s="171"/>
      <c r="F909" s="176" t="s">
        <v>394</v>
      </c>
      <c r="G909" s="188" t="str">
        <f>IFERROR(VLOOKUP(F901,REKAPAN!$A$1:$O$1,14, FALSE))</f>
        <v/>
      </c>
      <c r="H909" s="50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173" t="s">
        <v>404</v>
      </c>
      <c r="B910" s="189" t="str">
        <f>IFERROR(VLOOKUP(A901,REKAPAN!$A$1:$M$1,5, FALSE))</f>
        <v/>
      </c>
      <c r="C910" s="185" t="s">
        <v>351</v>
      </c>
      <c r="D910" s="187" t="str">
        <f>IFERROR(VLOOKUP(A901,REKAPAN!$A$1:$M$1,9, FALSE))</f>
        <v/>
      </c>
      <c r="E910" s="171"/>
      <c r="F910" s="176" t="s">
        <v>383</v>
      </c>
      <c r="G910" s="190" t="str">
        <f t="shared" ref="G910:G911" si="122">B909</f>
        <v/>
      </c>
      <c r="H910" s="50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191"/>
      <c r="C911" s="185" t="s">
        <v>372</v>
      </c>
      <c r="D911" s="192" t="str">
        <f>IFERROR(VLOOKUP(A901,REKAPAN!$A$1:$M$1,10, FALSE))</f>
        <v/>
      </c>
      <c r="E911" s="171"/>
      <c r="F911" s="176" t="s">
        <v>404</v>
      </c>
      <c r="G911" s="193" t="str">
        <f t="shared" si="122"/>
        <v/>
      </c>
      <c r="H911" s="50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191"/>
      <c r="C912" s="185" t="s">
        <v>394</v>
      </c>
      <c r="D912" s="192" t="str">
        <f>IFERROR(VLOOKUP(F901,REKAPAN!$A$1:$O$1,14, FALSE))</f>
        <v/>
      </c>
      <c r="E912" s="171"/>
      <c r="F912" s="176"/>
      <c r="H912" s="50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191"/>
      <c r="C913" s="180"/>
      <c r="D913" s="194"/>
      <c r="E913" s="171"/>
      <c r="F913" s="191"/>
      <c r="H913" s="50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176" t="s">
        <v>460</v>
      </c>
      <c r="B914" s="195" t="s">
        <v>462</v>
      </c>
      <c r="C914" s="180"/>
      <c r="D914" s="181"/>
      <c r="E914" s="171"/>
      <c r="F914" s="196" t="s">
        <v>464</v>
      </c>
      <c r="G914" s="197" t="s">
        <v>469</v>
      </c>
      <c r="H914" s="198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199" t="str">
        <f>IFERROR(VLOOKUP(A901,REKAPAN!$A$2:$R$2568,16, FALSE))</f>
        <v/>
      </c>
      <c r="B915" s="200"/>
      <c r="C915" s="201"/>
      <c r="D915" s="202"/>
      <c r="E915" s="203"/>
      <c r="F915" s="204"/>
      <c r="G915" s="78"/>
      <c r="H915" s="79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162" t="s">
        <v>4101</v>
      </c>
      <c r="B916" s="27"/>
      <c r="C916" s="27"/>
      <c r="D916" s="28"/>
      <c r="E916" s="163"/>
      <c r="F916" s="164" t="str">
        <f>A916</f>
        <v>(31)12</v>
      </c>
      <c r="G916" s="165" t="s">
        <v>238</v>
      </c>
      <c r="H916" s="166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167" t="s">
        <v>239</v>
      </c>
      <c r="B917" s="168" t="str">
        <f>IFERROR(VLOOKUP(A916,REKAPAN!$A$1:$M$1,2, FALSE))</f>
        <v/>
      </c>
      <c r="C917" s="169"/>
      <c r="D917" s="170"/>
      <c r="E917" s="171"/>
      <c r="F917" s="164" t="s">
        <v>266</v>
      </c>
      <c r="G917" s="172" t="str">
        <f>B923</f>
        <v/>
      </c>
      <c r="H917" s="28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173" t="s">
        <v>269</v>
      </c>
      <c r="B918" s="174" t="str">
        <f>IFERROR(VLOOKUP(A916,REKAPAN!$A$1:$M$1,3, FALSE))</f>
        <v/>
      </c>
      <c r="D918" s="175"/>
      <c r="E918" s="171"/>
      <c r="F918" s="176" t="s">
        <v>270</v>
      </c>
      <c r="G918" s="177" t="str">
        <f>B917</f>
        <v/>
      </c>
      <c r="H918" s="50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173"/>
      <c r="D919" s="175"/>
      <c r="E919" s="171"/>
      <c r="F919" s="176" t="s">
        <v>283</v>
      </c>
      <c r="G919" s="178" t="str">
        <f t="shared" ref="G919:G923" si="123">D922</f>
        <v/>
      </c>
      <c r="H919" s="50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173"/>
      <c r="D920" s="175"/>
      <c r="E920" s="171"/>
      <c r="F920" s="176" t="s">
        <v>300</v>
      </c>
      <c r="G920" s="178" t="str">
        <f t="shared" si="123"/>
        <v/>
      </c>
      <c r="H920" s="50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173" t="s">
        <v>306</v>
      </c>
      <c r="B921" s="179" t="str">
        <f>IFERROR(VLOOKUP(A916,REKAPAN!$A$1:$M$1,4, FALSE))</f>
        <v/>
      </c>
      <c r="C921" s="180"/>
      <c r="D921" s="181"/>
      <c r="E921" s="171"/>
      <c r="F921" s="176" t="s">
        <v>325</v>
      </c>
      <c r="G921" s="177" t="str">
        <f t="shared" si="123"/>
        <v/>
      </c>
      <c r="H921" s="50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164" t="s">
        <v>332</v>
      </c>
      <c r="B922" s="182" t="s">
        <v>333</v>
      </c>
      <c r="C922" s="183" t="s">
        <v>283</v>
      </c>
      <c r="D922" s="184" t="str">
        <f>IFERROR(VLOOKUP(A916,REKAPAN!$A$1:$M$1,12, FALSE))</f>
        <v/>
      </c>
      <c r="E922" s="171"/>
      <c r="F922" s="176" t="s">
        <v>351</v>
      </c>
      <c r="G922" s="177" t="str">
        <f t="shared" si="123"/>
        <v/>
      </c>
      <c r="H922" s="50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173" t="s">
        <v>266</v>
      </c>
      <c r="B923" s="179" t="str">
        <f>IFERROR(VLOOKUP(A916,REKAPAN!$A$1:$O$1,15, FALSE))</f>
        <v/>
      </c>
      <c r="C923" s="185" t="s">
        <v>300</v>
      </c>
      <c r="D923" s="186" t="str">
        <f>IFERROR(VLOOKUP(A916,REKAPAN!$A$1:$M$1,13, FALSE))</f>
        <v/>
      </c>
      <c r="E923" s="171"/>
      <c r="F923" s="176" t="s">
        <v>372</v>
      </c>
      <c r="G923" s="177" t="str">
        <f t="shared" si="123"/>
        <v/>
      </c>
      <c r="H923" s="50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173" t="s">
        <v>383</v>
      </c>
      <c r="B924" s="179" t="str">
        <f>IFERROR(VLOOKUP(A916,REKAPAN!$A$1:$M$1,6, FALSE))</f>
        <v/>
      </c>
      <c r="C924" s="185" t="s">
        <v>325</v>
      </c>
      <c r="D924" s="187" t="str">
        <f>IFERROR(VLOOKUP(A916,REKAPAN!$A$1:$M$1,11, FALSE))</f>
        <v/>
      </c>
      <c r="E924" s="171"/>
      <c r="F924" s="176" t="s">
        <v>394</v>
      </c>
      <c r="G924" s="188" t="str">
        <f>IFERROR(VLOOKUP(F916,REKAPAN!$A$1:$O$1,14, FALSE))</f>
        <v/>
      </c>
      <c r="H924" s="50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173" t="s">
        <v>404</v>
      </c>
      <c r="B925" s="189" t="str">
        <f>IFERROR(VLOOKUP(A916,REKAPAN!$A$1:$M$1,5, FALSE))</f>
        <v/>
      </c>
      <c r="C925" s="185" t="s">
        <v>351</v>
      </c>
      <c r="D925" s="187" t="str">
        <f>IFERROR(VLOOKUP(A916,REKAPAN!$A$1:$M$1,9, FALSE))</f>
        <v/>
      </c>
      <c r="E925" s="171"/>
      <c r="F925" s="176" t="s">
        <v>383</v>
      </c>
      <c r="G925" s="190" t="str">
        <f t="shared" ref="G925:G926" si="124">B924</f>
        <v/>
      </c>
      <c r="H925" s="50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191"/>
      <c r="C926" s="185" t="s">
        <v>372</v>
      </c>
      <c r="D926" s="192" t="str">
        <f>IFERROR(VLOOKUP(A916,REKAPAN!$A$1:$M$1,10, FALSE))</f>
        <v/>
      </c>
      <c r="E926" s="171"/>
      <c r="F926" s="176" t="s">
        <v>404</v>
      </c>
      <c r="G926" s="193" t="str">
        <f t="shared" si="124"/>
        <v/>
      </c>
      <c r="H926" s="50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191"/>
      <c r="C927" s="185" t="s">
        <v>394</v>
      </c>
      <c r="D927" s="192" t="str">
        <f>IFERROR(VLOOKUP(F916,REKAPAN!$A$1:$O$1,14, FALSE))</f>
        <v/>
      </c>
      <c r="E927" s="171"/>
      <c r="F927" s="176"/>
      <c r="H927" s="50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191"/>
      <c r="C928" s="180"/>
      <c r="D928" s="194"/>
      <c r="E928" s="171"/>
      <c r="F928" s="191"/>
      <c r="H928" s="50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176" t="s">
        <v>460</v>
      </c>
      <c r="B929" s="195" t="s">
        <v>462</v>
      </c>
      <c r="C929" s="180"/>
      <c r="D929" s="181"/>
      <c r="E929" s="171"/>
      <c r="F929" s="196" t="s">
        <v>464</v>
      </c>
      <c r="G929" s="197" t="s">
        <v>469</v>
      </c>
      <c r="H929" s="198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199" t="str">
        <f>IFERROR(VLOOKUP(A916,REKAPAN!$A$2:$R$2568,16, FALSE))</f>
        <v/>
      </c>
      <c r="B930" s="200"/>
      <c r="C930" s="201"/>
      <c r="D930" s="202"/>
      <c r="E930" s="203"/>
      <c r="F930" s="204"/>
      <c r="G930" s="78"/>
      <c r="H930" s="79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162" t="s">
        <v>4103</v>
      </c>
      <c r="B931" s="27"/>
      <c r="C931" s="27"/>
      <c r="D931" s="28"/>
      <c r="E931" s="163"/>
      <c r="F931" s="164" t="str">
        <f>A931</f>
        <v>(31)13</v>
      </c>
      <c r="G931" s="165" t="s">
        <v>238</v>
      </c>
      <c r="H931" s="166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167" t="s">
        <v>239</v>
      </c>
      <c r="B932" s="168" t="str">
        <f>IFERROR(VLOOKUP(A931,REKAPAN!$A$1:$M$1,2, FALSE))</f>
        <v/>
      </c>
      <c r="C932" s="169"/>
      <c r="D932" s="170"/>
      <c r="E932" s="171"/>
      <c r="F932" s="164" t="s">
        <v>266</v>
      </c>
      <c r="G932" s="172" t="str">
        <f>B938</f>
        <v/>
      </c>
      <c r="H932" s="28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173" t="s">
        <v>269</v>
      </c>
      <c r="B933" s="174" t="str">
        <f>IFERROR(VLOOKUP(A931,REKAPAN!$A$1:$M$1,3, FALSE))</f>
        <v/>
      </c>
      <c r="D933" s="175"/>
      <c r="E933" s="171"/>
      <c r="F933" s="176" t="s">
        <v>270</v>
      </c>
      <c r="G933" s="177" t="str">
        <f>B932</f>
        <v/>
      </c>
      <c r="H933" s="50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173"/>
      <c r="D934" s="175"/>
      <c r="E934" s="171"/>
      <c r="F934" s="176" t="s">
        <v>283</v>
      </c>
      <c r="G934" s="178" t="str">
        <f t="shared" ref="G934:G938" si="125">D937</f>
        <v/>
      </c>
      <c r="H934" s="50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173"/>
      <c r="D935" s="175"/>
      <c r="E935" s="171"/>
      <c r="F935" s="176" t="s">
        <v>300</v>
      </c>
      <c r="G935" s="178" t="str">
        <f t="shared" si="125"/>
        <v/>
      </c>
      <c r="H935" s="50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173" t="s">
        <v>306</v>
      </c>
      <c r="B936" s="179" t="str">
        <f>IFERROR(VLOOKUP(A931,REKAPAN!$A$1:$M$1,4, FALSE))</f>
        <v/>
      </c>
      <c r="C936" s="180"/>
      <c r="D936" s="181"/>
      <c r="E936" s="171"/>
      <c r="F936" s="176" t="s">
        <v>325</v>
      </c>
      <c r="G936" s="177" t="str">
        <f t="shared" si="125"/>
        <v/>
      </c>
      <c r="H936" s="50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164" t="s">
        <v>332</v>
      </c>
      <c r="B937" s="182" t="s">
        <v>333</v>
      </c>
      <c r="C937" s="183" t="s">
        <v>283</v>
      </c>
      <c r="D937" s="184" t="str">
        <f>IFERROR(VLOOKUP(A931,REKAPAN!$A$1:$M$1,12, FALSE))</f>
        <v/>
      </c>
      <c r="E937" s="171"/>
      <c r="F937" s="176" t="s">
        <v>351</v>
      </c>
      <c r="G937" s="177" t="str">
        <f t="shared" si="125"/>
        <v/>
      </c>
      <c r="H937" s="50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173" t="s">
        <v>266</v>
      </c>
      <c r="B938" s="179" t="str">
        <f>IFERROR(VLOOKUP(A931,REKAPAN!$A$1:$O$1,15, FALSE))</f>
        <v/>
      </c>
      <c r="C938" s="185" t="s">
        <v>300</v>
      </c>
      <c r="D938" s="186" t="str">
        <f>IFERROR(VLOOKUP(A931,REKAPAN!$A$1:$M$1,13, FALSE))</f>
        <v/>
      </c>
      <c r="E938" s="171"/>
      <c r="F938" s="176" t="s">
        <v>372</v>
      </c>
      <c r="G938" s="177" t="str">
        <f t="shared" si="125"/>
        <v/>
      </c>
      <c r="H938" s="50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173" t="s">
        <v>383</v>
      </c>
      <c r="B939" s="179" t="str">
        <f>IFERROR(VLOOKUP(A931,REKAPAN!$A$1:$M$1,6, FALSE))</f>
        <v/>
      </c>
      <c r="C939" s="185" t="s">
        <v>325</v>
      </c>
      <c r="D939" s="187" t="str">
        <f>IFERROR(VLOOKUP(A931,REKAPAN!$A$1:$M$1,11, FALSE))</f>
        <v/>
      </c>
      <c r="E939" s="171"/>
      <c r="F939" s="176" t="s">
        <v>394</v>
      </c>
      <c r="G939" s="188" t="str">
        <f>IFERROR(VLOOKUP(F931,REKAPAN!$A$1:$O$1,14, FALSE))</f>
        <v/>
      </c>
      <c r="H939" s="50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173" t="s">
        <v>404</v>
      </c>
      <c r="B940" s="189" t="str">
        <f>IFERROR(VLOOKUP(A931,REKAPAN!$A$1:$M$1,5, FALSE))</f>
        <v/>
      </c>
      <c r="C940" s="185" t="s">
        <v>351</v>
      </c>
      <c r="D940" s="187" t="str">
        <f>IFERROR(VLOOKUP(A931,REKAPAN!$A$1:$M$1,9, FALSE))</f>
        <v/>
      </c>
      <c r="E940" s="171"/>
      <c r="F940" s="176" t="s">
        <v>383</v>
      </c>
      <c r="G940" s="190" t="str">
        <f t="shared" ref="G940:G941" si="126">B939</f>
        <v/>
      </c>
      <c r="H940" s="50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191"/>
      <c r="C941" s="185" t="s">
        <v>372</v>
      </c>
      <c r="D941" s="192" t="str">
        <f>IFERROR(VLOOKUP(A931,REKAPAN!$A$1:$M$1,10, FALSE))</f>
        <v/>
      </c>
      <c r="E941" s="171"/>
      <c r="F941" s="176" t="s">
        <v>404</v>
      </c>
      <c r="G941" s="193" t="str">
        <f t="shared" si="126"/>
        <v/>
      </c>
      <c r="H941" s="50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191"/>
      <c r="C942" s="185" t="s">
        <v>394</v>
      </c>
      <c r="D942" s="192" t="str">
        <f>IFERROR(VLOOKUP(F931,REKAPAN!$A$1:$O$1,14, FALSE))</f>
        <v/>
      </c>
      <c r="E942" s="171"/>
      <c r="F942" s="176"/>
      <c r="H942" s="50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191"/>
      <c r="C943" s="180"/>
      <c r="D943" s="194"/>
      <c r="E943" s="171"/>
      <c r="F943" s="191"/>
      <c r="H943" s="50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176" t="s">
        <v>460</v>
      </c>
      <c r="B944" s="195" t="s">
        <v>462</v>
      </c>
      <c r="C944" s="180"/>
      <c r="D944" s="181"/>
      <c r="E944" s="171"/>
      <c r="F944" s="196" t="s">
        <v>464</v>
      </c>
      <c r="G944" s="197" t="s">
        <v>469</v>
      </c>
      <c r="H944" s="198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199" t="str">
        <f>IFERROR(VLOOKUP(A931,REKAPAN!$A$2:$R$2568,16, FALSE))</f>
        <v/>
      </c>
      <c r="B945" s="200"/>
      <c r="C945" s="201"/>
      <c r="D945" s="202"/>
      <c r="E945" s="203"/>
      <c r="F945" s="204"/>
      <c r="G945" s="78"/>
      <c r="H945" s="79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162" t="s">
        <v>4105</v>
      </c>
      <c r="B946" s="27"/>
      <c r="C946" s="27"/>
      <c r="D946" s="28"/>
      <c r="E946" s="163"/>
      <c r="F946" s="164" t="str">
        <f>A946</f>
        <v>(31)14</v>
      </c>
      <c r="G946" s="165" t="s">
        <v>238</v>
      </c>
      <c r="H946" s="166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167" t="s">
        <v>239</v>
      </c>
      <c r="B947" s="168" t="str">
        <f>IFERROR(VLOOKUP(A946,REKAPAN!$A$1:$M$1,2, FALSE))</f>
        <v/>
      </c>
      <c r="C947" s="169"/>
      <c r="D947" s="170"/>
      <c r="E947" s="171"/>
      <c r="F947" s="164" t="s">
        <v>266</v>
      </c>
      <c r="G947" s="172" t="str">
        <f>B953</f>
        <v/>
      </c>
      <c r="H947" s="28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173" t="s">
        <v>269</v>
      </c>
      <c r="B948" s="174" t="str">
        <f>IFERROR(VLOOKUP(A946,REKAPAN!$A$1:$M$1,3, FALSE))</f>
        <v/>
      </c>
      <c r="D948" s="175"/>
      <c r="E948" s="171"/>
      <c r="F948" s="176" t="s">
        <v>270</v>
      </c>
      <c r="G948" s="177" t="str">
        <f>B947</f>
        <v/>
      </c>
      <c r="H948" s="50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173"/>
      <c r="D949" s="175"/>
      <c r="E949" s="171"/>
      <c r="F949" s="176" t="s">
        <v>283</v>
      </c>
      <c r="G949" s="178" t="str">
        <f t="shared" ref="G949:G953" si="127">D952</f>
        <v/>
      </c>
      <c r="H949" s="50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173"/>
      <c r="D950" s="175"/>
      <c r="E950" s="171"/>
      <c r="F950" s="176" t="s">
        <v>300</v>
      </c>
      <c r="G950" s="178" t="str">
        <f t="shared" si="127"/>
        <v/>
      </c>
      <c r="H950" s="50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173" t="s">
        <v>306</v>
      </c>
      <c r="B951" s="179" t="str">
        <f>IFERROR(VLOOKUP(A946,REKAPAN!$A$1:$M$1,4, FALSE))</f>
        <v/>
      </c>
      <c r="C951" s="180"/>
      <c r="D951" s="181"/>
      <c r="E951" s="171"/>
      <c r="F951" s="176" t="s">
        <v>325</v>
      </c>
      <c r="G951" s="177" t="str">
        <f t="shared" si="127"/>
        <v/>
      </c>
      <c r="H951" s="50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164" t="s">
        <v>332</v>
      </c>
      <c r="B952" s="182" t="s">
        <v>333</v>
      </c>
      <c r="C952" s="183" t="s">
        <v>283</v>
      </c>
      <c r="D952" s="184" t="str">
        <f>IFERROR(VLOOKUP(A946,REKAPAN!$A$1:$M$1,12, FALSE))</f>
        <v/>
      </c>
      <c r="E952" s="171"/>
      <c r="F952" s="176" t="s">
        <v>351</v>
      </c>
      <c r="G952" s="177" t="str">
        <f t="shared" si="127"/>
        <v/>
      </c>
      <c r="H952" s="50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173" t="s">
        <v>266</v>
      </c>
      <c r="B953" s="179" t="str">
        <f>IFERROR(VLOOKUP(A946,REKAPAN!$A$1:$O$1,15, FALSE))</f>
        <v/>
      </c>
      <c r="C953" s="185" t="s">
        <v>300</v>
      </c>
      <c r="D953" s="186" t="str">
        <f>IFERROR(VLOOKUP(A946,REKAPAN!$A$1:$M$1,13, FALSE))</f>
        <v/>
      </c>
      <c r="E953" s="171"/>
      <c r="F953" s="176" t="s">
        <v>372</v>
      </c>
      <c r="G953" s="177" t="str">
        <f t="shared" si="127"/>
        <v/>
      </c>
      <c r="H953" s="50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173" t="s">
        <v>383</v>
      </c>
      <c r="B954" s="179" t="str">
        <f>IFERROR(VLOOKUP(A946,REKAPAN!$A$1:$M$1,6, FALSE))</f>
        <v/>
      </c>
      <c r="C954" s="185" t="s">
        <v>325</v>
      </c>
      <c r="D954" s="187" t="str">
        <f>IFERROR(VLOOKUP(A946,REKAPAN!$A$1:$M$1,11, FALSE))</f>
        <v/>
      </c>
      <c r="E954" s="171"/>
      <c r="F954" s="176" t="s">
        <v>394</v>
      </c>
      <c r="G954" s="188" t="str">
        <f>IFERROR(VLOOKUP(F946,REKAPAN!$A$1:$O$1,14, FALSE))</f>
        <v/>
      </c>
      <c r="H954" s="50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173" t="s">
        <v>404</v>
      </c>
      <c r="B955" s="189" t="str">
        <f>IFERROR(VLOOKUP(A946,REKAPAN!$A$1:$M$1,5, FALSE))</f>
        <v/>
      </c>
      <c r="C955" s="185" t="s">
        <v>351</v>
      </c>
      <c r="D955" s="187" t="str">
        <f>IFERROR(VLOOKUP(A946,REKAPAN!$A$1:$M$1,9, FALSE))</f>
        <v/>
      </c>
      <c r="E955" s="171"/>
      <c r="F955" s="176" t="s">
        <v>383</v>
      </c>
      <c r="G955" s="190" t="str">
        <f t="shared" ref="G955:G956" si="128">B954</f>
        <v/>
      </c>
      <c r="H955" s="50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191"/>
      <c r="C956" s="185" t="s">
        <v>372</v>
      </c>
      <c r="D956" s="192" t="str">
        <f>IFERROR(VLOOKUP(A946,REKAPAN!$A$1:$M$1,10, FALSE))</f>
        <v/>
      </c>
      <c r="E956" s="171"/>
      <c r="F956" s="176" t="s">
        <v>404</v>
      </c>
      <c r="G956" s="193" t="str">
        <f t="shared" si="128"/>
        <v/>
      </c>
      <c r="H956" s="50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191"/>
      <c r="C957" s="185" t="s">
        <v>394</v>
      </c>
      <c r="D957" s="192" t="str">
        <f>IFERROR(VLOOKUP(F946,REKAPAN!$A$1:$O$1,14, FALSE))</f>
        <v/>
      </c>
      <c r="E957" s="171"/>
      <c r="F957" s="176"/>
      <c r="H957" s="50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191"/>
      <c r="C958" s="180"/>
      <c r="D958" s="194"/>
      <c r="E958" s="171"/>
      <c r="F958" s="191"/>
      <c r="H958" s="50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176" t="s">
        <v>460</v>
      </c>
      <c r="B959" s="195" t="s">
        <v>462</v>
      </c>
      <c r="C959" s="180"/>
      <c r="D959" s="181"/>
      <c r="E959" s="171"/>
      <c r="F959" s="196" t="s">
        <v>464</v>
      </c>
      <c r="G959" s="197" t="s">
        <v>469</v>
      </c>
      <c r="H959" s="198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199" t="str">
        <f>IFERROR(VLOOKUP(A946,REKAPAN!$A$2:$R$2568,16, FALSE))</f>
        <v/>
      </c>
      <c r="B960" s="200"/>
      <c r="C960" s="201"/>
      <c r="D960" s="202"/>
      <c r="E960" s="203"/>
      <c r="F960" s="204"/>
      <c r="G960" s="78"/>
      <c r="H960" s="79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162" t="s">
        <v>4108</v>
      </c>
      <c r="B961" s="27"/>
      <c r="C961" s="27"/>
      <c r="D961" s="28"/>
      <c r="E961" s="163"/>
      <c r="F961" s="164" t="str">
        <f>A961</f>
        <v>(31)15</v>
      </c>
      <c r="G961" s="165" t="s">
        <v>238</v>
      </c>
      <c r="H961" s="166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167" t="s">
        <v>239</v>
      </c>
      <c r="B962" s="168" t="str">
        <f>IFERROR(VLOOKUP(A961,REKAPAN!$A$1:$M$1,2, FALSE))</f>
        <v/>
      </c>
      <c r="C962" s="169"/>
      <c r="D962" s="170"/>
      <c r="E962" s="171"/>
      <c r="F962" s="164" t="s">
        <v>266</v>
      </c>
      <c r="G962" s="172" t="str">
        <f>B968</f>
        <v/>
      </c>
      <c r="H962" s="28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173" t="s">
        <v>269</v>
      </c>
      <c r="B963" s="174" t="str">
        <f>IFERROR(VLOOKUP(A961,REKAPAN!$A$1:$M$1,3, FALSE))</f>
        <v/>
      </c>
      <c r="D963" s="175"/>
      <c r="E963" s="171"/>
      <c r="F963" s="176" t="s">
        <v>270</v>
      </c>
      <c r="G963" s="177" t="str">
        <f>B962</f>
        <v/>
      </c>
      <c r="H963" s="50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173"/>
      <c r="D964" s="175"/>
      <c r="E964" s="171"/>
      <c r="F964" s="176" t="s">
        <v>283</v>
      </c>
      <c r="G964" s="178" t="str">
        <f t="shared" ref="G964:G968" si="129">D967</f>
        <v/>
      </c>
      <c r="H964" s="50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173"/>
      <c r="D965" s="175"/>
      <c r="E965" s="171"/>
      <c r="F965" s="176" t="s">
        <v>300</v>
      </c>
      <c r="G965" s="178" t="str">
        <f t="shared" si="129"/>
        <v/>
      </c>
      <c r="H965" s="50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173" t="s">
        <v>306</v>
      </c>
      <c r="B966" s="179" t="str">
        <f>IFERROR(VLOOKUP(A961,REKAPAN!$A$1:$M$1,4, FALSE))</f>
        <v/>
      </c>
      <c r="C966" s="180"/>
      <c r="D966" s="181"/>
      <c r="E966" s="171"/>
      <c r="F966" s="176" t="s">
        <v>325</v>
      </c>
      <c r="G966" s="177" t="str">
        <f t="shared" si="129"/>
        <v/>
      </c>
      <c r="H966" s="50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>
      <c r="A967" s="164" t="s">
        <v>332</v>
      </c>
      <c r="B967" s="182" t="s">
        <v>333</v>
      </c>
      <c r="C967" s="183" t="s">
        <v>283</v>
      </c>
      <c r="D967" s="184" t="str">
        <f>IFERROR(VLOOKUP(A961,REKAPAN!$A$1:$M$1,12, FALSE))</f>
        <v/>
      </c>
      <c r="E967" s="171"/>
      <c r="F967" s="176" t="s">
        <v>351</v>
      </c>
      <c r="G967" s="177" t="str">
        <f t="shared" si="129"/>
        <v/>
      </c>
      <c r="H967" s="50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5.75" customHeight="1">
      <c r="A968" s="173" t="s">
        <v>266</v>
      </c>
      <c r="B968" s="179" t="str">
        <f>IFERROR(VLOOKUP(A961,REKAPAN!$A$1:$O$1,15, FALSE))</f>
        <v/>
      </c>
      <c r="C968" s="185" t="s">
        <v>300</v>
      </c>
      <c r="D968" s="186" t="str">
        <f>IFERROR(VLOOKUP(A961,REKAPAN!$A$1:$M$1,13, FALSE))</f>
        <v/>
      </c>
      <c r="E968" s="171"/>
      <c r="F968" s="176" t="s">
        <v>372</v>
      </c>
      <c r="G968" s="177" t="str">
        <f t="shared" si="129"/>
        <v/>
      </c>
      <c r="H968" s="50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5.75" customHeight="1">
      <c r="A969" s="173" t="s">
        <v>383</v>
      </c>
      <c r="B969" s="179" t="str">
        <f>IFERROR(VLOOKUP(A961,REKAPAN!$A$1:$M$1,6, FALSE))</f>
        <v/>
      </c>
      <c r="C969" s="185" t="s">
        <v>325</v>
      </c>
      <c r="D969" s="187" t="str">
        <f>IFERROR(VLOOKUP(A961,REKAPAN!$A$1:$M$1,11, FALSE))</f>
        <v/>
      </c>
      <c r="E969" s="171"/>
      <c r="F969" s="176" t="s">
        <v>394</v>
      </c>
      <c r="G969" s="188" t="str">
        <f>IFERROR(VLOOKUP(F961,REKAPAN!$A$1:$O$1,14, FALSE))</f>
        <v/>
      </c>
      <c r="H969" s="50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5.75" customHeight="1">
      <c r="A970" s="173" t="s">
        <v>404</v>
      </c>
      <c r="B970" s="189" t="str">
        <f>IFERROR(VLOOKUP(A961,REKAPAN!$A$1:$M$1,5, FALSE))</f>
        <v/>
      </c>
      <c r="C970" s="185" t="s">
        <v>351</v>
      </c>
      <c r="D970" s="187" t="str">
        <f>IFERROR(VLOOKUP(A961,REKAPAN!$A$1:$M$1,9, FALSE))</f>
        <v/>
      </c>
      <c r="E970" s="171"/>
      <c r="F970" s="176" t="s">
        <v>383</v>
      </c>
      <c r="G970" s="190" t="str">
        <f t="shared" ref="G970:G971" si="130">B969</f>
        <v/>
      </c>
      <c r="H970" s="50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5.75" customHeight="1">
      <c r="A971" s="191"/>
      <c r="C971" s="185" t="s">
        <v>372</v>
      </c>
      <c r="D971" s="192" t="str">
        <f>IFERROR(VLOOKUP(A961,REKAPAN!$A$1:$M$1,10, FALSE))</f>
        <v/>
      </c>
      <c r="E971" s="171"/>
      <c r="F971" s="176" t="s">
        <v>404</v>
      </c>
      <c r="G971" s="193" t="str">
        <f t="shared" si="130"/>
        <v/>
      </c>
      <c r="H971" s="50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5.75" customHeight="1">
      <c r="A972" s="191"/>
      <c r="C972" s="185" t="s">
        <v>394</v>
      </c>
      <c r="D972" s="192" t="str">
        <f>IFERROR(VLOOKUP(F961,REKAPAN!$A$1:$O$1,14, FALSE))</f>
        <v/>
      </c>
      <c r="E972" s="171"/>
      <c r="F972" s="176"/>
      <c r="H972" s="50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5.75" customHeight="1">
      <c r="A973" s="191"/>
      <c r="C973" s="180"/>
      <c r="D973" s="194"/>
      <c r="E973" s="171"/>
      <c r="F973" s="191"/>
      <c r="H973" s="50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5.75" customHeight="1">
      <c r="A974" s="176" t="s">
        <v>460</v>
      </c>
      <c r="B974" s="195" t="s">
        <v>462</v>
      </c>
      <c r="C974" s="180"/>
      <c r="D974" s="181"/>
      <c r="E974" s="171"/>
      <c r="F974" s="196" t="s">
        <v>464</v>
      </c>
      <c r="G974" s="197" t="s">
        <v>469</v>
      </c>
      <c r="H974" s="198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5.75" customHeight="1">
      <c r="A975" s="199" t="str">
        <f>IFERROR(VLOOKUP(A961,REKAPAN!$A$2:$R$2568,16, FALSE))</f>
        <v/>
      </c>
      <c r="B975" s="200"/>
      <c r="C975" s="201"/>
      <c r="D975" s="202"/>
      <c r="E975" s="203"/>
      <c r="F975" s="204"/>
      <c r="G975" s="78"/>
      <c r="H975" s="79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5.75" customHeight="1">
      <c r="A976" s="162" t="s">
        <v>4111</v>
      </c>
      <c r="B976" s="27"/>
      <c r="C976" s="27"/>
      <c r="D976" s="28"/>
      <c r="E976" s="163"/>
      <c r="F976" s="164" t="str">
        <f>A976</f>
        <v>(31)16</v>
      </c>
      <c r="G976" s="165" t="s">
        <v>238</v>
      </c>
      <c r="H976" s="166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5.75" customHeight="1">
      <c r="A977" s="167" t="s">
        <v>239</v>
      </c>
      <c r="B977" s="168" t="str">
        <f>IFERROR(VLOOKUP(A976,REKAPAN!$A$1:$M$1,2, FALSE))</f>
        <v/>
      </c>
      <c r="C977" s="169"/>
      <c r="D977" s="170"/>
      <c r="E977" s="171"/>
      <c r="F977" s="164" t="s">
        <v>266</v>
      </c>
      <c r="G977" s="172" t="str">
        <f>B983</f>
        <v/>
      </c>
      <c r="H977" s="28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5.75" customHeight="1">
      <c r="A978" s="173" t="s">
        <v>269</v>
      </c>
      <c r="B978" s="174" t="str">
        <f>IFERROR(VLOOKUP(A976,REKAPAN!$A$1:$M$1,3, FALSE))</f>
        <v/>
      </c>
      <c r="D978" s="175"/>
      <c r="E978" s="171"/>
      <c r="F978" s="176" t="s">
        <v>270</v>
      </c>
      <c r="G978" s="177" t="str">
        <f>B977</f>
        <v/>
      </c>
      <c r="H978" s="50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5.75" customHeight="1">
      <c r="A979" s="173"/>
      <c r="D979" s="175"/>
      <c r="E979" s="171"/>
      <c r="F979" s="176" t="s">
        <v>283</v>
      </c>
      <c r="G979" s="178" t="str">
        <f t="shared" ref="G979:G981" si="131">D982</f>
        <v/>
      </c>
      <c r="H979" s="50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5.75" customHeight="1">
      <c r="A980" s="173"/>
      <c r="D980" s="175"/>
      <c r="E980" s="171"/>
      <c r="F980" s="176" t="s">
        <v>300</v>
      </c>
      <c r="G980" s="178" t="str">
        <f t="shared" si="131"/>
        <v/>
      </c>
      <c r="H980" s="50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5.75" customHeight="1">
      <c r="A981" s="173" t="s">
        <v>306</v>
      </c>
      <c r="B981" s="179" t="str">
        <f>IFERROR(VLOOKUP(A976,REKAPAN!$A$1:$M$1,4, FALSE))</f>
        <v/>
      </c>
      <c r="C981" s="180"/>
      <c r="D981" s="181"/>
      <c r="E981" s="171"/>
      <c r="F981" s="176" t="s">
        <v>325</v>
      </c>
      <c r="G981" s="177" t="str">
        <f t="shared" si="131"/>
        <v/>
      </c>
      <c r="H981" s="50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17">
    <mergeCell ref="B715:B718"/>
    <mergeCell ref="B730:B733"/>
    <mergeCell ref="B745:B748"/>
    <mergeCell ref="B693:C695"/>
    <mergeCell ref="A706:D706"/>
    <mergeCell ref="B708:C710"/>
    <mergeCell ref="A721:D721"/>
    <mergeCell ref="B723:C725"/>
    <mergeCell ref="A736:D736"/>
    <mergeCell ref="B738:C740"/>
    <mergeCell ref="A481:D481"/>
    <mergeCell ref="B483:C485"/>
    <mergeCell ref="B490:B493"/>
    <mergeCell ref="A496:D496"/>
    <mergeCell ref="B498:C500"/>
    <mergeCell ref="A511:D511"/>
    <mergeCell ref="B513:C515"/>
    <mergeCell ref="A541:D541"/>
    <mergeCell ref="B543:C545"/>
    <mergeCell ref="A556:D556"/>
    <mergeCell ref="B558:C560"/>
    <mergeCell ref="A571:D571"/>
    <mergeCell ref="B573:C575"/>
    <mergeCell ref="A586:D586"/>
    <mergeCell ref="B505:B508"/>
    <mergeCell ref="B520:B523"/>
    <mergeCell ref="B535:B538"/>
    <mergeCell ref="B550:B553"/>
    <mergeCell ref="B565:B568"/>
    <mergeCell ref="B580:B583"/>
    <mergeCell ref="B595:B598"/>
    <mergeCell ref="B588:C590"/>
    <mergeCell ref="A601:D601"/>
    <mergeCell ref="B603:C605"/>
    <mergeCell ref="A616:D616"/>
    <mergeCell ref="B618:C620"/>
    <mergeCell ref="A631:D631"/>
    <mergeCell ref="B633:C635"/>
    <mergeCell ref="A646:D646"/>
    <mergeCell ref="B648:C650"/>
    <mergeCell ref="A661:D661"/>
    <mergeCell ref="B663:C665"/>
    <mergeCell ref="A676:D676"/>
    <mergeCell ref="B678:C680"/>
    <mergeCell ref="A691:D691"/>
    <mergeCell ref="B610:B613"/>
    <mergeCell ref="B625:B628"/>
    <mergeCell ref="B640:B643"/>
    <mergeCell ref="B655:B658"/>
    <mergeCell ref="B670:B673"/>
    <mergeCell ref="B685:B688"/>
    <mergeCell ref="B700:B703"/>
    <mergeCell ref="A751:D751"/>
    <mergeCell ref="B753:C755"/>
    <mergeCell ref="B355:B358"/>
    <mergeCell ref="B370:B373"/>
    <mergeCell ref="A376:D376"/>
    <mergeCell ref="B378:C380"/>
    <mergeCell ref="A391:D391"/>
    <mergeCell ref="B393:C395"/>
    <mergeCell ref="A331:D331"/>
    <mergeCell ref="B333:C335"/>
    <mergeCell ref="B340:B343"/>
    <mergeCell ref="A346:D346"/>
    <mergeCell ref="B348:C350"/>
    <mergeCell ref="A361:D361"/>
    <mergeCell ref="B363:C365"/>
    <mergeCell ref="G309:H309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B325:B328"/>
    <mergeCell ref="G325:H325"/>
    <mergeCell ref="G326:H328"/>
    <mergeCell ref="F330:H330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8"/>
    <mergeCell ref="F360:H360"/>
    <mergeCell ref="G362:H362"/>
    <mergeCell ref="G363:H363"/>
    <mergeCell ref="G364:H364"/>
    <mergeCell ref="G365:H365"/>
    <mergeCell ref="G384:H384"/>
    <mergeCell ref="B385:B388"/>
    <mergeCell ref="G385:H385"/>
    <mergeCell ref="G386:H388"/>
    <mergeCell ref="F390:H390"/>
    <mergeCell ref="G392:H392"/>
    <mergeCell ref="G393:H393"/>
    <mergeCell ref="G429:H429"/>
    <mergeCell ref="G430:H430"/>
    <mergeCell ref="G431:H433"/>
    <mergeCell ref="F435:H435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8"/>
    <mergeCell ref="G394:H394"/>
    <mergeCell ref="G395:H395"/>
    <mergeCell ref="G396:H396"/>
    <mergeCell ref="G397:H397"/>
    <mergeCell ref="G398:H398"/>
    <mergeCell ref="G399:H399"/>
    <mergeCell ref="B400:B403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G413:H413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B430:B433"/>
    <mergeCell ref="B445:B448"/>
    <mergeCell ref="B460:B463"/>
    <mergeCell ref="A406:D406"/>
    <mergeCell ref="B408:C410"/>
    <mergeCell ref="B415:B418"/>
    <mergeCell ref="A421:D421"/>
    <mergeCell ref="B423:C425"/>
    <mergeCell ref="A436:D436"/>
    <mergeCell ref="B438:C440"/>
    <mergeCell ref="G467:H467"/>
    <mergeCell ref="G468:H468"/>
    <mergeCell ref="A451:D451"/>
    <mergeCell ref="B453:C455"/>
    <mergeCell ref="G460:H460"/>
    <mergeCell ref="G461:H463"/>
    <mergeCell ref="F465:H465"/>
    <mergeCell ref="A466:D466"/>
    <mergeCell ref="B468:C470"/>
    <mergeCell ref="G469:H469"/>
    <mergeCell ref="G470:H470"/>
    <mergeCell ref="G471:H471"/>
    <mergeCell ref="G472:H472"/>
    <mergeCell ref="G473:H473"/>
    <mergeCell ref="G474:H474"/>
    <mergeCell ref="B475:B478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3"/>
    <mergeCell ref="F495:H495"/>
    <mergeCell ref="G497:H497"/>
    <mergeCell ref="G498:H498"/>
    <mergeCell ref="G499:H499"/>
    <mergeCell ref="G500:H500"/>
    <mergeCell ref="G501:H501"/>
    <mergeCell ref="G502:H502"/>
    <mergeCell ref="G503:H503"/>
    <mergeCell ref="G504:H504"/>
    <mergeCell ref="G505:H505"/>
    <mergeCell ref="G506:H508"/>
    <mergeCell ref="F510:H510"/>
    <mergeCell ref="G512:H512"/>
    <mergeCell ref="G513:H513"/>
    <mergeCell ref="G514:H514"/>
    <mergeCell ref="F525:H525"/>
    <mergeCell ref="A526:D526"/>
    <mergeCell ref="B528:C530"/>
    <mergeCell ref="G528:H528"/>
    <mergeCell ref="G529:H529"/>
    <mergeCell ref="G530:H530"/>
    <mergeCell ref="F450:H450"/>
    <mergeCell ref="G452:H452"/>
    <mergeCell ref="G453:H453"/>
    <mergeCell ref="G454:H454"/>
    <mergeCell ref="G455:H455"/>
    <mergeCell ref="G456:H456"/>
    <mergeCell ref="G457:H457"/>
    <mergeCell ref="G458:H458"/>
    <mergeCell ref="G459:H459"/>
    <mergeCell ref="G603:H603"/>
    <mergeCell ref="G604:H604"/>
    <mergeCell ref="G605:H605"/>
    <mergeCell ref="G606:H606"/>
    <mergeCell ref="G607:H607"/>
    <mergeCell ref="G608:H608"/>
    <mergeCell ref="G609:H609"/>
    <mergeCell ref="G610:H610"/>
    <mergeCell ref="G611:H613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738:H738"/>
    <mergeCell ref="G739:H739"/>
    <mergeCell ref="G740:H740"/>
    <mergeCell ref="G741:H741"/>
    <mergeCell ref="G742:H742"/>
    <mergeCell ref="G743:H743"/>
    <mergeCell ref="G744:H744"/>
    <mergeCell ref="G745:H745"/>
    <mergeCell ref="G746:H748"/>
    <mergeCell ref="F750:H750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B760:B763"/>
    <mergeCell ref="G760:H760"/>
    <mergeCell ref="G761:H763"/>
    <mergeCell ref="F765:H765"/>
    <mergeCell ref="A766:D766"/>
    <mergeCell ref="G767:H767"/>
    <mergeCell ref="B768:C770"/>
    <mergeCell ref="G768:H768"/>
    <mergeCell ref="G769:H769"/>
    <mergeCell ref="G770:H770"/>
    <mergeCell ref="G771:H771"/>
    <mergeCell ref="G772:H772"/>
    <mergeCell ref="G773:H773"/>
    <mergeCell ref="G774:H774"/>
    <mergeCell ref="B775:B778"/>
    <mergeCell ref="G775:H775"/>
    <mergeCell ref="G776:H778"/>
    <mergeCell ref="F780:H780"/>
    <mergeCell ref="A781:D781"/>
    <mergeCell ref="G782:H782"/>
    <mergeCell ref="B783:C785"/>
    <mergeCell ref="G783:H783"/>
    <mergeCell ref="G784:H784"/>
    <mergeCell ref="G785:H785"/>
    <mergeCell ref="G786:H786"/>
    <mergeCell ref="G787:H787"/>
    <mergeCell ref="G788:H788"/>
    <mergeCell ref="G789:H789"/>
    <mergeCell ref="B790:B793"/>
    <mergeCell ref="G790:H790"/>
    <mergeCell ref="G791:H793"/>
    <mergeCell ref="G79:H79"/>
    <mergeCell ref="G80:H80"/>
    <mergeCell ref="G81:H81"/>
    <mergeCell ref="G82:H82"/>
    <mergeCell ref="G83:H83"/>
    <mergeCell ref="G84:H84"/>
    <mergeCell ref="B85:B88"/>
    <mergeCell ref="G85:H85"/>
    <mergeCell ref="G86:H88"/>
    <mergeCell ref="F90:H90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G113:H113"/>
    <mergeCell ref="B115:B118"/>
    <mergeCell ref="B130:B133"/>
    <mergeCell ref="B145:B148"/>
    <mergeCell ref="A91:D91"/>
    <mergeCell ref="B93:C95"/>
    <mergeCell ref="B100:B103"/>
    <mergeCell ref="A106:D106"/>
    <mergeCell ref="B108:C110"/>
    <mergeCell ref="A121:D121"/>
    <mergeCell ref="B123:C125"/>
    <mergeCell ref="G152:H152"/>
    <mergeCell ref="G153:H153"/>
    <mergeCell ref="A136:D136"/>
    <mergeCell ref="B138:C140"/>
    <mergeCell ref="G145:H145"/>
    <mergeCell ref="G146:H148"/>
    <mergeCell ref="F150:H150"/>
    <mergeCell ref="A151:D151"/>
    <mergeCell ref="B153:C155"/>
    <mergeCell ref="G154:H154"/>
    <mergeCell ref="G155:H155"/>
    <mergeCell ref="G156:H156"/>
    <mergeCell ref="G157:H157"/>
    <mergeCell ref="G158:H158"/>
    <mergeCell ref="G159:H159"/>
    <mergeCell ref="B160:B163"/>
    <mergeCell ref="G160:H160"/>
    <mergeCell ref="G161:H163"/>
    <mergeCell ref="F165:H165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F180:H180"/>
    <mergeCell ref="G182:H182"/>
    <mergeCell ref="G183:H183"/>
    <mergeCell ref="G184:H184"/>
    <mergeCell ref="G185:H185"/>
    <mergeCell ref="G186:H186"/>
    <mergeCell ref="G187:H187"/>
    <mergeCell ref="G188:H188"/>
    <mergeCell ref="G200:H200"/>
    <mergeCell ref="G201:H201"/>
    <mergeCell ref="G202:H202"/>
    <mergeCell ref="G203:H203"/>
    <mergeCell ref="G204:H204"/>
    <mergeCell ref="G189:H189"/>
    <mergeCell ref="G190:H190"/>
    <mergeCell ref="G191:H193"/>
    <mergeCell ref="F195:H195"/>
    <mergeCell ref="G197:H197"/>
    <mergeCell ref="G198:H198"/>
    <mergeCell ref="G199:H199"/>
    <mergeCell ref="G249:H249"/>
    <mergeCell ref="G250:H250"/>
    <mergeCell ref="G242:H242"/>
    <mergeCell ref="G243:H243"/>
    <mergeCell ref="G244:H244"/>
    <mergeCell ref="G245:H245"/>
    <mergeCell ref="G246:H246"/>
    <mergeCell ref="G247:H247"/>
    <mergeCell ref="G248:H248"/>
    <mergeCell ref="A166:D166"/>
    <mergeCell ref="B168:C170"/>
    <mergeCell ref="B175:B178"/>
    <mergeCell ref="A181:D181"/>
    <mergeCell ref="B183:C185"/>
    <mergeCell ref="A196:D196"/>
    <mergeCell ref="B198:C200"/>
    <mergeCell ref="G212:H212"/>
    <mergeCell ref="G213:H213"/>
    <mergeCell ref="B190:B193"/>
    <mergeCell ref="B205:B208"/>
    <mergeCell ref="G205:H205"/>
    <mergeCell ref="G206:H208"/>
    <mergeCell ref="F210:H210"/>
    <mergeCell ref="A211:D211"/>
    <mergeCell ref="B213:C215"/>
    <mergeCell ref="A226:D226"/>
    <mergeCell ref="B228:C230"/>
    <mergeCell ref="B235:B238"/>
    <mergeCell ref="A241:D241"/>
    <mergeCell ref="B243:C245"/>
    <mergeCell ref="B250:B253"/>
    <mergeCell ref="A256:D256"/>
    <mergeCell ref="B258:C260"/>
    <mergeCell ref="G214:H214"/>
    <mergeCell ref="G215:H215"/>
    <mergeCell ref="G216:H216"/>
    <mergeCell ref="G217:H217"/>
    <mergeCell ref="G218:H218"/>
    <mergeCell ref="G219:H219"/>
    <mergeCell ref="B220:B223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8"/>
    <mergeCell ref="F240:H240"/>
    <mergeCell ref="G280:H280"/>
    <mergeCell ref="G281:H283"/>
    <mergeCell ref="F285:H285"/>
    <mergeCell ref="G287:H287"/>
    <mergeCell ref="G288:H288"/>
    <mergeCell ref="G289:H289"/>
    <mergeCell ref="G290:H290"/>
    <mergeCell ref="G291:H291"/>
    <mergeCell ref="G292:H292"/>
    <mergeCell ref="G293:H293"/>
    <mergeCell ref="G294:H294"/>
    <mergeCell ref="G295:H295"/>
    <mergeCell ref="G296:H298"/>
    <mergeCell ref="F300:H300"/>
    <mergeCell ref="G251:H253"/>
    <mergeCell ref="F255:H255"/>
    <mergeCell ref="G257:H257"/>
    <mergeCell ref="G258:H258"/>
    <mergeCell ref="G259:H259"/>
    <mergeCell ref="G260:H260"/>
    <mergeCell ref="G261:H261"/>
    <mergeCell ref="F270:H270"/>
    <mergeCell ref="G272:H272"/>
    <mergeCell ref="G266:H268"/>
    <mergeCell ref="G273:H273"/>
    <mergeCell ref="G262:H262"/>
    <mergeCell ref="G263:H263"/>
    <mergeCell ref="G264:H264"/>
    <mergeCell ref="B265:B268"/>
    <mergeCell ref="G265:H265"/>
    <mergeCell ref="A271:D271"/>
    <mergeCell ref="B273:C275"/>
    <mergeCell ref="A286:D286"/>
    <mergeCell ref="B288:C290"/>
    <mergeCell ref="B295:B298"/>
    <mergeCell ref="A301:D301"/>
    <mergeCell ref="B303:C305"/>
    <mergeCell ref="B310:B313"/>
    <mergeCell ref="A316:D316"/>
    <mergeCell ref="B318:C320"/>
    <mergeCell ref="G274:H274"/>
    <mergeCell ref="G275:H275"/>
    <mergeCell ref="G276:H276"/>
    <mergeCell ref="G277:H277"/>
    <mergeCell ref="G278:H278"/>
    <mergeCell ref="G279:H279"/>
    <mergeCell ref="B280:B283"/>
    <mergeCell ref="G302:H302"/>
    <mergeCell ref="G303:H303"/>
    <mergeCell ref="G304:H304"/>
    <mergeCell ref="G305:H305"/>
    <mergeCell ref="G306:H306"/>
    <mergeCell ref="G307:H307"/>
    <mergeCell ref="G308:H308"/>
    <mergeCell ref="G25:H25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3"/>
    <mergeCell ref="F45:H45"/>
    <mergeCell ref="G65:H65"/>
    <mergeCell ref="G66:H66"/>
    <mergeCell ref="G67:H67"/>
    <mergeCell ref="G68:H68"/>
    <mergeCell ref="G69:H69"/>
    <mergeCell ref="G54:H54"/>
    <mergeCell ref="G55:H55"/>
    <mergeCell ref="G56:H58"/>
    <mergeCell ref="F60:H60"/>
    <mergeCell ref="G62:H62"/>
    <mergeCell ref="G63:H63"/>
    <mergeCell ref="G64:H64"/>
    <mergeCell ref="G70:H70"/>
    <mergeCell ref="G71:H73"/>
    <mergeCell ref="G47:H47"/>
    <mergeCell ref="G48:H48"/>
    <mergeCell ref="G49:H49"/>
    <mergeCell ref="G50:H50"/>
    <mergeCell ref="G51:H51"/>
    <mergeCell ref="G52:H52"/>
    <mergeCell ref="G53:H53"/>
    <mergeCell ref="A1:D1"/>
    <mergeCell ref="G2:H2"/>
    <mergeCell ref="B3:C5"/>
    <mergeCell ref="G3:H3"/>
    <mergeCell ref="G4:H4"/>
    <mergeCell ref="G5:H5"/>
    <mergeCell ref="G6:H6"/>
    <mergeCell ref="F15:H15"/>
    <mergeCell ref="G17:H17"/>
    <mergeCell ref="G11:H13"/>
    <mergeCell ref="G18:H18"/>
    <mergeCell ref="G7:H7"/>
    <mergeCell ref="G8:H8"/>
    <mergeCell ref="G9:H9"/>
    <mergeCell ref="B10:B13"/>
    <mergeCell ref="G10:H10"/>
    <mergeCell ref="A16:D16"/>
    <mergeCell ref="B18:C20"/>
    <mergeCell ref="G19:H19"/>
    <mergeCell ref="G20:H20"/>
    <mergeCell ref="G21:H21"/>
    <mergeCell ref="G22:H22"/>
    <mergeCell ref="G23:H23"/>
    <mergeCell ref="G24:H24"/>
    <mergeCell ref="B25:B28"/>
    <mergeCell ref="A31:D31"/>
    <mergeCell ref="B33:C35"/>
    <mergeCell ref="B40:B43"/>
    <mergeCell ref="A46:D46"/>
    <mergeCell ref="B48:C50"/>
    <mergeCell ref="A61:D61"/>
    <mergeCell ref="B63:C65"/>
    <mergeCell ref="B55:B58"/>
    <mergeCell ref="B70:B73"/>
    <mergeCell ref="F75:H75"/>
    <mergeCell ref="A76:D76"/>
    <mergeCell ref="G77:H77"/>
    <mergeCell ref="B78:C80"/>
    <mergeCell ref="G78:H78"/>
    <mergeCell ref="G114:H114"/>
    <mergeCell ref="G115:H115"/>
    <mergeCell ref="G116:H118"/>
    <mergeCell ref="F120:H120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3"/>
    <mergeCell ref="G143:H143"/>
    <mergeCell ref="G144:H144"/>
    <mergeCell ref="F135:H135"/>
    <mergeCell ref="G137:H137"/>
    <mergeCell ref="G138:H138"/>
    <mergeCell ref="G139:H139"/>
    <mergeCell ref="G140:H140"/>
    <mergeCell ref="G141:H141"/>
    <mergeCell ref="G142:H142"/>
    <mergeCell ref="G366:H366"/>
    <mergeCell ref="G367:H367"/>
    <mergeCell ref="G368:H368"/>
    <mergeCell ref="G369:H369"/>
    <mergeCell ref="G370:H370"/>
    <mergeCell ref="G371:H373"/>
    <mergeCell ref="F375:H375"/>
    <mergeCell ref="G377:H377"/>
    <mergeCell ref="G378:H378"/>
    <mergeCell ref="G379:H379"/>
    <mergeCell ref="G380:H380"/>
    <mergeCell ref="G381:H381"/>
    <mergeCell ref="G382:H382"/>
    <mergeCell ref="G383:H383"/>
    <mergeCell ref="G595:H595"/>
    <mergeCell ref="G596:H598"/>
    <mergeCell ref="F600:H600"/>
    <mergeCell ref="G602:H602"/>
    <mergeCell ref="G588:H588"/>
    <mergeCell ref="G589:H589"/>
    <mergeCell ref="G590:H590"/>
    <mergeCell ref="G591:H591"/>
    <mergeCell ref="G592:H592"/>
    <mergeCell ref="G593:H593"/>
    <mergeCell ref="G594:H594"/>
    <mergeCell ref="G515:H515"/>
    <mergeCell ref="G516:H516"/>
    <mergeCell ref="G517:H517"/>
    <mergeCell ref="G518:H518"/>
    <mergeCell ref="G519:H519"/>
    <mergeCell ref="G520:H520"/>
    <mergeCell ref="G521:H523"/>
    <mergeCell ref="G527:H527"/>
    <mergeCell ref="G531:H531"/>
    <mergeCell ref="G532:H532"/>
    <mergeCell ref="G533:H533"/>
    <mergeCell ref="G534:H534"/>
    <mergeCell ref="G535:H535"/>
    <mergeCell ref="G536:H538"/>
    <mergeCell ref="F540:H540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559:H559"/>
    <mergeCell ref="G560:H560"/>
    <mergeCell ref="G561:H561"/>
    <mergeCell ref="G562:H562"/>
    <mergeCell ref="G563:H563"/>
    <mergeCell ref="G564:H564"/>
    <mergeCell ref="G565:H565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3"/>
    <mergeCell ref="F585:H585"/>
    <mergeCell ref="G587:H587"/>
    <mergeCell ref="G731:H733"/>
    <mergeCell ref="F735:H735"/>
    <mergeCell ref="G737:H737"/>
    <mergeCell ref="G724:H724"/>
    <mergeCell ref="G725:H725"/>
    <mergeCell ref="G726:H726"/>
    <mergeCell ref="G727:H727"/>
    <mergeCell ref="G728:H728"/>
    <mergeCell ref="G729:H729"/>
    <mergeCell ref="G730:H730"/>
    <mergeCell ref="G655:H655"/>
    <mergeCell ref="G656:H658"/>
    <mergeCell ref="F660:H660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77:H677"/>
    <mergeCell ref="G678:H678"/>
    <mergeCell ref="G679:H679"/>
    <mergeCell ref="G680:H680"/>
    <mergeCell ref="G681:H681"/>
    <mergeCell ref="G682:H682"/>
    <mergeCell ref="G683:H683"/>
    <mergeCell ref="G684:H684"/>
    <mergeCell ref="G685:H685"/>
    <mergeCell ref="G686:H688"/>
    <mergeCell ref="F690:H690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0:H700"/>
    <mergeCell ref="G701:H703"/>
    <mergeCell ref="F705:H705"/>
    <mergeCell ref="G707:H707"/>
    <mergeCell ref="G708:H708"/>
    <mergeCell ref="G709:H709"/>
    <mergeCell ref="G710:H710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F945:H945"/>
    <mergeCell ref="A946:D946"/>
    <mergeCell ref="G947:H947"/>
    <mergeCell ref="B948:C950"/>
    <mergeCell ref="G948:H948"/>
    <mergeCell ref="G949:H949"/>
    <mergeCell ref="G950:H950"/>
    <mergeCell ref="G951:H951"/>
    <mergeCell ref="G952:H952"/>
    <mergeCell ref="G953:H953"/>
    <mergeCell ref="G954:H954"/>
    <mergeCell ref="B955:B958"/>
    <mergeCell ref="G955:H955"/>
    <mergeCell ref="G956:H958"/>
    <mergeCell ref="F960:H960"/>
    <mergeCell ref="A961:D961"/>
    <mergeCell ref="G962:H962"/>
    <mergeCell ref="B963:C965"/>
    <mergeCell ref="G963:H963"/>
    <mergeCell ref="G964:H964"/>
    <mergeCell ref="G965:H965"/>
    <mergeCell ref="G966:H966"/>
    <mergeCell ref="G967:H967"/>
    <mergeCell ref="G968:H968"/>
    <mergeCell ref="G969:H969"/>
    <mergeCell ref="B970:B973"/>
    <mergeCell ref="G970:H970"/>
    <mergeCell ref="G971:H973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G806:H808"/>
    <mergeCell ref="F810:H810"/>
    <mergeCell ref="A811:D811"/>
    <mergeCell ref="G812:H812"/>
    <mergeCell ref="B813:C815"/>
    <mergeCell ref="G813:H813"/>
    <mergeCell ref="G814:H814"/>
    <mergeCell ref="G815:H815"/>
    <mergeCell ref="G816:H816"/>
    <mergeCell ref="G817:H817"/>
    <mergeCell ref="G818:H818"/>
    <mergeCell ref="G819:H819"/>
    <mergeCell ref="B820:B823"/>
    <mergeCell ref="G820:H820"/>
    <mergeCell ref="G821:H823"/>
    <mergeCell ref="F825:H825"/>
    <mergeCell ref="A826:D826"/>
    <mergeCell ref="G827:H827"/>
    <mergeCell ref="B828:C830"/>
    <mergeCell ref="G828:H828"/>
    <mergeCell ref="G829:H829"/>
    <mergeCell ref="G830:H830"/>
    <mergeCell ref="G831:H831"/>
    <mergeCell ref="G832:H832"/>
    <mergeCell ref="G833:H833"/>
    <mergeCell ref="G834:H834"/>
    <mergeCell ref="B835:B838"/>
    <mergeCell ref="G835:H835"/>
    <mergeCell ref="G836:H838"/>
    <mergeCell ref="F975:H975"/>
    <mergeCell ref="A976:D976"/>
    <mergeCell ref="G977:H977"/>
    <mergeCell ref="B978:C980"/>
    <mergeCell ref="G978:H978"/>
    <mergeCell ref="G979:H979"/>
    <mergeCell ref="G980:H980"/>
    <mergeCell ref="G981:H981"/>
    <mergeCell ref="F840:H840"/>
    <mergeCell ref="A841:D841"/>
    <mergeCell ref="G842:H842"/>
    <mergeCell ref="B843:C845"/>
    <mergeCell ref="G843:H843"/>
    <mergeCell ref="G844:H844"/>
    <mergeCell ref="G845:H845"/>
    <mergeCell ref="G846:H846"/>
    <mergeCell ref="G847:H847"/>
    <mergeCell ref="G848:H848"/>
    <mergeCell ref="G849:H849"/>
    <mergeCell ref="B850:B853"/>
    <mergeCell ref="G850:H850"/>
    <mergeCell ref="G851:H853"/>
    <mergeCell ref="F855:H855"/>
    <mergeCell ref="A856:D856"/>
    <mergeCell ref="G857:H857"/>
    <mergeCell ref="B858:C860"/>
    <mergeCell ref="G858:H858"/>
    <mergeCell ref="G859:H859"/>
    <mergeCell ref="G860:H860"/>
    <mergeCell ref="G861:H861"/>
    <mergeCell ref="G862:H862"/>
    <mergeCell ref="G863:H863"/>
    <mergeCell ref="G864:H864"/>
    <mergeCell ref="B865:B868"/>
    <mergeCell ref="G865:H865"/>
    <mergeCell ref="G866:H868"/>
    <mergeCell ref="F870:H870"/>
    <mergeCell ref="A871:D871"/>
    <mergeCell ref="G872:H872"/>
    <mergeCell ref="B873:C875"/>
    <mergeCell ref="G873:H873"/>
    <mergeCell ref="G874:H874"/>
    <mergeCell ref="G875:H875"/>
    <mergeCell ref="G876:H876"/>
    <mergeCell ref="G877:H877"/>
    <mergeCell ref="G878:H878"/>
    <mergeCell ref="G879:H879"/>
    <mergeCell ref="B880:B883"/>
    <mergeCell ref="G880:H880"/>
    <mergeCell ref="G881:H883"/>
    <mergeCell ref="F885:H885"/>
    <mergeCell ref="A886:D886"/>
    <mergeCell ref="G887:H887"/>
    <mergeCell ref="B888:C890"/>
    <mergeCell ref="G888:H888"/>
    <mergeCell ref="G889:H889"/>
    <mergeCell ref="G890:H890"/>
    <mergeCell ref="G891:H891"/>
    <mergeCell ref="G892:H892"/>
    <mergeCell ref="G893:H893"/>
    <mergeCell ref="G894:H894"/>
    <mergeCell ref="B895:B898"/>
    <mergeCell ref="G895:H895"/>
    <mergeCell ref="G896:H898"/>
    <mergeCell ref="F900:H900"/>
    <mergeCell ref="A901:D901"/>
    <mergeCell ref="G902:H902"/>
    <mergeCell ref="B903:C905"/>
    <mergeCell ref="G903:H903"/>
    <mergeCell ref="G904:H904"/>
    <mergeCell ref="G905:H905"/>
    <mergeCell ref="G906:H906"/>
    <mergeCell ref="G907:H907"/>
    <mergeCell ref="G908:H908"/>
    <mergeCell ref="G909:H909"/>
    <mergeCell ref="B910:B913"/>
    <mergeCell ref="G910:H910"/>
    <mergeCell ref="G911:H913"/>
    <mergeCell ref="F915:H915"/>
    <mergeCell ref="A916:D916"/>
    <mergeCell ref="G917:H917"/>
    <mergeCell ref="B918:C920"/>
    <mergeCell ref="G918:H918"/>
    <mergeCell ref="G919:H919"/>
    <mergeCell ref="G920:H920"/>
    <mergeCell ref="G921:H921"/>
    <mergeCell ref="G922:H922"/>
    <mergeCell ref="G923:H923"/>
    <mergeCell ref="G924:H924"/>
    <mergeCell ref="B925:B928"/>
    <mergeCell ref="G925:H925"/>
    <mergeCell ref="G926:H928"/>
    <mergeCell ref="F930:H930"/>
    <mergeCell ref="A931:D931"/>
    <mergeCell ref="G932:H932"/>
    <mergeCell ref="B933:C935"/>
    <mergeCell ref="G933:H933"/>
    <mergeCell ref="G934:H934"/>
    <mergeCell ref="G935:H935"/>
    <mergeCell ref="G936:H936"/>
    <mergeCell ref="G937:H937"/>
    <mergeCell ref="G938:H938"/>
    <mergeCell ref="G939:H939"/>
    <mergeCell ref="B940:B943"/>
    <mergeCell ref="G940:H940"/>
    <mergeCell ref="G941:H943"/>
  </mergeCells>
  <printOptions gridLines="1" horizontalCentered="1"/>
  <pageMargins bottom="0.75" footer="0.0" header="0.0" left="0.1736220472440945" right="0.25449101796407186" top="0.25449101796407186"/>
  <pageSetup fitToHeight="0" paperSize="5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showGridLines="0" workbookViewId="0"/>
  </sheetViews>
  <sheetFormatPr customHeight="1" defaultColWidth="14.43" defaultRowHeight="15.0"/>
  <cols>
    <col customWidth="1" min="1" max="1" width="16.14"/>
    <col customWidth="1" min="2" max="2" width="39.57"/>
    <col customWidth="1" min="3" max="3" width="24.0"/>
    <col customWidth="1" min="4" max="4" width="13.43"/>
    <col customWidth="1" min="5" max="5" width="3.29"/>
    <col customWidth="1" min="6" max="6" width="16.71"/>
    <col customWidth="1" min="8" max="8" width="25.86"/>
  </cols>
  <sheetData>
    <row r="1" ht="15.75" customHeight="1">
      <c r="A1" s="26" t="s">
        <v>594</v>
      </c>
      <c r="B1" s="27"/>
      <c r="C1" s="27"/>
      <c r="D1" s="28"/>
      <c r="E1" s="29"/>
      <c r="F1" s="30" t="str">
        <f>A1</f>
        <v>(17)1</v>
      </c>
      <c r="G1" s="31" t="s">
        <v>238</v>
      </c>
      <c r="H1" s="32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34" t="s">
        <v>239</v>
      </c>
      <c r="B2" s="35" t="str">
        <f>IFERROR(VLOOKUP(A1,REKAPAN!$A$1:$M$2737,2, FALSE))</f>
        <v>Elsy fuzi lestari</v>
      </c>
      <c r="C2" s="36"/>
      <c r="D2" s="38"/>
      <c r="E2" s="40"/>
      <c r="F2" s="30" t="s">
        <v>266</v>
      </c>
      <c r="G2" s="43" t="str">
        <f>B8</f>
        <v>CS YENI (082321458214)</v>
      </c>
      <c r="H2" s="28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ht="15.75" customHeight="1">
      <c r="A3" s="44" t="s">
        <v>269</v>
      </c>
      <c r="B3" s="45" t="str">
        <f>IFERROR(VLOOKUP(A1,REKAPAN!$A$1:$M$2737,3, FALSE))</f>
        <v>Jl.Margonda raya Gg.H.Naidih Rt 02 / 04 No.30 pondok cina Kec.Beji Depok 16424</v>
      </c>
      <c r="D3" s="46"/>
      <c r="E3" s="40"/>
      <c r="F3" s="47" t="s">
        <v>270</v>
      </c>
      <c r="G3" s="49" t="str">
        <f>B2</f>
        <v>Elsy fuzi lestari</v>
      </c>
      <c r="H3" s="50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ht="20.25" customHeight="1">
      <c r="A4" s="44"/>
      <c r="D4" s="46"/>
      <c r="E4" s="40"/>
      <c r="F4" s="47" t="s">
        <v>283</v>
      </c>
      <c r="G4" s="51" t="str">
        <f t="shared" ref="G4:G8" si="1">D7</f>
        <v>16/04/19</v>
      </c>
      <c r="H4" s="50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ht="15.75" customHeight="1">
      <c r="A5" s="44"/>
      <c r="D5" s="46"/>
      <c r="E5" s="40"/>
      <c r="F5" s="47" t="s">
        <v>300</v>
      </c>
      <c r="G5" s="51" t="str">
        <f t="shared" si="1"/>
        <v>16/04/19</v>
      </c>
      <c r="H5" s="50"/>
      <c r="I5" s="33"/>
      <c r="J5" s="33"/>
      <c r="K5" s="33"/>
      <c r="L5" s="33"/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ht="15.75" customHeight="1">
      <c r="A6" s="44" t="s">
        <v>306</v>
      </c>
      <c r="B6" s="52" t="str">
        <f>IFERROR(VLOOKUP(A1,REKAPAN!$A$1:$M$2737,4, FALSE))</f>
        <v>085691415776</v>
      </c>
      <c r="C6" s="53"/>
      <c r="D6" s="54"/>
      <c r="E6" s="40"/>
      <c r="F6" s="47" t="s">
        <v>325</v>
      </c>
      <c r="G6" s="49">
        <f t="shared" si="1"/>
        <v>44700</v>
      </c>
      <c r="H6" s="50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ht="15.75" customHeight="1">
      <c r="A7" s="30" t="s">
        <v>4013</v>
      </c>
      <c r="B7" s="55" t="s">
        <v>333</v>
      </c>
      <c r="C7" s="56" t="s">
        <v>283</v>
      </c>
      <c r="D7" s="57" t="str">
        <f>IFERROR(VLOOKUP(A1,REKAPAN!$A$1:$M$2737,12, FALSE))</f>
        <v>16/04/19</v>
      </c>
      <c r="E7" s="40"/>
      <c r="F7" s="47" t="s">
        <v>351</v>
      </c>
      <c r="G7" s="49">
        <f t="shared" si="1"/>
        <v>12000</v>
      </c>
      <c r="H7" s="50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ht="15.75" customHeight="1">
      <c r="A8" s="44" t="s">
        <v>266</v>
      </c>
      <c r="B8" s="52" t="str">
        <f>IFERROR(VLOOKUP(A1,REKAPAN!$A$1:$O$2737,15, FALSE))</f>
        <v>CS YENI (082321458214)</v>
      </c>
      <c r="C8" s="58" t="s">
        <v>300</v>
      </c>
      <c r="D8" s="59" t="str">
        <f>IFERROR(VLOOKUP(A1,REKAPAN!$A$1:$M$2737,13, FALSE))</f>
        <v>16/04/19</v>
      </c>
      <c r="E8" s="40"/>
      <c r="F8" s="47" t="s">
        <v>372</v>
      </c>
      <c r="G8" s="49" t="str">
        <f t="shared" si="1"/>
        <v>JNE REG</v>
      </c>
      <c r="H8" s="50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ht="15.75" customHeight="1">
      <c r="A9" s="44" t="s">
        <v>383</v>
      </c>
      <c r="B9" s="52">
        <f>IFERROR(VLOOKUP(A1,REKAPAN!$A$1:$M$2737,6, FALSE))</f>
        <v>1</v>
      </c>
      <c r="C9" s="58" t="s">
        <v>325</v>
      </c>
      <c r="D9" s="60">
        <f>IFERROR(VLOOKUP(A1,REKAPAN!$A$1:$M$2737,11, FALSE))</f>
        <v>44700</v>
      </c>
      <c r="E9" s="40"/>
      <c r="F9" s="47" t="s">
        <v>394</v>
      </c>
      <c r="G9" s="61" t="str">
        <f>IFERROR(VLOOKUP(A1,REKAPAN!$A$1:$O$2737,14, FALSE))</f>
        <v/>
      </c>
      <c r="H9" s="50"/>
      <c r="I9" s="33"/>
      <c r="J9" s="33"/>
      <c r="K9" s="33"/>
      <c r="L9" s="33"/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ht="15.75" customHeight="1">
      <c r="A10" s="44" t="s">
        <v>404</v>
      </c>
      <c r="B10" s="62" t="str">
        <f>IFERROR(VLOOKUP(A1,REKAPAN!$A$1:$M$2737,5, FALSE))</f>
        <v>Khimar Saafia Tosca</v>
      </c>
      <c r="C10" s="58" t="s">
        <v>351</v>
      </c>
      <c r="D10" s="60">
        <f>IFERROR(VLOOKUP(A1,REKAPAN!$A$1:$M$2737,9, FALSE))</f>
        <v>12000</v>
      </c>
      <c r="E10" s="40"/>
      <c r="F10" s="47" t="s">
        <v>383</v>
      </c>
      <c r="G10" s="63">
        <f t="shared" ref="G10:G11" si="2">B9</f>
        <v>1</v>
      </c>
      <c r="H10" s="50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15.75" customHeight="1">
      <c r="A11" s="64"/>
      <c r="C11" s="58" t="s">
        <v>372</v>
      </c>
      <c r="D11" s="65" t="str">
        <f>IFERROR(VLOOKUP(A1,REKAPAN!$A$1:$M$2737,10, FALSE))</f>
        <v>JNE REG</v>
      </c>
      <c r="E11" s="40"/>
      <c r="F11" s="47" t="s">
        <v>404</v>
      </c>
      <c r="G11" s="66" t="str">
        <f t="shared" si="2"/>
        <v>Khimar Saafia Tosca</v>
      </c>
      <c r="H11" s="50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14.25" customHeight="1">
      <c r="A12" s="64"/>
      <c r="C12" s="58" t="s">
        <v>394</v>
      </c>
      <c r="D12" s="67"/>
      <c r="E12" s="40"/>
      <c r="F12" s="47"/>
      <c r="H12" s="50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30.0" customHeight="1">
      <c r="A13" s="64"/>
      <c r="C13" s="53"/>
      <c r="D13" s="50"/>
      <c r="E13" s="40"/>
      <c r="F13" s="64"/>
      <c r="H13" s="50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15.75" customHeight="1">
      <c r="A14" s="47" t="s">
        <v>460</v>
      </c>
      <c r="B14" s="68" t="s">
        <v>462</v>
      </c>
      <c r="C14" s="53"/>
      <c r="D14" s="54"/>
      <c r="E14" s="40"/>
      <c r="F14" s="69" t="s">
        <v>464</v>
      </c>
      <c r="G14" s="70" t="s">
        <v>469</v>
      </c>
      <c r="H14" s="71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15.75" customHeight="1">
      <c r="A15" s="72" t="str">
        <f>IFERROR(VLOOKUP(A1,REKAPAN!$A$2:$R$2737,16, FALSE))</f>
        <v>WAWAT</v>
      </c>
      <c r="B15" s="73"/>
      <c r="C15" s="74"/>
      <c r="D15" s="75"/>
      <c r="E15" s="76"/>
      <c r="F15" s="77"/>
      <c r="G15" s="78"/>
      <c r="H15" s="79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15.75" customHeight="1">
      <c r="A16" s="26" t="s">
        <v>599</v>
      </c>
      <c r="B16" s="27"/>
      <c r="C16" s="27"/>
      <c r="D16" s="28"/>
      <c r="E16" s="29"/>
      <c r="F16" s="30" t="str">
        <f>A16</f>
        <v>(17)2</v>
      </c>
      <c r="G16" s="31" t="s">
        <v>238</v>
      </c>
      <c r="H16" s="32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15.75" customHeight="1">
      <c r="A17" s="34" t="s">
        <v>239</v>
      </c>
      <c r="B17" s="35" t="str">
        <f>IFERROR(VLOOKUP(A16,REKAPAN!$A$1:$M$2737,2, FALSE))</f>
        <v>Salimah</v>
      </c>
      <c r="C17" s="36"/>
      <c r="D17" s="38"/>
      <c r="E17" s="40"/>
      <c r="F17" s="30" t="s">
        <v>266</v>
      </c>
      <c r="G17" s="43" t="str">
        <f>B23</f>
        <v>CS YENI (082321458214)</v>
      </c>
      <c r="H17" s="28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5.75" customHeight="1">
      <c r="A18" s="44" t="s">
        <v>269</v>
      </c>
      <c r="B18" s="45" t="str">
        <f>IFERROR(VLOOKUP(A16,REKAPAN!$A$1:$M$2737,3, FALSE))</f>
        <v>Desa Sempurna Kac.subah Kab.sambas Prov.Kalimantan Barat</v>
      </c>
      <c r="D18" s="46"/>
      <c r="E18" s="40"/>
      <c r="F18" s="47" t="s">
        <v>270</v>
      </c>
      <c r="G18" s="49" t="str">
        <f>B17</f>
        <v>Salimah</v>
      </c>
      <c r="H18" s="50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3.5" customHeight="1">
      <c r="A19" s="44"/>
      <c r="D19" s="46"/>
      <c r="E19" s="40"/>
      <c r="F19" s="47" t="s">
        <v>283</v>
      </c>
      <c r="G19" s="51" t="str">
        <f t="shared" ref="G19:G23" si="3">D22</f>
        <v>16/04/19</v>
      </c>
      <c r="H19" s="50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52.5" customHeight="1">
      <c r="A20" s="44"/>
      <c r="D20" s="46"/>
      <c r="E20" s="40"/>
      <c r="F20" s="47" t="s">
        <v>300</v>
      </c>
      <c r="G20" s="51" t="str">
        <f t="shared" si="3"/>
        <v>16/04/19</v>
      </c>
      <c r="H20" s="50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t="15.75" customHeight="1">
      <c r="A21" s="44" t="s">
        <v>306</v>
      </c>
      <c r="B21" s="52" t="str">
        <f>IFERROR(VLOOKUP(A16,REKAPAN!$A$1:$M$2737,4, FALSE))</f>
        <v>085252086876</v>
      </c>
      <c r="C21" s="53"/>
      <c r="D21" s="54"/>
      <c r="E21" s="40"/>
      <c r="F21" s="47" t="s">
        <v>325</v>
      </c>
      <c r="G21" s="49" t="str">
        <f t="shared" si="3"/>
        <v/>
      </c>
      <c r="H21" s="50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t="15.75" customHeight="1">
      <c r="A22" s="30" t="s">
        <v>4013</v>
      </c>
      <c r="B22" s="55" t="s">
        <v>333</v>
      </c>
      <c r="C22" s="56" t="s">
        <v>283</v>
      </c>
      <c r="D22" s="57" t="str">
        <f>IFERROR(VLOOKUP(A16,REKAPAN!$A$1:$M$2737,12, FALSE))</f>
        <v>16/04/19</v>
      </c>
      <c r="E22" s="40"/>
      <c r="F22" s="47" t="s">
        <v>351</v>
      </c>
      <c r="G22" s="49">
        <f t="shared" si="3"/>
        <v>58000</v>
      </c>
      <c r="H22" s="50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t="15.75" customHeight="1">
      <c r="A23" s="44" t="s">
        <v>266</v>
      </c>
      <c r="B23" s="52" t="str">
        <f>IFERROR(VLOOKUP(A16,REKAPAN!$A$1:$O$2737,15, FALSE))</f>
        <v>CS YENI (082321458214)</v>
      </c>
      <c r="C23" s="58" t="s">
        <v>300</v>
      </c>
      <c r="D23" s="59" t="str">
        <f>IFERROR(VLOOKUP(A16,REKAPAN!$A$1:$M$2737,13, FALSE))</f>
        <v>16/04/19</v>
      </c>
      <c r="E23" s="40"/>
      <c r="F23" s="47" t="s">
        <v>372</v>
      </c>
      <c r="G23" s="49" t="str">
        <f t="shared" si="3"/>
        <v>JNE REG</v>
      </c>
      <c r="H23" s="50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t="15.75" customHeight="1">
      <c r="A24" s="44" t="s">
        <v>383</v>
      </c>
      <c r="B24" s="52">
        <f>IFERROR(VLOOKUP(A16,REKAPAN!$A$1:$M$2737,6, FALSE))</f>
        <v>2</v>
      </c>
      <c r="C24" s="58" t="s">
        <v>325</v>
      </c>
      <c r="D24" s="60" t="str">
        <f>IFERROR(VLOOKUP(A16,REKAPAN!$A$1:$M$2737,11, FALSE))</f>
        <v/>
      </c>
      <c r="E24" s="40"/>
      <c r="F24" s="47" t="s">
        <v>394</v>
      </c>
      <c r="G24" s="61" t="str">
        <f>IFERROR(VLOOKUP(A16,REKAPAN!$A$1:$O$2737,14, FALSE))</f>
        <v/>
      </c>
      <c r="H24" s="50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</row>
    <row r="25" ht="15.75" customHeight="1">
      <c r="A25" s="44" t="s">
        <v>404</v>
      </c>
      <c r="B25" s="62" t="str">
        <f>IFERROR(VLOOKUP(A16,REKAPAN!$A$1:$M$2737,5, FALSE))</f>
        <v>- Elenora hitam XXL do
- Elenora kids hitam size.7 (set)</v>
      </c>
      <c r="C25" s="58" t="s">
        <v>351</v>
      </c>
      <c r="D25" s="60">
        <f>IFERROR(VLOOKUP(A16,REKAPAN!$A$1:$M$2737,9, FALSE))</f>
        <v>58000</v>
      </c>
      <c r="E25" s="40"/>
      <c r="F25" s="47" t="s">
        <v>383</v>
      </c>
      <c r="G25" s="63">
        <f t="shared" ref="G25:G26" si="4">B24</f>
        <v>2</v>
      </c>
      <c r="H25" s="50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</row>
    <row r="26" ht="15.75" customHeight="1">
      <c r="A26" s="64"/>
      <c r="C26" s="58" t="s">
        <v>372</v>
      </c>
      <c r="D26" s="65" t="str">
        <f>IFERROR(VLOOKUP(A16,REKAPAN!$A$1:$M$2737,10, FALSE))</f>
        <v>JNE REG</v>
      </c>
      <c r="E26" s="40"/>
      <c r="F26" s="47" t="s">
        <v>404</v>
      </c>
      <c r="G26" s="66" t="str">
        <f t="shared" si="4"/>
        <v>- Elenora hitam XXL do
- Elenora kids hitam size.7 (set)</v>
      </c>
      <c r="H26" s="50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</row>
    <row r="27" ht="15.75" customHeight="1">
      <c r="A27" s="64"/>
      <c r="C27" s="58" t="s">
        <v>394</v>
      </c>
      <c r="D27" s="67"/>
      <c r="E27" s="40"/>
      <c r="F27" s="47"/>
      <c r="H27" s="50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</row>
    <row r="28" ht="15.75" customHeight="1">
      <c r="A28" s="64"/>
      <c r="C28" s="53"/>
      <c r="D28" s="50"/>
      <c r="E28" s="40"/>
      <c r="F28" s="64"/>
      <c r="H28" s="50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 ht="15.75" customHeight="1">
      <c r="A29" s="47" t="s">
        <v>460</v>
      </c>
      <c r="B29" s="68" t="s">
        <v>462</v>
      </c>
      <c r="C29" s="53"/>
      <c r="D29" s="54"/>
      <c r="E29" s="40"/>
      <c r="F29" s="69" t="s">
        <v>464</v>
      </c>
      <c r="G29" s="70" t="s">
        <v>469</v>
      </c>
      <c r="H29" s="71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ht="15.75" customHeight="1">
      <c r="A30" s="72" t="str">
        <f>IFERROR(VLOOKUP(A16,REKAPAN!$A$2:$R$2737,16, FALSE))</f>
        <v>WAWAT</v>
      </c>
      <c r="B30" s="73"/>
      <c r="C30" s="74"/>
      <c r="D30" s="75"/>
      <c r="E30" s="76"/>
      <c r="F30" s="77"/>
      <c r="G30" s="78"/>
      <c r="H30" s="79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ht="15.75" customHeight="1">
      <c r="A31" s="26" t="s">
        <v>604</v>
      </c>
      <c r="B31" s="27"/>
      <c r="C31" s="27"/>
      <c r="D31" s="28"/>
      <c r="E31" s="29"/>
      <c r="F31" s="30" t="str">
        <f>A31</f>
        <v>(17)3</v>
      </c>
      <c r="G31" s="31" t="s">
        <v>238</v>
      </c>
      <c r="H31" s="32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ht="15.75" customHeight="1">
      <c r="A32" s="34" t="s">
        <v>239</v>
      </c>
      <c r="B32" s="35" t="str">
        <f>IFERROR(VLOOKUP(A31,REKAPAN!$A$1:$M$2737,2, FALSE))</f>
        <v>Ade Suryadin</v>
      </c>
      <c r="C32" s="36"/>
      <c r="D32" s="38"/>
      <c r="E32" s="40"/>
      <c r="F32" s="30" t="s">
        <v>266</v>
      </c>
      <c r="G32" s="43" t="str">
        <f>B38</f>
        <v>CS YENI (082321458214)</v>
      </c>
      <c r="H32" s="28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ht="15.75" customHeight="1">
      <c r="A33" s="44" t="s">
        <v>269</v>
      </c>
      <c r="B33" s="45" t="str">
        <f>IFERROR(VLOOKUP(A31,REKAPAN!$A$1:$M$2737,3, FALSE))</f>
        <v>Kp. Karangsari Jl. Emud No 19 RT 08 RW 02 (Deket Sanggar Kang Emud). Kecamatan : Purwakarta Kab/Kota : Purwakarta Provinsi : Jawa Barat</v>
      </c>
      <c r="D33" s="46"/>
      <c r="E33" s="40"/>
      <c r="F33" s="47" t="s">
        <v>270</v>
      </c>
      <c r="G33" s="49" t="str">
        <f>B32</f>
        <v>Ade Suryadin</v>
      </c>
      <c r="H33" s="50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ht="18.75" customHeight="1">
      <c r="A34" s="44"/>
      <c r="D34" s="46"/>
      <c r="E34" s="40"/>
      <c r="F34" s="47" t="s">
        <v>283</v>
      </c>
      <c r="G34" s="51" t="str">
        <f t="shared" ref="G34:G38" si="5">D37</f>
        <v>17/04/19</v>
      </c>
      <c r="H34" s="50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ht="19.5" customHeight="1">
      <c r="A35" s="44"/>
      <c r="D35" s="46"/>
      <c r="E35" s="40"/>
      <c r="F35" s="47" t="s">
        <v>300</v>
      </c>
      <c r="G35" s="51" t="str">
        <f t="shared" si="5"/>
        <v>17/04/19</v>
      </c>
      <c r="H35" s="50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ht="15.75" customHeight="1">
      <c r="A36" s="44" t="s">
        <v>306</v>
      </c>
      <c r="B36" s="52" t="str">
        <f>IFERROR(VLOOKUP(A31,REKAPAN!$A$1:$M$2737,4, FALSE))</f>
        <v>087779770616</v>
      </c>
      <c r="C36" s="53"/>
      <c r="D36" s="54"/>
      <c r="E36" s="40"/>
      <c r="F36" s="47" t="s">
        <v>325</v>
      </c>
      <c r="G36" s="49" t="str">
        <f t="shared" si="5"/>
        <v/>
      </c>
      <c r="H36" s="50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5.75" customHeight="1">
      <c r="A37" s="30" t="s">
        <v>4013</v>
      </c>
      <c r="B37" s="55" t="s">
        <v>333</v>
      </c>
      <c r="C37" s="56" t="s">
        <v>283</v>
      </c>
      <c r="D37" s="57" t="str">
        <f>IFERROR(VLOOKUP(A31,REKAPAN!$A$1:$M$2737,12, FALSE))</f>
        <v>17/04/19</v>
      </c>
      <c r="E37" s="40"/>
      <c r="F37" s="47" t="s">
        <v>351</v>
      </c>
      <c r="G37" s="49">
        <f t="shared" si="5"/>
        <v>12000</v>
      </c>
      <c r="H37" s="50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5.75" customHeight="1">
      <c r="A38" s="44" t="s">
        <v>266</v>
      </c>
      <c r="B38" s="52" t="str">
        <f>IFERROR(VLOOKUP(A31,REKAPAN!$A$1:$O$2737,15, FALSE))</f>
        <v>CS YENI (082321458214)</v>
      </c>
      <c r="C38" s="58" t="s">
        <v>300</v>
      </c>
      <c r="D38" s="59" t="str">
        <f>IFERROR(VLOOKUP(A31,REKAPAN!$A$1:$M$2737,13, FALSE))</f>
        <v>17/04/19</v>
      </c>
      <c r="E38" s="40"/>
      <c r="F38" s="47" t="s">
        <v>372</v>
      </c>
      <c r="G38" s="49" t="str">
        <f t="shared" si="5"/>
        <v>JNE REG</v>
      </c>
      <c r="H38" s="50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5.75" customHeight="1">
      <c r="A39" s="44" t="s">
        <v>383</v>
      </c>
      <c r="B39" s="52">
        <f>IFERROR(VLOOKUP(A31,REKAPAN!$A$1:$M$2737,6, FALSE))</f>
        <v>2</v>
      </c>
      <c r="C39" s="58" t="s">
        <v>325</v>
      </c>
      <c r="D39" s="60" t="str">
        <f>IFERROR(VLOOKUP(A31,REKAPAN!$A$1:$M$2737,11, FALSE))</f>
        <v/>
      </c>
      <c r="E39" s="40"/>
      <c r="F39" s="47" t="s">
        <v>394</v>
      </c>
      <c r="G39" s="61" t="str">
        <f>IFERROR(VLOOKUP(A31,REKAPAN!$A$1:$O$2737,14, FALSE))</f>
        <v/>
      </c>
      <c r="H39" s="50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5.75" customHeight="1">
      <c r="A40" s="44" t="s">
        <v>404</v>
      </c>
      <c r="B40" s="62" t="str">
        <f>IFERROR(VLOOKUP(A31,REKAPAN!$A$1:$M$2737,5, FALSE))</f>
        <v>- Tisha Lavender S do
- Khimar Tisha Plum</v>
      </c>
      <c r="C40" s="58" t="s">
        <v>351</v>
      </c>
      <c r="D40" s="60">
        <f>IFERROR(VLOOKUP(A31,REKAPAN!$A$1:$M$2737,9, FALSE))</f>
        <v>12000</v>
      </c>
      <c r="E40" s="40"/>
      <c r="F40" s="47" t="s">
        <v>383</v>
      </c>
      <c r="G40" s="63">
        <f t="shared" ref="G40:G41" si="6">B39</f>
        <v>2</v>
      </c>
      <c r="H40" s="50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5.75" customHeight="1">
      <c r="A41" s="64"/>
      <c r="C41" s="58" t="s">
        <v>372</v>
      </c>
      <c r="D41" s="65" t="str">
        <f>IFERROR(VLOOKUP(A31,REKAPAN!$A$1:$M$2737,10, FALSE))</f>
        <v>JNE REG</v>
      </c>
      <c r="E41" s="40"/>
      <c r="F41" s="47" t="s">
        <v>404</v>
      </c>
      <c r="G41" s="66" t="str">
        <f t="shared" si="6"/>
        <v>- Tisha Lavender S do
- Khimar Tisha Plum</v>
      </c>
      <c r="H41" s="50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5.75" customHeight="1">
      <c r="A42" s="64"/>
      <c r="C42" s="58" t="s">
        <v>394</v>
      </c>
      <c r="D42" s="67"/>
      <c r="E42" s="40"/>
      <c r="F42" s="47"/>
      <c r="H42" s="50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5.75" customHeight="1">
      <c r="A43" s="64"/>
      <c r="C43" s="53"/>
      <c r="D43" s="50"/>
      <c r="E43" s="40"/>
      <c r="F43" s="64"/>
      <c r="H43" s="50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5.75" customHeight="1">
      <c r="A44" s="47" t="s">
        <v>460</v>
      </c>
      <c r="B44" s="68" t="s">
        <v>462</v>
      </c>
      <c r="C44" s="53"/>
      <c r="D44" s="54"/>
      <c r="E44" s="40"/>
      <c r="F44" s="69" t="s">
        <v>464</v>
      </c>
      <c r="G44" s="70" t="s">
        <v>469</v>
      </c>
      <c r="H44" s="71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5.75" customHeight="1">
      <c r="A45" s="72" t="str">
        <f>IFERROR(VLOOKUP(A31,REKAPAN!$A$2:$R$2737,16, FALSE))</f>
        <v>WAWAT</v>
      </c>
      <c r="B45" s="73"/>
      <c r="C45" s="74"/>
      <c r="D45" s="75"/>
      <c r="E45" s="76"/>
      <c r="F45" s="77"/>
      <c r="G45" s="78"/>
      <c r="H45" s="79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5.75" customHeight="1">
      <c r="A46" s="26" t="s">
        <v>610</v>
      </c>
      <c r="B46" s="27"/>
      <c r="C46" s="27"/>
      <c r="D46" s="28"/>
      <c r="E46" s="29"/>
      <c r="F46" s="30" t="str">
        <f>A46</f>
        <v>(17)4</v>
      </c>
      <c r="G46" s="31" t="s">
        <v>238</v>
      </c>
      <c r="H46" s="32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5.75" customHeight="1">
      <c r="A47" s="34" t="s">
        <v>239</v>
      </c>
      <c r="B47" s="35" t="str">
        <f>IFERROR(VLOOKUP(A46,REKAPAN!$A$1:$M$2737,2, FALSE))</f>
        <v>Sri Wahyuni</v>
      </c>
      <c r="C47" s="36"/>
      <c r="D47" s="38"/>
      <c r="E47" s="40"/>
      <c r="F47" s="30" t="s">
        <v>266</v>
      </c>
      <c r="G47" s="43" t="str">
        <f>B53</f>
        <v>CS YENI (082321458214)</v>
      </c>
      <c r="H47" s="28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5.75" customHeight="1">
      <c r="A48" s="44" t="s">
        <v>269</v>
      </c>
      <c r="B48" s="45" t="str">
        <f>IFERROR(VLOOKUP(A46,REKAPAN!$A$1:$M$2737,3, FALSE))</f>
        <v>jl.raya patemon no 52 Puskesmas Pakem Kecamatan : Pakem Kab/Kota : Bondowoso Provinsi : Jawa Timur</v>
      </c>
      <c r="D48" s="46"/>
      <c r="E48" s="40"/>
      <c r="F48" s="47" t="s">
        <v>270</v>
      </c>
      <c r="G48" s="49" t="str">
        <f>B47</f>
        <v>Sri Wahyuni</v>
      </c>
      <c r="H48" s="50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24.75" customHeight="1">
      <c r="A49" s="44"/>
      <c r="D49" s="46"/>
      <c r="E49" s="40"/>
      <c r="F49" s="47" t="s">
        <v>283</v>
      </c>
      <c r="G49" s="51" t="str">
        <f t="shared" ref="G49:G53" si="7">D52</f>
        <v>17/04/19</v>
      </c>
      <c r="H49" s="50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6.0" customHeight="1">
      <c r="A50" s="44"/>
      <c r="D50" s="46"/>
      <c r="E50" s="40"/>
      <c r="F50" s="47" t="s">
        <v>300</v>
      </c>
      <c r="G50" s="51" t="str">
        <f t="shared" si="7"/>
        <v>17/04/19</v>
      </c>
      <c r="H50" s="5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5.75" customHeight="1">
      <c r="A51" s="44" t="s">
        <v>306</v>
      </c>
      <c r="B51" s="52" t="str">
        <f>IFERROR(VLOOKUP(A46,REKAPAN!$A$1:$M$2737,4, FALSE))</f>
        <v>085234974457</v>
      </c>
      <c r="C51" s="53"/>
      <c r="D51" s="54"/>
      <c r="E51" s="40"/>
      <c r="F51" s="47" t="s">
        <v>325</v>
      </c>
      <c r="G51" s="49" t="str">
        <f t="shared" si="7"/>
        <v/>
      </c>
      <c r="H51" s="50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5.75" customHeight="1">
      <c r="A52" s="30" t="s">
        <v>4013</v>
      </c>
      <c r="B52" s="55" t="s">
        <v>333</v>
      </c>
      <c r="C52" s="56" t="s">
        <v>283</v>
      </c>
      <c r="D52" s="57" t="str">
        <f>IFERROR(VLOOKUP(A46,REKAPAN!$A$1:$M$2737,12, FALSE))</f>
        <v>17/04/19</v>
      </c>
      <c r="E52" s="40"/>
      <c r="F52" s="47" t="s">
        <v>351</v>
      </c>
      <c r="G52" s="49">
        <f t="shared" si="7"/>
        <v>75000</v>
      </c>
      <c r="H52" s="50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5.75" customHeight="1">
      <c r="A53" s="44" t="s">
        <v>266</v>
      </c>
      <c r="B53" s="52" t="str">
        <f>IFERROR(VLOOKUP(A46,REKAPAN!$A$1:$O$2737,15, FALSE))</f>
        <v>CS YENI (082321458214)</v>
      </c>
      <c r="C53" s="58" t="s">
        <v>300</v>
      </c>
      <c r="D53" s="59" t="str">
        <f>IFERROR(VLOOKUP(A46,REKAPAN!$A$1:$M$2737,13, FALSE))</f>
        <v>17/04/19</v>
      </c>
      <c r="E53" s="40"/>
      <c r="F53" s="47" t="s">
        <v>372</v>
      </c>
      <c r="G53" s="49" t="str">
        <f t="shared" si="7"/>
        <v>JNE REG</v>
      </c>
      <c r="H53" s="50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5.75" customHeight="1">
      <c r="A54" s="44" t="s">
        <v>383</v>
      </c>
      <c r="B54" s="52">
        <f>IFERROR(VLOOKUP(A46,REKAPAN!$A$1:$M$2737,6, FALSE))</f>
        <v>6</v>
      </c>
      <c r="C54" s="58" t="s">
        <v>325</v>
      </c>
      <c r="D54" s="60" t="str">
        <f>IFERROR(VLOOKUP(A46,REKAPAN!$A$1:$M$2737,11, FALSE))</f>
        <v/>
      </c>
      <c r="E54" s="40"/>
      <c r="F54" s="47" t="s">
        <v>394</v>
      </c>
      <c r="G54" s="61" t="str">
        <f>IFERROR(VLOOKUP(A46,REKAPAN!$A$1:$O$2737,14, FALSE))</f>
        <v/>
      </c>
      <c r="H54" s="50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5.75" customHeight="1">
      <c r="A55" s="44" t="s">
        <v>404</v>
      </c>
      <c r="B55" s="62" t="str">
        <f>IFERROR(VLOOKUP(A46,REKAPAN!$A$1:$M$2737,5, FALSE))</f>
        <v>- Zenya gold S &amp; M do
- Zenya beige XL do
- Zenya Grey M do
- Zenya mauve XXL, XL do</v>
      </c>
      <c r="C55" s="58" t="s">
        <v>351</v>
      </c>
      <c r="D55" s="60">
        <f>IFERROR(VLOOKUP(A46,REKAPAN!$A$1:$M$2737,9, FALSE))</f>
        <v>75000</v>
      </c>
      <c r="E55" s="40"/>
      <c r="F55" s="47" t="s">
        <v>383</v>
      </c>
      <c r="G55" s="63">
        <f t="shared" ref="G55:G56" si="8">B54</f>
        <v>6</v>
      </c>
      <c r="H55" s="50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5.75" customHeight="1">
      <c r="A56" s="64"/>
      <c r="C56" s="58" t="s">
        <v>372</v>
      </c>
      <c r="D56" s="65" t="str">
        <f>IFERROR(VLOOKUP(A46,REKAPAN!$A$1:$M$2737,10, FALSE))</f>
        <v>JNE REG</v>
      </c>
      <c r="E56" s="40"/>
      <c r="F56" s="47" t="s">
        <v>404</v>
      </c>
      <c r="G56" s="66" t="str">
        <f t="shared" si="8"/>
        <v>- Zenya gold S &amp; M do
- Zenya beige XL do
- Zenya Grey M do
- Zenya mauve XXL, XL do</v>
      </c>
      <c r="H56" s="50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5.75" customHeight="1">
      <c r="A57" s="64"/>
      <c r="C57" s="58" t="s">
        <v>394</v>
      </c>
      <c r="D57" s="67"/>
      <c r="E57" s="40"/>
      <c r="F57" s="47"/>
      <c r="H57" s="5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7.25" customHeight="1">
      <c r="A58" s="64"/>
      <c r="C58" s="53"/>
      <c r="D58" s="50"/>
      <c r="E58" s="40"/>
      <c r="F58" s="64"/>
      <c r="H58" s="50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5.75" customHeight="1">
      <c r="A59" s="47" t="s">
        <v>460</v>
      </c>
      <c r="B59" s="68" t="s">
        <v>462</v>
      </c>
      <c r="C59" s="53"/>
      <c r="D59" s="54"/>
      <c r="E59" s="40"/>
      <c r="F59" s="69" t="s">
        <v>464</v>
      </c>
      <c r="G59" s="70" t="s">
        <v>469</v>
      </c>
      <c r="H59" s="71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5.75" customHeight="1">
      <c r="A60" s="72" t="str">
        <f>IFERROR(VLOOKUP(A46,REKAPAN!$A$2:$R$2737,16, FALSE))</f>
        <v>WAWAT</v>
      </c>
      <c r="B60" s="73"/>
      <c r="C60" s="74"/>
      <c r="D60" s="75"/>
      <c r="E60" s="76"/>
      <c r="F60" s="77"/>
      <c r="G60" s="78"/>
      <c r="H60" s="79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5.75" customHeight="1">
      <c r="A61" s="26" t="s">
        <v>1768</v>
      </c>
      <c r="B61" s="27"/>
      <c r="C61" s="27"/>
      <c r="D61" s="28"/>
      <c r="E61" s="29"/>
      <c r="F61" s="30" t="str">
        <f>A61</f>
        <v>(17)5</v>
      </c>
      <c r="G61" s="31" t="s">
        <v>238</v>
      </c>
      <c r="H61" s="32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5.75" customHeight="1">
      <c r="A62" s="34" t="s">
        <v>239</v>
      </c>
      <c r="B62" s="35" t="str">
        <f>IFERROR(VLOOKUP(A61,REKAPAN!$A$1:$M$2737,2, FALSE))</f>
        <v>serda muammar hasyim zain</v>
      </c>
      <c r="C62" s="36"/>
      <c r="D62" s="38"/>
      <c r="E62" s="40"/>
      <c r="F62" s="30" t="s">
        <v>266</v>
      </c>
      <c r="G62" s="43" t="str">
        <f>B68</f>
        <v>Putri (087725992232)</v>
      </c>
      <c r="H62" s="28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5.75" customHeight="1">
      <c r="A63" s="44" t="s">
        <v>269</v>
      </c>
      <c r="B63" s="45" t="str">
        <f>IFERROR(VLOOKUP(A61,REKAPAN!$A$1:$M$2737,3, FALSE))</f>
        <v>asrama yon armed 10 cimandala sukaraja bogor 16710</v>
      </c>
      <c r="D63" s="46"/>
      <c r="E63" s="40"/>
      <c r="F63" s="47" t="s">
        <v>270</v>
      </c>
      <c r="G63" s="49" t="str">
        <f>B62</f>
        <v>serda muammar hasyim zain</v>
      </c>
      <c r="H63" s="50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5.75" customHeight="1">
      <c r="A64" s="44"/>
      <c r="D64" s="46"/>
      <c r="E64" s="40"/>
      <c r="F64" s="47" t="s">
        <v>283</v>
      </c>
      <c r="G64" s="51">
        <f t="shared" ref="G64:G68" si="9">D67</f>
        <v>43567</v>
      </c>
      <c r="H64" s="50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58.5" customHeight="1">
      <c r="A65" s="44"/>
      <c r="D65" s="46"/>
      <c r="E65" s="40"/>
      <c r="F65" s="47" t="s">
        <v>300</v>
      </c>
      <c r="G65" s="51">
        <f t="shared" si="9"/>
        <v>43567</v>
      </c>
      <c r="H65" s="50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5.75" customHeight="1">
      <c r="A66" s="44" t="s">
        <v>306</v>
      </c>
      <c r="B66" s="52" t="str">
        <f>IFERROR(VLOOKUP(A61,REKAPAN!$A$1:$M$2737,4, FALSE))</f>
        <v>085719457119 (hanya bisa wa)</v>
      </c>
      <c r="C66" s="53"/>
      <c r="D66" s="54"/>
      <c r="E66" s="40"/>
      <c r="F66" s="47" t="s">
        <v>325</v>
      </c>
      <c r="G66" s="49" t="str">
        <f t="shared" si="9"/>
        <v/>
      </c>
      <c r="H66" s="50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5.75" customHeight="1">
      <c r="A67" s="30" t="s">
        <v>4013</v>
      </c>
      <c r="B67" s="55" t="s">
        <v>333</v>
      </c>
      <c r="C67" s="56" t="s">
        <v>283</v>
      </c>
      <c r="D67" s="57">
        <f>IFERROR(VLOOKUP(A61,REKAPAN!$A$1:$M$2737,12, FALSE))</f>
        <v>43567</v>
      </c>
      <c r="E67" s="40"/>
      <c r="F67" s="47" t="s">
        <v>351</v>
      </c>
      <c r="G67" s="49">
        <f t="shared" si="9"/>
        <v>12000</v>
      </c>
      <c r="H67" s="50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5.75" customHeight="1">
      <c r="A68" s="44" t="s">
        <v>266</v>
      </c>
      <c r="B68" s="52" t="str">
        <f>IFERROR(VLOOKUP(A61,REKAPAN!$A$1:$O$2737,15, FALSE))</f>
        <v>Putri (087725992232)</v>
      </c>
      <c r="C68" s="58" t="s">
        <v>300</v>
      </c>
      <c r="D68" s="59">
        <f>IFERROR(VLOOKUP(A61,REKAPAN!$A$1:$M$2737,13, FALSE))</f>
        <v>43567</v>
      </c>
      <c r="E68" s="40"/>
      <c r="F68" s="47" t="s">
        <v>372</v>
      </c>
      <c r="G68" s="49" t="str">
        <f t="shared" si="9"/>
        <v>Reg</v>
      </c>
      <c r="H68" s="50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5.75" customHeight="1">
      <c r="A69" s="44" t="s">
        <v>383</v>
      </c>
      <c r="B69" s="52">
        <f>IFERROR(VLOOKUP(A61,REKAPAN!$A$1:$M$2737,6, FALSE))</f>
        <v>2</v>
      </c>
      <c r="C69" s="58" t="s">
        <v>325</v>
      </c>
      <c r="D69" s="60" t="str">
        <f>IFERROR(VLOOKUP(A61,REKAPAN!$A$1:$M$2737,11, FALSE))</f>
        <v/>
      </c>
      <c r="E69" s="40"/>
      <c r="F69" s="47" t="s">
        <v>394</v>
      </c>
      <c r="G69" s="61" t="str">
        <f>IFERROR(VLOOKUP(A61,REKAPAN!$A$1:$O$2737,14, FALSE))</f>
        <v>retur ganti warna</v>
      </c>
      <c r="H69" s="50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5.75" customHeight="1">
      <c r="A70" s="44" t="s">
        <v>404</v>
      </c>
      <c r="B70" s="62" t="str">
        <f>IFERROR(VLOOKUP(A61,REKAPAN!$A$1:$M$2737,5, FALSE))</f>
        <v>Tisha navy L dan khimar halwa darkgrey</v>
      </c>
      <c r="C70" s="58" t="s">
        <v>351</v>
      </c>
      <c r="D70" s="60">
        <f>IFERROR(VLOOKUP(A61,REKAPAN!$A$1:$M$2737,9, FALSE))</f>
        <v>12000</v>
      </c>
      <c r="E70" s="40"/>
      <c r="F70" s="47" t="s">
        <v>383</v>
      </c>
      <c r="G70" s="63">
        <f t="shared" ref="G70:G71" si="10">B69</f>
        <v>2</v>
      </c>
      <c r="H70" s="50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5.75" customHeight="1">
      <c r="A71" s="64"/>
      <c r="C71" s="58" t="s">
        <v>372</v>
      </c>
      <c r="D71" s="65" t="str">
        <f>IFERROR(VLOOKUP(A61,REKAPAN!$A$1:$M$2737,10, FALSE))</f>
        <v>Reg</v>
      </c>
      <c r="E71" s="40"/>
      <c r="F71" s="47" t="s">
        <v>404</v>
      </c>
      <c r="G71" s="66" t="str">
        <f t="shared" si="10"/>
        <v>Tisha navy L dan khimar halwa darkgrey</v>
      </c>
      <c r="H71" s="50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5.75" customHeight="1">
      <c r="A72" s="64"/>
      <c r="C72" s="58" t="s">
        <v>394</v>
      </c>
      <c r="D72" s="67"/>
      <c r="E72" s="40"/>
      <c r="F72" s="47"/>
      <c r="H72" s="50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27.0" customHeight="1">
      <c r="A73" s="64"/>
      <c r="C73" s="53"/>
      <c r="D73" s="50"/>
      <c r="E73" s="40"/>
      <c r="F73" s="64"/>
      <c r="H73" s="50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5.75" customHeight="1">
      <c r="A74" s="47" t="s">
        <v>460</v>
      </c>
      <c r="B74" s="68" t="s">
        <v>462</v>
      </c>
      <c r="C74" s="53"/>
      <c r="D74" s="54"/>
      <c r="E74" s="40"/>
      <c r="F74" s="69" t="s">
        <v>464</v>
      </c>
      <c r="G74" s="70" t="s">
        <v>469</v>
      </c>
      <c r="H74" s="71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5.75" customHeight="1">
      <c r="A75" s="72" t="str">
        <f>IFERROR(VLOOKUP(A61,REKAPAN!$A$2:$R$2737,16, FALSE))</f>
        <v/>
      </c>
      <c r="B75" s="73"/>
      <c r="C75" s="74"/>
      <c r="D75" s="75"/>
      <c r="E75" s="76"/>
      <c r="F75" s="77"/>
      <c r="G75" s="78"/>
      <c r="H75" s="79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5.75" customHeight="1">
      <c r="A76" s="26" t="s">
        <v>1771</v>
      </c>
      <c r="B76" s="27"/>
      <c r="C76" s="27"/>
      <c r="D76" s="28"/>
      <c r="E76" s="29"/>
      <c r="F76" s="30" t="str">
        <f>A76</f>
        <v>(17)6</v>
      </c>
      <c r="G76" s="31" t="s">
        <v>238</v>
      </c>
      <c r="H76" s="32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</row>
    <row r="77" ht="15.75" customHeight="1">
      <c r="A77" s="34" t="s">
        <v>239</v>
      </c>
      <c r="B77" s="35" t="str">
        <f>IFERROR(VLOOKUP(A76,REKAPAN!$A$1:$M$2737,2, FALSE))</f>
        <v>TESY RELISTA</v>
      </c>
      <c r="C77" s="36"/>
      <c r="D77" s="38"/>
      <c r="E77" s="40"/>
      <c r="F77" s="30" t="s">
        <v>266</v>
      </c>
      <c r="G77" s="43" t="str">
        <f>B83</f>
        <v>Putri (087725992232)</v>
      </c>
      <c r="H77" s="28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5.75" customHeight="1">
      <c r="A78" s="44" t="s">
        <v>269</v>
      </c>
      <c r="B78" s="45" t="str">
        <f>IFERROR(VLOOKUP(A76,REKAPAN!$A$1:$M$2737,3, FALSE))</f>
        <v>Dusun 3 Desa Tanjung Raja Kecamatan Muara Enim, Kabupaten Muara Enim, Provinsi Sumatera Selatan</v>
      </c>
      <c r="D78" s="46"/>
      <c r="E78" s="40"/>
      <c r="F78" s="47" t="s">
        <v>270</v>
      </c>
      <c r="G78" s="49" t="str">
        <f>B77</f>
        <v>TESY RELISTA</v>
      </c>
      <c r="H78" s="50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3.5" customHeight="1">
      <c r="A79" s="44"/>
      <c r="D79" s="46"/>
      <c r="E79" s="40"/>
      <c r="F79" s="47" t="s">
        <v>283</v>
      </c>
      <c r="G79" s="51">
        <f t="shared" ref="G79:G83" si="11">D82</f>
        <v>43570</v>
      </c>
      <c r="H79" s="50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1.25" customHeight="1">
      <c r="A80" s="44"/>
      <c r="D80" s="46"/>
      <c r="E80" s="40"/>
      <c r="F80" s="47" t="s">
        <v>300</v>
      </c>
      <c r="G80" s="51">
        <f t="shared" si="11"/>
        <v>43572</v>
      </c>
      <c r="H80" s="50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5.75" customHeight="1">
      <c r="A81" s="44" t="s">
        <v>306</v>
      </c>
      <c r="B81" s="52">
        <f>IFERROR(VLOOKUP(A76,REKAPAN!$A$1:$M$2737,4, FALSE))</f>
        <v>6282307121684</v>
      </c>
      <c r="C81" s="53"/>
      <c r="D81" s="54"/>
      <c r="E81" s="40"/>
      <c r="F81" s="47" t="s">
        <v>325</v>
      </c>
      <c r="G81" s="49" t="str">
        <f t="shared" si="11"/>
        <v/>
      </c>
      <c r="H81" s="50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5.75" customHeight="1">
      <c r="A82" s="30" t="s">
        <v>4013</v>
      </c>
      <c r="B82" s="55" t="s">
        <v>333</v>
      </c>
      <c r="C82" s="56" t="s">
        <v>283</v>
      </c>
      <c r="D82" s="57">
        <f>IFERROR(VLOOKUP(A76,REKAPAN!$A$1:$M$2737,12, FALSE))</f>
        <v>43570</v>
      </c>
      <c r="E82" s="40"/>
      <c r="F82" s="47" t="s">
        <v>351</v>
      </c>
      <c r="G82" s="49">
        <f t="shared" si="11"/>
        <v>29000</v>
      </c>
      <c r="H82" s="50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5.75" customHeight="1">
      <c r="A83" s="44" t="s">
        <v>266</v>
      </c>
      <c r="B83" s="52" t="str">
        <f>IFERROR(VLOOKUP(A76,REKAPAN!$A$1:$O$2737,15, FALSE))</f>
        <v>Putri (087725992232)</v>
      </c>
      <c r="C83" s="58" t="s">
        <v>300</v>
      </c>
      <c r="D83" s="59">
        <f>IFERROR(VLOOKUP(A76,REKAPAN!$A$1:$M$2737,13, FALSE))</f>
        <v>43572</v>
      </c>
      <c r="E83" s="40"/>
      <c r="F83" s="47" t="s">
        <v>372</v>
      </c>
      <c r="G83" s="49" t="str">
        <f t="shared" si="11"/>
        <v>Reg</v>
      </c>
      <c r="H83" s="50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5.75" customHeight="1">
      <c r="A84" s="44" t="s">
        <v>383</v>
      </c>
      <c r="B84" s="52">
        <f>IFERROR(VLOOKUP(A76,REKAPAN!$A$1:$M$2737,6, FALSE))</f>
        <v>2</v>
      </c>
      <c r="C84" s="58" t="s">
        <v>325</v>
      </c>
      <c r="D84" s="60" t="str">
        <f>IFERROR(VLOOKUP(A76,REKAPAN!$A$1:$M$2737,11, FALSE))</f>
        <v/>
      </c>
      <c r="E84" s="40"/>
      <c r="F84" s="47" t="s">
        <v>394</v>
      </c>
      <c r="G84" s="61" t="str">
        <f>IFERROR(VLOOKUP(A76,REKAPAN!$A$1:$O$2737,14, FALSE))</f>
        <v/>
      </c>
      <c r="H84" s="50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5.75" customHeight="1">
      <c r="A85" s="44" t="s">
        <v>404</v>
      </c>
      <c r="B85" s="62" t="str">
        <f>IFERROR(VLOOKUP(A76,REKAPAN!$A$1:$M$2737,5, FALSE))</f>
        <v>tisha lavender S set</v>
      </c>
      <c r="C85" s="58" t="s">
        <v>351</v>
      </c>
      <c r="D85" s="60">
        <f>IFERROR(VLOOKUP(A76,REKAPAN!$A$1:$M$2737,9, FALSE))</f>
        <v>29000</v>
      </c>
      <c r="E85" s="40"/>
      <c r="F85" s="47" t="s">
        <v>383</v>
      </c>
      <c r="G85" s="63">
        <f t="shared" ref="G85:G86" si="12">B84</f>
        <v>2</v>
      </c>
      <c r="H85" s="50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9.5" customHeight="1">
      <c r="A86" s="64"/>
      <c r="C86" s="58" t="s">
        <v>372</v>
      </c>
      <c r="D86" s="65" t="str">
        <f>IFERROR(VLOOKUP(A76,REKAPAN!$A$1:$M$2737,10, FALSE))</f>
        <v>Reg</v>
      </c>
      <c r="E86" s="40"/>
      <c r="F86" s="47" t="s">
        <v>404</v>
      </c>
      <c r="G86" s="66" t="str">
        <f t="shared" si="12"/>
        <v>tisha lavender S set</v>
      </c>
      <c r="H86" s="50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24.75" customHeight="1">
      <c r="A87" s="64"/>
      <c r="C87" s="58" t="s">
        <v>394</v>
      </c>
      <c r="D87" s="67"/>
      <c r="E87" s="40"/>
      <c r="F87" s="47"/>
      <c r="H87" s="50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2.0" customHeight="1">
      <c r="A88" s="64"/>
      <c r="C88" s="53"/>
      <c r="D88" s="50"/>
      <c r="E88" s="40"/>
      <c r="F88" s="64"/>
      <c r="H88" s="50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5.75" customHeight="1">
      <c r="A89" s="47" t="s">
        <v>460</v>
      </c>
      <c r="B89" s="68" t="s">
        <v>462</v>
      </c>
      <c r="C89" s="53"/>
      <c r="D89" s="54"/>
      <c r="E89" s="40"/>
      <c r="F89" s="69" t="s">
        <v>464</v>
      </c>
      <c r="G89" s="70" t="s">
        <v>469</v>
      </c>
      <c r="H89" s="71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5.75" customHeight="1">
      <c r="A90" s="72" t="str">
        <f>IFERROR(VLOOKUP(A76,REKAPAN!$A$2:$R$2737,16, FALSE))</f>
        <v/>
      </c>
      <c r="B90" s="73"/>
      <c r="C90" s="74"/>
      <c r="D90" s="75"/>
      <c r="E90" s="76"/>
      <c r="F90" s="77"/>
      <c r="G90" s="78"/>
      <c r="H90" s="79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5.75" customHeight="1">
      <c r="A91" s="26" t="s">
        <v>1774</v>
      </c>
      <c r="B91" s="27"/>
      <c r="C91" s="27"/>
      <c r="D91" s="28"/>
      <c r="E91" s="29"/>
      <c r="F91" s="30" t="str">
        <f>A91</f>
        <v>(17)7</v>
      </c>
      <c r="G91" s="31" t="s">
        <v>238</v>
      </c>
      <c r="H91" s="32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5.75" customHeight="1">
      <c r="A92" s="34" t="s">
        <v>239</v>
      </c>
      <c r="B92" s="35" t="str">
        <f>IFERROR(VLOOKUP(A91,REKAPAN!$A$1:$M$2737,2, FALSE))</f>
        <v>MILA KURNIA CANDRA</v>
      </c>
      <c r="C92" s="36"/>
      <c r="D92" s="38"/>
      <c r="E92" s="40"/>
      <c r="F92" s="30" t="s">
        <v>266</v>
      </c>
      <c r="G92" s="43" t="str">
        <f>B98</f>
        <v>Putri (087725992232)</v>
      </c>
      <c r="H92" s="28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5.75" customHeight="1">
      <c r="A93" s="44" t="s">
        <v>269</v>
      </c>
      <c r="B93" s="45" t="str">
        <f>IFERROR(VLOOKUP(A91,REKAPAN!$A$1:$M$2737,3, FALSE))</f>
        <v>JL. SUPLIR NO.3 KEL.GANJAR ASRI, KEC.METRO BARAT, KOTA METRO, LAMPUNG</v>
      </c>
      <c r="D93" s="46"/>
      <c r="E93" s="40"/>
      <c r="F93" s="47" t="s">
        <v>270</v>
      </c>
      <c r="G93" s="49" t="str">
        <f>B92</f>
        <v>MILA KURNIA CANDRA</v>
      </c>
      <c r="H93" s="50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7.25" customHeight="1">
      <c r="A94" s="44"/>
      <c r="D94" s="46"/>
      <c r="E94" s="40"/>
      <c r="F94" s="47" t="s">
        <v>283</v>
      </c>
      <c r="G94" s="51">
        <f t="shared" ref="G94:G98" si="13">D97</f>
        <v>43570</v>
      </c>
      <c r="H94" s="50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22.5" customHeight="1">
      <c r="A95" s="44"/>
      <c r="D95" s="46"/>
      <c r="E95" s="40"/>
      <c r="F95" s="47" t="s">
        <v>300</v>
      </c>
      <c r="G95" s="51">
        <f t="shared" si="13"/>
        <v>43572</v>
      </c>
      <c r="H95" s="50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5.75" customHeight="1">
      <c r="A96" s="44" t="s">
        <v>306</v>
      </c>
      <c r="B96" s="52">
        <f>IFERROR(VLOOKUP(A91,REKAPAN!$A$1:$M$2737,4, FALSE))</f>
        <v>85669905222</v>
      </c>
      <c r="C96" s="53"/>
      <c r="D96" s="54"/>
      <c r="E96" s="40"/>
      <c r="F96" s="47" t="s">
        <v>325</v>
      </c>
      <c r="G96" s="49" t="str">
        <f t="shared" si="13"/>
        <v/>
      </c>
      <c r="H96" s="50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5.75" customHeight="1">
      <c r="A97" s="30" t="s">
        <v>4013</v>
      </c>
      <c r="B97" s="55" t="s">
        <v>333</v>
      </c>
      <c r="C97" s="56" t="s">
        <v>283</v>
      </c>
      <c r="D97" s="57">
        <f>IFERROR(VLOOKUP(A91,REKAPAN!$A$1:$M$2737,12, FALSE))</f>
        <v>43570</v>
      </c>
      <c r="E97" s="40"/>
      <c r="F97" s="47" t="s">
        <v>351</v>
      </c>
      <c r="G97" s="49">
        <f t="shared" si="13"/>
        <v>26000</v>
      </c>
      <c r="H97" s="50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5.75" customHeight="1">
      <c r="A98" s="44" t="s">
        <v>266</v>
      </c>
      <c r="B98" s="52" t="str">
        <f>IFERROR(VLOOKUP(A91,REKAPAN!$A$1:$O$2737,15, FALSE))</f>
        <v>Putri (087725992232)</v>
      </c>
      <c r="C98" s="58" t="s">
        <v>300</v>
      </c>
      <c r="D98" s="59">
        <f>IFERROR(VLOOKUP(A91,REKAPAN!$A$1:$M$2737,13, FALSE))</f>
        <v>43572</v>
      </c>
      <c r="E98" s="40"/>
      <c r="F98" s="47" t="s">
        <v>372</v>
      </c>
      <c r="G98" s="49" t="str">
        <f t="shared" si="13"/>
        <v>Reg</v>
      </c>
      <c r="H98" s="50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5.75" customHeight="1">
      <c r="A99" s="44" t="s">
        <v>383</v>
      </c>
      <c r="B99" s="52">
        <f>IFERROR(VLOOKUP(A91,REKAPAN!$A$1:$M$2737,6, FALSE))</f>
        <v>1</v>
      </c>
      <c r="C99" s="58" t="s">
        <v>325</v>
      </c>
      <c r="D99" s="60" t="str">
        <f>IFERROR(VLOOKUP(A91,REKAPAN!$A$1:$M$2737,11, FALSE))</f>
        <v/>
      </c>
      <c r="E99" s="40"/>
      <c r="F99" s="47" t="s">
        <v>394</v>
      </c>
      <c r="G99" s="61" t="str">
        <f>IFERROR(VLOOKUP(A91,REKAPAN!$A$1:$O$2737,14, FALSE))</f>
        <v/>
      </c>
      <c r="H99" s="50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5.75" customHeight="1">
      <c r="A100" s="44" t="s">
        <v>404</v>
      </c>
      <c r="B100" s="62" t="str">
        <f>IFERROR(VLOOKUP(A91,REKAPAN!$A$1:$M$2737,5, FALSE))</f>
        <v>shofa magenta M</v>
      </c>
      <c r="C100" s="58" t="s">
        <v>351</v>
      </c>
      <c r="D100" s="60">
        <f>IFERROR(VLOOKUP(A91,REKAPAN!$A$1:$M$2737,9, FALSE))</f>
        <v>26000</v>
      </c>
      <c r="E100" s="40"/>
      <c r="F100" s="47" t="s">
        <v>383</v>
      </c>
      <c r="G100" s="63">
        <f t="shared" ref="G100:G101" si="14">B99</f>
        <v>1</v>
      </c>
      <c r="H100" s="50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5.75" customHeight="1">
      <c r="A101" s="64"/>
      <c r="C101" s="58" t="s">
        <v>372</v>
      </c>
      <c r="D101" s="65" t="str">
        <f>IFERROR(VLOOKUP(A91,REKAPAN!$A$1:$M$2737,10, FALSE))</f>
        <v>Reg</v>
      </c>
      <c r="E101" s="40"/>
      <c r="F101" s="47" t="s">
        <v>404</v>
      </c>
      <c r="G101" s="66" t="str">
        <f t="shared" si="14"/>
        <v>shofa magenta M</v>
      </c>
      <c r="H101" s="50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5.75" customHeight="1">
      <c r="A102" s="64"/>
      <c r="C102" s="58" t="s">
        <v>394</v>
      </c>
      <c r="D102" s="67"/>
      <c r="E102" s="40"/>
      <c r="F102" s="47"/>
      <c r="H102" s="50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31.5" customHeight="1">
      <c r="A103" s="64"/>
      <c r="C103" s="53"/>
      <c r="D103" s="50"/>
      <c r="E103" s="40"/>
      <c r="F103" s="64"/>
      <c r="H103" s="50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5.75" customHeight="1">
      <c r="A104" s="47" t="s">
        <v>460</v>
      </c>
      <c r="B104" s="68" t="s">
        <v>462</v>
      </c>
      <c r="C104" s="53"/>
      <c r="D104" s="54"/>
      <c r="E104" s="40"/>
      <c r="F104" s="69" t="s">
        <v>464</v>
      </c>
      <c r="G104" s="70" t="s">
        <v>469</v>
      </c>
      <c r="H104" s="71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5.75" customHeight="1">
      <c r="A105" s="72" t="str">
        <f>IFERROR(VLOOKUP(A91,REKAPAN!$A$2:$R$2737,16, FALSE))</f>
        <v/>
      </c>
      <c r="B105" s="73"/>
      <c r="C105" s="74"/>
      <c r="D105" s="75"/>
      <c r="E105" s="76"/>
      <c r="F105" s="77"/>
      <c r="G105" s="78"/>
      <c r="H105" s="79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5.75" customHeight="1">
      <c r="A106" s="26" t="s">
        <v>3218</v>
      </c>
      <c r="B106" s="27"/>
      <c r="C106" s="27"/>
      <c r="D106" s="28"/>
      <c r="E106" s="29"/>
      <c r="F106" s="30" t="str">
        <f>A106</f>
        <v>(17)8</v>
      </c>
      <c r="G106" s="31" t="s">
        <v>238</v>
      </c>
      <c r="H106" s="32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5.75" customHeight="1">
      <c r="A107" s="34" t="s">
        <v>239</v>
      </c>
      <c r="B107" s="35" t="str">
        <f>IFERROR(VLOOKUP(A106,REKAPAN!$A$1:$M$2737,2, FALSE))</f>
        <v>Nini nurhayati</v>
      </c>
      <c r="C107" s="36"/>
      <c r="D107" s="38"/>
      <c r="E107" s="40"/>
      <c r="F107" s="30" t="s">
        <v>266</v>
      </c>
      <c r="G107" s="43" t="str">
        <f>B113</f>
        <v>Sheika Hijab (0852-2340-4424)</v>
      </c>
      <c r="H107" s="28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5.75" customHeight="1">
      <c r="A108" s="44" t="s">
        <v>269</v>
      </c>
      <c r="B108" s="45" t="str">
        <f>IFERROR(VLOOKUP(A106,REKAPAN!$A$1:$M$2737,3, FALSE))</f>
        <v>pondok petir simpang 5 rt 01/02 no 48 Kec bojong sari depok</v>
      </c>
      <c r="D108" s="46"/>
      <c r="E108" s="40"/>
      <c r="F108" s="47" t="s">
        <v>270</v>
      </c>
      <c r="G108" s="49" t="str">
        <f>B107</f>
        <v>Nini nurhayati</v>
      </c>
      <c r="H108" s="50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27.75" customHeight="1">
      <c r="A109" s="44"/>
      <c r="D109" s="46"/>
      <c r="E109" s="40"/>
      <c r="F109" s="47" t="s">
        <v>283</v>
      </c>
      <c r="G109" s="51" t="str">
        <f t="shared" ref="G109:G113" si="15">D112</f>
        <v/>
      </c>
      <c r="H109" s="50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30.75" customHeight="1">
      <c r="A110" s="44"/>
      <c r="D110" s="46"/>
      <c r="E110" s="40"/>
      <c r="F110" s="47" t="s">
        <v>300</v>
      </c>
      <c r="G110" s="51">
        <f t="shared" si="15"/>
        <v>43571</v>
      </c>
      <c r="H110" s="50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5.75" customHeight="1">
      <c r="A111" s="44" t="s">
        <v>306</v>
      </c>
      <c r="B111" s="52">
        <f>IFERROR(VLOOKUP(A106,REKAPAN!$A$1:$M$2737,4, FALSE))</f>
        <v>85711488342</v>
      </c>
      <c r="C111" s="53"/>
      <c r="D111" s="54"/>
      <c r="E111" s="40"/>
      <c r="F111" s="47" t="s">
        <v>325</v>
      </c>
      <c r="G111" s="49" t="str">
        <f t="shared" si="15"/>
        <v/>
      </c>
      <c r="H111" s="50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5.75" customHeight="1">
      <c r="A112" s="30" t="s">
        <v>4013</v>
      </c>
      <c r="B112" s="55" t="s">
        <v>333</v>
      </c>
      <c r="C112" s="56" t="s">
        <v>283</v>
      </c>
      <c r="D112" s="57" t="str">
        <f>IFERROR(VLOOKUP(A106,REKAPAN!$A$1:$M$2737,12, FALSE))</f>
        <v/>
      </c>
      <c r="E112" s="40"/>
      <c r="F112" s="47" t="s">
        <v>351</v>
      </c>
      <c r="G112" s="49">
        <f t="shared" si="15"/>
        <v>12000</v>
      </c>
      <c r="H112" s="50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5.75" customHeight="1">
      <c r="A113" s="44" t="s">
        <v>266</v>
      </c>
      <c r="B113" s="52" t="str">
        <f>IFERROR(VLOOKUP(A106,REKAPAN!$A$1:$O$2737,15, FALSE))</f>
        <v>Sheika Hijab (0852-2340-4424)</v>
      </c>
      <c r="C113" s="58" t="s">
        <v>300</v>
      </c>
      <c r="D113" s="59">
        <f>IFERROR(VLOOKUP(A106,REKAPAN!$A$1:$M$2737,13, FALSE))</f>
        <v>43571</v>
      </c>
      <c r="E113" s="40"/>
      <c r="F113" s="47" t="s">
        <v>372</v>
      </c>
      <c r="G113" s="49" t="str">
        <f t="shared" si="15"/>
        <v>REG</v>
      </c>
      <c r="H113" s="50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5.75" customHeight="1">
      <c r="A114" s="44" t="s">
        <v>383</v>
      </c>
      <c r="B114" s="52">
        <f>IFERROR(VLOOKUP(A106,REKAPAN!$A$1:$M$2737,6, FALSE))</f>
        <v>2</v>
      </c>
      <c r="C114" s="58" t="s">
        <v>325</v>
      </c>
      <c r="D114" s="60" t="str">
        <f>IFERROR(VLOOKUP(A106,REKAPAN!$A$1:$M$2737,11, FALSE))</f>
        <v/>
      </c>
      <c r="E114" s="40"/>
      <c r="F114" s="47" t="s">
        <v>394</v>
      </c>
      <c r="G114" s="61" t="str">
        <f>IFERROR(VLOOKUP(A106,REKAPAN!$A$1:$O$2737,14, FALSE))</f>
        <v>TRIYADI</v>
      </c>
      <c r="H114" s="50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5.75" customHeight="1">
      <c r="A115" s="44" t="s">
        <v>404</v>
      </c>
      <c r="B115" s="62" t="str">
        <f>IFERROR(VLOOKUP(A106,REKAPAN!$A$1:$M$2737,5, FALSE))</f>
        <v>satu set azni ukuran XL warna maroon</v>
      </c>
      <c r="C115" s="58" t="s">
        <v>351</v>
      </c>
      <c r="D115" s="60">
        <f>IFERROR(VLOOKUP(A106,REKAPAN!$A$1:$M$2737,9, FALSE))</f>
        <v>12000</v>
      </c>
      <c r="E115" s="40"/>
      <c r="F115" s="47" t="s">
        <v>383</v>
      </c>
      <c r="G115" s="63">
        <f t="shared" ref="G115:G116" si="16">B114</f>
        <v>2</v>
      </c>
      <c r="H115" s="50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5.75" customHeight="1">
      <c r="A116" s="64"/>
      <c r="C116" s="58" t="s">
        <v>372</v>
      </c>
      <c r="D116" s="65" t="str">
        <f>IFERROR(VLOOKUP(A106,REKAPAN!$A$1:$M$2737,10, FALSE))</f>
        <v>REG</v>
      </c>
      <c r="E116" s="40"/>
      <c r="F116" s="47" t="s">
        <v>404</v>
      </c>
      <c r="G116" s="66" t="str">
        <f t="shared" si="16"/>
        <v>satu set azni ukuran XL warna maroon</v>
      </c>
      <c r="H116" s="50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5.75" customHeight="1">
      <c r="A117" s="64"/>
      <c r="C117" s="58" t="s">
        <v>394</v>
      </c>
      <c r="D117" s="67"/>
      <c r="E117" s="40"/>
      <c r="F117" s="47"/>
      <c r="H117" s="50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33.75" customHeight="1">
      <c r="A118" s="64"/>
      <c r="C118" s="53"/>
      <c r="D118" s="50"/>
      <c r="E118" s="40"/>
      <c r="F118" s="64"/>
      <c r="H118" s="50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5.75" customHeight="1">
      <c r="A119" s="47" t="s">
        <v>460</v>
      </c>
      <c r="B119" s="68" t="s">
        <v>462</v>
      </c>
      <c r="C119" s="53"/>
      <c r="D119" s="54"/>
      <c r="E119" s="40"/>
      <c r="F119" s="69" t="s">
        <v>464</v>
      </c>
      <c r="G119" s="70" t="s">
        <v>469</v>
      </c>
      <c r="H119" s="71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5.75" customHeight="1">
      <c r="A120" s="72" t="str">
        <f>IFERROR(VLOOKUP(A106,REKAPAN!$A$2:$R$2737,16, FALSE))</f>
        <v/>
      </c>
      <c r="B120" s="73"/>
      <c r="C120" s="74"/>
      <c r="D120" s="75"/>
      <c r="E120" s="76"/>
      <c r="F120" s="77"/>
      <c r="G120" s="78"/>
      <c r="H120" s="79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5.75" customHeight="1">
      <c r="A121" s="26" t="s">
        <v>3222</v>
      </c>
      <c r="B121" s="27"/>
      <c r="C121" s="27"/>
      <c r="D121" s="28"/>
      <c r="E121" s="29"/>
      <c r="F121" s="30" t="str">
        <f>A121</f>
        <v>(17)9</v>
      </c>
      <c r="G121" s="31" t="s">
        <v>238</v>
      </c>
      <c r="H121" s="32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5.75" customHeight="1">
      <c r="A122" s="34" t="s">
        <v>239</v>
      </c>
      <c r="B122" s="35" t="str">
        <f>IFERROR(VLOOKUP(A121,REKAPAN!$A$1:$M$2737,2, FALSE))</f>
        <v>ase tuti turyati/nurul nugraha</v>
      </c>
      <c r="C122" s="36"/>
      <c r="D122" s="38"/>
      <c r="E122" s="40"/>
      <c r="F122" s="30" t="s">
        <v>266</v>
      </c>
      <c r="G122" s="43" t="str">
        <f>B128</f>
        <v>Zabiya ( 0822-4046-0900 )</v>
      </c>
      <c r="H122" s="28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5.75" customHeight="1">
      <c r="A123" s="44" t="s">
        <v>269</v>
      </c>
      <c r="B123" s="45" t="str">
        <f>IFERROR(VLOOKUP(A121,REKAPAN!$A$1:$M$2737,3, FALSE))</f>
        <v>Kp.bebedahan ds.sukasenang rt 02 rw 15 kec. Banyuresmi kab. Garut</v>
      </c>
      <c r="D123" s="46"/>
      <c r="E123" s="40"/>
      <c r="F123" s="47" t="s">
        <v>270</v>
      </c>
      <c r="G123" s="49" t="str">
        <f>B122</f>
        <v>ase tuti turyati/nurul nugraha</v>
      </c>
      <c r="H123" s="50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24.75" customHeight="1">
      <c r="A124" s="44"/>
      <c r="D124" s="46"/>
      <c r="E124" s="40"/>
      <c r="F124" s="47" t="s">
        <v>283</v>
      </c>
      <c r="G124" s="51" t="str">
        <f t="shared" ref="G124:G128" si="17">D127</f>
        <v/>
      </c>
      <c r="H124" s="50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22.5" customHeight="1">
      <c r="A125" s="44"/>
      <c r="D125" s="46"/>
      <c r="E125" s="40"/>
      <c r="F125" s="47" t="s">
        <v>300</v>
      </c>
      <c r="G125" s="51">
        <f t="shared" si="17"/>
        <v>43571</v>
      </c>
      <c r="H125" s="50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5.75" customHeight="1">
      <c r="A126" s="44" t="s">
        <v>306</v>
      </c>
      <c r="B126" s="52">
        <f>IFERROR(VLOOKUP(A121,REKAPAN!$A$1:$M$2737,4, FALSE))</f>
        <v>89680402781</v>
      </c>
      <c r="C126" s="53"/>
      <c r="D126" s="54"/>
      <c r="E126" s="40"/>
      <c r="F126" s="47" t="s">
        <v>325</v>
      </c>
      <c r="G126" s="49" t="str">
        <f t="shared" si="17"/>
        <v/>
      </c>
      <c r="H126" s="50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5.75" customHeight="1">
      <c r="A127" s="30" t="s">
        <v>4013</v>
      </c>
      <c r="B127" s="55" t="s">
        <v>333</v>
      </c>
      <c r="C127" s="56" t="s">
        <v>283</v>
      </c>
      <c r="D127" s="57" t="str">
        <f>IFERROR(VLOOKUP(A121,REKAPAN!$A$1:$M$2737,12, FALSE))</f>
        <v/>
      </c>
      <c r="E127" s="40"/>
      <c r="F127" s="47" t="s">
        <v>351</v>
      </c>
      <c r="G127" s="49">
        <f t="shared" si="17"/>
        <v>13000</v>
      </c>
      <c r="H127" s="50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5.75" customHeight="1">
      <c r="A128" s="44" t="s">
        <v>266</v>
      </c>
      <c r="B128" s="52" t="str">
        <f>IFERROR(VLOOKUP(A121,REKAPAN!$A$1:$O$2737,15, FALSE))</f>
        <v>Zabiya ( 0822-4046-0900 )</v>
      </c>
      <c r="C128" s="58" t="s">
        <v>300</v>
      </c>
      <c r="D128" s="59">
        <f>IFERROR(VLOOKUP(A121,REKAPAN!$A$1:$M$2737,13, FALSE))</f>
        <v>43571</v>
      </c>
      <c r="E128" s="40"/>
      <c r="F128" s="47" t="s">
        <v>372</v>
      </c>
      <c r="G128" s="49" t="str">
        <f t="shared" si="17"/>
        <v>REG</v>
      </c>
      <c r="H128" s="50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5.75" customHeight="1">
      <c r="A129" s="44" t="s">
        <v>383</v>
      </c>
      <c r="B129" s="52">
        <f>IFERROR(VLOOKUP(A121,REKAPAN!$A$1:$M$2737,6, FALSE))</f>
        <v>1</v>
      </c>
      <c r="C129" s="58" t="s">
        <v>325</v>
      </c>
      <c r="D129" s="60" t="str">
        <f>IFERROR(VLOOKUP(A121,REKAPAN!$A$1:$M$2737,11, FALSE))</f>
        <v/>
      </c>
      <c r="E129" s="40"/>
      <c r="F129" s="47" t="s">
        <v>394</v>
      </c>
      <c r="G129" s="61" t="str">
        <f>IFERROR(VLOOKUP(A121,REKAPAN!$A$1:$O$2737,14, FALSE))</f>
        <v>AGEN DERI</v>
      </c>
      <c r="H129" s="50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5.75" customHeight="1">
      <c r="A130" s="44" t="s">
        <v>404</v>
      </c>
      <c r="B130" s="62" t="str">
        <f>IFERROR(VLOOKUP(A121,REKAPAN!$A$1:$M$2737,5, FALSE))</f>
        <v>DO yara black size M</v>
      </c>
      <c r="C130" s="58" t="s">
        <v>351</v>
      </c>
      <c r="D130" s="60">
        <f>IFERROR(VLOOKUP(A121,REKAPAN!$A$1:$M$2737,9, FALSE))</f>
        <v>13000</v>
      </c>
      <c r="E130" s="40"/>
      <c r="F130" s="47" t="s">
        <v>383</v>
      </c>
      <c r="G130" s="63">
        <f t="shared" ref="G130:G131" si="18">B129</f>
        <v>1</v>
      </c>
      <c r="H130" s="50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5.75" customHeight="1">
      <c r="A131" s="64"/>
      <c r="C131" s="58" t="s">
        <v>372</v>
      </c>
      <c r="D131" s="65" t="str">
        <f>IFERROR(VLOOKUP(A121,REKAPAN!$A$1:$M$2737,10, FALSE))</f>
        <v>REG</v>
      </c>
      <c r="E131" s="40"/>
      <c r="F131" s="47" t="s">
        <v>404</v>
      </c>
      <c r="G131" s="66" t="str">
        <f t="shared" si="18"/>
        <v>DO yara black size M</v>
      </c>
      <c r="H131" s="50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5.75" customHeight="1">
      <c r="A132" s="64"/>
      <c r="C132" s="58" t="s">
        <v>394</v>
      </c>
      <c r="D132" s="67"/>
      <c r="E132" s="40"/>
      <c r="F132" s="47"/>
      <c r="H132" s="50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5.75" customHeight="1">
      <c r="A133" s="64"/>
      <c r="C133" s="53"/>
      <c r="D133" s="50"/>
      <c r="E133" s="40"/>
      <c r="F133" s="64"/>
      <c r="H133" s="50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5.75" customHeight="1">
      <c r="A134" s="47" t="s">
        <v>460</v>
      </c>
      <c r="B134" s="68" t="s">
        <v>462</v>
      </c>
      <c r="C134" s="53"/>
      <c r="D134" s="54"/>
      <c r="E134" s="40"/>
      <c r="F134" s="69" t="s">
        <v>464</v>
      </c>
      <c r="G134" s="70" t="s">
        <v>469</v>
      </c>
      <c r="H134" s="71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5.75" customHeight="1">
      <c r="A135" s="72" t="str">
        <f>IFERROR(VLOOKUP(A121,REKAPAN!$A$2:$R$2737,16, FALSE))</f>
        <v/>
      </c>
      <c r="B135" s="73"/>
      <c r="C135" s="74"/>
      <c r="D135" s="75"/>
      <c r="E135" s="76"/>
      <c r="F135" s="77"/>
      <c r="G135" s="78"/>
      <c r="H135" s="79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5.75" customHeight="1">
      <c r="A136" s="26" t="s">
        <v>3226</v>
      </c>
      <c r="B136" s="27"/>
      <c r="C136" s="27"/>
      <c r="D136" s="28"/>
      <c r="E136" s="29"/>
      <c r="F136" s="30" t="str">
        <f>A136</f>
        <v>(17)10</v>
      </c>
      <c r="G136" s="31" t="s">
        <v>238</v>
      </c>
      <c r="H136" s="32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5.75" customHeight="1">
      <c r="A137" s="34" t="s">
        <v>239</v>
      </c>
      <c r="B137" s="35" t="str">
        <f>IFERROR(VLOOKUP(A136,REKAPAN!$A$1:$M$2737,2, FALSE))</f>
        <v>Hariyanti</v>
      </c>
      <c r="C137" s="36"/>
      <c r="D137" s="38"/>
      <c r="E137" s="40"/>
      <c r="F137" s="30" t="s">
        <v>266</v>
      </c>
      <c r="G137" s="43" t="str">
        <f>B143</f>
        <v>Zabiya ( 0822-4046-0900 )</v>
      </c>
      <c r="H137" s="28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5.75" customHeight="1">
      <c r="A138" s="44" t="s">
        <v>269</v>
      </c>
      <c r="B138" s="45" t="str">
        <f>IFERROR(VLOOKUP(A136,REKAPAN!$A$1:$M$2737,3, FALSE))</f>
        <v>Toko Imron Service, jln smkn 3 ppu rt 02 dusun 1, ds babulu darat kec. Babulu kab. Penajam Paser Utara prov. KAL-TIM
Kode Pos: 76285</v>
      </c>
      <c r="D138" s="46"/>
      <c r="E138" s="40"/>
      <c r="F138" s="47" t="s">
        <v>270</v>
      </c>
      <c r="G138" s="49" t="str">
        <f>B137</f>
        <v>Hariyanti</v>
      </c>
      <c r="H138" s="50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20.25" customHeight="1">
      <c r="A139" s="44"/>
      <c r="D139" s="46"/>
      <c r="E139" s="40"/>
      <c r="F139" s="47" t="s">
        <v>283</v>
      </c>
      <c r="G139" s="51" t="str">
        <f t="shared" ref="G139:G143" si="19">D142</f>
        <v/>
      </c>
      <c r="H139" s="50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62.25" customHeight="1">
      <c r="A140" s="44"/>
      <c r="D140" s="46"/>
      <c r="E140" s="40"/>
      <c r="F140" s="47" t="s">
        <v>300</v>
      </c>
      <c r="G140" s="51">
        <f t="shared" si="19"/>
        <v>43571</v>
      </c>
      <c r="H140" s="50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5.75" customHeight="1">
      <c r="A141" s="44" t="s">
        <v>306</v>
      </c>
      <c r="B141" s="52">
        <f>IFERROR(VLOOKUP(A136,REKAPAN!$A$1:$M$2737,4, FALSE))</f>
        <v>82255364672</v>
      </c>
      <c r="C141" s="53"/>
      <c r="D141" s="54"/>
      <c r="E141" s="40"/>
      <c r="F141" s="47" t="s">
        <v>325</v>
      </c>
      <c r="G141" s="49" t="str">
        <f t="shared" si="19"/>
        <v/>
      </c>
      <c r="H141" s="50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5.75" customHeight="1">
      <c r="A142" s="30" t="s">
        <v>4013</v>
      </c>
      <c r="B142" s="55" t="s">
        <v>333</v>
      </c>
      <c r="C142" s="56" t="s">
        <v>283</v>
      </c>
      <c r="D142" s="57" t="str">
        <f>IFERROR(VLOOKUP(A136,REKAPAN!$A$1:$M$2737,12, FALSE))</f>
        <v/>
      </c>
      <c r="E142" s="40"/>
      <c r="F142" s="47" t="s">
        <v>351</v>
      </c>
      <c r="G142" s="49">
        <f t="shared" si="19"/>
        <v>61000</v>
      </c>
      <c r="H142" s="50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5.75" customHeight="1">
      <c r="A143" s="44" t="s">
        <v>266</v>
      </c>
      <c r="B143" s="52" t="str">
        <f>IFERROR(VLOOKUP(A136,REKAPAN!$A$1:$O$2737,15, FALSE))</f>
        <v>Zabiya ( 0822-4046-0900 )</v>
      </c>
      <c r="C143" s="58" t="s">
        <v>300</v>
      </c>
      <c r="D143" s="59">
        <f>IFERROR(VLOOKUP(A136,REKAPAN!$A$1:$M$2737,13, FALSE))</f>
        <v>43571</v>
      </c>
      <c r="E143" s="40"/>
      <c r="F143" s="47" t="s">
        <v>372</v>
      </c>
      <c r="G143" s="49" t="str">
        <f t="shared" si="19"/>
        <v>REG</v>
      </c>
      <c r="H143" s="50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5.75" customHeight="1">
      <c r="A144" s="44" t="s">
        <v>383</v>
      </c>
      <c r="B144" s="52">
        <f>IFERROR(VLOOKUP(A136,REKAPAN!$A$1:$M$2737,6, FALSE))</f>
        <v>2</v>
      </c>
      <c r="C144" s="58" t="s">
        <v>325</v>
      </c>
      <c r="D144" s="60" t="str">
        <f>IFERROR(VLOOKUP(A136,REKAPAN!$A$1:$M$2737,11, FALSE))</f>
        <v/>
      </c>
      <c r="E144" s="40"/>
      <c r="F144" s="47" t="s">
        <v>394</v>
      </c>
      <c r="G144" s="61" t="str">
        <f>IFERROR(VLOOKUP(A136,REKAPAN!$A$1:$O$2737,14, FALSE))</f>
        <v>AGEN DERI</v>
      </c>
      <c r="H144" s="50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5.75" customHeight="1">
      <c r="A145" s="44" t="s">
        <v>404</v>
      </c>
      <c r="B145" s="62" t="str">
        <f>IFERROR(VLOOKUP(A136,REKAPAN!$A$1:$M$2737,5, FALSE))</f>
        <v>1 set yara nude size s</v>
      </c>
      <c r="C145" s="58" t="s">
        <v>351</v>
      </c>
      <c r="D145" s="60">
        <f>IFERROR(VLOOKUP(A136,REKAPAN!$A$1:$M$2737,9, FALSE))</f>
        <v>61000</v>
      </c>
      <c r="E145" s="40"/>
      <c r="F145" s="47" t="s">
        <v>383</v>
      </c>
      <c r="G145" s="63">
        <f t="shared" ref="G145:G146" si="20">B144</f>
        <v>2</v>
      </c>
      <c r="H145" s="50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5.75" customHeight="1">
      <c r="A146" s="64"/>
      <c r="C146" s="58" t="s">
        <v>372</v>
      </c>
      <c r="D146" s="65" t="str">
        <f>IFERROR(VLOOKUP(A136,REKAPAN!$A$1:$M$2737,10, FALSE))</f>
        <v>REG</v>
      </c>
      <c r="E146" s="40"/>
      <c r="F146" s="47" t="s">
        <v>404</v>
      </c>
      <c r="G146" s="66" t="str">
        <f t="shared" si="20"/>
        <v>1 set yara nude size s</v>
      </c>
      <c r="H146" s="50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5.75" customHeight="1">
      <c r="A147" s="64"/>
      <c r="C147" s="58" t="s">
        <v>394</v>
      </c>
      <c r="D147" s="67"/>
      <c r="E147" s="40"/>
      <c r="F147" s="47"/>
      <c r="H147" s="50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34.5" customHeight="1">
      <c r="A148" s="64"/>
      <c r="C148" s="53"/>
      <c r="D148" s="50"/>
      <c r="E148" s="40"/>
      <c r="F148" s="64"/>
      <c r="H148" s="50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5.75" customHeight="1">
      <c r="A149" s="47" t="s">
        <v>460</v>
      </c>
      <c r="B149" s="68" t="s">
        <v>462</v>
      </c>
      <c r="C149" s="53"/>
      <c r="D149" s="54"/>
      <c r="E149" s="40"/>
      <c r="F149" s="69" t="s">
        <v>464</v>
      </c>
      <c r="G149" s="70" t="s">
        <v>469</v>
      </c>
      <c r="H149" s="71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5.75" customHeight="1">
      <c r="A150" s="72" t="str">
        <f>IFERROR(VLOOKUP(A136,REKAPAN!$A$2:$R$2737,16, FALSE))</f>
        <v/>
      </c>
      <c r="B150" s="73"/>
      <c r="C150" s="74"/>
      <c r="D150" s="75"/>
      <c r="E150" s="76"/>
      <c r="F150" s="77"/>
      <c r="G150" s="78"/>
      <c r="H150" s="79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5.75" customHeight="1">
      <c r="A151" s="26" t="s">
        <v>3230</v>
      </c>
      <c r="B151" s="27"/>
      <c r="C151" s="27"/>
      <c r="D151" s="28"/>
      <c r="E151" s="29"/>
      <c r="F151" s="30" t="str">
        <f>A151</f>
        <v>(17)11</v>
      </c>
      <c r="G151" s="31" t="s">
        <v>238</v>
      </c>
      <c r="H151" s="32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5.75" customHeight="1">
      <c r="A152" s="34" t="s">
        <v>239</v>
      </c>
      <c r="B152" s="35" t="str">
        <f>IFERROR(VLOOKUP(A151,REKAPAN!$A$1:$M$2737,2, FALSE))</f>
        <v>kurniawati</v>
      </c>
      <c r="C152" s="36"/>
      <c r="D152" s="38"/>
      <c r="E152" s="40"/>
      <c r="F152" s="30" t="s">
        <v>266</v>
      </c>
      <c r="G152" s="43" t="str">
        <f>B158</f>
        <v>Sheika Hijab (0895-3738-20460)</v>
      </c>
      <c r="H152" s="28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5.75" customHeight="1">
      <c r="A153" s="44" t="s">
        <v>269</v>
      </c>
      <c r="B153" s="45" t="str">
        <f>IFERROR(VLOOKUP(A151,REKAPAN!$A$1:$M$2737,3, FALSE))</f>
        <v>lrg. Al - Hoiriah LK. IV No. 12 Rt 11 Kel. Indralaya Mulya Kec. Indralaya Kab. Ogan Ilir Prov. Sumatera Selatan</v>
      </c>
      <c r="D153" s="46"/>
      <c r="E153" s="40"/>
      <c r="F153" s="47" t="s">
        <v>270</v>
      </c>
      <c r="G153" s="49" t="str">
        <f>B152</f>
        <v>kurniawati</v>
      </c>
      <c r="H153" s="50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5.75" customHeight="1">
      <c r="A154" s="44"/>
      <c r="D154" s="46"/>
      <c r="E154" s="40"/>
      <c r="F154" s="47" t="s">
        <v>283</v>
      </c>
      <c r="G154" s="51" t="str">
        <f t="shared" ref="G154:G158" si="21">D157</f>
        <v/>
      </c>
      <c r="H154" s="50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8.0" customHeight="1">
      <c r="A155" s="44"/>
      <c r="D155" s="46"/>
      <c r="E155" s="40"/>
      <c r="F155" s="47" t="s">
        <v>300</v>
      </c>
      <c r="G155" s="51">
        <f t="shared" si="21"/>
        <v>43571</v>
      </c>
      <c r="H155" s="50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5.75" customHeight="1">
      <c r="A156" s="44" t="s">
        <v>306</v>
      </c>
      <c r="B156" s="52">
        <f>IFERROR(VLOOKUP(A151,REKAPAN!$A$1:$M$2737,4, FALSE))</f>
        <v>81273065498</v>
      </c>
      <c r="C156" s="53"/>
      <c r="D156" s="54"/>
      <c r="E156" s="40"/>
      <c r="F156" s="47" t="s">
        <v>325</v>
      </c>
      <c r="G156" s="49" t="str">
        <f t="shared" si="21"/>
        <v/>
      </c>
      <c r="H156" s="50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5.75" customHeight="1">
      <c r="A157" s="30" t="s">
        <v>4013</v>
      </c>
      <c r="B157" s="55" t="s">
        <v>333</v>
      </c>
      <c r="C157" s="56" t="s">
        <v>283</v>
      </c>
      <c r="D157" s="57" t="str">
        <f>IFERROR(VLOOKUP(A151,REKAPAN!$A$1:$M$2737,12, FALSE))</f>
        <v/>
      </c>
      <c r="E157" s="40"/>
      <c r="F157" s="47" t="s">
        <v>351</v>
      </c>
      <c r="G157" s="49">
        <f t="shared" si="21"/>
        <v>29000</v>
      </c>
      <c r="H157" s="50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5.75" customHeight="1">
      <c r="A158" s="44" t="s">
        <v>266</v>
      </c>
      <c r="B158" s="52" t="str">
        <f>IFERROR(VLOOKUP(A151,REKAPAN!$A$1:$O$2737,15, FALSE))</f>
        <v>Sheika Hijab (0895-3738-20460)</v>
      </c>
      <c r="C158" s="58" t="s">
        <v>300</v>
      </c>
      <c r="D158" s="59">
        <f>IFERROR(VLOOKUP(A151,REKAPAN!$A$1:$M$2737,13, FALSE))</f>
        <v>43571</v>
      </c>
      <c r="E158" s="40"/>
      <c r="F158" s="47" t="s">
        <v>372</v>
      </c>
      <c r="G158" s="49" t="str">
        <f t="shared" si="21"/>
        <v>REG</v>
      </c>
      <c r="H158" s="50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5.75" customHeight="1">
      <c r="A159" s="44" t="s">
        <v>383</v>
      </c>
      <c r="B159" s="52">
        <f>IFERROR(VLOOKUP(A151,REKAPAN!$A$1:$M$2737,6, FALSE))</f>
        <v>2</v>
      </c>
      <c r="C159" s="58" t="s">
        <v>325</v>
      </c>
      <c r="D159" s="60" t="str">
        <f>IFERROR(VLOOKUP(A151,REKAPAN!$A$1:$M$2737,11, FALSE))</f>
        <v/>
      </c>
      <c r="E159" s="40"/>
      <c r="F159" s="47" t="s">
        <v>394</v>
      </c>
      <c r="G159" s="61" t="str">
        <f>IFERROR(VLOOKUP(A151,REKAPAN!$A$1:$O$2737,14, FALSE))</f>
        <v>Tehan</v>
      </c>
      <c r="H159" s="50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5.75" customHeight="1">
      <c r="A160" s="44" t="s">
        <v>404</v>
      </c>
      <c r="B160" s="62" t="str">
        <f>IFERROR(VLOOKUP(A151,REKAPAN!$A$1:$M$2737,5, FALSE))</f>
        <v>Yara Nude ukuran S set</v>
      </c>
      <c r="C160" s="58" t="s">
        <v>351</v>
      </c>
      <c r="D160" s="60">
        <f>IFERROR(VLOOKUP(A151,REKAPAN!$A$1:$M$2737,9, FALSE))</f>
        <v>29000</v>
      </c>
      <c r="E160" s="40"/>
      <c r="F160" s="47" t="s">
        <v>383</v>
      </c>
      <c r="G160" s="63">
        <f t="shared" ref="G160:G161" si="22">B159</f>
        <v>2</v>
      </c>
      <c r="H160" s="50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5.75" customHeight="1">
      <c r="A161" s="64"/>
      <c r="C161" s="58" t="s">
        <v>372</v>
      </c>
      <c r="D161" s="65" t="str">
        <f>IFERROR(VLOOKUP(A151,REKAPAN!$A$1:$M$2737,10, FALSE))</f>
        <v>REG</v>
      </c>
      <c r="E161" s="40"/>
      <c r="F161" s="47" t="s">
        <v>404</v>
      </c>
      <c r="G161" s="66" t="str">
        <f t="shared" si="22"/>
        <v>Yara Nude ukuran S set</v>
      </c>
      <c r="H161" s="50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5.75" customHeight="1">
      <c r="A162" s="64"/>
      <c r="C162" s="58" t="s">
        <v>394</v>
      </c>
      <c r="D162" s="67"/>
      <c r="E162" s="40"/>
      <c r="F162" s="47"/>
      <c r="H162" s="50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5.75" customHeight="1">
      <c r="A163" s="64"/>
      <c r="C163" s="53"/>
      <c r="D163" s="50"/>
      <c r="E163" s="40"/>
      <c r="F163" s="64"/>
      <c r="H163" s="50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5.75" customHeight="1">
      <c r="A164" s="47" t="s">
        <v>460</v>
      </c>
      <c r="B164" s="68" t="s">
        <v>462</v>
      </c>
      <c r="C164" s="53"/>
      <c r="D164" s="54"/>
      <c r="E164" s="40"/>
      <c r="F164" s="69" t="s">
        <v>464</v>
      </c>
      <c r="G164" s="70" t="s">
        <v>469</v>
      </c>
      <c r="H164" s="71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5.75" customHeight="1">
      <c r="A165" s="72" t="str">
        <f>IFERROR(VLOOKUP(A151,REKAPAN!$A$2:$R$2737,16, FALSE))</f>
        <v/>
      </c>
      <c r="B165" s="73"/>
      <c r="C165" s="74"/>
      <c r="D165" s="75"/>
      <c r="E165" s="76"/>
      <c r="F165" s="77"/>
      <c r="G165" s="78"/>
      <c r="H165" s="79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5.75" customHeight="1">
      <c r="A166" s="26" t="s">
        <v>3234</v>
      </c>
      <c r="B166" s="27"/>
      <c r="C166" s="27"/>
      <c r="D166" s="28"/>
      <c r="E166" s="29"/>
      <c r="F166" s="30" t="str">
        <f>A166</f>
        <v>(17)12</v>
      </c>
      <c r="G166" s="31" t="s">
        <v>238</v>
      </c>
      <c r="H166" s="32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5.75" customHeight="1">
      <c r="A167" s="34" t="s">
        <v>239</v>
      </c>
      <c r="B167" s="35" t="str">
        <f>IFERROR(VLOOKUP(A166,REKAPAN!$A$1:$M$2737,2, FALSE))</f>
        <v>Diyah wahyuni</v>
      </c>
      <c r="C167" s="36"/>
      <c r="D167" s="38"/>
      <c r="E167" s="40"/>
      <c r="F167" s="30" t="s">
        <v>266</v>
      </c>
      <c r="G167" s="43" t="str">
        <f>B173</f>
        <v>Dresvania +62 877 36447769</v>
      </c>
      <c r="H167" s="28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5.75" customHeight="1">
      <c r="A168" s="44" t="s">
        <v>269</v>
      </c>
      <c r="B168" s="45" t="str">
        <f>IFERROR(VLOOKUP(A166,REKAPAN!$A$1:$M$2737,3, FALSE))</f>
        <v>jln raya tajem km 1.5 fotocopi sinergi depan kampus 2 unriyo depok sleman Yogyakarta.</v>
      </c>
      <c r="D168" s="46"/>
      <c r="E168" s="40"/>
      <c r="F168" s="47" t="s">
        <v>270</v>
      </c>
      <c r="G168" s="49" t="str">
        <f>B167</f>
        <v>Diyah wahyuni</v>
      </c>
      <c r="H168" s="50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5.75" customHeight="1">
      <c r="A169" s="44"/>
      <c r="D169" s="46"/>
      <c r="E169" s="40"/>
      <c r="F169" s="47" t="s">
        <v>283</v>
      </c>
      <c r="G169" s="51" t="str">
        <f t="shared" ref="G169:G173" si="23">D172</f>
        <v/>
      </c>
      <c r="H169" s="50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21.0" customHeight="1">
      <c r="A170" s="44"/>
      <c r="D170" s="46"/>
      <c r="E170" s="40"/>
      <c r="F170" s="47" t="s">
        <v>300</v>
      </c>
      <c r="G170" s="51">
        <f t="shared" si="23"/>
        <v>43571</v>
      </c>
      <c r="H170" s="50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5.75" customHeight="1">
      <c r="A171" s="44" t="s">
        <v>306</v>
      </c>
      <c r="B171" s="52">
        <f>IFERROR(VLOOKUP(A166,REKAPAN!$A$1:$M$2737,4, FALSE))</f>
        <v>87738517826</v>
      </c>
      <c r="C171" s="53"/>
      <c r="D171" s="54"/>
      <c r="E171" s="40"/>
      <c r="F171" s="47" t="s">
        <v>325</v>
      </c>
      <c r="G171" s="49" t="str">
        <f t="shared" si="23"/>
        <v/>
      </c>
      <c r="H171" s="50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5.75" customHeight="1">
      <c r="A172" s="30" t="s">
        <v>4013</v>
      </c>
      <c r="B172" s="55"/>
      <c r="C172" s="56" t="s">
        <v>283</v>
      </c>
      <c r="D172" s="57" t="str">
        <f>IFERROR(VLOOKUP(A166,REKAPAN!$A$1:$M$2737,12, FALSE))</f>
        <v/>
      </c>
      <c r="E172" s="40"/>
      <c r="F172" s="47" t="s">
        <v>351</v>
      </c>
      <c r="G172" s="49">
        <f t="shared" si="23"/>
        <v>16000</v>
      </c>
      <c r="H172" s="50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5.75" customHeight="1">
      <c r="A173" s="44" t="s">
        <v>266</v>
      </c>
      <c r="B173" s="52" t="str">
        <f>IFERROR(VLOOKUP(A166,REKAPAN!$A$1:$O$2737,15, FALSE))</f>
        <v>Dresvania +62 877 36447769</v>
      </c>
      <c r="C173" s="58" t="s">
        <v>300</v>
      </c>
      <c r="D173" s="59">
        <f>IFERROR(VLOOKUP(A166,REKAPAN!$A$1:$M$2737,13, FALSE))</f>
        <v>43571</v>
      </c>
      <c r="E173" s="40"/>
      <c r="F173" s="47" t="s">
        <v>372</v>
      </c>
      <c r="G173" s="49" t="str">
        <f t="shared" si="23"/>
        <v>REG</v>
      </c>
      <c r="H173" s="50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5.75" customHeight="1">
      <c r="A174" s="44" t="s">
        <v>383</v>
      </c>
      <c r="B174" s="52">
        <f>IFERROR(VLOOKUP(A166,REKAPAN!$A$1:$M$2737,6, FALSE))</f>
        <v>2</v>
      </c>
      <c r="C174" s="58" t="s">
        <v>325</v>
      </c>
      <c r="D174" s="60" t="str">
        <f>IFERROR(VLOOKUP(A166,REKAPAN!$A$1:$M$2737,11, FALSE))</f>
        <v/>
      </c>
      <c r="E174" s="40"/>
      <c r="F174" s="47" t="s">
        <v>394</v>
      </c>
      <c r="G174" s="61" t="str">
        <f>IFERROR(VLOOKUP(A166,REKAPAN!$A$1:$O$2737,14, FALSE))</f>
        <v>AGEN DICO</v>
      </c>
      <c r="H174" s="50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5.75" customHeight="1">
      <c r="A175" s="44" t="s">
        <v>404</v>
      </c>
      <c r="B175" s="62" t="str">
        <f>IFERROR(VLOOKUP(A166,REKAPAN!$A$1:$M$2737,5, FALSE))</f>
        <v>1. Pesanan : yara do green apple M
2. Pesanan : Tisha do navy S</v>
      </c>
      <c r="C175" s="58" t="s">
        <v>351</v>
      </c>
      <c r="D175" s="60">
        <f>IFERROR(VLOOKUP(A166,REKAPAN!$A$1:$M$2737,9, FALSE))</f>
        <v>16000</v>
      </c>
      <c r="E175" s="40"/>
      <c r="F175" s="47" t="s">
        <v>383</v>
      </c>
      <c r="G175" s="63">
        <f t="shared" ref="G175:G176" si="24">B174</f>
        <v>2</v>
      </c>
      <c r="H175" s="50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5.75" customHeight="1">
      <c r="A176" s="64"/>
      <c r="C176" s="58" t="s">
        <v>372</v>
      </c>
      <c r="D176" s="65" t="str">
        <f>IFERROR(VLOOKUP(A166,REKAPAN!$A$1:$M$2737,10, FALSE))</f>
        <v>REG</v>
      </c>
      <c r="E176" s="40"/>
      <c r="F176" s="47" t="s">
        <v>404</v>
      </c>
      <c r="G176" s="66" t="str">
        <f t="shared" si="24"/>
        <v>1. Pesanan : yara do green apple M
2. Pesanan : Tisha do navy S</v>
      </c>
      <c r="H176" s="50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8.0" customHeight="1">
      <c r="A177" s="64"/>
      <c r="C177" s="58" t="s">
        <v>394</v>
      </c>
      <c r="D177" s="67"/>
      <c r="E177" s="40"/>
      <c r="F177" s="47"/>
      <c r="H177" s="50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2.0" customHeight="1">
      <c r="A178" s="64"/>
      <c r="C178" s="53"/>
      <c r="D178" s="50"/>
      <c r="E178" s="40"/>
      <c r="F178" s="64"/>
      <c r="H178" s="50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5.75" customHeight="1">
      <c r="A179" s="47" t="s">
        <v>460</v>
      </c>
      <c r="B179" s="68" t="s">
        <v>462</v>
      </c>
      <c r="C179" s="53"/>
      <c r="D179" s="54"/>
      <c r="E179" s="40"/>
      <c r="F179" s="69" t="s">
        <v>464</v>
      </c>
      <c r="G179" s="70" t="s">
        <v>469</v>
      </c>
      <c r="H179" s="71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5.75" customHeight="1">
      <c r="A180" s="72" t="str">
        <f>IFERROR(VLOOKUP(A166,REKAPAN!$A$2:$R$2737,16, FALSE))</f>
        <v/>
      </c>
      <c r="B180" s="73"/>
      <c r="C180" s="74"/>
      <c r="D180" s="75"/>
      <c r="E180" s="76"/>
      <c r="F180" s="77"/>
      <c r="G180" s="78"/>
      <c r="H180" s="79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5.75" customHeight="1">
      <c r="A181" s="26" t="s">
        <v>3238</v>
      </c>
      <c r="B181" s="27"/>
      <c r="C181" s="27"/>
      <c r="D181" s="28"/>
      <c r="E181" s="29"/>
      <c r="F181" s="30" t="str">
        <f>A181</f>
        <v>(17)13</v>
      </c>
      <c r="G181" s="31" t="s">
        <v>238</v>
      </c>
      <c r="H181" s="32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5.75" customHeight="1">
      <c r="A182" s="34" t="s">
        <v>239</v>
      </c>
      <c r="B182" s="35" t="str">
        <f>IFERROR(VLOOKUP(A181,REKAPAN!$A$1:$M$2737,2, FALSE))</f>
        <v>OLOS</v>
      </c>
      <c r="C182" s="36"/>
      <c r="D182" s="38"/>
      <c r="E182" s="40"/>
      <c r="F182" s="30" t="s">
        <v>266</v>
      </c>
      <c r="G182" s="43" t="str">
        <f>B188</f>
        <v>Dresvania +62 877 36447769</v>
      </c>
      <c r="H182" s="28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5.75" customHeight="1">
      <c r="A183" s="44" t="s">
        <v>269</v>
      </c>
      <c r="B183" s="45" t="str">
        <f>IFERROR(VLOOKUP(A181,REKAPAN!$A$1:$M$2737,3, FALSE))</f>
        <v>Kp.Gombong Pandan Desa Pasir Gombong Dusun III RT.004 RW 06 No.127 
- Kecamatan : Cikarang Utara- Kab/Kota : Bekasi Provinsi : Jawa Barat</v>
      </c>
      <c r="D183" s="46"/>
      <c r="E183" s="40"/>
      <c r="F183" s="47" t="s">
        <v>270</v>
      </c>
      <c r="G183" s="49" t="str">
        <f>B182</f>
        <v>OLOS</v>
      </c>
      <c r="H183" s="50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5.75" customHeight="1">
      <c r="A184" s="44"/>
      <c r="D184" s="46"/>
      <c r="E184" s="40"/>
      <c r="F184" s="47" t="s">
        <v>283</v>
      </c>
      <c r="G184" s="51" t="str">
        <f t="shared" ref="G184:G188" si="25">D187</f>
        <v/>
      </c>
      <c r="H184" s="50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23.25" customHeight="1">
      <c r="A185" s="44"/>
      <c r="D185" s="46"/>
      <c r="E185" s="40"/>
      <c r="F185" s="47" t="s">
        <v>300</v>
      </c>
      <c r="G185" s="51">
        <f t="shared" si="25"/>
        <v>43938</v>
      </c>
      <c r="H185" s="50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5.75" customHeight="1">
      <c r="A186" s="44" t="s">
        <v>306</v>
      </c>
      <c r="B186" s="52" t="str">
        <f>IFERROR(VLOOKUP(A181,REKAPAN!$A$1:$M$2737,4, FALSE))</f>
        <v>0877 8304 8966</v>
      </c>
      <c r="C186" s="53"/>
      <c r="D186" s="54"/>
      <c r="E186" s="40"/>
      <c r="F186" s="47" t="s">
        <v>325</v>
      </c>
      <c r="G186" s="49" t="str">
        <f t="shared" si="25"/>
        <v/>
      </c>
      <c r="H186" s="50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5.75" customHeight="1">
      <c r="A187" s="30" t="s">
        <v>4013</v>
      </c>
      <c r="B187" s="55"/>
      <c r="C187" s="56" t="s">
        <v>283</v>
      </c>
      <c r="D187" s="57" t="str">
        <f>IFERROR(VLOOKUP(A181,REKAPAN!$A$1:$M$2737,12, FALSE))</f>
        <v/>
      </c>
      <c r="E187" s="40"/>
      <c r="F187" s="47" t="s">
        <v>351</v>
      </c>
      <c r="G187" s="49">
        <f t="shared" si="25"/>
        <v>12000</v>
      </c>
      <c r="H187" s="50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5.75" customHeight="1">
      <c r="A188" s="44" t="s">
        <v>266</v>
      </c>
      <c r="B188" s="52" t="str">
        <f>IFERROR(VLOOKUP(A181,REKAPAN!$A$1:$O$2737,15, FALSE))</f>
        <v>Dresvania +62 877 36447769</v>
      </c>
      <c r="C188" s="58" t="s">
        <v>300</v>
      </c>
      <c r="D188" s="59">
        <f>IFERROR(VLOOKUP(A181,REKAPAN!$A$1:$M$2737,13, FALSE))</f>
        <v>43938</v>
      </c>
      <c r="E188" s="40"/>
      <c r="F188" s="47" t="s">
        <v>372</v>
      </c>
      <c r="G188" s="49" t="str">
        <f t="shared" si="25"/>
        <v>REG</v>
      </c>
      <c r="H188" s="50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5.75" customHeight="1">
      <c r="A189" s="44" t="s">
        <v>383</v>
      </c>
      <c r="B189" s="52">
        <f>IFERROR(VLOOKUP(A181,REKAPAN!$A$1:$M$2737,6, FALSE))</f>
        <v>2</v>
      </c>
      <c r="C189" s="58" t="s">
        <v>325</v>
      </c>
      <c r="D189" s="60" t="str">
        <f>IFERROR(VLOOKUP(A181,REKAPAN!$A$1:$M$2737,11, FALSE))</f>
        <v/>
      </c>
      <c r="E189" s="40"/>
      <c r="F189" s="47" t="s">
        <v>394</v>
      </c>
      <c r="G189" s="61" t="str">
        <f>IFERROR(VLOOKUP(A181,REKAPAN!$A$1:$O$2737,14, FALSE))</f>
        <v>AGEN DICO</v>
      </c>
      <c r="H189" s="50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5.75" customHeight="1">
      <c r="A190" s="44" t="s">
        <v>404</v>
      </c>
      <c r="B190" s="62" t="str">
        <f>IFERROR(VLOOKUP(A181,REKAPAN!$A$1:$M$2737,5, FALSE))</f>
        <v>TISHA NAVY M DO</v>
      </c>
      <c r="C190" s="58" t="s">
        <v>351</v>
      </c>
      <c r="D190" s="60">
        <f>IFERROR(VLOOKUP(A181,REKAPAN!$A$1:$M$2737,9, FALSE))</f>
        <v>12000</v>
      </c>
      <c r="E190" s="40"/>
      <c r="F190" s="47" t="s">
        <v>383</v>
      </c>
      <c r="G190" s="63">
        <f t="shared" ref="G190:G191" si="26">B189</f>
        <v>2</v>
      </c>
      <c r="H190" s="50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5.75" customHeight="1">
      <c r="A191" s="64"/>
      <c r="C191" s="58" t="s">
        <v>372</v>
      </c>
      <c r="D191" s="65" t="str">
        <f>IFERROR(VLOOKUP(A181,REKAPAN!$A$1:$M$2737,10, FALSE))</f>
        <v>REG</v>
      </c>
      <c r="E191" s="40"/>
      <c r="F191" s="47" t="s">
        <v>404</v>
      </c>
      <c r="G191" s="66" t="str">
        <f t="shared" si="26"/>
        <v>TISHA NAVY M DO</v>
      </c>
      <c r="H191" s="50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4.25" customHeight="1">
      <c r="A192" s="64"/>
      <c r="C192" s="58" t="s">
        <v>394</v>
      </c>
      <c r="D192" s="67"/>
      <c r="E192" s="40"/>
      <c r="F192" s="47"/>
      <c r="H192" s="50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7.25" customHeight="1">
      <c r="A193" s="64"/>
      <c r="C193" s="53"/>
      <c r="D193" s="50"/>
      <c r="E193" s="40"/>
      <c r="F193" s="64"/>
      <c r="H193" s="50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5.75" customHeight="1">
      <c r="A194" s="47" t="s">
        <v>460</v>
      </c>
      <c r="B194" s="68" t="s">
        <v>462</v>
      </c>
      <c r="C194" s="53"/>
      <c r="D194" s="54"/>
      <c r="E194" s="40"/>
      <c r="F194" s="69" t="s">
        <v>464</v>
      </c>
      <c r="G194" s="70" t="s">
        <v>469</v>
      </c>
      <c r="H194" s="71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5.75" customHeight="1">
      <c r="A195" s="72" t="str">
        <f>IFERROR(VLOOKUP(A181,REKAPAN!$A$2:$R$2737,16, FALSE))</f>
        <v/>
      </c>
      <c r="B195" s="73"/>
      <c r="C195" s="74"/>
      <c r="D195" s="75"/>
      <c r="E195" s="76"/>
      <c r="F195" s="77"/>
      <c r="G195" s="78"/>
      <c r="H195" s="79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5.75" customHeight="1">
      <c r="A196" s="26" t="s">
        <v>3242</v>
      </c>
      <c r="B196" s="27"/>
      <c r="C196" s="27"/>
      <c r="D196" s="28"/>
      <c r="E196" s="29"/>
      <c r="F196" s="30" t="str">
        <f>A196</f>
        <v>(17)14</v>
      </c>
      <c r="G196" s="31" t="s">
        <v>238</v>
      </c>
      <c r="H196" s="32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5.75" customHeight="1">
      <c r="A197" s="34" t="s">
        <v>239</v>
      </c>
      <c r="B197" s="35" t="str">
        <f>IFERROR(VLOOKUP(A196,REKAPAN!$A$1:$M$2737,2, FALSE))</f>
        <v>turyanto (gas)</v>
      </c>
      <c r="C197" s="36"/>
      <c r="D197" s="38"/>
      <c r="E197" s="40"/>
      <c r="F197" s="30" t="s">
        <v>266</v>
      </c>
      <c r="G197" s="43" t="str">
        <f>B203</f>
        <v>Zabiya ( 0822-4046-0900 )</v>
      </c>
      <c r="H197" s="28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5.75" customHeight="1">
      <c r="A198" s="44" t="s">
        <v>269</v>
      </c>
      <c r="B198" s="45" t="str">
        <f>IFERROR(VLOOKUP(A196,REKAPAN!$A$1:$M$2737,3, FALSE))</f>
        <v>dusun cipruk rt 004 rw 004
Kedungreja. Sidareja Cilacap</v>
      </c>
      <c r="D198" s="46"/>
      <c r="E198" s="40"/>
      <c r="F198" s="47" t="s">
        <v>270</v>
      </c>
      <c r="G198" s="49" t="str">
        <f>B197</f>
        <v>turyanto (gas)</v>
      </c>
      <c r="H198" s="50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5.75" customHeight="1">
      <c r="A199" s="44"/>
      <c r="D199" s="46"/>
      <c r="E199" s="40"/>
      <c r="F199" s="47" t="s">
        <v>283</v>
      </c>
      <c r="G199" s="51" t="str">
        <f t="shared" ref="G199:G203" si="27">D202</f>
        <v/>
      </c>
      <c r="H199" s="50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33.75" customHeight="1">
      <c r="A200" s="44"/>
      <c r="D200" s="46"/>
      <c r="E200" s="40"/>
      <c r="F200" s="47" t="s">
        <v>300</v>
      </c>
      <c r="G200" s="51">
        <f t="shared" si="27"/>
        <v>43938</v>
      </c>
      <c r="H200" s="50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5.75" customHeight="1">
      <c r="A201" s="44" t="s">
        <v>306</v>
      </c>
      <c r="B201" s="52" t="str">
        <f>IFERROR(VLOOKUP(A196,REKAPAN!$A$1:$M$2737,4, FALSE))</f>
        <v>0896 6750 3808</v>
      </c>
      <c r="C201" s="53"/>
      <c r="D201" s="54"/>
      <c r="E201" s="40"/>
      <c r="F201" s="47" t="s">
        <v>325</v>
      </c>
      <c r="G201" s="49" t="str">
        <f t="shared" si="27"/>
        <v/>
      </c>
      <c r="H201" s="50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5.75" customHeight="1">
      <c r="A202" s="30" t="s">
        <v>4013</v>
      </c>
      <c r="B202" s="55" t="s">
        <v>333</v>
      </c>
      <c r="C202" s="56" t="s">
        <v>283</v>
      </c>
      <c r="D202" s="57" t="str">
        <f>IFERROR(VLOOKUP(A196,REKAPAN!$A$1:$M$2737,12, FALSE))</f>
        <v/>
      </c>
      <c r="E202" s="40"/>
      <c r="F202" s="47" t="s">
        <v>351</v>
      </c>
      <c r="G202" s="49">
        <f t="shared" si="27"/>
        <v>17000</v>
      </c>
      <c r="H202" s="50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5.75" customHeight="1">
      <c r="A203" s="44" t="s">
        <v>266</v>
      </c>
      <c r="B203" s="52" t="str">
        <f>IFERROR(VLOOKUP(A196,REKAPAN!$A$1:$O$2737,15, FALSE))</f>
        <v>Zabiya ( 0822-4046-0900 )</v>
      </c>
      <c r="C203" s="58" t="s">
        <v>300</v>
      </c>
      <c r="D203" s="59">
        <f>IFERROR(VLOOKUP(A196,REKAPAN!$A$1:$M$2737,13, FALSE))</f>
        <v>43938</v>
      </c>
      <c r="E203" s="40"/>
      <c r="F203" s="47" t="s">
        <v>372</v>
      </c>
      <c r="G203" s="49" t="str">
        <f t="shared" si="27"/>
        <v>REG</v>
      </c>
      <c r="H203" s="50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5.75" customHeight="1">
      <c r="A204" s="44" t="s">
        <v>383</v>
      </c>
      <c r="B204" s="52">
        <f>IFERROR(VLOOKUP(A196,REKAPAN!$A$1:$M$2737,6, FALSE))</f>
        <v>1</v>
      </c>
      <c r="C204" s="58" t="s">
        <v>325</v>
      </c>
      <c r="D204" s="60" t="str">
        <f>IFERROR(VLOOKUP(A196,REKAPAN!$A$1:$M$2737,11, FALSE))</f>
        <v/>
      </c>
      <c r="E204" s="40"/>
      <c r="F204" s="47" t="s">
        <v>394</v>
      </c>
      <c r="G204" s="61" t="str">
        <f>IFERROR(VLOOKUP(A196,REKAPAN!$A$1:$O$2737,14, FALSE))</f>
        <v>AGEN DERI</v>
      </c>
      <c r="H204" s="50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5.75" customHeight="1">
      <c r="A205" s="44" t="s">
        <v>404</v>
      </c>
      <c r="B205" s="62" t="str">
        <f>IFERROR(VLOOKUP(A196,REKAPAN!$A$1:$M$2737,5, FALSE))</f>
        <v>DO yara warna maroon size L</v>
      </c>
      <c r="C205" s="58" t="s">
        <v>351</v>
      </c>
      <c r="D205" s="60">
        <f>IFERROR(VLOOKUP(A196,REKAPAN!$A$1:$M$2737,9, FALSE))</f>
        <v>17000</v>
      </c>
      <c r="E205" s="40"/>
      <c r="F205" s="47" t="s">
        <v>383</v>
      </c>
      <c r="G205" s="63">
        <f t="shared" ref="G205:G206" si="28">B204</f>
        <v>1</v>
      </c>
      <c r="H205" s="50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5.75" customHeight="1">
      <c r="A206" s="64"/>
      <c r="C206" s="58" t="s">
        <v>372</v>
      </c>
      <c r="D206" s="65" t="str">
        <f>IFERROR(VLOOKUP(A196,REKAPAN!$A$1:$M$2737,10, FALSE))</f>
        <v>REG</v>
      </c>
      <c r="E206" s="40"/>
      <c r="F206" s="47" t="s">
        <v>404</v>
      </c>
      <c r="G206" s="66" t="str">
        <f t="shared" si="28"/>
        <v>DO yara warna maroon size L</v>
      </c>
      <c r="H206" s="50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5.75" customHeight="1">
      <c r="A207" s="64"/>
      <c r="C207" s="58" t="s">
        <v>394</v>
      </c>
      <c r="D207" s="67"/>
      <c r="E207" s="40"/>
      <c r="F207" s="47"/>
      <c r="H207" s="50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5.75" customHeight="1">
      <c r="A208" s="64"/>
      <c r="C208" s="53"/>
      <c r="D208" s="50"/>
      <c r="E208" s="40"/>
      <c r="F208" s="64"/>
      <c r="H208" s="50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5.75" customHeight="1">
      <c r="A209" s="47" t="s">
        <v>460</v>
      </c>
      <c r="B209" s="68" t="s">
        <v>462</v>
      </c>
      <c r="C209" s="53"/>
      <c r="D209" s="54"/>
      <c r="E209" s="40"/>
      <c r="F209" s="69" t="s">
        <v>464</v>
      </c>
      <c r="G209" s="70" t="s">
        <v>469</v>
      </c>
      <c r="H209" s="71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5.75" customHeight="1">
      <c r="A210" s="72" t="str">
        <f>IFERROR(VLOOKUP(A196,REKAPAN!$A$2:$R$2737,16, FALSE))</f>
        <v/>
      </c>
      <c r="B210" s="73"/>
      <c r="C210" s="74"/>
      <c r="D210" s="75"/>
      <c r="E210" s="76"/>
      <c r="F210" s="77"/>
      <c r="G210" s="78"/>
      <c r="H210" s="79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5.75" customHeight="1">
      <c r="A211" s="26" t="s">
        <v>4232</v>
      </c>
      <c r="B211" s="27"/>
      <c r="C211" s="27"/>
      <c r="D211" s="28"/>
      <c r="E211" s="29"/>
      <c r="F211" s="30" t="str">
        <f>A211</f>
        <v>(17)15</v>
      </c>
      <c r="G211" s="31" t="s">
        <v>238</v>
      </c>
      <c r="H211" s="32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5.75" customHeight="1">
      <c r="A212" s="34" t="s">
        <v>239</v>
      </c>
      <c r="B212" s="35" t="str">
        <f>IFERROR(VLOOKUP(A211,REKAPAN!$A$1:$M$2737,2, FALSE))</f>
        <v/>
      </c>
      <c r="C212" s="36"/>
      <c r="D212" s="38"/>
      <c r="E212" s="40"/>
      <c r="F212" s="30" t="s">
        <v>266</v>
      </c>
      <c r="G212" s="43" t="str">
        <f>B218</f>
        <v/>
      </c>
      <c r="H212" s="28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5.75" customHeight="1">
      <c r="A213" s="44" t="s">
        <v>269</v>
      </c>
      <c r="B213" s="45" t="str">
        <f>IFERROR(VLOOKUP(A211,REKAPAN!$A$1:$M$2737,3, FALSE))</f>
        <v/>
      </c>
      <c r="D213" s="46"/>
      <c r="E213" s="40"/>
      <c r="F213" s="47" t="s">
        <v>270</v>
      </c>
      <c r="G213" s="49" t="str">
        <f>B212</f>
        <v/>
      </c>
      <c r="H213" s="50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5.75" customHeight="1">
      <c r="A214" s="44"/>
      <c r="D214" s="46"/>
      <c r="E214" s="40"/>
      <c r="F214" s="47" t="s">
        <v>283</v>
      </c>
      <c r="G214" s="51" t="str">
        <f t="shared" ref="G214:G218" si="29">D217</f>
        <v/>
      </c>
      <c r="H214" s="50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25.5" customHeight="1">
      <c r="A215" s="44"/>
      <c r="D215" s="46"/>
      <c r="E215" s="40"/>
      <c r="F215" s="47" t="s">
        <v>300</v>
      </c>
      <c r="G215" s="51" t="str">
        <f t="shared" si="29"/>
        <v/>
      </c>
      <c r="H215" s="50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5.75" customHeight="1">
      <c r="A216" s="44" t="s">
        <v>306</v>
      </c>
      <c r="B216" s="52" t="str">
        <f>IFERROR(VLOOKUP(A211,REKAPAN!$A$1:$M$2737,4, FALSE))</f>
        <v/>
      </c>
      <c r="C216" s="53"/>
      <c r="D216" s="54"/>
      <c r="E216" s="40"/>
      <c r="F216" s="47" t="s">
        <v>325</v>
      </c>
      <c r="G216" s="49" t="str">
        <f t="shared" si="29"/>
        <v/>
      </c>
      <c r="H216" s="50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5.75" customHeight="1">
      <c r="A217" s="30" t="s">
        <v>4013</v>
      </c>
      <c r="B217" s="55" t="s">
        <v>333</v>
      </c>
      <c r="C217" s="56" t="s">
        <v>283</v>
      </c>
      <c r="D217" s="57" t="str">
        <f>IFERROR(VLOOKUP(A211,REKAPAN!$A$1:$M$2737,12, FALSE))</f>
        <v/>
      </c>
      <c r="E217" s="40"/>
      <c r="F217" s="47" t="s">
        <v>351</v>
      </c>
      <c r="G217" s="49" t="str">
        <f t="shared" si="29"/>
        <v/>
      </c>
      <c r="H217" s="50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5.75" customHeight="1">
      <c r="A218" s="44" t="s">
        <v>266</v>
      </c>
      <c r="B218" s="52" t="str">
        <f>IFERROR(VLOOKUP(A211,REKAPAN!$A$1:$O$2737,15, FALSE))</f>
        <v/>
      </c>
      <c r="C218" s="58" t="s">
        <v>300</v>
      </c>
      <c r="D218" s="59" t="str">
        <f>IFERROR(VLOOKUP(A211,REKAPAN!$A$1:$M$2737,13, FALSE))</f>
        <v/>
      </c>
      <c r="E218" s="40"/>
      <c r="F218" s="47" t="s">
        <v>372</v>
      </c>
      <c r="G218" s="49" t="str">
        <f t="shared" si="29"/>
        <v/>
      </c>
      <c r="H218" s="50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5.75" customHeight="1">
      <c r="A219" s="44" t="s">
        <v>383</v>
      </c>
      <c r="B219" s="52" t="str">
        <f>IFERROR(VLOOKUP(A211,REKAPAN!$A$1:$M$2737,6, FALSE))</f>
        <v/>
      </c>
      <c r="C219" s="58" t="s">
        <v>325</v>
      </c>
      <c r="D219" s="60" t="str">
        <f>IFERROR(VLOOKUP(A211,REKAPAN!$A$1:$M$2737,11, FALSE))</f>
        <v/>
      </c>
      <c r="E219" s="40"/>
      <c r="F219" s="47" t="s">
        <v>394</v>
      </c>
      <c r="G219" s="61" t="str">
        <f>IFERROR(VLOOKUP(A211,REKAPAN!$A$1:$O$2737,14, FALSE))</f>
        <v/>
      </c>
      <c r="H219" s="50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5.75" customHeight="1">
      <c r="A220" s="44" t="s">
        <v>404</v>
      </c>
      <c r="B220" s="62" t="str">
        <f>IFERROR(VLOOKUP(A211,REKAPAN!$A$1:$M$2737,5, FALSE))</f>
        <v/>
      </c>
      <c r="C220" s="58" t="s">
        <v>351</v>
      </c>
      <c r="D220" s="60" t="str">
        <f>IFERROR(VLOOKUP(A211,REKAPAN!$A$1:$M$2737,9, FALSE))</f>
        <v/>
      </c>
      <c r="E220" s="40"/>
      <c r="F220" s="47" t="s">
        <v>383</v>
      </c>
      <c r="G220" s="63" t="str">
        <f t="shared" ref="G220:G221" si="30">B219</f>
        <v/>
      </c>
      <c r="H220" s="50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5.75" customHeight="1">
      <c r="A221" s="64"/>
      <c r="C221" s="58" t="s">
        <v>372</v>
      </c>
      <c r="D221" s="65" t="str">
        <f>IFERROR(VLOOKUP(A211,REKAPAN!$A$1:$M$2737,10, FALSE))</f>
        <v/>
      </c>
      <c r="E221" s="40"/>
      <c r="F221" s="47" t="s">
        <v>404</v>
      </c>
      <c r="G221" s="66" t="str">
        <f t="shared" si="30"/>
        <v/>
      </c>
      <c r="H221" s="50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5.75" customHeight="1">
      <c r="A222" s="64"/>
      <c r="C222" s="58" t="s">
        <v>394</v>
      </c>
      <c r="D222" s="67"/>
      <c r="E222" s="40"/>
      <c r="F222" s="47"/>
      <c r="H222" s="50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5.75" customHeight="1">
      <c r="A223" s="64"/>
      <c r="C223" s="53"/>
      <c r="D223" s="50"/>
      <c r="E223" s="40"/>
      <c r="F223" s="64"/>
      <c r="H223" s="50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5.75" customHeight="1">
      <c r="A224" s="47" t="s">
        <v>460</v>
      </c>
      <c r="B224" s="68" t="s">
        <v>462</v>
      </c>
      <c r="C224" s="53"/>
      <c r="D224" s="54"/>
      <c r="E224" s="40"/>
      <c r="F224" s="69" t="s">
        <v>464</v>
      </c>
      <c r="G224" s="70" t="s">
        <v>469</v>
      </c>
      <c r="H224" s="71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5.75" customHeight="1">
      <c r="A225" s="72" t="str">
        <f>IFERROR(VLOOKUP(A211,REKAPAN!$A$2:$R$2737,16, FALSE))</f>
        <v/>
      </c>
      <c r="B225" s="73"/>
      <c r="C225" s="74"/>
      <c r="D225" s="75"/>
      <c r="E225" s="76"/>
      <c r="F225" s="77"/>
      <c r="G225" s="78"/>
      <c r="H225" s="79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5.75" customHeight="1">
      <c r="A226" s="26" t="s">
        <v>4234</v>
      </c>
      <c r="B226" s="27"/>
      <c r="C226" s="27"/>
      <c r="D226" s="28"/>
      <c r="E226" s="29"/>
      <c r="F226" s="30" t="str">
        <f>A226</f>
        <v>(17)16</v>
      </c>
      <c r="G226" s="31" t="s">
        <v>238</v>
      </c>
      <c r="H226" s="32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5.75" customHeight="1">
      <c r="A227" s="34" t="s">
        <v>239</v>
      </c>
      <c r="B227" s="35" t="str">
        <f>IFERROR(VLOOKUP(A226,REKAPAN!$A$1:$M$2737,2, FALSE))</f>
        <v/>
      </c>
      <c r="C227" s="36"/>
      <c r="D227" s="38"/>
      <c r="E227" s="40"/>
      <c r="F227" s="30" t="s">
        <v>266</v>
      </c>
      <c r="G227" s="43" t="str">
        <f>B233</f>
        <v/>
      </c>
      <c r="H227" s="28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5.75" customHeight="1">
      <c r="A228" s="44" t="s">
        <v>269</v>
      </c>
      <c r="B228" s="45" t="str">
        <f>IFERROR(VLOOKUP(A226,REKAPAN!$A$1:$M$2737,3, FALSE))</f>
        <v/>
      </c>
      <c r="D228" s="46"/>
      <c r="E228" s="40"/>
      <c r="F228" s="47" t="s">
        <v>270</v>
      </c>
      <c r="G228" s="49" t="str">
        <f>B227</f>
        <v/>
      </c>
      <c r="H228" s="50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5.75" customHeight="1">
      <c r="A229" s="44"/>
      <c r="D229" s="46"/>
      <c r="E229" s="40"/>
      <c r="F229" s="47" t="s">
        <v>283</v>
      </c>
      <c r="G229" s="51" t="str">
        <f t="shared" ref="G229:G233" si="31">D232</f>
        <v/>
      </c>
      <c r="H229" s="50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30.0" customHeight="1">
      <c r="A230" s="44"/>
      <c r="D230" s="46"/>
      <c r="E230" s="40"/>
      <c r="F230" s="47" t="s">
        <v>300</v>
      </c>
      <c r="G230" s="51" t="str">
        <f t="shared" si="31"/>
        <v/>
      </c>
      <c r="H230" s="50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5.75" customHeight="1">
      <c r="A231" s="44" t="s">
        <v>306</v>
      </c>
      <c r="B231" s="52" t="str">
        <f>IFERROR(VLOOKUP(A226,REKAPAN!$A$1:$M$2737,4, FALSE))</f>
        <v/>
      </c>
      <c r="C231" s="53"/>
      <c r="D231" s="54"/>
      <c r="E231" s="40"/>
      <c r="F231" s="47" t="s">
        <v>325</v>
      </c>
      <c r="G231" s="49" t="str">
        <f t="shared" si="31"/>
        <v/>
      </c>
      <c r="H231" s="50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5.75" customHeight="1">
      <c r="A232" s="30" t="s">
        <v>4013</v>
      </c>
      <c r="B232" s="55" t="s">
        <v>333</v>
      </c>
      <c r="C232" s="56" t="s">
        <v>283</v>
      </c>
      <c r="D232" s="57" t="str">
        <f>IFERROR(VLOOKUP(A226,REKAPAN!$A$1:$M$2737,12, FALSE))</f>
        <v/>
      </c>
      <c r="E232" s="40"/>
      <c r="F232" s="47" t="s">
        <v>351</v>
      </c>
      <c r="G232" s="49" t="str">
        <f t="shared" si="31"/>
        <v/>
      </c>
      <c r="H232" s="50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5.75" customHeight="1">
      <c r="A233" s="44" t="s">
        <v>266</v>
      </c>
      <c r="B233" s="52" t="str">
        <f>IFERROR(VLOOKUP(A226,REKAPAN!$A$1:$O$2737,15, FALSE))</f>
        <v/>
      </c>
      <c r="C233" s="58" t="s">
        <v>300</v>
      </c>
      <c r="D233" s="59" t="str">
        <f>IFERROR(VLOOKUP(A226,REKAPAN!$A$1:$M$2737,13, FALSE))</f>
        <v/>
      </c>
      <c r="E233" s="40"/>
      <c r="F233" s="47" t="s">
        <v>372</v>
      </c>
      <c r="G233" s="49" t="str">
        <f t="shared" si="31"/>
        <v/>
      </c>
      <c r="H233" s="50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5.75" customHeight="1">
      <c r="A234" s="44" t="s">
        <v>383</v>
      </c>
      <c r="B234" s="52" t="str">
        <f>IFERROR(VLOOKUP(A226,REKAPAN!$A$1:$M$2737,6, FALSE))</f>
        <v/>
      </c>
      <c r="C234" s="58" t="s">
        <v>325</v>
      </c>
      <c r="D234" s="60" t="str">
        <f>IFERROR(VLOOKUP(A226,REKAPAN!$A$1:$M$2737,11, FALSE))</f>
        <v/>
      </c>
      <c r="E234" s="40"/>
      <c r="F234" s="47" t="s">
        <v>394</v>
      </c>
      <c r="G234" s="61" t="str">
        <f>IFERROR(VLOOKUP(A226,REKAPAN!$A$1:$O$2737,14, FALSE))</f>
        <v/>
      </c>
      <c r="H234" s="50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5.75" customHeight="1">
      <c r="A235" s="44" t="s">
        <v>404</v>
      </c>
      <c r="B235" s="62" t="str">
        <f>IFERROR(VLOOKUP(A226,REKAPAN!$A$1:$M$2737,5, FALSE))</f>
        <v/>
      </c>
      <c r="C235" s="58" t="s">
        <v>351</v>
      </c>
      <c r="D235" s="60" t="str">
        <f>IFERROR(VLOOKUP(A226,REKAPAN!$A$1:$M$2737,9, FALSE))</f>
        <v/>
      </c>
      <c r="E235" s="40"/>
      <c r="F235" s="47" t="s">
        <v>383</v>
      </c>
      <c r="G235" s="63" t="str">
        <f t="shared" ref="G235:G236" si="32">B234</f>
        <v/>
      </c>
      <c r="H235" s="50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5.75" customHeight="1">
      <c r="A236" s="64"/>
      <c r="C236" s="58" t="s">
        <v>372</v>
      </c>
      <c r="D236" s="65" t="str">
        <f>IFERROR(VLOOKUP(A226,REKAPAN!$A$1:$M$2737,10, FALSE))</f>
        <v/>
      </c>
      <c r="E236" s="40"/>
      <c r="F236" s="47" t="s">
        <v>404</v>
      </c>
      <c r="G236" s="66" t="str">
        <f t="shared" si="32"/>
        <v/>
      </c>
      <c r="H236" s="50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5.75" customHeight="1">
      <c r="A237" s="64"/>
      <c r="C237" s="58" t="s">
        <v>394</v>
      </c>
      <c r="D237" s="67"/>
      <c r="E237" s="40"/>
      <c r="F237" s="47"/>
      <c r="H237" s="50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5.75" customHeight="1">
      <c r="A238" s="64"/>
      <c r="C238" s="53"/>
      <c r="D238" s="50"/>
      <c r="E238" s="40"/>
      <c r="F238" s="64"/>
      <c r="H238" s="50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5.75" customHeight="1">
      <c r="A239" s="47" t="s">
        <v>460</v>
      </c>
      <c r="B239" s="68" t="s">
        <v>462</v>
      </c>
      <c r="C239" s="53"/>
      <c r="D239" s="54"/>
      <c r="E239" s="40"/>
      <c r="F239" s="69" t="s">
        <v>464</v>
      </c>
      <c r="G239" s="70" t="s">
        <v>469</v>
      </c>
      <c r="H239" s="71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5.75" customHeight="1">
      <c r="A240" s="72" t="str">
        <f>IFERROR(VLOOKUP(A226,REKAPAN!$A$2:$R$2737,16, FALSE))</f>
        <v/>
      </c>
      <c r="B240" s="73"/>
      <c r="C240" s="74"/>
      <c r="D240" s="75"/>
      <c r="E240" s="76"/>
      <c r="F240" s="77"/>
      <c r="G240" s="78"/>
      <c r="H240" s="79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5.75" customHeight="1">
      <c r="A241" s="26" t="s">
        <v>4236</v>
      </c>
      <c r="B241" s="27"/>
      <c r="C241" s="27"/>
      <c r="D241" s="28"/>
      <c r="E241" s="29"/>
      <c r="F241" s="30" t="str">
        <f>A241</f>
        <v>(17)17</v>
      </c>
      <c r="G241" s="31" t="s">
        <v>238</v>
      </c>
      <c r="H241" s="32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5.75" customHeight="1">
      <c r="A242" s="34" t="s">
        <v>239</v>
      </c>
      <c r="B242" s="35" t="str">
        <f>IFERROR(VLOOKUP(A241,REKAPAN!$A$1:$M$2737,2, FALSE))</f>
        <v/>
      </c>
      <c r="C242" s="36"/>
      <c r="D242" s="38"/>
      <c r="E242" s="40"/>
      <c r="F242" s="30" t="s">
        <v>266</v>
      </c>
      <c r="G242" s="43" t="str">
        <f>B248</f>
        <v/>
      </c>
      <c r="H242" s="28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5.75" customHeight="1">
      <c r="A243" s="44" t="s">
        <v>269</v>
      </c>
      <c r="B243" s="45" t="str">
        <f>IFERROR(VLOOKUP(A241,REKAPAN!$A$1:$M$2737,3, FALSE))</f>
        <v/>
      </c>
      <c r="D243" s="46"/>
      <c r="E243" s="40"/>
      <c r="F243" s="47" t="s">
        <v>270</v>
      </c>
      <c r="G243" s="49" t="str">
        <f>B242</f>
        <v/>
      </c>
      <c r="H243" s="50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5.75" customHeight="1">
      <c r="A244" s="44"/>
      <c r="D244" s="46"/>
      <c r="E244" s="40"/>
      <c r="F244" s="47" t="s">
        <v>283</v>
      </c>
      <c r="G244" s="51" t="str">
        <f t="shared" ref="G244:G248" si="33">D247</f>
        <v/>
      </c>
      <c r="H244" s="50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28.5" customHeight="1">
      <c r="A245" s="44"/>
      <c r="D245" s="46"/>
      <c r="E245" s="40"/>
      <c r="F245" s="47" t="s">
        <v>300</v>
      </c>
      <c r="G245" s="51" t="str">
        <f t="shared" si="33"/>
        <v/>
      </c>
      <c r="H245" s="50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5.75" customHeight="1">
      <c r="A246" s="44" t="s">
        <v>306</v>
      </c>
      <c r="B246" s="52" t="str">
        <f>IFERROR(VLOOKUP(A241,REKAPAN!$A$1:$M$2737,4, FALSE))</f>
        <v/>
      </c>
      <c r="C246" s="53"/>
      <c r="D246" s="54"/>
      <c r="E246" s="40"/>
      <c r="F246" s="47" t="s">
        <v>325</v>
      </c>
      <c r="G246" s="49" t="str">
        <f t="shared" si="33"/>
        <v/>
      </c>
      <c r="H246" s="50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5.75" customHeight="1">
      <c r="A247" s="30" t="s">
        <v>4013</v>
      </c>
      <c r="B247" s="55" t="s">
        <v>333</v>
      </c>
      <c r="C247" s="56" t="s">
        <v>283</v>
      </c>
      <c r="D247" s="57" t="str">
        <f>IFERROR(VLOOKUP(A241,REKAPAN!$A$1:$M$2737,12, FALSE))</f>
        <v/>
      </c>
      <c r="E247" s="40"/>
      <c r="F247" s="47" t="s">
        <v>351</v>
      </c>
      <c r="G247" s="49" t="str">
        <f t="shared" si="33"/>
        <v/>
      </c>
      <c r="H247" s="50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5.75" customHeight="1">
      <c r="A248" s="44" t="s">
        <v>266</v>
      </c>
      <c r="B248" s="52" t="str">
        <f>IFERROR(VLOOKUP(A241,REKAPAN!$A$1:$O$2737,15, FALSE))</f>
        <v/>
      </c>
      <c r="C248" s="58" t="s">
        <v>300</v>
      </c>
      <c r="D248" s="59" t="str">
        <f>IFERROR(VLOOKUP(A241,REKAPAN!$A$1:$M$2737,13, FALSE))</f>
        <v/>
      </c>
      <c r="E248" s="40"/>
      <c r="F248" s="47" t="s">
        <v>372</v>
      </c>
      <c r="G248" s="49" t="str">
        <f t="shared" si="33"/>
        <v/>
      </c>
      <c r="H248" s="50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5.75" customHeight="1">
      <c r="A249" s="44" t="s">
        <v>383</v>
      </c>
      <c r="B249" s="52" t="str">
        <f>IFERROR(VLOOKUP(A241,REKAPAN!$A$1:$M$2737,6, FALSE))</f>
        <v/>
      </c>
      <c r="C249" s="58" t="s">
        <v>325</v>
      </c>
      <c r="D249" s="60" t="str">
        <f>IFERROR(VLOOKUP(A241,REKAPAN!$A$1:$M$2737,11, FALSE))</f>
        <v/>
      </c>
      <c r="E249" s="40"/>
      <c r="F249" s="47" t="s">
        <v>394</v>
      </c>
      <c r="G249" s="61" t="str">
        <f>IFERROR(VLOOKUP(A241,REKAPAN!$A$1:$O$2737,14, FALSE))</f>
        <v/>
      </c>
      <c r="H249" s="50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5.75" customHeight="1">
      <c r="A250" s="44" t="s">
        <v>404</v>
      </c>
      <c r="B250" s="62" t="str">
        <f>IFERROR(VLOOKUP(A241,REKAPAN!$A$1:$M$2737,5, FALSE))</f>
        <v/>
      </c>
      <c r="C250" s="58" t="s">
        <v>351</v>
      </c>
      <c r="D250" s="60" t="str">
        <f>IFERROR(VLOOKUP(A241,REKAPAN!$A$1:$M$2737,9, FALSE))</f>
        <v/>
      </c>
      <c r="E250" s="40"/>
      <c r="F250" s="47" t="s">
        <v>383</v>
      </c>
      <c r="G250" s="63" t="str">
        <f t="shared" ref="G250:G251" si="34">B249</f>
        <v/>
      </c>
      <c r="H250" s="50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5.75" customHeight="1">
      <c r="A251" s="64"/>
      <c r="C251" s="58" t="s">
        <v>372</v>
      </c>
      <c r="D251" s="65" t="str">
        <f>IFERROR(VLOOKUP(A241,REKAPAN!$A$1:$M$2737,10, FALSE))</f>
        <v/>
      </c>
      <c r="E251" s="40"/>
      <c r="F251" s="47" t="s">
        <v>404</v>
      </c>
      <c r="G251" s="66" t="str">
        <f t="shared" si="34"/>
        <v/>
      </c>
      <c r="H251" s="50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25.5" customHeight="1">
      <c r="A252" s="64"/>
      <c r="C252" s="58" t="s">
        <v>394</v>
      </c>
      <c r="D252" s="67"/>
      <c r="E252" s="40"/>
      <c r="F252" s="47"/>
      <c r="H252" s="50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23.25" customHeight="1">
      <c r="A253" s="64"/>
      <c r="C253" s="53"/>
      <c r="D253" s="50"/>
      <c r="E253" s="40"/>
      <c r="F253" s="64"/>
      <c r="H253" s="50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5.75" customHeight="1">
      <c r="A254" s="47" t="s">
        <v>460</v>
      </c>
      <c r="B254" s="68" t="s">
        <v>462</v>
      </c>
      <c r="C254" s="53"/>
      <c r="D254" s="54"/>
      <c r="E254" s="40"/>
      <c r="F254" s="69" t="s">
        <v>464</v>
      </c>
      <c r="G254" s="70" t="s">
        <v>469</v>
      </c>
      <c r="H254" s="71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5.75" customHeight="1">
      <c r="A255" s="72" t="str">
        <f>IFERROR(VLOOKUP(A241,REKAPAN!$A$2:$R$2737,16, FALSE))</f>
        <v/>
      </c>
      <c r="B255" s="73"/>
      <c r="C255" s="74"/>
      <c r="D255" s="75"/>
      <c r="E255" s="76"/>
      <c r="F255" s="77"/>
      <c r="G255" s="78"/>
      <c r="H255" s="79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5.75" customHeight="1">
      <c r="A256" s="26" t="s">
        <v>4238</v>
      </c>
      <c r="B256" s="27"/>
      <c r="C256" s="27"/>
      <c r="D256" s="28"/>
      <c r="E256" s="29"/>
      <c r="F256" s="30" t="str">
        <f>A256</f>
        <v>(17)18</v>
      </c>
      <c r="G256" s="31" t="s">
        <v>238</v>
      </c>
      <c r="H256" s="32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5.75" customHeight="1">
      <c r="A257" s="34" t="s">
        <v>239</v>
      </c>
      <c r="B257" s="35" t="str">
        <f>IFERROR(VLOOKUP(A256,REKAPAN!$A$1:$M$2737,2, FALSE))</f>
        <v/>
      </c>
      <c r="C257" s="36"/>
      <c r="D257" s="38"/>
      <c r="E257" s="40"/>
      <c r="F257" s="30" t="s">
        <v>266</v>
      </c>
      <c r="G257" s="43" t="str">
        <f>B263</f>
        <v/>
      </c>
      <c r="H257" s="28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5.75" customHeight="1">
      <c r="A258" s="44" t="s">
        <v>269</v>
      </c>
      <c r="B258" s="45" t="str">
        <f>IFERROR(VLOOKUP(A256,REKAPAN!$A$1:$M$2737,3, FALSE))</f>
        <v/>
      </c>
      <c r="D258" s="46"/>
      <c r="E258" s="40"/>
      <c r="F258" s="47" t="s">
        <v>270</v>
      </c>
      <c r="G258" s="49" t="str">
        <f>B257</f>
        <v/>
      </c>
      <c r="H258" s="50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5.75" customHeight="1">
      <c r="A259" s="44"/>
      <c r="D259" s="46"/>
      <c r="E259" s="40"/>
      <c r="F259" s="47" t="s">
        <v>283</v>
      </c>
      <c r="G259" s="51" t="str">
        <f t="shared" ref="G259:G263" si="35">D262</f>
        <v/>
      </c>
      <c r="H259" s="50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31.5" customHeight="1">
      <c r="A260" s="44"/>
      <c r="D260" s="46"/>
      <c r="E260" s="40"/>
      <c r="F260" s="47" t="s">
        <v>300</v>
      </c>
      <c r="G260" s="51" t="str">
        <f t="shared" si="35"/>
        <v/>
      </c>
      <c r="H260" s="50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5.75" customHeight="1">
      <c r="A261" s="44" t="s">
        <v>306</v>
      </c>
      <c r="B261" s="52" t="str">
        <f>IFERROR(VLOOKUP(A256,REKAPAN!$A$1:$M$2737,4, FALSE))</f>
        <v/>
      </c>
      <c r="C261" s="53"/>
      <c r="D261" s="54"/>
      <c r="E261" s="40"/>
      <c r="F261" s="47" t="s">
        <v>325</v>
      </c>
      <c r="G261" s="49" t="str">
        <f t="shared" si="35"/>
        <v/>
      </c>
      <c r="H261" s="50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5.75" customHeight="1">
      <c r="A262" s="30" t="s">
        <v>4013</v>
      </c>
      <c r="B262" s="55" t="s">
        <v>333</v>
      </c>
      <c r="C262" s="56" t="s">
        <v>283</v>
      </c>
      <c r="D262" s="57" t="str">
        <f>IFERROR(VLOOKUP(A256,REKAPAN!$A$1:$M$2737,12, FALSE))</f>
        <v/>
      </c>
      <c r="E262" s="40"/>
      <c r="F262" s="47" t="s">
        <v>351</v>
      </c>
      <c r="G262" s="49" t="str">
        <f t="shared" si="35"/>
        <v/>
      </c>
      <c r="H262" s="50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5.75" customHeight="1">
      <c r="A263" s="44" t="s">
        <v>266</v>
      </c>
      <c r="B263" s="52" t="str">
        <f>IFERROR(VLOOKUP(A256,REKAPAN!$A$1:$O$2737,15, FALSE))</f>
        <v/>
      </c>
      <c r="C263" s="58" t="s">
        <v>300</v>
      </c>
      <c r="D263" s="59" t="str">
        <f>IFERROR(VLOOKUP(A256,REKAPAN!$A$1:$M$2737,13, FALSE))</f>
        <v/>
      </c>
      <c r="E263" s="40"/>
      <c r="F263" s="47" t="s">
        <v>372</v>
      </c>
      <c r="G263" s="49" t="str">
        <f t="shared" si="35"/>
        <v/>
      </c>
      <c r="H263" s="50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5.75" customHeight="1">
      <c r="A264" s="44" t="s">
        <v>383</v>
      </c>
      <c r="B264" s="52" t="str">
        <f>IFERROR(VLOOKUP(A256,REKAPAN!$A$1:$M$2737,6, FALSE))</f>
        <v/>
      </c>
      <c r="C264" s="58" t="s">
        <v>325</v>
      </c>
      <c r="D264" s="60" t="str">
        <f>IFERROR(VLOOKUP(A256,REKAPAN!$A$1:$M$2737,11, FALSE))</f>
        <v/>
      </c>
      <c r="E264" s="40"/>
      <c r="F264" s="47" t="s">
        <v>394</v>
      </c>
      <c r="G264" s="61" t="str">
        <f>IFERROR(VLOOKUP(A256,REKAPAN!$A$1:$O$2737,14, FALSE))</f>
        <v/>
      </c>
      <c r="H264" s="50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5.75" customHeight="1">
      <c r="A265" s="44" t="s">
        <v>404</v>
      </c>
      <c r="B265" s="62" t="str">
        <f>IFERROR(VLOOKUP(A256,REKAPAN!$A$1:$M$2737,5, FALSE))</f>
        <v/>
      </c>
      <c r="C265" s="58" t="s">
        <v>351</v>
      </c>
      <c r="D265" s="60" t="str">
        <f>IFERROR(VLOOKUP(A256,REKAPAN!$A$1:$M$2737,9, FALSE))</f>
        <v/>
      </c>
      <c r="E265" s="40"/>
      <c r="F265" s="47" t="s">
        <v>383</v>
      </c>
      <c r="G265" s="63" t="str">
        <f t="shared" ref="G265:G266" si="36">B264</f>
        <v/>
      </c>
      <c r="H265" s="50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5.75" customHeight="1">
      <c r="A266" s="64"/>
      <c r="C266" s="58" t="s">
        <v>372</v>
      </c>
      <c r="D266" s="65" t="str">
        <f>IFERROR(VLOOKUP(A256,REKAPAN!$A$1:$M$2737,10, FALSE))</f>
        <v/>
      </c>
      <c r="E266" s="40"/>
      <c r="F266" s="47" t="s">
        <v>404</v>
      </c>
      <c r="G266" s="66" t="str">
        <f t="shared" si="36"/>
        <v/>
      </c>
      <c r="H266" s="50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5.75" customHeight="1">
      <c r="A267" s="64"/>
      <c r="C267" s="58" t="s">
        <v>394</v>
      </c>
      <c r="D267" s="67"/>
      <c r="E267" s="40"/>
      <c r="F267" s="47"/>
      <c r="H267" s="50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5.75" customHeight="1">
      <c r="A268" s="64"/>
      <c r="C268" s="53"/>
      <c r="D268" s="50"/>
      <c r="E268" s="40"/>
      <c r="F268" s="64"/>
      <c r="H268" s="50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5.75" customHeight="1">
      <c r="A269" s="47" t="s">
        <v>460</v>
      </c>
      <c r="B269" s="68" t="s">
        <v>462</v>
      </c>
      <c r="C269" s="53"/>
      <c r="D269" s="54"/>
      <c r="E269" s="40"/>
      <c r="F269" s="69" t="s">
        <v>464</v>
      </c>
      <c r="G269" s="70" t="s">
        <v>469</v>
      </c>
      <c r="H269" s="71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5.75" customHeight="1">
      <c r="A270" s="72" t="str">
        <f>IFERROR(VLOOKUP(A256,REKAPAN!$A$2:$R$2737,16, FALSE))</f>
        <v/>
      </c>
      <c r="B270" s="73"/>
      <c r="C270" s="74"/>
      <c r="D270" s="75"/>
      <c r="E270" s="76"/>
      <c r="F270" s="77"/>
      <c r="G270" s="78"/>
      <c r="H270" s="79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5.75" customHeight="1">
      <c r="A271" s="26" t="s">
        <v>4239</v>
      </c>
      <c r="B271" s="27"/>
      <c r="C271" s="27"/>
      <c r="D271" s="28"/>
      <c r="E271" s="29"/>
      <c r="F271" s="30" t="str">
        <f>A271</f>
        <v>(17)19</v>
      </c>
      <c r="G271" s="31" t="s">
        <v>238</v>
      </c>
      <c r="H271" s="32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5.75" customHeight="1">
      <c r="A272" s="34" t="s">
        <v>239</v>
      </c>
      <c r="B272" s="35" t="str">
        <f>IFERROR(VLOOKUP(A271,REKAPAN!$A$1:$M$2737,2, FALSE))</f>
        <v/>
      </c>
      <c r="C272" s="36"/>
      <c r="D272" s="38"/>
      <c r="E272" s="40"/>
      <c r="F272" s="30" t="s">
        <v>266</v>
      </c>
      <c r="G272" s="43" t="str">
        <f>B278</f>
        <v/>
      </c>
      <c r="H272" s="28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5.75" customHeight="1">
      <c r="A273" s="44" t="s">
        <v>269</v>
      </c>
      <c r="B273" s="45" t="str">
        <f>IFERROR(VLOOKUP(A271,REKAPAN!$A$1:$M$2737,3, FALSE))</f>
        <v/>
      </c>
      <c r="D273" s="46"/>
      <c r="E273" s="40"/>
      <c r="F273" s="47" t="s">
        <v>270</v>
      </c>
      <c r="G273" s="49" t="str">
        <f>B272</f>
        <v/>
      </c>
      <c r="H273" s="50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5.75" customHeight="1">
      <c r="A274" s="44"/>
      <c r="D274" s="46"/>
      <c r="E274" s="40"/>
      <c r="F274" s="47" t="s">
        <v>283</v>
      </c>
      <c r="G274" s="51" t="str">
        <f t="shared" ref="G274:G278" si="37">D277</f>
        <v/>
      </c>
      <c r="H274" s="50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41.25" customHeight="1">
      <c r="A275" s="44"/>
      <c r="D275" s="46"/>
      <c r="E275" s="40"/>
      <c r="F275" s="47" t="s">
        <v>300</v>
      </c>
      <c r="G275" s="51" t="str">
        <f t="shared" si="37"/>
        <v/>
      </c>
      <c r="H275" s="50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5.75" customHeight="1">
      <c r="A276" s="44" t="s">
        <v>306</v>
      </c>
      <c r="B276" s="52" t="str">
        <f>IFERROR(VLOOKUP(A271,REKAPAN!$A$1:$M$2737,4, FALSE))</f>
        <v/>
      </c>
      <c r="C276" s="53"/>
      <c r="D276" s="54"/>
      <c r="E276" s="40"/>
      <c r="F276" s="47" t="s">
        <v>325</v>
      </c>
      <c r="G276" s="49" t="str">
        <f t="shared" si="37"/>
        <v/>
      </c>
      <c r="H276" s="50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5.75" customHeight="1">
      <c r="A277" s="30" t="s">
        <v>4013</v>
      </c>
      <c r="B277" s="55" t="s">
        <v>333</v>
      </c>
      <c r="C277" s="56" t="s">
        <v>283</v>
      </c>
      <c r="D277" s="57" t="str">
        <f>IFERROR(VLOOKUP(A271,REKAPAN!$A$1:$M$2737,12, FALSE))</f>
        <v/>
      </c>
      <c r="E277" s="40"/>
      <c r="F277" s="47" t="s">
        <v>351</v>
      </c>
      <c r="G277" s="49" t="str">
        <f t="shared" si="37"/>
        <v/>
      </c>
      <c r="H277" s="50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5.75" customHeight="1">
      <c r="A278" s="44" t="s">
        <v>266</v>
      </c>
      <c r="B278" s="52" t="str">
        <f>IFERROR(VLOOKUP(A271,REKAPAN!$A$1:$O$2737,15, FALSE))</f>
        <v/>
      </c>
      <c r="C278" s="58" t="s">
        <v>300</v>
      </c>
      <c r="D278" s="59" t="str">
        <f>IFERROR(VLOOKUP(A271,REKAPAN!$A$1:$M$2737,13, FALSE))</f>
        <v/>
      </c>
      <c r="E278" s="40"/>
      <c r="F278" s="47" t="s">
        <v>372</v>
      </c>
      <c r="G278" s="49" t="str">
        <f t="shared" si="37"/>
        <v/>
      </c>
      <c r="H278" s="50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5.75" customHeight="1">
      <c r="A279" s="44" t="s">
        <v>383</v>
      </c>
      <c r="B279" s="52" t="str">
        <f>IFERROR(VLOOKUP(A271,REKAPAN!$A$1:$M$2737,6, FALSE))</f>
        <v/>
      </c>
      <c r="C279" s="58" t="s">
        <v>325</v>
      </c>
      <c r="D279" s="60" t="str">
        <f>IFERROR(VLOOKUP(A271,REKAPAN!$A$1:$M$2737,11, FALSE))</f>
        <v/>
      </c>
      <c r="E279" s="40"/>
      <c r="F279" s="47" t="s">
        <v>394</v>
      </c>
      <c r="G279" s="61" t="str">
        <f>IFERROR(VLOOKUP(A271,REKAPAN!$A$1:$O$2737,14, FALSE))</f>
        <v/>
      </c>
      <c r="H279" s="50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5.75" customHeight="1">
      <c r="A280" s="44" t="s">
        <v>404</v>
      </c>
      <c r="B280" s="62" t="str">
        <f>IFERROR(VLOOKUP(A271,REKAPAN!$A$1:$M$2737,5, FALSE))</f>
        <v/>
      </c>
      <c r="C280" s="58" t="s">
        <v>351</v>
      </c>
      <c r="D280" s="60" t="str">
        <f>IFERROR(VLOOKUP(A271,REKAPAN!$A$1:$M$2737,9, FALSE))</f>
        <v/>
      </c>
      <c r="E280" s="40"/>
      <c r="F280" s="47" t="s">
        <v>383</v>
      </c>
      <c r="G280" s="63" t="str">
        <f t="shared" ref="G280:G281" si="38">B279</f>
        <v/>
      </c>
      <c r="H280" s="50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5.75" customHeight="1">
      <c r="A281" s="64"/>
      <c r="C281" s="58" t="s">
        <v>372</v>
      </c>
      <c r="D281" s="65" t="str">
        <f>IFERROR(VLOOKUP(A271,REKAPAN!$A$1:$M$2737,10, FALSE))</f>
        <v/>
      </c>
      <c r="E281" s="40"/>
      <c r="F281" s="47" t="s">
        <v>404</v>
      </c>
      <c r="G281" s="66" t="str">
        <f t="shared" si="38"/>
        <v/>
      </c>
      <c r="H281" s="50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5.75" customHeight="1">
      <c r="A282" s="64"/>
      <c r="C282" s="58" t="s">
        <v>394</v>
      </c>
      <c r="D282" s="67"/>
      <c r="E282" s="40"/>
      <c r="F282" s="47"/>
      <c r="H282" s="50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5.75" customHeight="1">
      <c r="A283" s="64"/>
      <c r="C283" s="53"/>
      <c r="D283" s="50"/>
      <c r="E283" s="40"/>
      <c r="F283" s="64"/>
      <c r="H283" s="50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5.75" customHeight="1">
      <c r="A284" s="47" t="s">
        <v>460</v>
      </c>
      <c r="B284" s="68" t="s">
        <v>462</v>
      </c>
      <c r="C284" s="53"/>
      <c r="D284" s="54"/>
      <c r="E284" s="40"/>
      <c r="F284" s="69" t="s">
        <v>464</v>
      </c>
      <c r="G284" s="70" t="s">
        <v>469</v>
      </c>
      <c r="H284" s="71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5.75" customHeight="1">
      <c r="A285" s="72" t="str">
        <f>IFERROR(VLOOKUP(A271,REKAPAN!$A$2:$R$2737,16, FALSE))</f>
        <v/>
      </c>
      <c r="B285" s="73"/>
      <c r="C285" s="74"/>
      <c r="D285" s="75"/>
      <c r="E285" s="76"/>
      <c r="F285" s="77"/>
      <c r="G285" s="78"/>
      <c r="H285" s="79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5.75" customHeight="1">
      <c r="A286" s="26" t="s">
        <v>615</v>
      </c>
      <c r="B286" s="27"/>
      <c r="C286" s="27"/>
      <c r="D286" s="28"/>
      <c r="E286" s="29"/>
      <c r="F286" s="30" t="str">
        <f>A286</f>
        <v>(18)1</v>
      </c>
      <c r="G286" s="31" t="s">
        <v>238</v>
      </c>
      <c r="H286" s="32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5.75" customHeight="1">
      <c r="A287" s="34" t="s">
        <v>239</v>
      </c>
      <c r="B287" s="35" t="str">
        <f>IFERROR(VLOOKUP(A286,REKAPAN!$A$1:$M$2737,2, FALSE))</f>
        <v>Mira Septiana</v>
      </c>
      <c r="C287" s="36"/>
      <c r="D287" s="38"/>
      <c r="E287" s="40"/>
      <c r="F287" s="30" t="s">
        <v>266</v>
      </c>
      <c r="G287" s="43" t="str">
        <f>B293</f>
        <v>CS YENI (082321458214)</v>
      </c>
      <c r="H287" s="28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5.75" customHeight="1">
      <c r="A288" s="44" t="s">
        <v>269</v>
      </c>
      <c r="B288" s="45" t="str">
        <f>IFERROR(VLOOKUP(A286,REKAPAN!$A$1:$M$2737,3, FALSE))</f>
        <v>Pt.sansyu precision indonesia Kawasan EJIP Plot. 8C No. A4-A5, Jalan Ciujung, Sukaresmi. Kecamatan :Cikarang Selatan Kab/Kota : bekasi Provinsi : jawa barat</v>
      </c>
      <c r="D288" s="46"/>
      <c r="E288" s="40"/>
      <c r="F288" s="47" t="s">
        <v>270</v>
      </c>
      <c r="G288" s="49" t="str">
        <f>B287</f>
        <v>Mira Septiana</v>
      </c>
      <c r="H288" s="50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6.5" customHeight="1">
      <c r="A289" s="44"/>
      <c r="D289" s="46"/>
      <c r="E289" s="40"/>
      <c r="F289" s="47" t="s">
        <v>283</v>
      </c>
      <c r="G289" s="51" t="str">
        <f t="shared" ref="G289:G293" si="39">D292</f>
        <v>18/04/19</v>
      </c>
      <c r="H289" s="50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7.25" customHeight="1">
      <c r="A290" s="44"/>
      <c r="D290" s="46"/>
      <c r="E290" s="40"/>
      <c r="F290" s="47" t="s">
        <v>300</v>
      </c>
      <c r="G290" s="51" t="str">
        <f t="shared" si="39"/>
        <v>18/04/19</v>
      </c>
      <c r="H290" s="50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5.75" customHeight="1">
      <c r="A291" s="44" t="s">
        <v>306</v>
      </c>
      <c r="B291" s="52" t="str">
        <f>IFERROR(VLOOKUP(A286,REKAPAN!$A$1:$M$2737,4, FALSE))</f>
        <v>087826332321</v>
      </c>
      <c r="C291" s="53"/>
      <c r="D291" s="54"/>
      <c r="E291" s="40"/>
      <c r="F291" s="47" t="s">
        <v>325</v>
      </c>
      <c r="G291" s="49" t="str">
        <f t="shared" si="39"/>
        <v/>
      </c>
      <c r="H291" s="50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5.75" customHeight="1">
      <c r="A292" s="30" t="s">
        <v>4013</v>
      </c>
      <c r="B292" s="55" t="s">
        <v>333</v>
      </c>
      <c r="C292" s="56" t="s">
        <v>283</v>
      </c>
      <c r="D292" s="57" t="str">
        <f>IFERROR(VLOOKUP(A286,REKAPAN!$A$1:$M$2737,12, FALSE))</f>
        <v>18/04/19</v>
      </c>
      <c r="E292" s="40"/>
      <c r="F292" s="47" t="s">
        <v>351</v>
      </c>
      <c r="G292" s="49">
        <f t="shared" si="39"/>
        <v>12000</v>
      </c>
      <c r="H292" s="50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5.75" customHeight="1">
      <c r="A293" s="44" t="s">
        <v>266</v>
      </c>
      <c r="B293" s="52" t="str">
        <f>IFERROR(VLOOKUP(A286,REKAPAN!$A$1:$O$2737,15, FALSE))</f>
        <v>CS YENI (082321458214)</v>
      </c>
      <c r="C293" s="58" t="s">
        <v>300</v>
      </c>
      <c r="D293" s="59" t="str">
        <f>IFERROR(VLOOKUP(A286,REKAPAN!$A$1:$M$2737,13, FALSE))</f>
        <v>18/04/19</v>
      </c>
      <c r="E293" s="40"/>
      <c r="F293" s="47" t="s">
        <v>372</v>
      </c>
      <c r="G293" s="49" t="str">
        <f t="shared" si="39"/>
        <v>JNE REG</v>
      </c>
      <c r="H293" s="50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5.75" customHeight="1">
      <c r="A294" s="44" t="s">
        <v>383</v>
      </c>
      <c r="B294" s="52">
        <f>IFERROR(VLOOKUP(A286,REKAPAN!$A$1:$M$2737,6, FALSE))</f>
        <v>1</v>
      </c>
      <c r="C294" s="58" t="s">
        <v>325</v>
      </c>
      <c r="D294" s="60" t="str">
        <f>IFERROR(VLOOKUP(A286,REKAPAN!$A$1:$M$2737,11, FALSE))</f>
        <v/>
      </c>
      <c r="E294" s="40"/>
      <c r="F294" s="47" t="s">
        <v>394</v>
      </c>
      <c r="G294" s="61" t="str">
        <f>IFERROR(VLOOKUP(A286,REKAPAN!$A$1:$O$2737,14, FALSE))</f>
        <v/>
      </c>
      <c r="H294" s="50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5.75" customHeight="1">
      <c r="A295" s="44" t="s">
        <v>404</v>
      </c>
      <c r="B295" s="62" t="str">
        <f>IFERROR(VLOOKUP(A286,REKAPAN!$A$1:$M$2737,5, FALSE))</f>
        <v>Khimar Tisha Choco</v>
      </c>
      <c r="C295" s="58" t="s">
        <v>351</v>
      </c>
      <c r="D295" s="60">
        <f>IFERROR(VLOOKUP(A286,REKAPAN!$A$1:$M$2737,9, FALSE))</f>
        <v>12000</v>
      </c>
      <c r="E295" s="40"/>
      <c r="F295" s="47" t="s">
        <v>383</v>
      </c>
      <c r="G295" s="63">
        <f t="shared" ref="G295:G296" si="40">B294</f>
        <v>1</v>
      </c>
      <c r="H295" s="50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5.75" customHeight="1">
      <c r="A296" s="64"/>
      <c r="C296" s="58" t="s">
        <v>372</v>
      </c>
      <c r="D296" s="65" t="str">
        <f>IFERROR(VLOOKUP(A286,REKAPAN!$A$1:$M$2737,10, FALSE))</f>
        <v>JNE REG</v>
      </c>
      <c r="E296" s="40"/>
      <c r="F296" s="47" t="s">
        <v>404</v>
      </c>
      <c r="G296" s="66" t="str">
        <f t="shared" si="40"/>
        <v>Khimar Tisha Choco</v>
      </c>
      <c r="H296" s="50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5.75" customHeight="1">
      <c r="A297" s="64"/>
      <c r="C297" s="58" t="s">
        <v>394</v>
      </c>
      <c r="D297" s="67"/>
      <c r="E297" s="40"/>
      <c r="F297" s="47"/>
      <c r="H297" s="50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5.75" customHeight="1">
      <c r="A298" s="64"/>
      <c r="C298" s="53"/>
      <c r="D298" s="50"/>
      <c r="E298" s="40"/>
      <c r="F298" s="64"/>
      <c r="H298" s="50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5.75" customHeight="1">
      <c r="A299" s="47" t="s">
        <v>460</v>
      </c>
      <c r="B299" s="68" t="s">
        <v>462</v>
      </c>
      <c r="C299" s="53"/>
      <c r="D299" s="54"/>
      <c r="E299" s="40"/>
      <c r="F299" s="69" t="s">
        <v>464</v>
      </c>
      <c r="G299" s="70" t="s">
        <v>469</v>
      </c>
      <c r="H299" s="71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5.75" customHeight="1">
      <c r="A300" s="72" t="str">
        <f>IFERROR(VLOOKUP(A286,REKAPAN!$A$2:$R$2737,16, FALSE))</f>
        <v>WAWAT</v>
      </c>
      <c r="B300" s="73"/>
      <c r="C300" s="74"/>
      <c r="D300" s="75"/>
      <c r="E300" s="76"/>
      <c r="F300" s="77"/>
      <c r="G300" s="78"/>
      <c r="H300" s="79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5.75" customHeight="1">
      <c r="A301" s="26" t="s">
        <v>621</v>
      </c>
      <c r="B301" s="27"/>
      <c r="C301" s="27"/>
      <c r="D301" s="28"/>
      <c r="E301" s="29"/>
      <c r="F301" s="30" t="str">
        <f>A301</f>
        <v>(18)2</v>
      </c>
      <c r="G301" s="31" t="s">
        <v>238</v>
      </c>
      <c r="H301" s="32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5.75" customHeight="1">
      <c r="A302" s="34" t="s">
        <v>239</v>
      </c>
      <c r="B302" s="35" t="str">
        <f>IFERROR(VLOOKUP(A301,REKAPAN!$A$1:$M$2737,2, FALSE))</f>
        <v>Nurul Izzah Millennia</v>
      </c>
      <c r="C302" s="36"/>
      <c r="D302" s="38"/>
      <c r="E302" s="40"/>
      <c r="F302" s="30" t="s">
        <v>266</v>
      </c>
      <c r="G302" s="43" t="str">
        <f>B308</f>
        <v>CS YENI (082321458214)</v>
      </c>
      <c r="H302" s="28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5.75" customHeight="1">
      <c r="A303" s="44" t="s">
        <v>269</v>
      </c>
      <c r="B303" s="45" t="str">
        <f>IFERROR(VLOOKUP(A301,REKAPAN!$A$1:$M$2737,3, FALSE))</f>
        <v>Kos Griya Tuah Mustika, Jl. Taman Siswa No.9 RT 3/2 Sekaran Kecamatan : Gunungpati Kab/Kota : Kota Semarang Provinsi : Jawa Tengah</v>
      </c>
      <c r="D303" s="46"/>
      <c r="E303" s="40"/>
      <c r="F303" s="47" t="s">
        <v>270</v>
      </c>
      <c r="G303" s="49" t="str">
        <f>B302</f>
        <v>Nurul Izzah Millennia</v>
      </c>
      <c r="H303" s="50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5.75" customHeight="1">
      <c r="A304" s="44"/>
      <c r="D304" s="46"/>
      <c r="E304" s="40"/>
      <c r="F304" s="47" t="s">
        <v>283</v>
      </c>
      <c r="G304" s="51" t="str">
        <f t="shared" ref="G304:G308" si="41">D307</f>
        <v>18/04/19</v>
      </c>
      <c r="H304" s="50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34.5" customHeight="1">
      <c r="A305" s="44"/>
      <c r="D305" s="46"/>
      <c r="E305" s="40"/>
      <c r="F305" s="47" t="s">
        <v>300</v>
      </c>
      <c r="G305" s="51" t="str">
        <f t="shared" si="41"/>
        <v>18/04/19</v>
      </c>
      <c r="H305" s="50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5.75" customHeight="1">
      <c r="A306" s="44" t="s">
        <v>306</v>
      </c>
      <c r="B306" s="52" t="str">
        <f>IFERROR(VLOOKUP(A301,REKAPAN!$A$1:$M$2737,4, FALSE))</f>
        <v>08563889039</v>
      </c>
      <c r="C306" s="53"/>
      <c r="D306" s="54"/>
      <c r="E306" s="40"/>
      <c r="F306" s="47" t="s">
        <v>325</v>
      </c>
      <c r="G306" s="49" t="str">
        <f t="shared" si="41"/>
        <v/>
      </c>
      <c r="H306" s="50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5.75" customHeight="1">
      <c r="A307" s="30" t="s">
        <v>4013</v>
      </c>
      <c r="B307" s="55" t="s">
        <v>333</v>
      </c>
      <c r="C307" s="56" t="s">
        <v>283</v>
      </c>
      <c r="D307" s="57" t="str">
        <f>IFERROR(VLOOKUP(A301,REKAPAN!$A$1:$M$2737,12, FALSE))</f>
        <v>18/04/19</v>
      </c>
      <c r="E307" s="40"/>
      <c r="F307" s="47" t="s">
        <v>351</v>
      </c>
      <c r="G307" s="49">
        <f t="shared" si="41"/>
        <v>16000</v>
      </c>
      <c r="H307" s="50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5.75" customHeight="1">
      <c r="A308" s="44" t="s">
        <v>266</v>
      </c>
      <c r="B308" s="52" t="str">
        <f>IFERROR(VLOOKUP(A301,REKAPAN!$A$1:$O$2737,15, FALSE))</f>
        <v>CS YENI (082321458214)</v>
      </c>
      <c r="C308" s="58" t="s">
        <v>300</v>
      </c>
      <c r="D308" s="59" t="str">
        <f>IFERROR(VLOOKUP(A301,REKAPAN!$A$1:$M$2737,13, FALSE))</f>
        <v>18/04/19</v>
      </c>
      <c r="E308" s="40"/>
      <c r="F308" s="47" t="s">
        <v>372</v>
      </c>
      <c r="G308" s="49" t="str">
        <f t="shared" si="41"/>
        <v>JNE REG</v>
      </c>
      <c r="H308" s="50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5.75" customHeight="1">
      <c r="A309" s="44" t="s">
        <v>383</v>
      </c>
      <c r="B309" s="52">
        <f>IFERROR(VLOOKUP(A301,REKAPAN!$A$1:$M$2737,6, FALSE))</f>
        <v>2</v>
      </c>
      <c r="C309" s="58" t="s">
        <v>325</v>
      </c>
      <c r="D309" s="60" t="str">
        <f>IFERROR(VLOOKUP(A301,REKAPAN!$A$1:$M$2737,11, FALSE))</f>
        <v/>
      </c>
      <c r="E309" s="40"/>
      <c r="F309" s="47" t="s">
        <v>394</v>
      </c>
      <c r="G309" s="61" t="str">
        <f>IFERROR(VLOOKUP(A301,REKAPAN!$A$1:$O$2737,14, FALSE))</f>
        <v/>
      </c>
      <c r="H309" s="50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5.75" customHeight="1">
      <c r="A310" s="44" t="s">
        <v>404</v>
      </c>
      <c r="B310" s="62" t="str">
        <f>IFERROR(VLOOKUP(A301,REKAPAN!$A$1:$M$2737,5, FALSE))</f>
        <v>Tisha Putih XXL set</v>
      </c>
      <c r="C310" s="58" t="s">
        <v>351</v>
      </c>
      <c r="D310" s="60">
        <f>IFERROR(VLOOKUP(A301,REKAPAN!$A$1:$M$2737,9, FALSE))</f>
        <v>16000</v>
      </c>
      <c r="E310" s="40"/>
      <c r="F310" s="47" t="s">
        <v>383</v>
      </c>
      <c r="G310" s="63">
        <f t="shared" ref="G310:G311" si="42">B309</f>
        <v>2</v>
      </c>
      <c r="H310" s="50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5.75" customHeight="1">
      <c r="A311" s="64"/>
      <c r="C311" s="58" t="s">
        <v>372</v>
      </c>
      <c r="D311" s="65" t="str">
        <f>IFERROR(VLOOKUP(A301,REKAPAN!$A$1:$M$2737,10, FALSE))</f>
        <v>JNE REG</v>
      </c>
      <c r="E311" s="40"/>
      <c r="F311" s="47" t="s">
        <v>404</v>
      </c>
      <c r="G311" s="66" t="str">
        <f t="shared" si="42"/>
        <v>Tisha Putih XXL set</v>
      </c>
      <c r="H311" s="50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5.75" customHeight="1">
      <c r="A312" s="64"/>
      <c r="C312" s="58" t="s">
        <v>394</v>
      </c>
      <c r="D312" s="67"/>
      <c r="E312" s="40"/>
      <c r="F312" s="47"/>
      <c r="H312" s="50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5.75" customHeight="1">
      <c r="A313" s="64"/>
      <c r="C313" s="53"/>
      <c r="D313" s="50"/>
      <c r="E313" s="40"/>
      <c r="F313" s="64"/>
      <c r="H313" s="50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5.75" customHeight="1">
      <c r="A314" s="47" t="s">
        <v>460</v>
      </c>
      <c r="B314" s="68" t="s">
        <v>462</v>
      </c>
      <c r="C314" s="53"/>
      <c r="D314" s="54"/>
      <c r="E314" s="40"/>
      <c r="F314" s="69" t="s">
        <v>464</v>
      </c>
      <c r="G314" s="70" t="s">
        <v>469</v>
      </c>
      <c r="H314" s="71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5.75" customHeight="1">
      <c r="A315" s="72" t="str">
        <f>IFERROR(VLOOKUP(A301,REKAPAN!$A$2:$R$2737,16, FALSE))</f>
        <v>WAWAT</v>
      </c>
      <c r="B315" s="73"/>
      <c r="C315" s="74"/>
      <c r="D315" s="75"/>
      <c r="E315" s="76"/>
      <c r="F315" s="77"/>
      <c r="G315" s="78"/>
      <c r="H315" s="79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5.75" customHeight="1">
      <c r="A316" s="26" t="s">
        <v>626</v>
      </c>
      <c r="B316" s="27"/>
      <c r="C316" s="27"/>
      <c r="D316" s="28"/>
      <c r="E316" s="29"/>
      <c r="F316" s="30" t="str">
        <f>A316</f>
        <v>(18)3</v>
      </c>
      <c r="G316" s="31" t="s">
        <v>238</v>
      </c>
      <c r="H316" s="32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5.75" customHeight="1">
      <c r="A317" s="34" t="s">
        <v>239</v>
      </c>
      <c r="B317" s="35" t="str">
        <f>IFERROR(VLOOKUP(A316,REKAPAN!$A$1:$M$2737,2, FALSE))</f>
        <v>Yuli tri maryani</v>
      </c>
      <c r="C317" s="36"/>
      <c r="D317" s="38"/>
      <c r="E317" s="40"/>
      <c r="F317" s="30" t="s">
        <v>266</v>
      </c>
      <c r="G317" s="43" t="str">
        <f>B323</f>
        <v>CS YENI (082321458214)</v>
      </c>
      <c r="H317" s="28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5.75" customHeight="1">
      <c r="A318" s="44" t="s">
        <v>269</v>
      </c>
      <c r="B318" s="45" t="str">
        <f>IFERROR(VLOOKUP(A316,REKAPAN!$A$1:$M$2737,3, FALSE))</f>
        <v>Perum Puri Nirwana Residences Blok LK20, RT. 11/RW. 08, Sukaraya, Cikarang Utara</v>
      </c>
      <c r="D318" s="46"/>
      <c r="E318" s="40"/>
      <c r="F318" s="47" t="s">
        <v>270</v>
      </c>
      <c r="G318" s="49" t="str">
        <f>B317</f>
        <v>Yuli tri maryani</v>
      </c>
      <c r="H318" s="50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5.75" customHeight="1">
      <c r="A319" s="44"/>
      <c r="D319" s="46"/>
      <c r="E319" s="40"/>
      <c r="F319" s="47" t="s">
        <v>283</v>
      </c>
      <c r="G319" s="51" t="str">
        <f t="shared" ref="G319:G323" si="43">D322</f>
        <v>18/04/19</v>
      </c>
      <c r="H319" s="50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5.75" customHeight="1">
      <c r="A320" s="44"/>
      <c r="D320" s="46"/>
      <c r="E320" s="40"/>
      <c r="F320" s="47" t="s">
        <v>300</v>
      </c>
      <c r="G320" s="51" t="str">
        <f t="shared" si="43"/>
        <v>18/04/19</v>
      </c>
      <c r="H320" s="50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5.75" customHeight="1">
      <c r="A321" s="44" t="s">
        <v>306</v>
      </c>
      <c r="B321" s="52" t="str">
        <f>IFERROR(VLOOKUP(A316,REKAPAN!$A$1:$M$2737,4, FALSE))</f>
        <v>085643555028/081299269616</v>
      </c>
      <c r="C321" s="53"/>
      <c r="D321" s="54"/>
      <c r="E321" s="40"/>
      <c r="F321" s="47" t="s">
        <v>325</v>
      </c>
      <c r="G321" s="49" t="str">
        <f t="shared" si="43"/>
        <v/>
      </c>
      <c r="H321" s="50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5.75" customHeight="1">
      <c r="A322" s="30" t="s">
        <v>4013</v>
      </c>
      <c r="B322" s="55" t="s">
        <v>333</v>
      </c>
      <c r="C322" s="56" t="s">
        <v>283</v>
      </c>
      <c r="D322" s="57" t="str">
        <f>IFERROR(VLOOKUP(A316,REKAPAN!$A$1:$M$2737,12, FALSE))</f>
        <v>18/04/19</v>
      </c>
      <c r="E322" s="40"/>
      <c r="F322" s="47" t="s">
        <v>351</v>
      </c>
      <c r="G322" s="49">
        <f t="shared" si="43"/>
        <v>12000</v>
      </c>
      <c r="H322" s="50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5.75" customHeight="1">
      <c r="A323" s="44" t="s">
        <v>266</v>
      </c>
      <c r="B323" s="52" t="str">
        <f>IFERROR(VLOOKUP(A316,REKAPAN!$A$1:$O$2737,15, FALSE))</f>
        <v>CS YENI (082321458214)</v>
      </c>
      <c r="C323" s="58" t="s">
        <v>300</v>
      </c>
      <c r="D323" s="59" t="str">
        <f>IFERROR(VLOOKUP(A316,REKAPAN!$A$1:$M$2737,13, FALSE))</f>
        <v>18/04/19</v>
      </c>
      <c r="E323" s="40"/>
      <c r="F323" s="47" t="s">
        <v>372</v>
      </c>
      <c r="G323" s="49" t="str">
        <f t="shared" si="43"/>
        <v>JNE REG</v>
      </c>
      <c r="H323" s="50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5.75" customHeight="1">
      <c r="A324" s="44" t="s">
        <v>383</v>
      </c>
      <c r="B324" s="52">
        <f>IFERROR(VLOOKUP(A316,REKAPAN!$A$1:$M$2737,6, FALSE))</f>
        <v>1</v>
      </c>
      <c r="C324" s="58" t="s">
        <v>325</v>
      </c>
      <c r="D324" s="60" t="str">
        <f>IFERROR(VLOOKUP(A316,REKAPAN!$A$1:$M$2737,11, FALSE))</f>
        <v/>
      </c>
      <c r="E324" s="40"/>
      <c r="F324" s="47" t="s">
        <v>394</v>
      </c>
      <c r="G324" s="61" t="str">
        <f>IFERROR(VLOOKUP(A316,REKAPAN!$A$1:$O$2737,14, FALSE))</f>
        <v/>
      </c>
      <c r="H324" s="50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5.75" customHeight="1">
      <c r="A325" s="44" t="s">
        <v>404</v>
      </c>
      <c r="B325" s="62" t="str">
        <f>IFERROR(VLOOKUP(A316,REKAPAN!$A$1:$M$2737,5, FALSE))</f>
        <v>Elenora cream M do</v>
      </c>
      <c r="C325" s="58" t="s">
        <v>351</v>
      </c>
      <c r="D325" s="60">
        <f>IFERROR(VLOOKUP(A316,REKAPAN!$A$1:$M$2737,9, FALSE))</f>
        <v>12000</v>
      </c>
      <c r="E325" s="40"/>
      <c r="F325" s="47" t="s">
        <v>383</v>
      </c>
      <c r="G325" s="63">
        <f t="shared" ref="G325:G326" si="44">B324</f>
        <v>1</v>
      </c>
      <c r="H325" s="50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5.75" customHeight="1">
      <c r="A326" s="64"/>
      <c r="C326" s="58" t="s">
        <v>372</v>
      </c>
      <c r="D326" s="65" t="str">
        <f>IFERROR(VLOOKUP(A316,REKAPAN!$A$1:$M$2737,10, FALSE))</f>
        <v>JNE REG</v>
      </c>
      <c r="E326" s="40"/>
      <c r="F326" s="47" t="s">
        <v>404</v>
      </c>
      <c r="G326" s="66" t="str">
        <f t="shared" si="44"/>
        <v>Elenora cream M do</v>
      </c>
      <c r="H326" s="50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5.75" customHeight="1">
      <c r="A327" s="64"/>
      <c r="C327" s="58" t="s">
        <v>394</v>
      </c>
      <c r="D327" s="67"/>
      <c r="E327" s="40"/>
      <c r="F327" s="47"/>
      <c r="H327" s="50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26.25" customHeight="1">
      <c r="A328" s="64"/>
      <c r="C328" s="53"/>
      <c r="D328" s="50"/>
      <c r="E328" s="40"/>
      <c r="F328" s="64"/>
      <c r="H328" s="50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5.75" customHeight="1">
      <c r="A329" s="47" t="s">
        <v>460</v>
      </c>
      <c r="B329" s="68" t="s">
        <v>462</v>
      </c>
      <c r="C329" s="53"/>
      <c r="D329" s="54"/>
      <c r="E329" s="40"/>
      <c r="F329" s="69" t="s">
        <v>464</v>
      </c>
      <c r="G329" s="70" t="s">
        <v>469</v>
      </c>
      <c r="H329" s="71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5.75" customHeight="1">
      <c r="A330" s="72" t="str">
        <f>IFERROR(VLOOKUP(A316,REKAPAN!$A$2:$R$2737,16, FALSE))</f>
        <v>WAWAT</v>
      </c>
      <c r="B330" s="73"/>
      <c r="C330" s="74"/>
      <c r="D330" s="75"/>
      <c r="E330" s="76"/>
      <c r="F330" s="77"/>
      <c r="G330" s="78"/>
      <c r="H330" s="79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5.75" customHeight="1">
      <c r="A331" s="26" t="s">
        <v>631</v>
      </c>
      <c r="B331" s="27"/>
      <c r="C331" s="27"/>
      <c r="D331" s="28"/>
      <c r="E331" s="29"/>
      <c r="F331" s="30" t="str">
        <f>A331</f>
        <v>(18)4</v>
      </c>
      <c r="G331" s="31" t="s">
        <v>238</v>
      </c>
      <c r="H331" s="32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5.75" customHeight="1">
      <c r="A332" s="34" t="s">
        <v>239</v>
      </c>
      <c r="B332" s="35" t="str">
        <f>IFERROR(VLOOKUP(A331,REKAPAN!$A$1:$M$2737,2, FALSE))</f>
        <v>Lisa  </v>
      </c>
      <c r="C332" s="36"/>
      <c r="D332" s="38"/>
      <c r="E332" s="40"/>
      <c r="F332" s="30" t="s">
        <v>266</v>
      </c>
      <c r="G332" s="43" t="str">
        <f>B338</f>
        <v>CS YENI (082321458214)</v>
      </c>
      <c r="H332" s="28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5.75" customHeight="1">
      <c r="A333" s="44" t="s">
        <v>269</v>
      </c>
      <c r="B333" s="45" t="str">
        <f>IFERROR(VLOOKUP(A331,REKAPAN!$A$1:$M$2737,3, FALSE))</f>
        <v>jln.jagawana perumahan Puri Cikarang mas no.07 RT 004/RW 002 Sukarukun. Sukatani masuk gang arah yayasan riyadhotul Jannah Cikarang Utara Bekasi Jawa barat Kab. Bekasi Cikarang Utara Kecamatan : Cikarang Utara Kab/Kota :Bekasi Provinsi :Jawa barat</v>
      </c>
      <c r="D333" s="46"/>
      <c r="E333" s="40"/>
      <c r="F333" s="47" t="s">
        <v>270</v>
      </c>
      <c r="G333" s="49" t="str">
        <f>B332</f>
        <v>Lisa  </v>
      </c>
      <c r="H333" s="50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5.75" customHeight="1">
      <c r="A334" s="44"/>
      <c r="D334" s="46"/>
      <c r="E334" s="40"/>
      <c r="F334" s="47" t="s">
        <v>283</v>
      </c>
      <c r="G334" s="51" t="str">
        <f t="shared" ref="G334:G338" si="45">D337</f>
        <v>18/04/19</v>
      </c>
      <c r="H334" s="50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5.75" customHeight="1">
      <c r="A335" s="44"/>
      <c r="D335" s="46"/>
      <c r="E335" s="40"/>
      <c r="F335" s="47" t="s">
        <v>300</v>
      </c>
      <c r="G335" s="51" t="str">
        <f t="shared" si="45"/>
        <v>18/04/19</v>
      </c>
      <c r="H335" s="50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5.75" customHeight="1">
      <c r="A336" s="44" t="s">
        <v>306</v>
      </c>
      <c r="B336" s="52" t="str">
        <f>IFERROR(VLOOKUP(A331,REKAPAN!$A$1:$M$2737,4, FALSE))</f>
        <v>082210341009</v>
      </c>
      <c r="C336" s="53"/>
      <c r="D336" s="54"/>
      <c r="E336" s="40"/>
      <c r="F336" s="47" t="s">
        <v>325</v>
      </c>
      <c r="G336" s="49">
        <f t="shared" si="45"/>
        <v>87200</v>
      </c>
      <c r="H336" s="50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5.75" customHeight="1">
      <c r="A337" s="30" t="s">
        <v>4013</v>
      </c>
      <c r="B337" s="55" t="s">
        <v>333</v>
      </c>
      <c r="C337" s="56" t="s">
        <v>283</v>
      </c>
      <c r="D337" s="57" t="str">
        <f>IFERROR(VLOOKUP(A331,REKAPAN!$A$1:$M$2737,12, FALSE))</f>
        <v>18/04/19</v>
      </c>
      <c r="E337" s="40"/>
      <c r="F337" s="47" t="s">
        <v>351</v>
      </c>
      <c r="G337" s="49">
        <f t="shared" si="45"/>
        <v>12000</v>
      </c>
      <c r="H337" s="50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5.75" customHeight="1">
      <c r="A338" s="44" t="s">
        <v>266</v>
      </c>
      <c r="B338" s="52" t="str">
        <f>IFERROR(VLOOKUP(A331,REKAPAN!$A$1:$O$2737,15, FALSE))</f>
        <v>CS YENI (082321458214)</v>
      </c>
      <c r="C338" s="58" t="s">
        <v>300</v>
      </c>
      <c r="D338" s="59" t="str">
        <f>IFERROR(VLOOKUP(A331,REKAPAN!$A$1:$M$2737,13, FALSE))</f>
        <v>18/04/19</v>
      </c>
      <c r="E338" s="40"/>
      <c r="F338" s="47" t="s">
        <v>372</v>
      </c>
      <c r="G338" s="49" t="str">
        <f t="shared" si="45"/>
        <v>JNE REG</v>
      </c>
      <c r="H338" s="50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5.75" customHeight="1">
      <c r="A339" s="44" t="s">
        <v>383</v>
      </c>
      <c r="B339" s="52">
        <f>IFERROR(VLOOKUP(A331,REKAPAN!$A$1:$M$2737,6, FALSE))</f>
        <v>2</v>
      </c>
      <c r="C339" s="58" t="s">
        <v>325</v>
      </c>
      <c r="D339" s="60">
        <f>IFERROR(VLOOKUP(A331,REKAPAN!$A$1:$M$2737,11, FALSE))</f>
        <v>87200</v>
      </c>
      <c r="E339" s="40"/>
      <c r="F339" s="47" t="s">
        <v>394</v>
      </c>
      <c r="G339" s="61" t="str">
        <f>IFERROR(VLOOKUP(A331,REKAPAN!$A$1:$O$2737,14, FALSE))</f>
        <v/>
      </c>
      <c r="H339" s="50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5.75" customHeight="1">
      <c r="A340" s="44" t="s">
        <v>404</v>
      </c>
      <c r="B340" s="62" t="str">
        <f>IFERROR(VLOOKUP(A331,REKAPAN!$A$1:$M$2737,5, FALSE))</f>
        <v>- Khimar saafia berry
- Khimar shaina choco</v>
      </c>
      <c r="C340" s="58" t="s">
        <v>351</v>
      </c>
      <c r="D340" s="60">
        <f>IFERROR(VLOOKUP(A331,REKAPAN!$A$1:$M$2737,9, FALSE))</f>
        <v>12000</v>
      </c>
      <c r="E340" s="40"/>
      <c r="F340" s="47" t="s">
        <v>383</v>
      </c>
      <c r="G340" s="63">
        <f t="shared" ref="G340:G341" si="46">B339</f>
        <v>2</v>
      </c>
      <c r="H340" s="50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5.75" customHeight="1">
      <c r="A341" s="64"/>
      <c r="C341" s="58" t="s">
        <v>372</v>
      </c>
      <c r="D341" s="65" t="str">
        <f>IFERROR(VLOOKUP(A331,REKAPAN!$A$1:$M$2737,10, FALSE))</f>
        <v>JNE REG</v>
      </c>
      <c r="E341" s="40"/>
      <c r="F341" s="47" t="s">
        <v>404</v>
      </c>
      <c r="G341" s="66" t="str">
        <f t="shared" si="46"/>
        <v>- Khimar saafia berry
- Khimar shaina choco</v>
      </c>
      <c r="H341" s="50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5.75" customHeight="1">
      <c r="A342" s="64"/>
      <c r="C342" s="58" t="s">
        <v>394</v>
      </c>
      <c r="D342" s="67"/>
      <c r="E342" s="40"/>
      <c r="F342" s="47"/>
      <c r="H342" s="50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5.75" customHeight="1">
      <c r="A343" s="64"/>
      <c r="C343" s="53"/>
      <c r="D343" s="50"/>
      <c r="E343" s="40"/>
      <c r="F343" s="64"/>
      <c r="H343" s="50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5.75" customHeight="1">
      <c r="A344" s="47" t="s">
        <v>460</v>
      </c>
      <c r="B344" s="68" t="s">
        <v>462</v>
      </c>
      <c r="C344" s="53"/>
      <c r="D344" s="54"/>
      <c r="E344" s="40"/>
      <c r="F344" s="69" t="s">
        <v>464</v>
      </c>
      <c r="G344" s="70" t="s">
        <v>469</v>
      </c>
      <c r="H344" s="71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5.75" customHeight="1">
      <c r="A345" s="72" t="str">
        <f>IFERROR(VLOOKUP(A331,REKAPAN!$A$2:$R$2737,16, FALSE))</f>
        <v>WAWAT</v>
      </c>
      <c r="B345" s="73"/>
      <c r="C345" s="74"/>
      <c r="D345" s="75"/>
      <c r="E345" s="76"/>
      <c r="F345" s="77"/>
      <c r="G345" s="78"/>
      <c r="H345" s="79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5.75" customHeight="1">
      <c r="A346" s="26" t="s">
        <v>636</v>
      </c>
      <c r="B346" s="27"/>
      <c r="C346" s="27"/>
      <c r="D346" s="28"/>
      <c r="E346" s="29"/>
      <c r="F346" s="30" t="str">
        <f>A346</f>
        <v>(18)5</v>
      </c>
      <c r="G346" s="31" t="s">
        <v>238</v>
      </c>
      <c r="H346" s="32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5.75" customHeight="1">
      <c r="A347" s="34" t="s">
        <v>239</v>
      </c>
      <c r="B347" s="35" t="str">
        <f>IFERROR(VLOOKUP(A346,REKAPAN!$A$1:$M$2737,2, FALSE))</f>
        <v>Osin </v>
      </c>
      <c r="C347" s="36"/>
      <c r="D347" s="38"/>
      <c r="E347" s="40"/>
      <c r="F347" s="30" t="s">
        <v>266</v>
      </c>
      <c r="G347" s="43" t="str">
        <f>B353</f>
        <v>CS YENI (082321458214)</v>
      </c>
      <c r="H347" s="28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5.75" customHeight="1">
      <c r="A348" s="44" t="s">
        <v>269</v>
      </c>
      <c r="B348" s="45" t="str">
        <f>IFERROR(VLOOKUP(A346,REKAPAN!$A$1:$M$2737,3, FALSE))</f>
        <v>Kp.peutag ds. pringkasap, kec. Pabuaran kab, subang jawa barat kode pos 41262</v>
      </c>
      <c r="D348" s="46"/>
      <c r="E348" s="40"/>
      <c r="F348" s="47" t="s">
        <v>270</v>
      </c>
      <c r="G348" s="49" t="str">
        <f>B347</f>
        <v>Osin </v>
      </c>
      <c r="H348" s="50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25.5" customHeight="1">
      <c r="A349" s="44"/>
      <c r="D349" s="46"/>
      <c r="E349" s="40"/>
      <c r="F349" s="47" t="s">
        <v>283</v>
      </c>
      <c r="G349" s="51" t="str">
        <f t="shared" ref="G349:G353" si="47">D352</f>
        <v>18/04/19</v>
      </c>
      <c r="H349" s="50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24.75" customHeight="1">
      <c r="A350" s="44"/>
      <c r="D350" s="46"/>
      <c r="E350" s="40"/>
      <c r="F350" s="47" t="s">
        <v>300</v>
      </c>
      <c r="G350" s="51" t="str">
        <f t="shared" si="47"/>
        <v>18/04/19</v>
      </c>
      <c r="H350" s="50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5.75" customHeight="1">
      <c r="A351" s="44" t="s">
        <v>306</v>
      </c>
      <c r="B351" s="52" t="str">
        <f>IFERROR(VLOOKUP(A346,REKAPAN!$A$1:$M$2737,4, FALSE))</f>
        <v>081820020317</v>
      </c>
      <c r="C351" s="53"/>
      <c r="D351" s="54"/>
      <c r="E351" s="40"/>
      <c r="F351" s="47" t="s">
        <v>325</v>
      </c>
      <c r="G351" s="49" t="str">
        <f t="shared" si="47"/>
        <v/>
      </c>
      <c r="H351" s="50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5.75" customHeight="1">
      <c r="A352" s="30" t="s">
        <v>4013</v>
      </c>
      <c r="B352" s="55" t="s">
        <v>333</v>
      </c>
      <c r="C352" s="56" t="s">
        <v>283</v>
      </c>
      <c r="D352" s="57" t="str">
        <f>IFERROR(VLOOKUP(A346,REKAPAN!$A$1:$M$2737,12, FALSE))</f>
        <v>18/04/19</v>
      </c>
      <c r="E352" s="40"/>
      <c r="F352" s="47" t="s">
        <v>351</v>
      </c>
      <c r="G352" s="49">
        <f t="shared" si="47"/>
        <v>16000</v>
      </c>
      <c r="H352" s="50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5.75" customHeight="1">
      <c r="A353" s="44" t="s">
        <v>266</v>
      </c>
      <c r="B353" s="52" t="str">
        <f>IFERROR(VLOOKUP(A346,REKAPAN!$A$1:$O$2737,15, FALSE))</f>
        <v>CS YENI (082321458214)</v>
      </c>
      <c r="C353" s="58" t="s">
        <v>300</v>
      </c>
      <c r="D353" s="59" t="str">
        <f>IFERROR(VLOOKUP(A346,REKAPAN!$A$1:$M$2737,13, FALSE))</f>
        <v>18/04/19</v>
      </c>
      <c r="E353" s="40"/>
      <c r="F353" s="47" t="s">
        <v>372</v>
      </c>
      <c r="G353" s="49" t="str">
        <f t="shared" si="47"/>
        <v>JNE REG</v>
      </c>
      <c r="H353" s="50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5.75" customHeight="1">
      <c r="A354" s="44" t="s">
        <v>383</v>
      </c>
      <c r="B354" s="52">
        <f>IFERROR(VLOOKUP(A346,REKAPAN!$A$1:$M$2737,6, FALSE))</f>
        <v>1</v>
      </c>
      <c r="C354" s="58" t="s">
        <v>325</v>
      </c>
      <c r="D354" s="60" t="str">
        <f>IFERROR(VLOOKUP(A346,REKAPAN!$A$1:$M$2737,11, FALSE))</f>
        <v/>
      </c>
      <c r="E354" s="40"/>
      <c r="F354" s="47" t="s">
        <v>394</v>
      </c>
      <c r="G354" s="61" t="str">
        <f>IFERROR(VLOOKUP(A346,REKAPAN!$A$1:$O$2737,14, FALSE))</f>
        <v/>
      </c>
      <c r="H354" s="50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5.75" customHeight="1">
      <c r="A355" s="44" t="s">
        <v>404</v>
      </c>
      <c r="B355" s="62" t="str">
        <f>IFERROR(VLOOKUP(A346,REKAPAN!$A$1:$M$2737,5, FALSE))</f>
        <v>Tisha Navy XL do</v>
      </c>
      <c r="C355" s="58" t="s">
        <v>351</v>
      </c>
      <c r="D355" s="60">
        <f>IFERROR(VLOOKUP(A346,REKAPAN!$A$1:$M$2737,9, FALSE))</f>
        <v>16000</v>
      </c>
      <c r="E355" s="40"/>
      <c r="F355" s="47" t="s">
        <v>383</v>
      </c>
      <c r="G355" s="63">
        <f t="shared" ref="G355:G356" si="48">B354</f>
        <v>1</v>
      </c>
      <c r="H355" s="50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5.75" customHeight="1">
      <c r="A356" s="64"/>
      <c r="C356" s="58" t="s">
        <v>372</v>
      </c>
      <c r="D356" s="65" t="str">
        <f>IFERROR(VLOOKUP(A346,REKAPAN!$A$1:$M$2737,10, FALSE))</f>
        <v>JNE REG</v>
      </c>
      <c r="E356" s="40"/>
      <c r="F356" s="47" t="s">
        <v>404</v>
      </c>
      <c r="G356" s="66" t="str">
        <f t="shared" si="48"/>
        <v>Tisha Navy XL do</v>
      </c>
      <c r="H356" s="50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5.75" customHeight="1">
      <c r="A357" s="64"/>
      <c r="C357" s="58" t="s">
        <v>394</v>
      </c>
      <c r="D357" s="67"/>
      <c r="E357" s="40"/>
      <c r="F357" s="47"/>
      <c r="H357" s="50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5.75" customHeight="1">
      <c r="A358" s="64"/>
      <c r="C358" s="53"/>
      <c r="D358" s="50"/>
      <c r="E358" s="40"/>
      <c r="F358" s="64"/>
      <c r="H358" s="50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5.75" customHeight="1">
      <c r="A359" s="47" t="s">
        <v>460</v>
      </c>
      <c r="B359" s="68" t="s">
        <v>462</v>
      </c>
      <c r="C359" s="53"/>
      <c r="D359" s="54"/>
      <c r="E359" s="40"/>
      <c r="F359" s="69" t="s">
        <v>464</v>
      </c>
      <c r="G359" s="70" t="s">
        <v>469</v>
      </c>
      <c r="H359" s="71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5.75" customHeight="1">
      <c r="A360" s="72" t="str">
        <f>IFERROR(VLOOKUP(A346,REKAPAN!$A$2:$R$2737,16, FALSE))</f>
        <v>WAWAT</v>
      </c>
      <c r="B360" s="73"/>
      <c r="C360" s="74"/>
      <c r="D360" s="75"/>
      <c r="E360" s="76"/>
      <c r="F360" s="77"/>
      <c r="G360" s="78"/>
      <c r="H360" s="79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5.75" customHeight="1">
      <c r="A361" s="26" t="s">
        <v>640</v>
      </c>
      <c r="B361" s="27"/>
      <c r="C361" s="27"/>
      <c r="D361" s="28"/>
      <c r="E361" s="29"/>
      <c r="F361" s="30" t="str">
        <f>A361</f>
        <v>(18)6</v>
      </c>
      <c r="G361" s="31" t="s">
        <v>238</v>
      </c>
      <c r="H361" s="32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5.75" customHeight="1">
      <c r="A362" s="34" t="s">
        <v>239</v>
      </c>
      <c r="B362" s="35" t="str">
        <f>IFERROR(VLOOKUP(A361,REKAPAN!$A$1:$M$2737,2, FALSE))</f>
        <v>Umu Ekowati</v>
      </c>
      <c r="C362" s="36"/>
      <c r="D362" s="38"/>
      <c r="E362" s="40"/>
      <c r="F362" s="30" t="s">
        <v>266</v>
      </c>
      <c r="G362" s="43" t="str">
        <f>B368</f>
        <v>CS YENI (082321458214)</v>
      </c>
      <c r="H362" s="28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5.75" customHeight="1">
      <c r="A363" s="44" t="s">
        <v>269</v>
      </c>
      <c r="B363" s="45" t="str">
        <f>IFERROR(VLOOKUP(A361,REKAPAN!$A$1:$M$2737,3, FALSE))</f>
        <v>Desa Gumelar lor RT 4 rw 2 kecamatan tambak kabupaten Banyumas kode pos 53196</v>
      </c>
      <c r="D363" s="46"/>
      <c r="E363" s="40"/>
      <c r="F363" s="47" t="s">
        <v>270</v>
      </c>
      <c r="G363" s="49" t="str">
        <f>B362</f>
        <v>Umu Ekowati</v>
      </c>
      <c r="H363" s="50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5.75" customHeight="1">
      <c r="A364" s="44"/>
      <c r="D364" s="46"/>
      <c r="E364" s="40"/>
      <c r="F364" s="47" t="s">
        <v>283</v>
      </c>
      <c r="G364" s="51" t="str">
        <f t="shared" ref="G364:G368" si="49">D367</f>
        <v>18/04/19</v>
      </c>
      <c r="H364" s="50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32.25" customHeight="1">
      <c r="A365" s="44"/>
      <c r="D365" s="46"/>
      <c r="E365" s="40"/>
      <c r="F365" s="47" t="s">
        <v>300</v>
      </c>
      <c r="G365" s="51" t="str">
        <f t="shared" si="49"/>
        <v>18/04/19</v>
      </c>
      <c r="H365" s="50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5.75" customHeight="1">
      <c r="A366" s="44" t="s">
        <v>306</v>
      </c>
      <c r="B366" s="52" t="str">
        <f>IFERROR(VLOOKUP(A361,REKAPAN!$A$1:$M$2737,4, FALSE))</f>
        <v>081327056544</v>
      </c>
      <c r="C366" s="53"/>
      <c r="D366" s="54"/>
      <c r="E366" s="40"/>
      <c r="F366" s="47" t="s">
        <v>325</v>
      </c>
      <c r="G366" s="49" t="str">
        <f t="shared" si="49"/>
        <v/>
      </c>
      <c r="H366" s="50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5.75" customHeight="1">
      <c r="A367" s="30" t="s">
        <v>4013</v>
      </c>
      <c r="B367" s="55" t="s">
        <v>333</v>
      </c>
      <c r="C367" s="56" t="s">
        <v>283</v>
      </c>
      <c r="D367" s="57" t="str">
        <f>IFERROR(VLOOKUP(A361,REKAPAN!$A$1:$M$2737,12, FALSE))</f>
        <v>18/04/19</v>
      </c>
      <c r="E367" s="40"/>
      <c r="F367" s="47" t="s">
        <v>351</v>
      </c>
      <c r="G367" s="49">
        <f t="shared" si="49"/>
        <v>27000</v>
      </c>
      <c r="H367" s="50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5.75" customHeight="1">
      <c r="A368" s="44" t="s">
        <v>266</v>
      </c>
      <c r="B368" s="52" t="str">
        <f>IFERROR(VLOOKUP(A361,REKAPAN!$A$1:$O$2737,15, FALSE))</f>
        <v>CS YENI (082321458214)</v>
      </c>
      <c r="C368" s="58" t="s">
        <v>300</v>
      </c>
      <c r="D368" s="59" t="str">
        <f>IFERROR(VLOOKUP(A361,REKAPAN!$A$1:$M$2737,13, FALSE))</f>
        <v>18/04/19</v>
      </c>
      <c r="E368" s="40"/>
      <c r="F368" s="47" t="s">
        <v>372</v>
      </c>
      <c r="G368" s="49" t="str">
        <f t="shared" si="49"/>
        <v>JNE REG</v>
      </c>
      <c r="H368" s="50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5.75" customHeight="1">
      <c r="A369" s="44" t="s">
        <v>383</v>
      </c>
      <c r="B369" s="52">
        <f>IFERROR(VLOOKUP(A361,REKAPAN!$A$1:$M$2737,6, FALSE))</f>
        <v>1</v>
      </c>
      <c r="C369" s="58" t="s">
        <v>325</v>
      </c>
      <c r="D369" s="60" t="str">
        <f>IFERROR(VLOOKUP(A361,REKAPAN!$A$1:$M$2737,11, FALSE))</f>
        <v/>
      </c>
      <c r="E369" s="40"/>
      <c r="F369" s="47" t="s">
        <v>394</v>
      </c>
      <c r="G369" s="61" t="str">
        <f>IFERROR(VLOOKUP(A361,REKAPAN!$A$1:$O$2737,14, FALSE))</f>
        <v/>
      </c>
      <c r="H369" s="50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5.75" customHeight="1">
      <c r="A370" s="44" t="s">
        <v>404</v>
      </c>
      <c r="B370" s="62" t="str">
        <f>IFERROR(VLOOKUP(A361,REKAPAN!$A$1:$M$2737,5, FALSE))</f>
        <v>Khimar saafia tosca</v>
      </c>
      <c r="C370" s="58" t="s">
        <v>351</v>
      </c>
      <c r="D370" s="60">
        <f>IFERROR(VLOOKUP(A361,REKAPAN!$A$1:$M$2737,9, FALSE))</f>
        <v>27000</v>
      </c>
      <c r="E370" s="40"/>
      <c r="F370" s="47" t="s">
        <v>383</v>
      </c>
      <c r="G370" s="63">
        <f t="shared" ref="G370:G371" si="50">B369</f>
        <v>1</v>
      </c>
      <c r="H370" s="50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5.75" customHeight="1">
      <c r="A371" s="64"/>
      <c r="C371" s="58" t="s">
        <v>372</v>
      </c>
      <c r="D371" s="65" t="str">
        <f>IFERROR(VLOOKUP(A361,REKAPAN!$A$1:$M$2737,10, FALSE))</f>
        <v>JNE REG</v>
      </c>
      <c r="E371" s="40"/>
      <c r="F371" s="47" t="s">
        <v>404</v>
      </c>
      <c r="G371" s="66" t="str">
        <f t="shared" si="50"/>
        <v>Khimar saafia tosca</v>
      </c>
      <c r="H371" s="50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28.5" customHeight="1">
      <c r="A372" s="64"/>
      <c r="C372" s="58" t="s">
        <v>394</v>
      </c>
      <c r="D372" s="67"/>
      <c r="E372" s="40"/>
      <c r="F372" s="47"/>
      <c r="H372" s="50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5.75" customHeight="1">
      <c r="A373" s="64"/>
      <c r="C373" s="53"/>
      <c r="D373" s="50"/>
      <c r="E373" s="40"/>
      <c r="F373" s="64"/>
      <c r="H373" s="50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5.75" customHeight="1">
      <c r="A374" s="47" t="s">
        <v>460</v>
      </c>
      <c r="B374" s="68" t="s">
        <v>462</v>
      </c>
      <c r="C374" s="53"/>
      <c r="D374" s="54"/>
      <c r="E374" s="40"/>
      <c r="F374" s="69" t="s">
        <v>464</v>
      </c>
      <c r="G374" s="70" t="s">
        <v>469</v>
      </c>
      <c r="H374" s="71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5.75" customHeight="1">
      <c r="A375" s="72" t="str">
        <f>IFERROR(VLOOKUP(A361,REKAPAN!$A$2:$R$2737,16, FALSE))</f>
        <v>WAWAT</v>
      </c>
      <c r="B375" s="73"/>
      <c r="C375" s="74"/>
      <c r="D375" s="75"/>
      <c r="E375" s="76"/>
      <c r="F375" s="77"/>
      <c r="G375" s="78"/>
      <c r="H375" s="79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5.75" customHeight="1">
      <c r="A376" s="26" t="s">
        <v>1796</v>
      </c>
      <c r="B376" s="27"/>
      <c r="C376" s="27"/>
      <c r="D376" s="28"/>
      <c r="E376" s="29"/>
      <c r="F376" s="30" t="str">
        <f>A376</f>
        <v>(18)7</v>
      </c>
      <c r="G376" s="31" t="s">
        <v>238</v>
      </c>
      <c r="H376" s="32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5.75" customHeight="1">
      <c r="A377" s="34" t="s">
        <v>239</v>
      </c>
      <c r="B377" s="35" t="str">
        <f>IFERROR(VLOOKUP(A376,REKAPAN!$A$1:$M$2737,2, FALSE))</f>
        <v>BGI EXPRESS</v>
      </c>
      <c r="C377" s="36"/>
      <c r="D377" s="38"/>
      <c r="E377" s="40"/>
      <c r="F377" s="30" t="s">
        <v>266</v>
      </c>
      <c r="G377" s="43" t="str">
        <f>B383</f>
        <v>Putri (087725992232)</v>
      </c>
      <c r="H377" s="28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5.75" customHeight="1">
      <c r="A378" s="44" t="s">
        <v>269</v>
      </c>
      <c r="B378" s="45" t="str">
        <f>IFERROR(VLOOKUP(A376,REKAPAN!$A$1:$M$2737,3, FALSE))</f>
        <v>BGI express 087754556299 Jl.batu perum permata Kav.5 pasar minggu jakarta selatan. DITERUSKAN Yuni purwoningsih Hongkong +6282331701155</v>
      </c>
      <c r="D378" s="46"/>
      <c r="E378" s="40"/>
      <c r="F378" s="47" t="s">
        <v>270</v>
      </c>
      <c r="G378" s="49" t="str">
        <f>B377</f>
        <v>BGI EXPRESS</v>
      </c>
      <c r="H378" s="50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5.75" customHeight="1">
      <c r="A379" s="44"/>
      <c r="D379" s="46"/>
      <c r="E379" s="40"/>
      <c r="F379" s="47" t="s">
        <v>283</v>
      </c>
      <c r="G379" s="51">
        <f t="shared" ref="G379:G383" si="51">D382</f>
        <v>43572</v>
      </c>
      <c r="H379" s="50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28.5" customHeight="1">
      <c r="A380" s="44"/>
      <c r="D380" s="46"/>
      <c r="E380" s="40"/>
      <c r="F380" s="47" t="s">
        <v>300</v>
      </c>
      <c r="G380" s="51">
        <f t="shared" si="51"/>
        <v>43573</v>
      </c>
      <c r="H380" s="50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5.75" customHeight="1">
      <c r="A381" s="44" t="s">
        <v>306</v>
      </c>
      <c r="B381" s="52">
        <f>IFERROR(VLOOKUP(A376,REKAPAN!$A$1:$M$2737,4, FALSE))</f>
        <v>87754556299</v>
      </c>
      <c r="C381" s="53"/>
      <c r="D381" s="54"/>
      <c r="E381" s="40"/>
      <c r="F381" s="47" t="s">
        <v>325</v>
      </c>
      <c r="G381" s="49" t="str">
        <f t="shared" si="51"/>
        <v/>
      </c>
      <c r="H381" s="50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5.75" customHeight="1">
      <c r="A382" s="30" t="s">
        <v>4013</v>
      </c>
      <c r="B382" s="55" t="s">
        <v>333</v>
      </c>
      <c r="C382" s="56" t="s">
        <v>283</v>
      </c>
      <c r="D382" s="57">
        <f>IFERROR(VLOOKUP(A376,REKAPAN!$A$1:$M$2737,12, FALSE))</f>
        <v>43572</v>
      </c>
      <c r="E382" s="40"/>
      <c r="F382" s="47" t="s">
        <v>351</v>
      </c>
      <c r="G382" s="49">
        <f t="shared" si="51"/>
        <v>11000</v>
      </c>
      <c r="H382" s="50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5.75" customHeight="1">
      <c r="A383" s="44" t="s">
        <v>266</v>
      </c>
      <c r="B383" s="52" t="str">
        <f>IFERROR(VLOOKUP(A376,REKAPAN!$A$1:$O$2737,15, FALSE))</f>
        <v>Putri (087725992232)</v>
      </c>
      <c r="C383" s="58" t="s">
        <v>300</v>
      </c>
      <c r="D383" s="59">
        <f>IFERROR(VLOOKUP(A376,REKAPAN!$A$1:$M$2737,13, FALSE))</f>
        <v>43573</v>
      </c>
      <c r="E383" s="40"/>
      <c r="F383" s="47" t="s">
        <v>372</v>
      </c>
      <c r="G383" s="49" t="str">
        <f t="shared" si="51"/>
        <v>Reg</v>
      </c>
      <c r="H383" s="50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5.75" customHeight="1">
      <c r="A384" s="44" t="s">
        <v>383</v>
      </c>
      <c r="B384" s="52">
        <f>IFERROR(VLOOKUP(A376,REKAPAN!$A$1:$M$2737,6, FALSE))</f>
        <v>1</v>
      </c>
      <c r="C384" s="58" t="s">
        <v>325</v>
      </c>
      <c r="D384" s="60" t="str">
        <f>IFERROR(VLOOKUP(A376,REKAPAN!$A$1:$M$2737,11, FALSE))</f>
        <v/>
      </c>
      <c r="E384" s="40"/>
      <c r="F384" s="47" t="s">
        <v>394</v>
      </c>
      <c r="G384" s="61" t="str">
        <f>IFERROR(VLOOKUP(A376,REKAPAN!$A$1:$O$2737,14, FALSE))</f>
        <v/>
      </c>
      <c r="H384" s="50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5.75" customHeight="1">
      <c r="A385" s="44" t="s">
        <v>404</v>
      </c>
      <c r="B385" s="62" t="str">
        <f>IFERROR(VLOOKUP(A376,REKAPAN!$A$1:$M$2737,5, FALSE))</f>
        <v>fayra choco M</v>
      </c>
      <c r="C385" s="58" t="s">
        <v>351</v>
      </c>
      <c r="D385" s="60">
        <f>IFERROR(VLOOKUP(A376,REKAPAN!$A$1:$M$2737,9, FALSE))</f>
        <v>11000</v>
      </c>
      <c r="E385" s="40"/>
      <c r="F385" s="47" t="s">
        <v>383</v>
      </c>
      <c r="G385" s="63">
        <f t="shared" ref="G385:G386" si="52">B384</f>
        <v>1</v>
      </c>
      <c r="H385" s="50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5.75" customHeight="1">
      <c r="A386" s="64"/>
      <c r="C386" s="58" t="s">
        <v>372</v>
      </c>
      <c r="D386" s="65" t="str">
        <f>IFERROR(VLOOKUP(A376,REKAPAN!$A$1:$M$2737,10, FALSE))</f>
        <v>Reg</v>
      </c>
      <c r="E386" s="40"/>
      <c r="F386" s="47" t="s">
        <v>404</v>
      </c>
      <c r="G386" s="66" t="str">
        <f t="shared" si="52"/>
        <v>fayra choco M</v>
      </c>
      <c r="H386" s="50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29.25" customHeight="1">
      <c r="A387" s="64"/>
      <c r="C387" s="58" t="s">
        <v>394</v>
      </c>
      <c r="D387" s="67"/>
      <c r="E387" s="40"/>
      <c r="F387" s="47"/>
      <c r="H387" s="50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8.0" customHeight="1">
      <c r="A388" s="64"/>
      <c r="C388" s="53"/>
      <c r="D388" s="50"/>
      <c r="E388" s="40"/>
      <c r="F388" s="64"/>
      <c r="H388" s="50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5.75" customHeight="1">
      <c r="A389" s="47" t="s">
        <v>460</v>
      </c>
      <c r="B389" s="68" t="s">
        <v>462</v>
      </c>
      <c r="C389" s="53"/>
      <c r="D389" s="54"/>
      <c r="E389" s="40"/>
      <c r="F389" s="69" t="s">
        <v>464</v>
      </c>
      <c r="G389" s="70" t="s">
        <v>469</v>
      </c>
      <c r="H389" s="71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5.75" customHeight="1">
      <c r="A390" s="72" t="str">
        <f>IFERROR(VLOOKUP(A376,REKAPAN!$A$2:$R$2737,16, FALSE))</f>
        <v/>
      </c>
      <c r="B390" s="73"/>
      <c r="C390" s="74"/>
      <c r="D390" s="75"/>
      <c r="E390" s="76"/>
      <c r="F390" s="77"/>
      <c r="G390" s="78"/>
      <c r="H390" s="79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5.75" customHeight="1">
      <c r="A391" s="26" t="s">
        <v>1800</v>
      </c>
      <c r="B391" s="27"/>
      <c r="C391" s="27"/>
      <c r="D391" s="28"/>
      <c r="E391" s="29"/>
      <c r="F391" s="30" t="str">
        <f>A391</f>
        <v>(18)8</v>
      </c>
      <c r="G391" s="31" t="s">
        <v>238</v>
      </c>
      <c r="H391" s="32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5.75" customHeight="1">
      <c r="A392" s="34" t="s">
        <v>239</v>
      </c>
      <c r="B392" s="35" t="str">
        <f>IFERROR(VLOOKUP(A391,REKAPAN!$A$1:$M$2737,2, FALSE))</f>
        <v>Iis</v>
      </c>
      <c r="C392" s="36"/>
      <c r="D392" s="38"/>
      <c r="E392" s="40"/>
      <c r="F392" s="30" t="s">
        <v>266</v>
      </c>
      <c r="G392" s="43" t="str">
        <f>B398</f>
        <v>Putri (087725992232)</v>
      </c>
      <c r="H392" s="28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5.75" customHeight="1">
      <c r="A393" s="44" t="s">
        <v>269</v>
      </c>
      <c r="B393" s="45" t="str">
        <f>IFERROR(VLOOKUP(A391,REKAPAN!$A$1:$M$2737,3, FALSE))</f>
        <v>Jl. Cipinang Pulomaja RT.13 RW.10 No.2 Jamu Sababa Cipinang Besar Utara, Jatinegara, Jakarta Timur</v>
      </c>
      <c r="D393" s="46"/>
      <c r="E393" s="40"/>
      <c r="F393" s="47" t="s">
        <v>270</v>
      </c>
      <c r="G393" s="49" t="str">
        <f>B392</f>
        <v>Iis</v>
      </c>
      <c r="H393" s="50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5.75" customHeight="1">
      <c r="A394" s="44"/>
      <c r="D394" s="46"/>
      <c r="E394" s="40"/>
      <c r="F394" s="47" t="s">
        <v>283</v>
      </c>
      <c r="G394" s="51">
        <f t="shared" ref="G394:G398" si="53">D397</f>
        <v>43573</v>
      </c>
      <c r="H394" s="50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5.75" customHeight="1">
      <c r="A395" s="44"/>
      <c r="D395" s="46"/>
      <c r="E395" s="40"/>
      <c r="F395" s="47" t="s">
        <v>300</v>
      </c>
      <c r="G395" s="51">
        <f t="shared" si="53"/>
        <v>43573</v>
      </c>
      <c r="H395" s="50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5.75" customHeight="1">
      <c r="A396" s="44" t="s">
        <v>306</v>
      </c>
      <c r="B396" s="52">
        <f>IFERROR(VLOOKUP(A391,REKAPAN!$A$1:$M$2737,4, FALSE))</f>
        <v>83707434394</v>
      </c>
      <c r="C396" s="53"/>
      <c r="D396" s="54"/>
      <c r="E396" s="40"/>
      <c r="F396" s="47" t="s">
        <v>325</v>
      </c>
      <c r="G396" s="49" t="str">
        <f t="shared" si="53"/>
        <v/>
      </c>
      <c r="H396" s="50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5.75" customHeight="1">
      <c r="A397" s="30" t="s">
        <v>4013</v>
      </c>
      <c r="B397" s="55" t="s">
        <v>333</v>
      </c>
      <c r="C397" s="56" t="s">
        <v>283</v>
      </c>
      <c r="D397" s="57">
        <f>IFERROR(VLOOKUP(A391,REKAPAN!$A$1:$M$2737,12, FALSE))</f>
        <v>43573</v>
      </c>
      <c r="E397" s="40"/>
      <c r="F397" s="47" t="s">
        <v>351</v>
      </c>
      <c r="G397" s="49">
        <f t="shared" si="53"/>
        <v>11000</v>
      </c>
      <c r="H397" s="50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5.75" customHeight="1">
      <c r="A398" s="44" t="s">
        <v>266</v>
      </c>
      <c r="B398" s="52" t="str">
        <f>IFERROR(VLOOKUP(A391,REKAPAN!$A$1:$O$2737,15, FALSE))</f>
        <v>Putri (087725992232)</v>
      </c>
      <c r="C398" s="58" t="s">
        <v>300</v>
      </c>
      <c r="D398" s="59">
        <f>IFERROR(VLOOKUP(A391,REKAPAN!$A$1:$M$2737,13, FALSE))</f>
        <v>43573</v>
      </c>
      <c r="E398" s="40"/>
      <c r="F398" s="47" t="s">
        <v>372</v>
      </c>
      <c r="G398" s="49" t="str">
        <f t="shared" si="53"/>
        <v>Reg</v>
      </c>
      <c r="H398" s="50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5.75" customHeight="1">
      <c r="A399" s="44" t="s">
        <v>383</v>
      </c>
      <c r="B399" s="52">
        <f>IFERROR(VLOOKUP(A391,REKAPAN!$A$1:$M$2737,6, FALSE))</f>
        <v>2</v>
      </c>
      <c r="C399" s="58" t="s">
        <v>325</v>
      </c>
      <c r="D399" s="60" t="str">
        <f>IFERROR(VLOOKUP(A391,REKAPAN!$A$1:$M$2737,11, FALSE))</f>
        <v/>
      </c>
      <c r="E399" s="40"/>
      <c r="F399" s="47" t="s">
        <v>394</v>
      </c>
      <c r="G399" s="61" t="str">
        <f>IFERROR(VLOOKUP(A391,REKAPAN!$A$1:$O$2737,14, FALSE))</f>
        <v/>
      </c>
      <c r="H399" s="50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5.75" customHeight="1">
      <c r="A400" s="44" t="s">
        <v>404</v>
      </c>
      <c r="B400" s="62" t="str">
        <f>IFERROR(VLOOKUP(A391,REKAPAN!$A$1:$M$2737,5, FALSE))</f>
        <v>alana hitam XL dan zenya grey XL</v>
      </c>
      <c r="C400" s="58" t="s">
        <v>351</v>
      </c>
      <c r="D400" s="60">
        <f>IFERROR(VLOOKUP(A391,REKAPAN!$A$1:$M$2737,9, FALSE))</f>
        <v>11000</v>
      </c>
      <c r="E400" s="40"/>
      <c r="F400" s="47" t="s">
        <v>383</v>
      </c>
      <c r="G400" s="63">
        <f t="shared" ref="G400:G401" si="54">B399</f>
        <v>2</v>
      </c>
      <c r="H400" s="50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5.75" customHeight="1">
      <c r="A401" s="64"/>
      <c r="C401" s="58" t="s">
        <v>372</v>
      </c>
      <c r="D401" s="65" t="str">
        <f>IFERROR(VLOOKUP(A391,REKAPAN!$A$1:$M$2737,10, FALSE))</f>
        <v>Reg</v>
      </c>
      <c r="E401" s="40"/>
      <c r="F401" s="47" t="s">
        <v>404</v>
      </c>
      <c r="G401" s="66" t="str">
        <f t="shared" si="54"/>
        <v>alana hitam XL dan zenya grey XL</v>
      </c>
      <c r="H401" s="50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5.75" customHeight="1">
      <c r="A402" s="64"/>
      <c r="C402" s="58" t="s">
        <v>394</v>
      </c>
      <c r="D402" s="67"/>
      <c r="E402" s="40"/>
      <c r="F402" s="47"/>
      <c r="H402" s="50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5.75" customHeight="1">
      <c r="A403" s="64"/>
      <c r="C403" s="53"/>
      <c r="D403" s="50"/>
      <c r="E403" s="40"/>
      <c r="F403" s="64"/>
      <c r="H403" s="50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5.75" customHeight="1">
      <c r="A404" s="47" t="s">
        <v>460</v>
      </c>
      <c r="B404" s="68" t="s">
        <v>462</v>
      </c>
      <c r="C404" s="53"/>
      <c r="D404" s="54"/>
      <c r="E404" s="40"/>
      <c r="F404" s="69" t="s">
        <v>464</v>
      </c>
      <c r="G404" s="70" t="s">
        <v>469</v>
      </c>
      <c r="H404" s="71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5.75" customHeight="1">
      <c r="A405" s="72" t="str">
        <f>IFERROR(VLOOKUP(A391,REKAPAN!$A$2:$R$2737,16, FALSE))</f>
        <v/>
      </c>
      <c r="B405" s="73"/>
      <c r="C405" s="74"/>
      <c r="D405" s="75"/>
      <c r="E405" s="76"/>
      <c r="F405" s="77"/>
      <c r="G405" s="78"/>
      <c r="H405" s="79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5.75" customHeight="1">
      <c r="A406" s="26" t="s">
        <v>3712</v>
      </c>
      <c r="B406" s="27"/>
      <c r="C406" s="27"/>
      <c r="D406" s="28"/>
      <c r="E406" s="29"/>
      <c r="F406" s="30" t="str">
        <f>A406</f>
        <v>(18)9</v>
      </c>
      <c r="G406" s="31" t="s">
        <v>238</v>
      </c>
      <c r="H406" s="32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5.75" customHeight="1">
      <c r="A407" s="34" t="s">
        <v>239</v>
      </c>
      <c r="B407" s="35" t="str">
        <f>IFERROR(VLOOKUP(A406,REKAPAN!$A$1:$M$2737,2, FALSE))</f>
        <v>Ani martini / alm zenal abidin</v>
      </c>
      <c r="C407" s="36"/>
      <c r="D407" s="38"/>
      <c r="E407" s="40"/>
      <c r="F407" s="30" t="s">
        <v>266</v>
      </c>
      <c r="G407" s="43" t="str">
        <f>B413</f>
        <v>SALMA (089663515811)</v>
      </c>
      <c r="H407" s="28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5.75" customHeight="1">
      <c r="A408" s="44" t="s">
        <v>269</v>
      </c>
      <c r="B408" s="45" t="str">
        <f>IFERROR(VLOOKUP(A406,REKAPAN!$A$1:$M$2737,3, FALSE))</f>
        <v>Alamat:dsn cirejag rt03/03 gang ecot pasar kuliner
Ds :cibalongsari, Kec:klari, Kab:karawang, Kode pos:41371, Provinsi:jawa barat</v>
      </c>
      <c r="D408" s="46"/>
      <c r="E408" s="40"/>
      <c r="F408" s="47" t="s">
        <v>270</v>
      </c>
      <c r="G408" s="49" t="str">
        <f>B407</f>
        <v>Ani martini / alm zenal abidin</v>
      </c>
      <c r="H408" s="50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5.75" customHeight="1">
      <c r="A409" s="44"/>
      <c r="D409" s="46"/>
      <c r="E409" s="40"/>
      <c r="F409" s="47" t="s">
        <v>283</v>
      </c>
      <c r="G409" s="51">
        <f t="shared" ref="G409:G413" si="55">D412</f>
        <v>43572</v>
      </c>
      <c r="H409" s="50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5.75" customHeight="1">
      <c r="A410" s="44"/>
      <c r="D410" s="46"/>
      <c r="E410" s="40"/>
      <c r="F410" s="47" t="s">
        <v>300</v>
      </c>
      <c r="G410" s="51">
        <f t="shared" si="55"/>
        <v>43573</v>
      </c>
      <c r="H410" s="50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5.75" customHeight="1">
      <c r="A411" s="44" t="s">
        <v>306</v>
      </c>
      <c r="B411" s="52">
        <f>IFERROR(VLOOKUP(A406,REKAPAN!$A$1:$M$2737,4, FALSE))</f>
        <v>8999572964</v>
      </c>
      <c r="C411" s="53"/>
      <c r="D411" s="54"/>
      <c r="E411" s="40"/>
      <c r="F411" s="47" t="s">
        <v>325</v>
      </c>
      <c r="G411" s="49" t="str">
        <f t="shared" si="55"/>
        <v/>
      </c>
      <c r="H411" s="50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5.75" customHeight="1">
      <c r="A412" s="30" t="s">
        <v>4013</v>
      </c>
      <c r="B412" s="55" t="s">
        <v>333</v>
      </c>
      <c r="C412" s="56" t="s">
        <v>283</v>
      </c>
      <c r="D412" s="57">
        <f>IFERROR(VLOOKUP(A406,REKAPAN!$A$1:$M$2737,12, FALSE))</f>
        <v>43572</v>
      </c>
      <c r="E412" s="40"/>
      <c r="F412" s="47" t="s">
        <v>351</v>
      </c>
      <c r="G412" s="49">
        <f t="shared" si="55"/>
        <v>12000</v>
      </c>
      <c r="H412" s="50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5.75" customHeight="1">
      <c r="A413" s="44" t="s">
        <v>266</v>
      </c>
      <c r="B413" s="52" t="str">
        <f>IFERROR(VLOOKUP(A406,REKAPAN!$A$1:$O$2737,15, FALSE))</f>
        <v>SALMA (089663515811)</v>
      </c>
      <c r="C413" s="58" t="s">
        <v>300</v>
      </c>
      <c r="D413" s="59">
        <f>IFERROR(VLOOKUP(A406,REKAPAN!$A$1:$M$2737,13, FALSE))</f>
        <v>43573</v>
      </c>
      <c r="E413" s="40"/>
      <c r="F413" s="47" t="s">
        <v>372</v>
      </c>
      <c r="G413" s="49" t="str">
        <f t="shared" si="55"/>
        <v>JNE REG</v>
      </c>
      <c r="H413" s="50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5.75" customHeight="1">
      <c r="A414" s="44" t="s">
        <v>383</v>
      </c>
      <c r="B414" s="52">
        <f>IFERROR(VLOOKUP(A406,REKAPAN!$A$1:$M$2737,6, FALSE))</f>
        <v>3</v>
      </c>
      <c r="C414" s="58" t="s">
        <v>325</v>
      </c>
      <c r="D414" s="60" t="str">
        <f>IFERROR(VLOOKUP(A406,REKAPAN!$A$1:$M$2737,11, FALSE))</f>
        <v/>
      </c>
      <c r="E414" s="40"/>
      <c r="F414" s="47" t="s">
        <v>394</v>
      </c>
      <c r="G414" s="61" t="str">
        <f>IFERROR(VLOOKUP(A406,REKAPAN!$A$1:$O$2737,14, FALSE))</f>
        <v/>
      </c>
      <c r="H414" s="50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5.75" customHeight="1">
      <c r="A415" s="44" t="s">
        <v>404</v>
      </c>
      <c r="B415" s="62" t="str">
        <f>IFERROR(VLOOKUP(A406,REKAPAN!$A$1:$M$2737,5, FALSE))</f>
        <v>-Yara Nude L DO
-Tisha Navy S SET</v>
      </c>
      <c r="C415" s="58" t="s">
        <v>351</v>
      </c>
      <c r="D415" s="60">
        <f>IFERROR(VLOOKUP(A406,REKAPAN!$A$1:$M$2737,9, FALSE))</f>
        <v>12000</v>
      </c>
      <c r="E415" s="40"/>
      <c r="F415" s="47" t="s">
        <v>383</v>
      </c>
      <c r="G415" s="63">
        <f t="shared" ref="G415:G416" si="56">B414</f>
        <v>3</v>
      </c>
      <c r="H415" s="50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5.75" customHeight="1">
      <c r="A416" s="64"/>
      <c r="C416" s="58" t="s">
        <v>372</v>
      </c>
      <c r="D416" s="65" t="str">
        <f>IFERROR(VLOOKUP(A406,REKAPAN!$A$1:$M$2737,10, FALSE))</f>
        <v>JNE REG</v>
      </c>
      <c r="E416" s="40"/>
      <c r="F416" s="47" t="s">
        <v>404</v>
      </c>
      <c r="G416" s="66" t="str">
        <f t="shared" si="56"/>
        <v>-Yara Nude L DO
-Tisha Navy S SET</v>
      </c>
      <c r="H416" s="50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5.75" customHeight="1">
      <c r="A417" s="64"/>
      <c r="C417" s="58" t="s">
        <v>394</v>
      </c>
      <c r="D417" s="67"/>
      <c r="E417" s="40"/>
      <c r="F417" s="47"/>
      <c r="H417" s="50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5.75" customHeight="1">
      <c r="A418" s="64"/>
      <c r="C418" s="53"/>
      <c r="D418" s="50"/>
      <c r="E418" s="40"/>
      <c r="F418" s="64"/>
      <c r="H418" s="50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5.75" customHeight="1">
      <c r="A419" s="47" t="s">
        <v>460</v>
      </c>
      <c r="B419" s="68" t="s">
        <v>462</v>
      </c>
      <c r="C419" s="53"/>
      <c r="D419" s="54"/>
      <c r="E419" s="40"/>
      <c r="F419" s="69" t="s">
        <v>464</v>
      </c>
      <c r="G419" s="70" t="s">
        <v>469</v>
      </c>
      <c r="H419" s="71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5.75" customHeight="1">
      <c r="A420" s="72" t="str">
        <f>IFERROR(VLOOKUP(A406,REKAPAN!$A$2:$R$2737,16, FALSE))</f>
        <v/>
      </c>
      <c r="B420" s="73"/>
      <c r="C420" s="74"/>
      <c r="D420" s="75"/>
      <c r="E420" s="76"/>
      <c r="F420" s="77"/>
      <c r="G420" s="78"/>
      <c r="H420" s="79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5.75" customHeight="1">
      <c r="A421" s="26" t="s">
        <v>4240</v>
      </c>
      <c r="B421" s="27"/>
      <c r="C421" s="27"/>
      <c r="D421" s="28"/>
      <c r="E421" s="29"/>
      <c r="F421" s="30" t="str">
        <f>A421</f>
        <v>(18)10</v>
      </c>
      <c r="G421" s="31" t="s">
        <v>238</v>
      </c>
      <c r="H421" s="32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5.75" customHeight="1">
      <c r="A422" s="34" t="s">
        <v>239</v>
      </c>
      <c r="B422" s="35" t="str">
        <f>IFERROR(VLOOKUP(A421,REKAPAN!$A$1:$M$2737,2, FALSE))</f>
        <v/>
      </c>
      <c r="C422" s="36"/>
      <c r="D422" s="38"/>
      <c r="E422" s="40"/>
      <c r="F422" s="30" t="s">
        <v>266</v>
      </c>
      <c r="G422" s="43" t="str">
        <f>B428</f>
        <v/>
      </c>
      <c r="H422" s="28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5.75" customHeight="1">
      <c r="A423" s="44" t="s">
        <v>269</v>
      </c>
      <c r="B423" s="45" t="str">
        <f>IFERROR(VLOOKUP(A421,REKAPAN!$A$1:$M$2737,3, FALSE))</f>
        <v/>
      </c>
      <c r="D423" s="46"/>
      <c r="E423" s="40"/>
      <c r="F423" s="47" t="s">
        <v>270</v>
      </c>
      <c r="G423" s="49" t="str">
        <f>B422</f>
        <v/>
      </c>
      <c r="H423" s="50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5.75" customHeight="1">
      <c r="A424" s="44"/>
      <c r="D424" s="46"/>
      <c r="E424" s="40"/>
      <c r="F424" s="47" t="s">
        <v>283</v>
      </c>
      <c r="G424" s="51" t="str">
        <f t="shared" ref="G424:G428" si="57">D427</f>
        <v/>
      </c>
      <c r="H424" s="50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5.75" customHeight="1">
      <c r="A425" s="44"/>
      <c r="D425" s="46"/>
      <c r="E425" s="40"/>
      <c r="F425" s="47" t="s">
        <v>300</v>
      </c>
      <c r="G425" s="51" t="str">
        <f t="shared" si="57"/>
        <v/>
      </c>
      <c r="H425" s="50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5.75" customHeight="1">
      <c r="A426" s="44" t="s">
        <v>306</v>
      </c>
      <c r="B426" s="52" t="str">
        <f>IFERROR(VLOOKUP(A421,REKAPAN!$A$1:$M$2737,4, FALSE))</f>
        <v/>
      </c>
      <c r="C426" s="53"/>
      <c r="D426" s="54"/>
      <c r="E426" s="40"/>
      <c r="F426" s="47" t="s">
        <v>325</v>
      </c>
      <c r="G426" s="49" t="str">
        <f t="shared" si="57"/>
        <v/>
      </c>
      <c r="H426" s="50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5.75" customHeight="1">
      <c r="A427" s="30" t="s">
        <v>4013</v>
      </c>
      <c r="B427" s="55" t="s">
        <v>333</v>
      </c>
      <c r="C427" s="56" t="s">
        <v>283</v>
      </c>
      <c r="D427" s="57" t="str">
        <f>IFERROR(VLOOKUP(A421,REKAPAN!$A$1:$M$2737,12, FALSE))</f>
        <v/>
      </c>
      <c r="E427" s="40"/>
      <c r="F427" s="47" t="s">
        <v>351</v>
      </c>
      <c r="G427" s="49" t="str">
        <f t="shared" si="57"/>
        <v/>
      </c>
      <c r="H427" s="50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5.75" customHeight="1">
      <c r="A428" s="44" t="s">
        <v>266</v>
      </c>
      <c r="B428" s="52" t="str">
        <f>IFERROR(VLOOKUP(A421,REKAPAN!$A$1:$O$2737,15, FALSE))</f>
        <v/>
      </c>
      <c r="C428" s="58" t="s">
        <v>300</v>
      </c>
      <c r="D428" s="59" t="str">
        <f>IFERROR(VLOOKUP(A421,REKAPAN!$A$1:$M$2737,13, FALSE))</f>
        <v/>
      </c>
      <c r="E428" s="40"/>
      <c r="F428" s="47" t="s">
        <v>372</v>
      </c>
      <c r="G428" s="49" t="str">
        <f t="shared" si="57"/>
        <v/>
      </c>
      <c r="H428" s="50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5.75" customHeight="1">
      <c r="A429" s="44" t="s">
        <v>383</v>
      </c>
      <c r="B429" s="52" t="str">
        <f>IFERROR(VLOOKUP(A421,REKAPAN!$A$1:$M$2737,6, FALSE))</f>
        <v/>
      </c>
      <c r="C429" s="58" t="s">
        <v>325</v>
      </c>
      <c r="D429" s="60" t="str">
        <f>IFERROR(VLOOKUP(A421,REKAPAN!$A$1:$M$2737,11, FALSE))</f>
        <v/>
      </c>
      <c r="E429" s="40"/>
      <c r="F429" s="47" t="s">
        <v>394</v>
      </c>
      <c r="G429" s="61" t="str">
        <f>IFERROR(VLOOKUP(A421,REKAPAN!$A$1:$O$2737,14, FALSE))</f>
        <v/>
      </c>
      <c r="H429" s="50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5.75" customHeight="1">
      <c r="A430" s="44" t="s">
        <v>404</v>
      </c>
      <c r="B430" s="62" t="str">
        <f>IFERROR(VLOOKUP(A421,REKAPAN!$A$1:$M$2737,5, FALSE))</f>
        <v/>
      </c>
      <c r="C430" s="58" t="s">
        <v>351</v>
      </c>
      <c r="D430" s="60" t="str">
        <f>IFERROR(VLOOKUP(A421,REKAPAN!$A$1:$M$2737,9, FALSE))</f>
        <v/>
      </c>
      <c r="E430" s="40"/>
      <c r="F430" s="47" t="s">
        <v>383</v>
      </c>
      <c r="G430" s="63" t="str">
        <f t="shared" ref="G430:G431" si="58">B429</f>
        <v/>
      </c>
      <c r="H430" s="50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5.75" customHeight="1">
      <c r="A431" s="64"/>
      <c r="C431" s="58" t="s">
        <v>372</v>
      </c>
      <c r="D431" s="65" t="str">
        <f>IFERROR(VLOOKUP(A421,REKAPAN!$A$1:$M$2737,10, FALSE))</f>
        <v/>
      </c>
      <c r="E431" s="40"/>
      <c r="F431" s="47" t="s">
        <v>404</v>
      </c>
      <c r="G431" s="66" t="str">
        <f t="shared" si="58"/>
        <v/>
      </c>
      <c r="H431" s="50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5.75" customHeight="1">
      <c r="A432" s="64"/>
      <c r="C432" s="58" t="s">
        <v>394</v>
      </c>
      <c r="D432" s="67"/>
      <c r="E432" s="40"/>
      <c r="F432" s="47"/>
      <c r="H432" s="50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5.75" customHeight="1">
      <c r="A433" s="64"/>
      <c r="C433" s="53"/>
      <c r="D433" s="50"/>
      <c r="E433" s="40"/>
      <c r="F433" s="64"/>
      <c r="H433" s="50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5.75" customHeight="1">
      <c r="A434" s="47" t="s">
        <v>460</v>
      </c>
      <c r="B434" s="68" t="s">
        <v>462</v>
      </c>
      <c r="C434" s="53"/>
      <c r="D434" s="54"/>
      <c r="E434" s="40"/>
      <c r="F434" s="69" t="s">
        <v>464</v>
      </c>
      <c r="G434" s="70" t="s">
        <v>469</v>
      </c>
      <c r="H434" s="71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5.75" customHeight="1">
      <c r="A435" s="72" t="str">
        <f>IFERROR(VLOOKUP(A421,REKAPAN!$A$2:$R$2737,16, FALSE))</f>
        <v/>
      </c>
      <c r="B435" s="73"/>
      <c r="C435" s="74"/>
      <c r="D435" s="75"/>
      <c r="E435" s="76"/>
      <c r="F435" s="77"/>
      <c r="G435" s="78"/>
      <c r="H435" s="79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5.75" customHeight="1">
      <c r="A436" s="26" t="s">
        <v>4241</v>
      </c>
      <c r="B436" s="27"/>
      <c r="C436" s="27"/>
      <c r="D436" s="28"/>
      <c r="E436" s="29"/>
      <c r="F436" s="30" t="str">
        <f>A436</f>
        <v>(18)11</v>
      </c>
      <c r="G436" s="31" t="s">
        <v>238</v>
      </c>
      <c r="H436" s="32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5.75" customHeight="1">
      <c r="A437" s="34" t="s">
        <v>239</v>
      </c>
      <c r="B437" s="35" t="str">
        <f>IFERROR(VLOOKUP(A436,REKAPAN!$A$1:$M$2737,2, FALSE))</f>
        <v/>
      </c>
      <c r="C437" s="36"/>
      <c r="D437" s="38"/>
      <c r="E437" s="40"/>
      <c r="F437" s="30" t="s">
        <v>266</v>
      </c>
      <c r="G437" s="43" t="str">
        <f>B443</f>
        <v/>
      </c>
      <c r="H437" s="28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5.75" customHeight="1">
      <c r="A438" s="44" t="s">
        <v>269</v>
      </c>
      <c r="B438" s="45" t="str">
        <f>IFERROR(VLOOKUP(A436,REKAPAN!$A$1:$M$2737,3, FALSE))</f>
        <v/>
      </c>
      <c r="D438" s="46"/>
      <c r="E438" s="40"/>
      <c r="F438" s="47" t="s">
        <v>270</v>
      </c>
      <c r="G438" s="49" t="str">
        <f>B437</f>
        <v/>
      </c>
      <c r="H438" s="50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5.75" customHeight="1">
      <c r="A439" s="44"/>
      <c r="D439" s="46"/>
      <c r="E439" s="40"/>
      <c r="F439" s="47" t="s">
        <v>283</v>
      </c>
      <c r="G439" s="51" t="str">
        <f t="shared" ref="G439:G443" si="59">D442</f>
        <v/>
      </c>
      <c r="H439" s="50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5.75" customHeight="1">
      <c r="A440" s="44"/>
      <c r="D440" s="46"/>
      <c r="E440" s="40"/>
      <c r="F440" s="47" t="s">
        <v>300</v>
      </c>
      <c r="G440" s="51" t="str">
        <f t="shared" si="59"/>
        <v/>
      </c>
      <c r="H440" s="50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5.75" customHeight="1">
      <c r="A441" s="44" t="s">
        <v>306</v>
      </c>
      <c r="B441" s="52" t="str">
        <f>IFERROR(VLOOKUP(A436,REKAPAN!$A$1:$M$2737,4, FALSE))</f>
        <v/>
      </c>
      <c r="C441" s="53"/>
      <c r="D441" s="54"/>
      <c r="E441" s="40"/>
      <c r="F441" s="47" t="s">
        <v>325</v>
      </c>
      <c r="G441" s="49" t="str">
        <f t="shared" si="59"/>
        <v/>
      </c>
      <c r="H441" s="50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5.75" customHeight="1">
      <c r="A442" s="30" t="s">
        <v>4013</v>
      </c>
      <c r="B442" s="55" t="s">
        <v>333</v>
      </c>
      <c r="C442" s="56" t="s">
        <v>283</v>
      </c>
      <c r="D442" s="57" t="str">
        <f>IFERROR(VLOOKUP(A436,REKAPAN!$A$1:$M$2737,12, FALSE))</f>
        <v/>
      </c>
      <c r="E442" s="40"/>
      <c r="F442" s="47" t="s">
        <v>351</v>
      </c>
      <c r="G442" s="49" t="str">
        <f t="shared" si="59"/>
        <v/>
      </c>
      <c r="H442" s="50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5.75" customHeight="1">
      <c r="A443" s="44" t="s">
        <v>266</v>
      </c>
      <c r="B443" s="52" t="str">
        <f>IFERROR(VLOOKUP(A436,REKAPAN!$A$1:$O$2737,15, FALSE))</f>
        <v/>
      </c>
      <c r="C443" s="58" t="s">
        <v>300</v>
      </c>
      <c r="D443" s="59" t="str">
        <f>IFERROR(VLOOKUP(A436,REKAPAN!$A$1:$M$2737,13, FALSE))</f>
        <v/>
      </c>
      <c r="E443" s="40"/>
      <c r="F443" s="47" t="s">
        <v>372</v>
      </c>
      <c r="G443" s="49" t="str">
        <f t="shared" si="59"/>
        <v/>
      </c>
      <c r="H443" s="50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5.75" customHeight="1">
      <c r="A444" s="44" t="s">
        <v>383</v>
      </c>
      <c r="B444" s="52" t="str">
        <f>IFERROR(VLOOKUP(A436,REKAPAN!$A$1:$M$2737,6, FALSE))</f>
        <v/>
      </c>
      <c r="C444" s="58" t="s">
        <v>325</v>
      </c>
      <c r="D444" s="60" t="str">
        <f>IFERROR(VLOOKUP(A436,REKAPAN!$A$1:$M$2737,11, FALSE))</f>
        <v/>
      </c>
      <c r="E444" s="40"/>
      <c r="F444" s="47" t="s">
        <v>394</v>
      </c>
      <c r="G444" s="61" t="str">
        <f>IFERROR(VLOOKUP(A436,REKAPAN!$A$1:$O$2737,14, FALSE))</f>
        <v/>
      </c>
      <c r="H444" s="50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5.75" customHeight="1">
      <c r="A445" s="44" t="s">
        <v>404</v>
      </c>
      <c r="B445" s="62" t="str">
        <f>IFERROR(VLOOKUP(A436,REKAPAN!$A$1:$M$2737,5, FALSE))</f>
        <v/>
      </c>
      <c r="C445" s="58" t="s">
        <v>351</v>
      </c>
      <c r="D445" s="60" t="str">
        <f>IFERROR(VLOOKUP(A436,REKAPAN!$A$1:$M$2737,9, FALSE))</f>
        <v/>
      </c>
      <c r="E445" s="40"/>
      <c r="F445" s="47" t="s">
        <v>383</v>
      </c>
      <c r="G445" s="63" t="str">
        <f t="shared" ref="G445:G446" si="60">B444</f>
        <v/>
      </c>
      <c r="H445" s="50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5.75" customHeight="1">
      <c r="A446" s="64"/>
      <c r="C446" s="58" t="s">
        <v>372</v>
      </c>
      <c r="D446" s="65" t="str">
        <f>IFERROR(VLOOKUP(A436,REKAPAN!$A$1:$M$2737,10, FALSE))</f>
        <v/>
      </c>
      <c r="E446" s="40"/>
      <c r="F446" s="47" t="s">
        <v>404</v>
      </c>
      <c r="G446" s="66" t="str">
        <f t="shared" si="60"/>
        <v/>
      </c>
      <c r="H446" s="50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5.75" customHeight="1">
      <c r="A447" s="64"/>
      <c r="C447" s="58" t="s">
        <v>394</v>
      </c>
      <c r="D447" s="67"/>
      <c r="E447" s="40"/>
      <c r="F447" s="47"/>
      <c r="H447" s="50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5.75" customHeight="1">
      <c r="A448" s="64"/>
      <c r="C448" s="53"/>
      <c r="D448" s="50"/>
      <c r="E448" s="40"/>
      <c r="F448" s="64"/>
      <c r="H448" s="50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5.75" customHeight="1">
      <c r="A449" s="47" t="s">
        <v>460</v>
      </c>
      <c r="B449" s="68" t="s">
        <v>462</v>
      </c>
      <c r="C449" s="53"/>
      <c r="D449" s="54"/>
      <c r="E449" s="40"/>
      <c r="F449" s="69" t="s">
        <v>464</v>
      </c>
      <c r="G449" s="70" t="s">
        <v>469</v>
      </c>
      <c r="H449" s="71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5.75" customHeight="1">
      <c r="A450" s="72" t="str">
        <f>IFERROR(VLOOKUP(A436,REKAPAN!$A$2:$R$2737,16, FALSE))</f>
        <v/>
      </c>
      <c r="B450" s="73"/>
      <c r="C450" s="74"/>
      <c r="D450" s="75"/>
      <c r="E450" s="76"/>
      <c r="F450" s="77"/>
      <c r="G450" s="78"/>
      <c r="H450" s="79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5.75" customHeight="1">
      <c r="A451" s="26" t="s">
        <v>4242</v>
      </c>
      <c r="B451" s="27"/>
      <c r="C451" s="27"/>
      <c r="D451" s="28"/>
      <c r="E451" s="29"/>
      <c r="F451" s="30" t="str">
        <f>A451</f>
        <v>(18)12</v>
      </c>
      <c r="G451" s="31" t="s">
        <v>238</v>
      </c>
      <c r="H451" s="32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5.75" customHeight="1">
      <c r="A452" s="34" t="s">
        <v>239</v>
      </c>
      <c r="B452" s="35" t="str">
        <f>IFERROR(VLOOKUP(A451,REKAPAN!$A$1:$M$2737,2, FALSE))</f>
        <v/>
      </c>
      <c r="C452" s="36"/>
      <c r="D452" s="38"/>
      <c r="E452" s="40"/>
      <c r="F452" s="30" t="s">
        <v>266</v>
      </c>
      <c r="G452" s="43" t="str">
        <f>B458</f>
        <v/>
      </c>
      <c r="H452" s="28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5.75" customHeight="1">
      <c r="A453" s="44" t="s">
        <v>269</v>
      </c>
      <c r="B453" s="45" t="str">
        <f>IFERROR(VLOOKUP(A451,REKAPAN!$A$1:$M$2737,3, FALSE))</f>
        <v/>
      </c>
      <c r="D453" s="46"/>
      <c r="E453" s="40"/>
      <c r="F453" s="47" t="s">
        <v>270</v>
      </c>
      <c r="G453" s="49" t="str">
        <f>B452</f>
        <v/>
      </c>
      <c r="H453" s="50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5.75" customHeight="1">
      <c r="A454" s="44"/>
      <c r="D454" s="46"/>
      <c r="E454" s="40"/>
      <c r="F454" s="47" t="s">
        <v>283</v>
      </c>
      <c r="G454" s="51" t="str">
        <f t="shared" ref="G454:G458" si="61">D457</f>
        <v/>
      </c>
      <c r="H454" s="50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5.75" customHeight="1">
      <c r="A455" s="44"/>
      <c r="D455" s="46"/>
      <c r="E455" s="40"/>
      <c r="F455" s="47" t="s">
        <v>300</v>
      </c>
      <c r="G455" s="51" t="str">
        <f t="shared" si="61"/>
        <v/>
      </c>
      <c r="H455" s="50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5.75" customHeight="1">
      <c r="A456" s="44" t="s">
        <v>306</v>
      </c>
      <c r="B456" s="52" t="str">
        <f>IFERROR(VLOOKUP(A451,REKAPAN!$A$1:$M$2737,4, FALSE))</f>
        <v/>
      </c>
      <c r="C456" s="53"/>
      <c r="D456" s="54"/>
      <c r="E456" s="40"/>
      <c r="F456" s="47" t="s">
        <v>325</v>
      </c>
      <c r="G456" s="49" t="str">
        <f t="shared" si="61"/>
        <v/>
      </c>
      <c r="H456" s="50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5.75" customHeight="1">
      <c r="A457" s="30" t="s">
        <v>4013</v>
      </c>
      <c r="B457" s="55" t="s">
        <v>333</v>
      </c>
      <c r="C457" s="56" t="s">
        <v>283</v>
      </c>
      <c r="D457" s="57" t="str">
        <f>IFERROR(VLOOKUP(A451,REKAPAN!$A$1:$M$2737,12, FALSE))</f>
        <v/>
      </c>
      <c r="E457" s="40"/>
      <c r="F457" s="47" t="s">
        <v>351</v>
      </c>
      <c r="G457" s="49" t="str">
        <f t="shared" si="61"/>
        <v/>
      </c>
      <c r="H457" s="50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5.75" customHeight="1">
      <c r="A458" s="44" t="s">
        <v>266</v>
      </c>
      <c r="B458" s="52" t="str">
        <f>IFERROR(VLOOKUP(A451,REKAPAN!$A$1:$O$2737,15, FALSE))</f>
        <v/>
      </c>
      <c r="C458" s="58" t="s">
        <v>300</v>
      </c>
      <c r="D458" s="59" t="str">
        <f>IFERROR(VLOOKUP(A451,REKAPAN!$A$1:$M$2737,13, FALSE))</f>
        <v/>
      </c>
      <c r="E458" s="40"/>
      <c r="F458" s="47" t="s">
        <v>372</v>
      </c>
      <c r="G458" s="49" t="str">
        <f t="shared" si="61"/>
        <v/>
      </c>
      <c r="H458" s="50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5.75" customHeight="1">
      <c r="A459" s="44" t="s">
        <v>383</v>
      </c>
      <c r="B459" s="52" t="str">
        <f>IFERROR(VLOOKUP(A451,REKAPAN!$A$1:$M$2737,6, FALSE))</f>
        <v/>
      </c>
      <c r="C459" s="58" t="s">
        <v>325</v>
      </c>
      <c r="D459" s="60" t="str">
        <f>IFERROR(VLOOKUP(A451,REKAPAN!$A$1:$M$2737,11, FALSE))</f>
        <v/>
      </c>
      <c r="E459" s="40"/>
      <c r="F459" s="47" t="s">
        <v>394</v>
      </c>
      <c r="G459" s="61" t="str">
        <f>IFERROR(VLOOKUP(A451,REKAPAN!$A$1:$O$2737,14, FALSE))</f>
        <v/>
      </c>
      <c r="H459" s="50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5.75" customHeight="1">
      <c r="A460" s="44" t="s">
        <v>404</v>
      </c>
      <c r="B460" s="62" t="str">
        <f>IFERROR(VLOOKUP(A451,REKAPAN!$A$1:$M$2737,5, FALSE))</f>
        <v/>
      </c>
      <c r="C460" s="58" t="s">
        <v>351</v>
      </c>
      <c r="D460" s="60" t="str">
        <f>IFERROR(VLOOKUP(A451,REKAPAN!$A$1:$M$2737,9, FALSE))</f>
        <v/>
      </c>
      <c r="E460" s="40"/>
      <c r="F460" s="47" t="s">
        <v>383</v>
      </c>
      <c r="G460" s="63" t="str">
        <f t="shared" ref="G460:G461" si="62">B459</f>
        <v/>
      </c>
      <c r="H460" s="50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5.75" customHeight="1">
      <c r="A461" s="64"/>
      <c r="C461" s="58" t="s">
        <v>372</v>
      </c>
      <c r="D461" s="65" t="str">
        <f>IFERROR(VLOOKUP(A451,REKAPAN!$A$1:$M$2737,10, FALSE))</f>
        <v/>
      </c>
      <c r="E461" s="40"/>
      <c r="F461" s="47" t="s">
        <v>404</v>
      </c>
      <c r="G461" s="66" t="str">
        <f t="shared" si="62"/>
        <v/>
      </c>
      <c r="H461" s="50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5.75" customHeight="1">
      <c r="A462" s="64"/>
      <c r="C462" s="58" t="s">
        <v>394</v>
      </c>
      <c r="D462" s="67"/>
      <c r="E462" s="40"/>
      <c r="F462" s="47"/>
      <c r="H462" s="50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5.75" customHeight="1">
      <c r="A463" s="64"/>
      <c r="C463" s="53"/>
      <c r="D463" s="50"/>
      <c r="E463" s="40"/>
      <c r="F463" s="64"/>
      <c r="H463" s="50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5.75" customHeight="1">
      <c r="A464" s="47" t="s">
        <v>460</v>
      </c>
      <c r="B464" s="68" t="s">
        <v>462</v>
      </c>
      <c r="C464" s="53"/>
      <c r="D464" s="54"/>
      <c r="E464" s="40"/>
      <c r="F464" s="69" t="s">
        <v>464</v>
      </c>
      <c r="G464" s="70" t="s">
        <v>469</v>
      </c>
      <c r="H464" s="71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5.75" customHeight="1">
      <c r="A465" s="72" t="str">
        <f>IFERROR(VLOOKUP(A451,REKAPAN!$A$2:$R$2737,16, FALSE))</f>
        <v/>
      </c>
      <c r="B465" s="73"/>
      <c r="C465" s="74"/>
      <c r="D465" s="75"/>
      <c r="E465" s="76"/>
      <c r="F465" s="77"/>
      <c r="G465" s="78"/>
      <c r="H465" s="79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5.75" customHeight="1">
      <c r="A466" s="26" t="s">
        <v>4243</v>
      </c>
      <c r="B466" s="27"/>
      <c r="C466" s="27"/>
      <c r="D466" s="28"/>
      <c r="E466" s="29"/>
      <c r="F466" s="30" t="str">
        <f>A466</f>
        <v>(18)13</v>
      </c>
      <c r="G466" s="31" t="s">
        <v>238</v>
      </c>
      <c r="H466" s="32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5.75" customHeight="1">
      <c r="A467" s="34" t="s">
        <v>239</v>
      </c>
      <c r="B467" s="35" t="str">
        <f>IFERROR(VLOOKUP(A466,REKAPAN!$A$1:$M$2737,2, FALSE))</f>
        <v/>
      </c>
      <c r="C467" s="36"/>
      <c r="D467" s="38"/>
      <c r="E467" s="40"/>
      <c r="F467" s="30" t="s">
        <v>266</v>
      </c>
      <c r="G467" s="43" t="str">
        <f>B473</f>
        <v/>
      </c>
      <c r="H467" s="28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5.75" customHeight="1">
      <c r="A468" s="44" t="s">
        <v>269</v>
      </c>
      <c r="B468" s="45" t="str">
        <f>IFERROR(VLOOKUP(A466,REKAPAN!$A$1:$M$2737,3, FALSE))</f>
        <v/>
      </c>
      <c r="D468" s="46"/>
      <c r="E468" s="40"/>
      <c r="F468" s="47" t="s">
        <v>270</v>
      </c>
      <c r="G468" s="49" t="str">
        <f>B467</f>
        <v/>
      </c>
      <c r="H468" s="50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5.75" customHeight="1">
      <c r="A469" s="44"/>
      <c r="D469" s="46"/>
      <c r="E469" s="40"/>
      <c r="F469" s="47" t="s">
        <v>283</v>
      </c>
      <c r="G469" s="51" t="str">
        <f t="shared" ref="G469:G473" si="63">D472</f>
        <v/>
      </c>
      <c r="H469" s="50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24.75" customHeight="1">
      <c r="A470" s="44"/>
      <c r="D470" s="46"/>
      <c r="E470" s="40"/>
      <c r="F470" s="47" t="s">
        <v>300</v>
      </c>
      <c r="G470" s="51" t="str">
        <f t="shared" si="63"/>
        <v/>
      </c>
      <c r="H470" s="50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5.75" customHeight="1">
      <c r="A471" s="44" t="s">
        <v>306</v>
      </c>
      <c r="B471" s="52" t="str">
        <f>IFERROR(VLOOKUP(A466,REKAPAN!$A$1:$M$2737,4, FALSE))</f>
        <v/>
      </c>
      <c r="C471" s="53"/>
      <c r="D471" s="54"/>
      <c r="E471" s="40"/>
      <c r="F471" s="47" t="s">
        <v>325</v>
      </c>
      <c r="G471" s="49" t="str">
        <f t="shared" si="63"/>
        <v/>
      </c>
      <c r="H471" s="50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5.75" customHeight="1">
      <c r="A472" s="30" t="s">
        <v>4013</v>
      </c>
      <c r="B472" s="55" t="s">
        <v>333</v>
      </c>
      <c r="C472" s="56" t="s">
        <v>283</v>
      </c>
      <c r="D472" s="57" t="str">
        <f>IFERROR(VLOOKUP(A466,REKAPAN!$A$1:$M$2737,12, FALSE))</f>
        <v/>
      </c>
      <c r="E472" s="40"/>
      <c r="F472" s="47" t="s">
        <v>351</v>
      </c>
      <c r="G472" s="49" t="str">
        <f t="shared" si="63"/>
        <v/>
      </c>
      <c r="H472" s="50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5.75" customHeight="1">
      <c r="A473" s="44" t="s">
        <v>266</v>
      </c>
      <c r="B473" s="52" t="str">
        <f>IFERROR(VLOOKUP(A466,REKAPAN!$A$1:$O$2737,15, FALSE))</f>
        <v/>
      </c>
      <c r="C473" s="58" t="s">
        <v>300</v>
      </c>
      <c r="D473" s="59" t="str">
        <f>IFERROR(VLOOKUP(A466,REKAPAN!$A$1:$M$2737,13, FALSE))</f>
        <v/>
      </c>
      <c r="E473" s="40"/>
      <c r="F473" s="47" t="s">
        <v>372</v>
      </c>
      <c r="G473" s="49" t="str">
        <f t="shared" si="63"/>
        <v/>
      </c>
      <c r="H473" s="50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5.75" customHeight="1">
      <c r="A474" s="44" t="s">
        <v>383</v>
      </c>
      <c r="B474" s="52" t="str">
        <f>IFERROR(VLOOKUP(A466,REKAPAN!$A$1:$M$2737,6, FALSE))</f>
        <v/>
      </c>
      <c r="C474" s="58" t="s">
        <v>325</v>
      </c>
      <c r="D474" s="60" t="str">
        <f>IFERROR(VLOOKUP(A466,REKAPAN!$A$1:$M$2737,11, FALSE))</f>
        <v/>
      </c>
      <c r="E474" s="40"/>
      <c r="F474" s="47" t="s">
        <v>394</v>
      </c>
      <c r="G474" s="61" t="str">
        <f>IFERROR(VLOOKUP(A466,REKAPAN!$A$1:$O$2737,14, FALSE))</f>
        <v/>
      </c>
      <c r="H474" s="50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5.75" customHeight="1">
      <c r="A475" s="44" t="s">
        <v>404</v>
      </c>
      <c r="B475" s="62" t="str">
        <f>IFERROR(VLOOKUP(A466,REKAPAN!$A$1:$M$2737,5, FALSE))</f>
        <v/>
      </c>
      <c r="C475" s="58" t="s">
        <v>351</v>
      </c>
      <c r="D475" s="60" t="str">
        <f>IFERROR(VLOOKUP(A466,REKAPAN!$A$1:$M$2737,9, FALSE))</f>
        <v/>
      </c>
      <c r="E475" s="40"/>
      <c r="F475" s="47" t="s">
        <v>383</v>
      </c>
      <c r="G475" s="63" t="str">
        <f t="shared" ref="G475:G476" si="64">B474</f>
        <v/>
      </c>
      <c r="H475" s="50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5.75" customHeight="1">
      <c r="A476" s="64"/>
      <c r="C476" s="58" t="s">
        <v>372</v>
      </c>
      <c r="D476" s="65" t="str">
        <f>IFERROR(VLOOKUP(A466,REKAPAN!$A$1:$M$2737,10, FALSE))</f>
        <v/>
      </c>
      <c r="E476" s="40"/>
      <c r="F476" s="47" t="s">
        <v>404</v>
      </c>
      <c r="G476" s="66" t="str">
        <f t="shared" si="64"/>
        <v/>
      </c>
      <c r="H476" s="50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5.75" customHeight="1">
      <c r="A477" s="64"/>
      <c r="C477" s="58" t="s">
        <v>394</v>
      </c>
      <c r="D477" s="67"/>
      <c r="E477" s="40"/>
      <c r="F477" s="47"/>
      <c r="H477" s="50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5.75" customHeight="1">
      <c r="A478" s="64"/>
      <c r="C478" s="53"/>
      <c r="D478" s="50"/>
      <c r="E478" s="40"/>
      <c r="F478" s="64"/>
      <c r="H478" s="50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5.75" customHeight="1">
      <c r="A479" s="47" t="s">
        <v>460</v>
      </c>
      <c r="B479" s="68" t="s">
        <v>462</v>
      </c>
      <c r="C479" s="53"/>
      <c r="D479" s="54"/>
      <c r="E479" s="40"/>
      <c r="F479" s="69" t="s">
        <v>464</v>
      </c>
      <c r="G479" s="70" t="s">
        <v>469</v>
      </c>
      <c r="H479" s="71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5.75" customHeight="1">
      <c r="A480" s="72" t="str">
        <f>IFERROR(VLOOKUP(A466,REKAPAN!$A$2:$R$2737,16, FALSE))</f>
        <v/>
      </c>
      <c r="B480" s="73"/>
      <c r="C480" s="74"/>
      <c r="D480" s="75"/>
      <c r="E480" s="76"/>
      <c r="F480" s="77"/>
      <c r="G480" s="78"/>
      <c r="H480" s="79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5.75" customHeight="1">
      <c r="A481" s="26" t="s">
        <v>4245</v>
      </c>
      <c r="B481" s="27"/>
      <c r="C481" s="27"/>
      <c r="D481" s="28"/>
      <c r="E481" s="29"/>
      <c r="F481" s="30" t="str">
        <f>A481</f>
        <v>(18)14</v>
      </c>
      <c r="G481" s="31" t="s">
        <v>238</v>
      </c>
      <c r="H481" s="32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5.75" customHeight="1">
      <c r="A482" s="34" t="s">
        <v>239</v>
      </c>
      <c r="B482" s="35" t="str">
        <f>IFERROR(VLOOKUP(A481,REKAPAN!$A$1:$M$2737,2, FALSE))</f>
        <v/>
      </c>
      <c r="C482" s="36"/>
      <c r="D482" s="38"/>
      <c r="E482" s="40"/>
      <c r="F482" s="30" t="s">
        <v>266</v>
      </c>
      <c r="G482" s="43" t="str">
        <f>B488</f>
        <v/>
      </c>
      <c r="H482" s="28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5.75" customHeight="1">
      <c r="A483" s="44" t="s">
        <v>269</v>
      </c>
      <c r="B483" s="45" t="str">
        <f>IFERROR(VLOOKUP(A481,REKAPAN!$A$1:$M$2737,3, FALSE))</f>
        <v/>
      </c>
      <c r="D483" s="46"/>
      <c r="E483" s="40"/>
      <c r="F483" s="47" t="s">
        <v>270</v>
      </c>
      <c r="G483" s="49" t="str">
        <f>B482</f>
        <v/>
      </c>
      <c r="H483" s="50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5.75" customHeight="1">
      <c r="A484" s="44"/>
      <c r="D484" s="46"/>
      <c r="E484" s="40"/>
      <c r="F484" s="47" t="s">
        <v>283</v>
      </c>
      <c r="G484" s="51" t="str">
        <f t="shared" ref="G484:G488" si="65">D487</f>
        <v/>
      </c>
      <c r="H484" s="50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5.75" customHeight="1">
      <c r="A485" s="44"/>
      <c r="D485" s="46"/>
      <c r="E485" s="40"/>
      <c r="F485" s="47" t="s">
        <v>300</v>
      </c>
      <c r="G485" s="51" t="str">
        <f t="shared" si="65"/>
        <v/>
      </c>
      <c r="H485" s="50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5.75" customHeight="1">
      <c r="A486" s="44" t="s">
        <v>306</v>
      </c>
      <c r="B486" s="52" t="str">
        <f>IFERROR(VLOOKUP(A481,REKAPAN!$A$1:$M$2737,4, FALSE))</f>
        <v/>
      </c>
      <c r="C486" s="53"/>
      <c r="D486" s="54"/>
      <c r="E486" s="40"/>
      <c r="F486" s="47" t="s">
        <v>325</v>
      </c>
      <c r="G486" s="49" t="str">
        <f t="shared" si="65"/>
        <v/>
      </c>
      <c r="H486" s="50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5.75" customHeight="1">
      <c r="A487" s="30" t="s">
        <v>4013</v>
      </c>
      <c r="B487" s="55" t="s">
        <v>333</v>
      </c>
      <c r="C487" s="56" t="s">
        <v>283</v>
      </c>
      <c r="D487" s="57" t="str">
        <f>IFERROR(VLOOKUP(A481,REKAPAN!$A$1:$M$2737,12, FALSE))</f>
        <v/>
      </c>
      <c r="E487" s="40"/>
      <c r="F487" s="47" t="s">
        <v>351</v>
      </c>
      <c r="G487" s="49" t="str">
        <f t="shared" si="65"/>
        <v/>
      </c>
      <c r="H487" s="50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5.75" customHeight="1">
      <c r="A488" s="44" t="s">
        <v>266</v>
      </c>
      <c r="B488" s="52" t="str">
        <f>IFERROR(VLOOKUP(A481,REKAPAN!$A$1:$O$2737,15, FALSE))</f>
        <v/>
      </c>
      <c r="C488" s="58" t="s">
        <v>300</v>
      </c>
      <c r="D488" s="59" t="str">
        <f>IFERROR(VLOOKUP(A481,REKAPAN!$A$1:$M$2737,13, FALSE))</f>
        <v/>
      </c>
      <c r="E488" s="40"/>
      <c r="F488" s="47" t="s">
        <v>372</v>
      </c>
      <c r="G488" s="49" t="str">
        <f t="shared" si="65"/>
        <v/>
      </c>
      <c r="H488" s="50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5.75" customHeight="1">
      <c r="A489" s="44" t="s">
        <v>383</v>
      </c>
      <c r="B489" s="52" t="str">
        <f>IFERROR(VLOOKUP(A481,REKAPAN!$A$1:$M$2737,6, FALSE))</f>
        <v/>
      </c>
      <c r="C489" s="58" t="s">
        <v>325</v>
      </c>
      <c r="D489" s="60" t="str">
        <f>IFERROR(VLOOKUP(A481,REKAPAN!$A$1:$M$2737,11, FALSE))</f>
        <v/>
      </c>
      <c r="E489" s="40"/>
      <c r="F489" s="47" t="s">
        <v>394</v>
      </c>
      <c r="G489" s="61" t="str">
        <f>IFERROR(VLOOKUP(A481,REKAPAN!$A$1:$O$2737,14, FALSE))</f>
        <v/>
      </c>
      <c r="H489" s="50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5.75" customHeight="1">
      <c r="A490" s="44" t="s">
        <v>404</v>
      </c>
      <c r="B490" s="62" t="str">
        <f>IFERROR(VLOOKUP(A481,REKAPAN!$A$1:$M$2737,5, FALSE))</f>
        <v/>
      </c>
      <c r="C490" s="58" t="s">
        <v>351</v>
      </c>
      <c r="D490" s="60" t="str">
        <f>IFERROR(VLOOKUP(A481,REKAPAN!$A$1:$M$2737,9, FALSE))</f>
        <v/>
      </c>
      <c r="E490" s="40"/>
      <c r="F490" s="47" t="s">
        <v>383</v>
      </c>
      <c r="G490" s="63" t="str">
        <f t="shared" ref="G490:G491" si="66">B489</f>
        <v/>
      </c>
      <c r="H490" s="50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5.75" customHeight="1">
      <c r="A491" s="64"/>
      <c r="C491" s="58" t="s">
        <v>372</v>
      </c>
      <c r="D491" s="65" t="str">
        <f>IFERROR(VLOOKUP(A481,REKAPAN!$A$1:$M$2737,10, FALSE))</f>
        <v/>
      </c>
      <c r="E491" s="40"/>
      <c r="F491" s="47" t="s">
        <v>404</v>
      </c>
      <c r="G491" s="66" t="str">
        <f t="shared" si="66"/>
        <v/>
      </c>
      <c r="H491" s="50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5.75" customHeight="1">
      <c r="A492" s="64"/>
      <c r="C492" s="58" t="s">
        <v>394</v>
      </c>
      <c r="D492" s="67"/>
      <c r="E492" s="40"/>
      <c r="F492" s="47"/>
      <c r="H492" s="50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5.75" customHeight="1">
      <c r="A493" s="64"/>
      <c r="C493" s="53"/>
      <c r="D493" s="50"/>
      <c r="E493" s="40"/>
      <c r="F493" s="64"/>
      <c r="H493" s="50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5.75" customHeight="1">
      <c r="A494" s="47" t="s">
        <v>460</v>
      </c>
      <c r="B494" s="68" t="s">
        <v>462</v>
      </c>
      <c r="C494" s="53"/>
      <c r="D494" s="54"/>
      <c r="E494" s="40"/>
      <c r="F494" s="69" t="s">
        <v>464</v>
      </c>
      <c r="G494" s="70" t="s">
        <v>469</v>
      </c>
      <c r="H494" s="71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5.75" customHeight="1">
      <c r="A495" s="72" t="str">
        <f>IFERROR(VLOOKUP(A481,REKAPAN!$A$2:$R$2737,16, FALSE))</f>
        <v/>
      </c>
      <c r="B495" s="73"/>
      <c r="C495" s="74"/>
      <c r="D495" s="75"/>
      <c r="E495" s="76"/>
      <c r="F495" s="77"/>
      <c r="G495" s="78"/>
      <c r="H495" s="79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5.75" customHeight="1">
      <c r="A496" s="26" t="s">
        <v>4246</v>
      </c>
      <c r="B496" s="27"/>
      <c r="C496" s="27"/>
      <c r="D496" s="28"/>
      <c r="E496" s="29"/>
      <c r="F496" s="30" t="str">
        <f>A496</f>
        <v>(18)15</v>
      </c>
      <c r="G496" s="31" t="s">
        <v>238</v>
      </c>
      <c r="H496" s="32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5.75" customHeight="1">
      <c r="A497" s="34" t="s">
        <v>239</v>
      </c>
      <c r="B497" s="35" t="str">
        <f>IFERROR(VLOOKUP(A496,REKAPAN!$A$1:$M$2737,2, FALSE))</f>
        <v/>
      </c>
      <c r="C497" s="36"/>
      <c r="D497" s="38"/>
      <c r="E497" s="40"/>
      <c r="F497" s="30" t="s">
        <v>266</v>
      </c>
      <c r="G497" s="43" t="str">
        <f>B503</f>
        <v/>
      </c>
      <c r="H497" s="28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5.75" customHeight="1">
      <c r="A498" s="44" t="s">
        <v>269</v>
      </c>
      <c r="B498" s="45" t="str">
        <f>IFERROR(VLOOKUP(A496,REKAPAN!$A$1:$M$2737,3, FALSE))</f>
        <v/>
      </c>
      <c r="D498" s="46"/>
      <c r="E498" s="40"/>
      <c r="F498" s="47" t="s">
        <v>270</v>
      </c>
      <c r="G498" s="49" t="str">
        <f>B497</f>
        <v/>
      </c>
      <c r="H498" s="50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5.75" customHeight="1">
      <c r="A499" s="44"/>
      <c r="D499" s="46"/>
      <c r="E499" s="40"/>
      <c r="F499" s="47" t="s">
        <v>283</v>
      </c>
      <c r="G499" s="51" t="str">
        <f t="shared" ref="G499:G503" si="67">D502</f>
        <v/>
      </c>
      <c r="H499" s="50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5.75" customHeight="1">
      <c r="A500" s="44"/>
      <c r="D500" s="46"/>
      <c r="E500" s="40"/>
      <c r="F500" s="47" t="s">
        <v>300</v>
      </c>
      <c r="G500" s="51" t="str">
        <f t="shared" si="67"/>
        <v/>
      </c>
      <c r="H500" s="50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5.75" customHeight="1">
      <c r="A501" s="44" t="s">
        <v>306</v>
      </c>
      <c r="B501" s="52" t="str">
        <f>IFERROR(VLOOKUP(A496,REKAPAN!$A$1:$M$2737,4, FALSE))</f>
        <v/>
      </c>
      <c r="C501" s="53"/>
      <c r="D501" s="54"/>
      <c r="E501" s="40"/>
      <c r="F501" s="47" t="s">
        <v>325</v>
      </c>
      <c r="G501" s="49" t="str">
        <f t="shared" si="67"/>
        <v/>
      </c>
      <c r="H501" s="50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5.75" customHeight="1">
      <c r="A502" s="30" t="s">
        <v>4013</v>
      </c>
      <c r="B502" s="55" t="s">
        <v>333</v>
      </c>
      <c r="C502" s="56" t="s">
        <v>283</v>
      </c>
      <c r="D502" s="57" t="str">
        <f>IFERROR(VLOOKUP(A496,REKAPAN!$A$1:$M$2737,12, FALSE))</f>
        <v/>
      </c>
      <c r="E502" s="40"/>
      <c r="F502" s="47" t="s">
        <v>351</v>
      </c>
      <c r="G502" s="49" t="str">
        <f t="shared" si="67"/>
        <v/>
      </c>
      <c r="H502" s="50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5.75" customHeight="1">
      <c r="A503" s="44" t="s">
        <v>266</v>
      </c>
      <c r="B503" s="52" t="str">
        <f>IFERROR(VLOOKUP(A496,REKAPAN!$A$1:$O$2737,15, FALSE))</f>
        <v/>
      </c>
      <c r="C503" s="58" t="s">
        <v>300</v>
      </c>
      <c r="D503" s="59" t="str">
        <f>IFERROR(VLOOKUP(A496,REKAPAN!$A$1:$M$2737,13, FALSE))</f>
        <v/>
      </c>
      <c r="E503" s="40"/>
      <c r="F503" s="47" t="s">
        <v>372</v>
      </c>
      <c r="G503" s="49" t="str">
        <f t="shared" si="67"/>
        <v/>
      </c>
      <c r="H503" s="50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5.75" customHeight="1">
      <c r="A504" s="44" t="s">
        <v>383</v>
      </c>
      <c r="B504" s="52" t="str">
        <f>IFERROR(VLOOKUP(A496,REKAPAN!$A$1:$M$2737,6, FALSE))</f>
        <v/>
      </c>
      <c r="C504" s="58" t="s">
        <v>325</v>
      </c>
      <c r="D504" s="60" t="str">
        <f>IFERROR(VLOOKUP(A496,REKAPAN!$A$1:$M$2737,11, FALSE))</f>
        <v/>
      </c>
      <c r="E504" s="40"/>
      <c r="F504" s="47" t="s">
        <v>394</v>
      </c>
      <c r="G504" s="61" t="str">
        <f>IFERROR(VLOOKUP(A496,REKAPAN!$A$1:$O$2737,14, FALSE))</f>
        <v/>
      </c>
      <c r="H504" s="50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5.75" customHeight="1">
      <c r="A505" s="44" t="s">
        <v>404</v>
      </c>
      <c r="B505" s="62" t="str">
        <f>IFERROR(VLOOKUP(A496,REKAPAN!$A$1:$M$2737,5, FALSE))</f>
        <v/>
      </c>
      <c r="C505" s="58" t="s">
        <v>351</v>
      </c>
      <c r="D505" s="60" t="str">
        <f>IFERROR(VLOOKUP(A496,REKAPAN!$A$1:$M$2737,9, FALSE))</f>
        <v/>
      </c>
      <c r="E505" s="40"/>
      <c r="F505" s="47" t="s">
        <v>383</v>
      </c>
      <c r="G505" s="63" t="str">
        <f t="shared" ref="G505:G506" si="68">B504</f>
        <v/>
      </c>
      <c r="H505" s="50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5.75" customHeight="1">
      <c r="A506" s="64"/>
      <c r="C506" s="58" t="s">
        <v>372</v>
      </c>
      <c r="D506" s="65" t="str">
        <f>IFERROR(VLOOKUP(A496,REKAPAN!$A$1:$M$2737,10, FALSE))</f>
        <v/>
      </c>
      <c r="E506" s="40"/>
      <c r="F506" s="47" t="s">
        <v>404</v>
      </c>
      <c r="G506" s="66" t="str">
        <f t="shared" si="68"/>
        <v/>
      </c>
      <c r="H506" s="50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5.75" customHeight="1">
      <c r="A507" s="64"/>
      <c r="C507" s="58" t="s">
        <v>394</v>
      </c>
      <c r="D507" s="67"/>
      <c r="E507" s="40"/>
      <c r="F507" s="47"/>
      <c r="H507" s="50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5.75" customHeight="1">
      <c r="A508" s="64"/>
      <c r="C508" s="53"/>
      <c r="D508" s="50"/>
      <c r="E508" s="40"/>
      <c r="F508" s="64"/>
      <c r="H508" s="50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5.75" customHeight="1">
      <c r="A509" s="47" t="s">
        <v>460</v>
      </c>
      <c r="B509" s="68" t="s">
        <v>462</v>
      </c>
      <c r="C509" s="53"/>
      <c r="D509" s="54"/>
      <c r="E509" s="40"/>
      <c r="F509" s="69" t="s">
        <v>464</v>
      </c>
      <c r="G509" s="70" t="s">
        <v>469</v>
      </c>
      <c r="H509" s="71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5.75" customHeight="1">
      <c r="A510" s="72" t="str">
        <f>IFERROR(VLOOKUP(A496,REKAPAN!$A$2:$R$2737,16, FALSE))</f>
        <v/>
      </c>
      <c r="B510" s="73"/>
      <c r="C510" s="74"/>
      <c r="D510" s="75"/>
      <c r="E510" s="76"/>
      <c r="F510" s="77"/>
      <c r="G510" s="78"/>
      <c r="H510" s="79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5.75" customHeight="1">
      <c r="A511" s="26" t="s">
        <v>4248</v>
      </c>
      <c r="B511" s="27"/>
      <c r="C511" s="27"/>
      <c r="D511" s="28"/>
      <c r="E511" s="29"/>
      <c r="F511" s="30" t="str">
        <f>A511</f>
        <v>(18)16</v>
      </c>
      <c r="G511" s="31" t="s">
        <v>238</v>
      </c>
      <c r="H511" s="32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5.75" customHeight="1">
      <c r="A512" s="34" t="s">
        <v>239</v>
      </c>
      <c r="B512" s="35" t="str">
        <f>IFERROR(VLOOKUP(A511,REKAPAN!$A$1:$M$2737,2, FALSE))</f>
        <v/>
      </c>
      <c r="C512" s="36"/>
      <c r="D512" s="38"/>
      <c r="E512" s="40"/>
      <c r="F512" s="30" t="s">
        <v>266</v>
      </c>
      <c r="G512" s="43" t="str">
        <f>B518</f>
        <v/>
      </c>
      <c r="H512" s="28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5.75" customHeight="1">
      <c r="A513" s="44" t="s">
        <v>269</v>
      </c>
      <c r="B513" s="45" t="str">
        <f>IFERROR(VLOOKUP(A511,REKAPAN!$A$1:$M$2737,3, FALSE))</f>
        <v/>
      </c>
      <c r="D513" s="46"/>
      <c r="E513" s="40"/>
      <c r="F513" s="47" t="s">
        <v>270</v>
      </c>
      <c r="G513" s="49" t="str">
        <f>B512</f>
        <v/>
      </c>
      <c r="H513" s="50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5.75" customHeight="1">
      <c r="A514" s="44"/>
      <c r="D514" s="46"/>
      <c r="E514" s="40"/>
      <c r="F514" s="47" t="s">
        <v>283</v>
      </c>
      <c r="G514" s="51" t="str">
        <f t="shared" ref="G514:G518" si="69">D517</f>
        <v/>
      </c>
      <c r="H514" s="50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32.25" customHeight="1">
      <c r="A515" s="44"/>
      <c r="D515" s="46"/>
      <c r="E515" s="40"/>
      <c r="F515" s="47" t="s">
        <v>300</v>
      </c>
      <c r="G515" s="51" t="str">
        <f t="shared" si="69"/>
        <v/>
      </c>
      <c r="H515" s="50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5.75" customHeight="1">
      <c r="A516" s="44" t="s">
        <v>306</v>
      </c>
      <c r="B516" s="52" t="str">
        <f>IFERROR(VLOOKUP(A511,REKAPAN!$A$1:$M$2737,4, FALSE))</f>
        <v/>
      </c>
      <c r="C516" s="53"/>
      <c r="D516" s="54"/>
      <c r="E516" s="40"/>
      <c r="F516" s="47" t="s">
        <v>325</v>
      </c>
      <c r="G516" s="49" t="str">
        <f t="shared" si="69"/>
        <v/>
      </c>
      <c r="H516" s="50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5.75" customHeight="1">
      <c r="A517" s="30" t="s">
        <v>4013</v>
      </c>
      <c r="B517" s="55" t="s">
        <v>333</v>
      </c>
      <c r="C517" s="56" t="s">
        <v>283</v>
      </c>
      <c r="D517" s="57" t="str">
        <f>IFERROR(VLOOKUP(A511,REKAPAN!$A$1:$M$2737,12, FALSE))</f>
        <v/>
      </c>
      <c r="E517" s="40"/>
      <c r="F517" s="47" t="s">
        <v>351</v>
      </c>
      <c r="G517" s="49" t="str">
        <f t="shared" si="69"/>
        <v/>
      </c>
      <c r="H517" s="50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5.75" customHeight="1">
      <c r="A518" s="44" t="s">
        <v>266</v>
      </c>
      <c r="B518" s="52" t="str">
        <f>IFERROR(VLOOKUP(A511,REKAPAN!$A$1:$O$2737,15, FALSE))</f>
        <v/>
      </c>
      <c r="C518" s="58" t="s">
        <v>300</v>
      </c>
      <c r="D518" s="59" t="str">
        <f>IFERROR(VLOOKUP(A511,REKAPAN!$A$1:$M$2737,13, FALSE))</f>
        <v/>
      </c>
      <c r="E518" s="40"/>
      <c r="F518" s="47" t="s">
        <v>372</v>
      </c>
      <c r="G518" s="49" t="str">
        <f t="shared" si="69"/>
        <v/>
      </c>
      <c r="H518" s="50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5.75" customHeight="1">
      <c r="A519" s="44" t="s">
        <v>383</v>
      </c>
      <c r="B519" s="52" t="str">
        <f>IFERROR(VLOOKUP(A511,REKAPAN!$A$1:$M$2737,6, FALSE))</f>
        <v/>
      </c>
      <c r="C519" s="58" t="s">
        <v>325</v>
      </c>
      <c r="D519" s="60" t="str">
        <f>IFERROR(VLOOKUP(A511,REKAPAN!$A$1:$M$2737,11, FALSE))</f>
        <v/>
      </c>
      <c r="E519" s="40"/>
      <c r="F519" s="47" t="s">
        <v>394</v>
      </c>
      <c r="G519" s="61" t="str">
        <f>IFERROR(VLOOKUP(A511,REKAPAN!$A$1:$O$2737,14, FALSE))</f>
        <v/>
      </c>
      <c r="H519" s="50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5.75" customHeight="1">
      <c r="A520" s="44" t="s">
        <v>404</v>
      </c>
      <c r="B520" s="62" t="str">
        <f>IFERROR(VLOOKUP(A511,REKAPAN!$A$1:$M$2737,5, FALSE))</f>
        <v/>
      </c>
      <c r="C520" s="58" t="s">
        <v>351</v>
      </c>
      <c r="D520" s="60" t="str">
        <f>IFERROR(VLOOKUP(A511,REKAPAN!$A$1:$M$2737,9, FALSE))</f>
        <v/>
      </c>
      <c r="E520" s="40"/>
      <c r="F520" s="47" t="s">
        <v>383</v>
      </c>
      <c r="G520" s="63" t="str">
        <f t="shared" ref="G520:G521" si="70">B519</f>
        <v/>
      </c>
      <c r="H520" s="50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5.75" customHeight="1">
      <c r="A521" s="64"/>
      <c r="C521" s="58" t="s">
        <v>372</v>
      </c>
      <c r="D521" s="65" t="str">
        <f>IFERROR(VLOOKUP(A511,REKAPAN!$A$1:$M$2737,10, FALSE))</f>
        <v/>
      </c>
      <c r="E521" s="40"/>
      <c r="F521" s="47" t="s">
        <v>404</v>
      </c>
      <c r="G521" s="66" t="str">
        <f t="shared" si="70"/>
        <v/>
      </c>
      <c r="H521" s="50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5.75" customHeight="1">
      <c r="A522" s="64"/>
      <c r="C522" s="58" t="s">
        <v>394</v>
      </c>
      <c r="D522" s="67"/>
      <c r="E522" s="40"/>
      <c r="F522" s="47"/>
      <c r="H522" s="50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5.75" customHeight="1">
      <c r="A523" s="64"/>
      <c r="C523" s="53"/>
      <c r="D523" s="50"/>
      <c r="E523" s="40"/>
      <c r="F523" s="64"/>
      <c r="H523" s="50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5.75" customHeight="1">
      <c r="A524" s="47" t="s">
        <v>460</v>
      </c>
      <c r="B524" s="68" t="s">
        <v>462</v>
      </c>
      <c r="C524" s="53"/>
      <c r="D524" s="54"/>
      <c r="E524" s="40"/>
      <c r="F524" s="69" t="s">
        <v>464</v>
      </c>
      <c r="G524" s="70" t="s">
        <v>469</v>
      </c>
      <c r="H524" s="71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5.75" customHeight="1">
      <c r="A525" s="72" t="str">
        <f>IFERROR(VLOOKUP(A511,REKAPAN!$A$2:$R$2737,16, FALSE))</f>
        <v/>
      </c>
      <c r="B525" s="73"/>
      <c r="C525" s="74"/>
      <c r="D525" s="75"/>
      <c r="E525" s="76"/>
      <c r="F525" s="77"/>
      <c r="G525" s="78"/>
      <c r="H525" s="79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5.75" customHeight="1">
      <c r="A526" s="26" t="s">
        <v>4250</v>
      </c>
      <c r="B526" s="27"/>
      <c r="C526" s="27"/>
      <c r="D526" s="28"/>
      <c r="E526" s="29"/>
      <c r="F526" s="30" t="str">
        <f>A526</f>
        <v>(18)17</v>
      </c>
      <c r="G526" s="31" t="s">
        <v>238</v>
      </c>
      <c r="H526" s="32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5.75" customHeight="1">
      <c r="A527" s="34" t="s">
        <v>239</v>
      </c>
      <c r="B527" s="35" t="str">
        <f>IFERROR(VLOOKUP(A526,REKAPAN!$A$1:$M$2737,2, FALSE))</f>
        <v/>
      </c>
      <c r="C527" s="36"/>
      <c r="D527" s="38"/>
      <c r="E527" s="40"/>
      <c r="F527" s="30" t="s">
        <v>266</v>
      </c>
      <c r="G527" s="43" t="str">
        <f>B533</f>
        <v/>
      </c>
      <c r="H527" s="28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5.75" customHeight="1">
      <c r="A528" s="44" t="s">
        <v>269</v>
      </c>
      <c r="B528" s="45" t="str">
        <f>IFERROR(VLOOKUP(A526,REKAPAN!$A$1:$M$2737,3, FALSE))</f>
        <v/>
      </c>
      <c r="D528" s="46"/>
      <c r="E528" s="40"/>
      <c r="F528" s="47" t="s">
        <v>270</v>
      </c>
      <c r="G528" s="49" t="str">
        <f>B527</f>
        <v/>
      </c>
      <c r="H528" s="50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5.75" customHeight="1">
      <c r="A529" s="44"/>
      <c r="D529" s="46"/>
      <c r="E529" s="40"/>
      <c r="F529" s="47" t="s">
        <v>283</v>
      </c>
      <c r="G529" s="51" t="str">
        <f t="shared" ref="G529:G533" si="71">D532</f>
        <v/>
      </c>
      <c r="H529" s="50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5.75" customHeight="1">
      <c r="A530" s="44"/>
      <c r="D530" s="46"/>
      <c r="E530" s="40"/>
      <c r="F530" s="47" t="s">
        <v>300</v>
      </c>
      <c r="G530" s="51" t="str">
        <f t="shared" si="71"/>
        <v/>
      </c>
      <c r="H530" s="50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5.75" customHeight="1">
      <c r="A531" s="44" t="s">
        <v>306</v>
      </c>
      <c r="B531" s="52" t="str">
        <f>IFERROR(VLOOKUP(A526,REKAPAN!$A$1:$M$2737,4, FALSE))</f>
        <v/>
      </c>
      <c r="C531" s="53"/>
      <c r="D531" s="54"/>
      <c r="E531" s="40"/>
      <c r="F531" s="47" t="s">
        <v>325</v>
      </c>
      <c r="G531" s="49" t="str">
        <f t="shared" si="71"/>
        <v/>
      </c>
      <c r="H531" s="50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5.75" customHeight="1">
      <c r="A532" s="30" t="s">
        <v>4013</v>
      </c>
      <c r="B532" s="55" t="s">
        <v>333</v>
      </c>
      <c r="C532" s="56" t="s">
        <v>283</v>
      </c>
      <c r="D532" s="57" t="str">
        <f>IFERROR(VLOOKUP(A526,REKAPAN!$A$1:$M$2737,12, FALSE))</f>
        <v/>
      </c>
      <c r="E532" s="40"/>
      <c r="F532" s="47" t="s">
        <v>351</v>
      </c>
      <c r="G532" s="49" t="str">
        <f t="shared" si="71"/>
        <v/>
      </c>
      <c r="H532" s="50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5.75" customHeight="1">
      <c r="A533" s="44" t="s">
        <v>266</v>
      </c>
      <c r="B533" s="52" t="str">
        <f>IFERROR(VLOOKUP(A526,REKAPAN!$A$1:$O$2737,15, FALSE))</f>
        <v/>
      </c>
      <c r="C533" s="58" t="s">
        <v>300</v>
      </c>
      <c r="D533" s="59" t="str">
        <f>IFERROR(VLOOKUP(A526,REKAPAN!$A$1:$M$2737,13, FALSE))</f>
        <v/>
      </c>
      <c r="E533" s="40"/>
      <c r="F533" s="47" t="s">
        <v>372</v>
      </c>
      <c r="G533" s="49" t="str">
        <f t="shared" si="71"/>
        <v/>
      </c>
      <c r="H533" s="50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5.75" customHeight="1">
      <c r="A534" s="44" t="s">
        <v>383</v>
      </c>
      <c r="B534" s="52" t="str">
        <f>IFERROR(VLOOKUP(A526,REKAPAN!$A$1:$M$2737,6, FALSE))</f>
        <v/>
      </c>
      <c r="C534" s="58" t="s">
        <v>325</v>
      </c>
      <c r="D534" s="60" t="str">
        <f>IFERROR(VLOOKUP(A526,REKAPAN!$A$1:$M$2737,11, FALSE))</f>
        <v/>
      </c>
      <c r="E534" s="40"/>
      <c r="F534" s="47" t="s">
        <v>394</v>
      </c>
      <c r="G534" s="61" t="str">
        <f>IFERROR(VLOOKUP(A526,REKAPAN!$A$1:$O$2737,14, FALSE))</f>
        <v/>
      </c>
      <c r="H534" s="50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5.75" customHeight="1">
      <c r="A535" s="44" t="s">
        <v>404</v>
      </c>
      <c r="B535" s="62" t="str">
        <f>IFERROR(VLOOKUP(A526,REKAPAN!$A$1:$M$2737,5, FALSE))</f>
        <v/>
      </c>
      <c r="C535" s="58" t="s">
        <v>351</v>
      </c>
      <c r="D535" s="60" t="str">
        <f>IFERROR(VLOOKUP(A526,REKAPAN!$A$1:$M$2737,9, FALSE))</f>
        <v/>
      </c>
      <c r="E535" s="40"/>
      <c r="F535" s="47" t="s">
        <v>383</v>
      </c>
      <c r="G535" s="63" t="str">
        <f t="shared" ref="G535:G536" si="72">B534</f>
        <v/>
      </c>
      <c r="H535" s="50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5.75" customHeight="1">
      <c r="A536" s="64"/>
      <c r="C536" s="58" t="s">
        <v>372</v>
      </c>
      <c r="D536" s="65" t="str">
        <f>IFERROR(VLOOKUP(A526,REKAPAN!$A$1:$M$2737,10, FALSE))</f>
        <v/>
      </c>
      <c r="E536" s="40"/>
      <c r="F536" s="47" t="s">
        <v>404</v>
      </c>
      <c r="G536" s="66" t="str">
        <f t="shared" si="72"/>
        <v/>
      </c>
      <c r="H536" s="50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5.75" customHeight="1">
      <c r="A537" s="64"/>
      <c r="C537" s="58" t="s">
        <v>394</v>
      </c>
      <c r="D537" s="67"/>
      <c r="E537" s="40"/>
      <c r="F537" s="47"/>
      <c r="H537" s="50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5.75" customHeight="1">
      <c r="A538" s="64"/>
      <c r="C538" s="53"/>
      <c r="D538" s="50"/>
      <c r="E538" s="40"/>
      <c r="F538" s="64"/>
      <c r="H538" s="50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5.75" customHeight="1">
      <c r="A539" s="47" t="s">
        <v>460</v>
      </c>
      <c r="B539" s="68" t="s">
        <v>462</v>
      </c>
      <c r="C539" s="53"/>
      <c r="D539" s="54"/>
      <c r="E539" s="40"/>
      <c r="F539" s="69" t="s">
        <v>464</v>
      </c>
      <c r="G539" s="70" t="s">
        <v>469</v>
      </c>
      <c r="H539" s="71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5.75" customHeight="1">
      <c r="A540" s="72" t="str">
        <f>IFERROR(VLOOKUP(A526,REKAPAN!$A$2:$R$2737,16, FALSE))</f>
        <v/>
      </c>
      <c r="B540" s="73"/>
      <c r="C540" s="74"/>
      <c r="D540" s="75"/>
      <c r="E540" s="76"/>
      <c r="F540" s="77"/>
      <c r="G540" s="78"/>
      <c r="H540" s="79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5.75" customHeight="1">
      <c r="A541" s="26" t="s">
        <v>4252</v>
      </c>
      <c r="B541" s="27"/>
      <c r="C541" s="27"/>
      <c r="D541" s="28"/>
      <c r="E541" s="29"/>
      <c r="F541" s="30" t="str">
        <f>A541</f>
        <v>(19)1</v>
      </c>
      <c r="G541" s="31" t="s">
        <v>238</v>
      </c>
      <c r="H541" s="32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5.75" customHeight="1">
      <c r="A542" s="34" t="s">
        <v>239</v>
      </c>
      <c r="B542" s="35" t="str">
        <f>IFERROR(VLOOKUP(A541,REKAPAN!$A$1:$M$2737,2, FALSE))</f>
        <v/>
      </c>
      <c r="C542" s="36"/>
      <c r="D542" s="38"/>
      <c r="E542" s="40"/>
      <c r="F542" s="30" t="s">
        <v>266</v>
      </c>
      <c r="G542" s="43" t="str">
        <f>B548</f>
        <v/>
      </c>
      <c r="H542" s="28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5.75" customHeight="1">
      <c r="A543" s="44" t="s">
        <v>269</v>
      </c>
      <c r="B543" s="45" t="str">
        <f>IFERROR(VLOOKUP(A541,REKAPAN!$A$1:$M$2737,3, FALSE))</f>
        <v/>
      </c>
      <c r="D543" s="46"/>
      <c r="E543" s="40"/>
      <c r="F543" s="47" t="s">
        <v>270</v>
      </c>
      <c r="G543" s="49" t="str">
        <f>B542</f>
        <v/>
      </c>
      <c r="H543" s="50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5.75" customHeight="1">
      <c r="A544" s="44"/>
      <c r="D544" s="46"/>
      <c r="E544" s="40"/>
      <c r="F544" s="47" t="s">
        <v>283</v>
      </c>
      <c r="G544" s="51" t="str">
        <f t="shared" ref="G544:G548" si="73">D547</f>
        <v/>
      </c>
      <c r="H544" s="50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30.75" customHeight="1">
      <c r="A545" s="44"/>
      <c r="D545" s="46"/>
      <c r="E545" s="40"/>
      <c r="F545" s="47" t="s">
        <v>300</v>
      </c>
      <c r="G545" s="51" t="str">
        <f t="shared" si="73"/>
        <v/>
      </c>
      <c r="H545" s="50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5.75" customHeight="1">
      <c r="A546" s="44" t="s">
        <v>306</v>
      </c>
      <c r="B546" s="52" t="str">
        <f>IFERROR(VLOOKUP(A541,REKAPAN!$A$1:$M$2737,4, FALSE))</f>
        <v/>
      </c>
      <c r="C546" s="53"/>
      <c r="D546" s="54"/>
      <c r="E546" s="40"/>
      <c r="F546" s="47" t="s">
        <v>325</v>
      </c>
      <c r="G546" s="49" t="str">
        <f t="shared" si="73"/>
        <v/>
      </c>
      <c r="H546" s="50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5.75" customHeight="1">
      <c r="A547" s="30" t="s">
        <v>4013</v>
      </c>
      <c r="B547" s="55" t="s">
        <v>333</v>
      </c>
      <c r="C547" s="56" t="s">
        <v>283</v>
      </c>
      <c r="D547" s="57" t="str">
        <f>IFERROR(VLOOKUP(A541,REKAPAN!$A$1:$M$2737,12, FALSE))</f>
        <v/>
      </c>
      <c r="E547" s="40"/>
      <c r="F547" s="47" t="s">
        <v>351</v>
      </c>
      <c r="G547" s="49" t="str">
        <f t="shared" si="73"/>
        <v/>
      </c>
      <c r="H547" s="50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5.75" customHeight="1">
      <c r="A548" s="44" t="s">
        <v>266</v>
      </c>
      <c r="B548" s="52" t="str">
        <f>IFERROR(VLOOKUP(A541,REKAPAN!$A$1:$O$2737,15, FALSE))</f>
        <v/>
      </c>
      <c r="C548" s="58" t="s">
        <v>300</v>
      </c>
      <c r="D548" s="59" t="str">
        <f>IFERROR(VLOOKUP(A541,REKAPAN!$A$1:$M$2737,13, FALSE))</f>
        <v/>
      </c>
      <c r="E548" s="40"/>
      <c r="F548" s="47" t="s">
        <v>372</v>
      </c>
      <c r="G548" s="49" t="str">
        <f t="shared" si="73"/>
        <v/>
      </c>
      <c r="H548" s="50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5.75" customHeight="1">
      <c r="A549" s="44" t="s">
        <v>383</v>
      </c>
      <c r="B549" s="52" t="str">
        <f>IFERROR(VLOOKUP(A541,REKAPAN!$A$1:$M$2737,6, FALSE))</f>
        <v/>
      </c>
      <c r="C549" s="58" t="s">
        <v>325</v>
      </c>
      <c r="D549" s="60" t="str">
        <f>IFERROR(VLOOKUP(A541,REKAPAN!$A$1:$M$2737,11, FALSE))</f>
        <v/>
      </c>
      <c r="E549" s="40"/>
      <c r="F549" s="47" t="s">
        <v>394</v>
      </c>
      <c r="G549" s="61" t="str">
        <f>IFERROR(VLOOKUP(A541,REKAPAN!$A$1:$O$2737,14, FALSE))</f>
        <v/>
      </c>
      <c r="H549" s="50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5.75" customHeight="1">
      <c r="A550" s="44" t="s">
        <v>404</v>
      </c>
      <c r="B550" s="62" t="str">
        <f>IFERROR(VLOOKUP(A541,REKAPAN!$A$1:$M$2737,5, FALSE))</f>
        <v/>
      </c>
      <c r="C550" s="58" t="s">
        <v>351</v>
      </c>
      <c r="D550" s="60" t="str">
        <f>IFERROR(VLOOKUP(A541,REKAPAN!$A$1:$M$2737,9, FALSE))</f>
        <v/>
      </c>
      <c r="E550" s="40"/>
      <c r="F550" s="47" t="s">
        <v>383</v>
      </c>
      <c r="G550" s="63" t="str">
        <f t="shared" ref="G550:G551" si="74">B549</f>
        <v/>
      </c>
      <c r="H550" s="50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5.75" customHeight="1">
      <c r="A551" s="64"/>
      <c r="C551" s="58" t="s">
        <v>372</v>
      </c>
      <c r="D551" s="65" t="str">
        <f>IFERROR(VLOOKUP(A541,REKAPAN!$A$1:$M$2737,10, FALSE))</f>
        <v/>
      </c>
      <c r="E551" s="40"/>
      <c r="F551" s="47" t="s">
        <v>404</v>
      </c>
      <c r="G551" s="66" t="str">
        <f t="shared" si="74"/>
        <v/>
      </c>
      <c r="H551" s="50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5.75" customHeight="1">
      <c r="A552" s="64"/>
      <c r="C552" s="58" t="s">
        <v>394</v>
      </c>
      <c r="D552" s="67"/>
      <c r="E552" s="40"/>
      <c r="F552" s="47"/>
      <c r="H552" s="50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5.75" customHeight="1">
      <c r="A553" s="64"/>
      <c r="C553" s="53"/>
      <c r="D553" s="50"/>
      <c r="E553" s="40"/>
      <c r="F553" s="64"/>
      <c r="H553" s="50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5.75" customHeight="1">
      <c r="A554" s="47" t="s">
        <v>460</v>
      </c>
      <c r="B554" s="68" t="s">
        <v>462</v>
      </c>
      <c r="C554" s="53"/>
      <c r="D554" s="54"/>
      <c r="E554" s="40"/>
      <c r="F554" s="69" t="s">
        <v>464</v>
      </c>
      <c r="G554" s="70" t="s">
        <v>469</v>
      </c>
      <c r="H554" s="71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5.75" customHeight="1">
      <c r="A555" s="72" t="str">
        <f>IFERROR(VLOOKUP(A541,REKAPAN!$A$2:$R$2737,16, FALSE))</f>
        <v/>
      </c>
      <c r="B555" s="73"/>
      <c r="C555" s="74"/>
      <c r="D555" s="75"/>
      <c r="E555" s="76"/>
      <c r="F555" s="77"/>
      <c r="G555" s="78"/>
      <c r="H555" s="79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5.75" customHeight="1">
      <c r="A556" s="26" t="s">
        <v>4254</v>
      </c>
      <c r="B556" s="27"/>
      <c r="C556" s="27"/>
      <c r="D556" s="28"/>
      <c r="E556" s="29"/>
      <c r="F556" s="30" t="str">
        <f>A556</f>
        <v>(19)2</v>
      </c>
      <c r="G556" s="31" t="s">
        <v>238</v>
      </c>
      <c r="H556" s="32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5.75" customHeight="1">
      <c r="A557" s="34" t="s">
        <v>239</v>
      </c>
      <c r="B557" s="35" t="str">
        <f>IFERROR(VLOOKUP(A556,REKAPAN!$A$1:$M$2737,2, FALSE))</f>
        <v/>
      </c>
      <c r="C557" s="36"/>
      <c r="D557" s="38"/>
      <c r="E557" s="40"/>
      <c r="F557" s="30" t="s">
        <v>266</v>
      </c>
      <c r="G557" s="43" t="str">
        <f>B563</f>
        <v/>
      </c>
      <c r="H557" s="28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5.75" customHeight="1">
      <c r="A558" s="44" t="s">
        <v>269</v>
      </c>
      <c r="B558" s="45" t="str">
        <f>IFERROR(VLOOKUP(A556,REKAPAN!$A$1:$M$2737,3, FALSE))</f>
        <v/>
      </c>
      <c r="D558" s="46"/>
      <c r="E558" s="40"/>
      <c r="F558" s="47" t="s">
        <v>270</v>
      </c>
      <c r="G558" s="49" t="str">
        <f>B557</f>
        <v/>
      </c>
      <c r="H558" s="50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5.75" customHeight="1">
      <c r="A559" s="44"/>
      <c r="D559" s="46"/>
      <c r="E559" s="40"/>
      <c r="F559" s="47" t="s">
        <v>283</v>
      </c>
      <c r="G559" s="51" t="str">
        <f t="shared" ref="G559:G563" si="75">D562</f>
        <v/>
      </c>
      <c r="H559" s="50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5.75" customHeight="1">
      <c r="A560" s="44"/>
      <c r="D560" s="46"/>
      <c r="E560" s="40"/>
      <c r="F560" s="47" t="s">
        <v>300</v>
      </c>
      <c r="G560" s="51" t="str">
        <f t="shared" si="75"/>
        <v/>
      </c>
      <c r="H560" s="50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5.75" customHeight="1">
      <c r="A561" s="44" t="s">
        <v>306</v>
      </c>
      <c r="B561" s="52" t="str">
        <f>IFERROR(VLOOKUP(A556,REKAPAN!$A$1:$M$2737,4, FALSE))</f>
        <v/>
      </c>
      <c r="C561" s="53"/>
      <c r="D561" s="54"/>
      <c r="E561" s="40"/>
      <c r="F561" s="47" t="s">
        <v>325</v>
      </c>
      <c r="G561" s="49" t="str">
        <f t="shared" si="75"/>
        <v/>
      </c>
      <c r="H561" s="50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5.75" customHeight="1">
      <c r="A562" s="30" t="s">
        <v>4013</v>
      </c>
      <c r="B562" s="55" t="s">
        <v>333</v>
      </c>
      <c r="C562" s="56" t="s">
        <v>283</v>
      </c>
      <c r="D562" s="57" t="str">
        <f>IFERROR(VLOOKUP(A556,REKAPAN!$A$1:$M$2737,12, FALSE))</f>
        <v/>
      </c>
      <c r="E562" s="40"/>
      <c r="F562" s="47" t="s">
        <v>351</v>
      </c>
      <c r="G562" s="49" t="str">
        <f t="shared" si="75"/>
        <v/>
      </c>
      <c r="H562" s="50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5.75" customHeight="1">
      <c r="A563" s="44" t="s">
        <v>266</v>
      </c>
      <c r="B563" s="52" t="str">
        <f>IFERROR(VLOOKUP(A556,REKAPAN!$A$1:$O$2737,15, FALSE))</f>
        <v/>
      </c>
      <c r="C563" s="58" t="s">
        <v>300</v>
      </c>
      <c r="D563" s="59" t="str">
        <f>IFERROR(VLOOKUP(A556,REKAPAN!$A$1:$M$2737,13, FALSE))</f>
        <v/>
      </c>
      <c r="E563" s="40"/>
      <c r="F563" s="47" t="s">
        <v>372</v>
      </c>
      <c r="G563" s="49" t="str">
        <f t="shared" si="75"/>
        <v/>
      </c>
      <c r="H563" s="50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5.75" customHeight="1">
      <c r="A564" s="44" t="s">
        <v>383</v>
      </c>
      <c r="B564" s="52" t="str">
        <f>IFERROR(VLOOKUP(A556,REKAPAN!$A$1:$M$2737,6, FALSE))</f>
        <v/>
      </c>
      <c r="C564" s="58" t="s">
        <v>325</v>
      </c>
      <c r="D564" s="60" t="str">
        <f>IFERROR(VLOOKUP(A556,REKAPAN!$A$1:$M$2737,11, FALSE))</f>
        <v/>
      </c>
      <c r="E564" s="40"/>
      <c r="F564" s="47" t="s">
        <v>394</v>
      </c>
      <c r="G564" s="61" t="str">
        <f>IFERROR(VLOOKUP(A556,REKAPAN!$A$1:$O$2737,14, FALSE))</f>
        <v/>
      </c>
      <c r="H564" s="50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5.75" customHeight="1">
      <c r="A565" s="44" t="s">
        <v>404</v>
      </c>
      <c r="B565" s="62" t="str">
        <f>IFERROR(VLOOKUP(A556,REKAPAN!$A$1:$M$2737,5, FALSE))</f>
        <v/>
      </c>
      <c r="C565" s="58" t="s">
        <v>351</v>
      </c>
      <c r="D565" s="60" t="str">
        <f>IFERROR(VLOOKUP(A556,REKAPAN!$A$1:$M$2737,9, FALSE))</f>
        <v/>
      </c>
      <c r="E565" s="40"/>
      <c r="F565" s="47" t="s">
        <v>383</v>
      </c>
      <c r="G565" s="63" t="str">
        <f t="shared" ref="G565:G566" si="76">B564</f>
        <v/>
      </c>
      <c r="H565" s="50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5.75" customHeight="1">
      <c r="A566" s="64"/>
      <c r="C566" s="58" t="s">
        <v>372</v>
      </c>
      <c r="D566" s="65" t="str">
        <f>IFERROR(VLOOKUP(A556,REKAPAN!$A$1:$M$2737,10, FALSE))</f>
        <v/>
      </c>
      <c r="E566" s="40"/>
      <c r="F566" s="47" t="s">
        <v>404</v>
      </c>
      <c r="G566" s="66" t="str">
        <f t="shared" si="76"/>
        <v/>
      </c>
      <c r="H566" s="50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5.75" customHeight="1">
      <c r="A567" s="64"/>
      <c r="C567" s="58" t="s">
        <v>394</v>
      </c>
      <c r="D567" s="67"/>
      <c r="E567" s="40"/>
      <c r="F567" s="47"/>
      <c r="H567" s="50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5.75" customHeight="1">
      <c r="A568" s="64"/>
      <c r="C568" s="53"/>
      <c r="D568" s="50"/>
      <c r="E568" s="40"/>
      <c r="F568" s="64"/>
      <c r="H568" s="50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5.75" customHeight="1">
      <c r="A569" s="47" t="s">
        <v>460</v>
      </c>
      <c r="B569" s="68" t="s">
        <v>462</v>
      </c>
      <c r="C569" s="53"/>
      <c r="D569" s="54"/>
      <c r="E569" s="40"/>
      <c r="F569" s="69" t="s">
        <v>464</v>
      </c>
      <c r="G569" s="70" t="s">
        <v>469</v>
      </c>
      <c r="H569" s="71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5.75" customHeight="1">
      <c r="A570" s="72" t="str">
        <f>IFERROR(VLOOKUP(A556,REKAPAN!$A$2:$R$2737,16, FALSE))</f>
        <v/>
      </c>
      <c r="B570" s="73"/>
      <c r="C570" s="74"/>
      <c r="D570" s="75"/>
      <c r="E570" s="76"/>
      <c r="F570" s="77"/>
      <c r="G570" s="78"/>
      <c r="H570" s="79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5.75" customHeight="1">
      <c r="A571" s="26" t="s">
        <v>4256</v>
      </c>
      <c r="B571" s="27"/>
      <c r="C571" s="27"/>
      <c r="D571" s="28"/>
      <c r="E571" s="29"/>
      <c r="F571" s="30" t="str">
        <f>A571</f>
        <v>(19)3</v>
      </c>
      <c r="G571" s="31" t="s">
        <v>238</v>
      </c>
      <c r="H571" s="32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5.75" customHeight="1">
      <c r="A572" s="34" t="s">
        <v>239</v>
      </c>
      <c r="B572" s="35" t="str">
        <f>IFERROR(VLOOKUP(A571,REKAPAN!$A$1:$M$2737,2, FALSE))</f>
        <v/>
      </c>
      <c r="C572" s="36"/>
      <c r="D572" s="38"/>
      <c r="E572" s="40"/>
      <c r="F572" s="30" t="s">
        <v>266</v>
      </c>
      <c r="G572" s="43" t="str">
        <f>B578</f>
        <v/>
      </c>
      <c r="H572" s="28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5.75" customHeight="1">
      <c r="A573" s="44" t="s">
        <v>269</v>
      </c>
      <c r="B573" s="45" t="str">
        <f>IFERROR(VLOOKUP(A571,REKAPAN!$A$1:$M$2737,3, FALSE))</f>
        <v/>
      </c>
      <c r="D573" s="46"/>
      <c r="E573" s="40"/>
      <c r="F573" s="47" t="s">
        <v>270</v>
      </c>
      <c r="G573" s="49" t="str">
        <f>B572</f>
        <v/>
      </c>
      <c r="H573" s="50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5.75" customHeight="1">
      <c r="A574" s="44"/>
      <c r="D574" s="46"/>
      <c r="E574" s="40"/>
      <c r="F574" s="47" t="s">
        <v>283</v>
      </c>
      <c r="G574" s="51" t="str">
        <f t="shared" ref="G574:G578" si="77">D577</f>
        <v/>
      </c>
      <c r="H574" s="50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5.75" customHeight="1">
      <c r="A575" s="44"/>
      <c r="D575" s="46"/>
      <c r="E575" s="40"/>
      <c r="F575" s="47" t="s">
        <v>300</v>
      </c>
      <c r="G575" s="51" t="str">
        <f t="shared" si="77"/>
        <v/>
      </c>
      <c r="H575" s="50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5.75" customHeight="1">
      <c r="A576" s="44" t="s">
        <v>306</v>
      </c>
      <c r="B576" s="52" t="str">
        <f>IFERROR(VLOOKUP(A571,REKAPAN!$A$1:$M$2737,4, FALSE))</f>
        <v/>
      </c>
      <c r="C576" s="53"/>
      <c r="D576" s="54"/>
      <c r="E576" s="40"/>
      <c r="F576" s="47" t="s">
        <v>325</v>
      </c>
      <c r="G576" s="49" t="str">
        <f t="shared" si="77"/>
        <v/>
      </c>
      <c r="H576" s="50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5.75" customHeight="1">
      <c r="A577" s="30" t="s">
        <v>4013</v>
      </c>
      <c r="B577" s="55" t="s">
        <v>333</v>
      </c>
      <c r="C577" s="56" t="s">
        <v>283</v>
      </c>
      <c r="D577" s="57" t="str">
        <f>IFERROR(VLOOKUP(A571,REKAPAN!$A$1:$M$2737,12, FALSE))</f>
        <v/>
      </c>
      <c r="E577" s="40"/>
      <c r="F577" s="47" t="s">
        <v>351</v>
      </c>
      <c r="G577" s="49" t="str">
        <f t="shared" si="77"/>
        <v/>
      </c>
      <c r="H577" s="50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5.75" customHeight="1">
      <c r="A578" s="44" t="s">
        <v>266</v>
      </c>
      <c r="B578" s="52" t="str">
        <f>IFERROR(VLOOKUP(A571,REKAPAN!$A$1:$O$2737,15, FALSE))</f>
        <v/>
      </c>
      <c r="C578" s="58" t="s">
        <v>300</v>
      </c>
      <c r="D578" s="59" t="str">
        <f>IFERROR(VLOOKUP(A571,REKAPAN!$A$1:$M$2737,13, FALSE))</f>
        <v/>
      </c>
      <c r="E578" s="40"/>
      <c r="F578" s="47" t="s">
        <v>372</v>
      </c>
      <c r="G578" s="49" t="str">
        <f t="shared" si="77"/>
        <v/>
      </c>
      <c r="H578" s="50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5.75" customHeight="1">
      <c r="A579" s="44" t="s">
        <v>383</v>
      </c>
      <c r="B579" s="52" t="str">
        <f>IFERROR(VLOOKUP(A571,REKAPAN!$A$1:$M$2737,6, FALSE))</f>
        <v/>
      </c>
      <c r="C579" s="58" t="s">
        <v>325</v>
      </c>
      <c r="D579" s="60" t="str">
        <f>IFERROR(VLOOKUP(A571,REKAPAN!$A$1:$M$2737,11, FALSE))</f>
        <v/>
      </c>
      <c r="E579" s="40"/>
      <c r="F579" s="47" t="s">
        <v>394</v>
      </c>
      <c r="G579" s="61" t="str">
        <f>IFERROR(VLOOKUP(A571,REKAPAN!$A$1:$O$2737,14, FALSE))</f>
        <v/>
      </c>
      <c r="H579" s="50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5.75" customHeight="1">
      <c r="A580" s="44" t="s">
        <v>404</v>
      </c>
      <c r="B580" s="62" t="str">
        <f>IFERROR(VLOOKUP(A571,REKAPAN!$A$1:$M$2737,5, FALSE))</f>
        <v/>
      </c>
      <c r="C580" s="58" t="s">
        <v>351</v>
      </c>
      <c r="D580" s="60" t="str">
        <f>IFERROR(VLOOKUP(A571,REKAPAN!$A$1:$M$2737,9, FALSE))</f>
        <v/>
      </c>
      <c r="E580" s="40"/>
      <c r="F580" s="47" t="s">
        <v>383</v>
      </c>
      <c r="G580" s="63" t="str">
        <f t="shared" ref="G580:G581" si="78">B579</f>
        <v/>
      </c>
      <c r="H580" s="50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5.75" customHeight="1">
      <c r="A581" s="64"/>
      <c r="C581" s="58" t="s">
        <v>372</v>
      </c>
      <c r="D581" s="65" t="str">
        <f>IFERROR(VLOOKUP(A571,REKAPAN!$A$1:$M$2737,10, FALSE))</f>
        <v/>
      </c>
      <c r="E581" s="40"/>
      <c r="F581" s="47" t="s">
        <v>404</v>
      </c>
      <c r="G581" s="66" t="str">
        <f t="shared" si="78"/>
        <v/>
      </c>
      <c r="H581" s="50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5.75" customHeight="1">
      <c r="A582" s="64"/>
      <c r="C582" s="58" t="s">
        <v>394</v>
      </c>
      <c r="D582" s="67"/>
      <c r="E582" s="40"/>
      <c r="F582" s="47"/>
      <c r="H582" s="50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5.75" customHeight="1">
      <c r="A583" s="64"/>
      <c r="C583" s="53"/>
      <c r="D583" s="50"/>
      <c r="E583" s="40"/>
      <c r="F583" s="64"/>
      <c r="H583" s="50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5.75" customHeight="1">
      <c r="A584" s="47" t="s">
        <v>460</v>
      </c>
      <c r="B584" s="68" t="s">
        <v>462</v>
      </c>
      <c r="C584" s="53"/>
      <c r="D584" s="54"/>
      <c r="E584" s="40"/>
      <c r="F584" s="69" t="s">
        <v>464</v>
      </c>
      <c r="G584" s="70" t="s">
        <v>469</v>
      </c>
      <c r="H584" s="71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5.75" customHeight="1">
      <c r="A585" s="72" t="str">
        <f>IFERROR(VLOOKUP(A571,REKAPAN!$A$2:$R$2737,16, FALSE))</f>
        <v/>
      </c>
      <c r="B585" s="73"/>
      <c r="C585" s="74"/>
      <c r="D585" s="75"/>
      <c r="E585" s="76"/>
      <c r="F585" s="77"/>
      <c r="G585" s="78"/>
      <c r="H585" s="79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5.75" customHeight="1">
      <c r="A586" s="26" t="s">
        <v>4258</v>
      </c>
      <c r="B586" s="27"/>
      <c r="C586" s="27"/>
      <c r="D586" s="28"/>
      <c r="E586" s="29"/>
      <c r="F586" s="30" t="str">
        <f>A586</f>
        <v>(19)4</v>
      </c>
      <c r="G586" s="31" t="s">
        <v>238</v>
      </c>
      <c r="H586" s="32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5.75" customHeight="1">
      <c r="A587" s="34" t="s">
        <v>239</v>
      </c>
      <c r="B587" s="35" t="str">
        <f>IFERROR(VLOOKUP(A586,REKAPAN!$A$1:$M$2737,2, FALSE))</f>
        <v/>
      </c>
      <c r="C587" s="36"/>
      <c r="D587" s="38"/>
      <c r="E587" s="40"/>
      <c r="F587" s="30" t="s">
        <v>266</v>
      </c>
      <c r="G587" s="43" t="str">
        <f>B593</f>
        <v/>
      </c>
      <c r="H587" s="28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5.75" customHeight="1">
      <c r="A588" s="44" t="s">
        <v>269</v>
      </c>
      <c r="B588" s="45" t="str">
        <f>IFERROR(VLOOKUP(A586,REKAPAN!$A$1:$M$2737,3, FALSE))</f>
        <v/>
      </c>
      <c r="D588" s="46"/>
      <c r="E588" s="40"/>
      <c r="F588" s="47" t="s">
        <v>270</v>
      </c>
      <c r="G588" s="49" t="str">
        <f>B587</f>
        <v/>
      </c>
      <c r="H588" s="50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5.75" customHeight="1">
      <c r="A589" s="44"/>
      <c r="D589" s="46"/>
      <c r="E589" s="40"/>
      <c r="F589" s="47" t="s">
        <v>283</v>
      </c>
      <c r="G589" s="51" t="str">
        <f t="shared" ref="G589:G593" si="79">D592</f>
        <v/>
      </c>
      <c r="H589" s="50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27.75" customHeight="1">
      <c r="A590" s="44"/>
      <c r="D590" s="46"/>
      <c r="E590" s="40"/>
      <c r="F590" s="47" t="s">
        <v>300</v>
      </c>
      <c r="G590" s="51" t="str">
        <f t="shared" si="79"/>
        <v/>
      </c>
      <c r="H590" s="50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5.75" customHeight="1">
      <c r="A591" s="44" t="s">
        <v>306</v>
      </c>
      <c r="B591" s="52" t="str">
        <f>IFERROR(VLOOKUP(A586,REKAPAN!$A$1:$M$2737,4, FALSE))</f>
        <v/>
      </c>
      <c r="C591" s="53"/>
      <c r="D591" s="54"/>
      <c r="E591" s="40"/>
      <c r="F591" s="47" t="s">
        <v>325</v>
      </c>
      <c r="G591" s="49" t="str">
        <f t="shared" si="79"/>
        <v/>
      </c>
      <c r="H591" s="50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5.75" customHeight="1">
      <c r="A592" s="30" t="s">
        <v>4013</v>
      </c>
      <c r="B592" s="55" t="s">
        <v>333</v>
      </c>
      <c r="C592" s="56" t="s">
        <v>283</v>
      </c>
      <c r="D592" s="57" t="str">
        <f>IFERROR(VLOOKUP(A586,REKAPAN!$A$1:$M$2737,12, FALSE))</f>
        <v/>
      </c>
      <c r="E592" s="40"/>
      <c r="F592" s="47" t="s">
        <v>351</v>
      </c>
      <c r="G592" s="49" t="str">
        <f t="shared" si="79"/>
        <v/>
      </c>
      <c r="H592" s="50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5.75" customHeight="1">
      <c r="A593" s="44" t="s">
        <v>266</v>
      </c>
      <c r="B593" s="52" t="str">
        <f>IFERROR(VLOOKUP(A586,REKAPAN!$A$1:$O$2737,15, FALSE))</f>
        <v/>
      </c>
      <c r="C593" s="58" t="s">
        <v>300</v>
      </c>
      <c r="D593" s="59" t="str">
        <f>IFERROR(VLOOKUP(A586,REKAPAN!$A$1:$M$2737,13, FALSE))</f>
        <v/>
      </c>
      <c r="E593" s="40"/>
      <c r="F593" s="47" t="s">
        <v>372</v>
      </c>
      <c r="G593" s="49" t="str">
        <f t="shared" si="79"/>
        <v/>
      </c>
      <c r="H593" s="50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5.75" customHeight="1">
      <c r="A594" s="44" t="s">
        <v>383</v>
      </c>
      <c r="B594" s="52" t="str">
        <f>IFERROR(VLOOKUP(A586,REKAPAN!$A$1:$M$2737,6, FALSE))</f>
        <v/>
      </c>
      <c r="C594" s="58" t="s">
        <v>325</v>
      </c>
      <c r="D594" s="60" t="str">
        <f>IFERROR(VLOOKUP(A586,REKAPAN!$A$1:$M$2737,11, FALSE))</f>
        <v/>
      </c>
      <c r="E594" s="40"/>
      <c r="F594" s="47" t="s">
        <v>394</v>
      </c>
      <c r="G594" s="61" t="str">
        <f>IFERROR(VLOOKUP(A586,REKAPAN!$A$1:$O$2737,14, FALSE))</f>
        <v/>
      </c>
      <c r="H594" s="50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5.75" customHeight="1">
      <c r="A595" s="44" t="s">
        <v>404</v>
      </c>
      <c r="B595" s="62" t="str">
        <f>IFERROR(VLOOKUP(A586,REKAPAN!$A$1:$M$2737,5, FALSE))</f>
        <v/>
      </c>
      <c r="C595" s="58" t="s">
        <v>351</v>
      </c>
      <c r="D595" s="60" t="str">
        <f>IFERROR(VLOOKUP(A586,REKAPAN!$A$1:$M$2737,9, FALSE))</f>
        <v/>
      </c>
      <c r="E595" s="40"/>
      <c r="F595" s="47" t="s">
        <v>383</v>
      </c>
      <c r="G595" s="63" t="str">
        <f t="shared" ref="G595:G596" si="80">B594</f>
        <v/>
      </c>
      <c r="H595" s="50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5.75" customHeight="1">
      <c r="A596" s="64"/>
      <c r="C596" s="58" t="s">
        <v>372</v>
      </c>
      <c r="D596" s="65" t="str">
        <f>IFERROR(VLOOKUP(A586,REKAPAN!$A$1:$M$2737,10, FALSE))</f>
        <v/>
      </c>
      <c r="E596" s="40"/>
      <c r="F596" s="47" t="s">
        <v>404</v>
      </c>
      <c r="G596" s="66" t="str">
        <f t="shared" si="80"/>
        <v/>
      </c>
      <c r="H596" s="50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5.75" customHeight="1">
      <c r="A597" s="64"/>
      <c r="C597" s="58" t="s">
        <v>394</v>
      </c>
      <c r="D597" s="67"/>
      <c r="E597" s="40"/>
      <c r="F597" s="47"/>
      <c r="H597" s="50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5.75" customHeight="1">
      <c r="A598" s="64"/>
      <c r="C598" s="53"/>
      <c r="D598" s="50"/>
      <c r="E598" s="40"/>
      <c r="F598" s="64"/>
      <c r="H598" s="50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5.75" customHeight="1">
      <c r="A599" s="47" t="s">
        <v>460</v>
      </c>
      <c r="B599" s="68" t="s">
        <v>462</v>
      </c>
      <c r="C599" s="53"/>
      <c r="D599" s="54"/>
      <c r="E599" s="40"/>
      <c r="F599" s="69" t="s">
        <v>464</v>
      </c>
      <c r="G599" s="70" t="s">
        <v>469</v>
      </c>
      <c r="H599" s="71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5.75" customHeight="1">
      <c r="A600" s="72" t="str">
        <f>IFERROR(VLOOKUP(A586,REKAPAN!$A$2:$R$2737,16, FALSE))</f>
        <v/>
      </c>
      <c r="B600" s="73"/>
      <c r="C600" s="74"/>
      <c r="D600" s="75"/>
      <c r="E600" s="76"/>
      <c r="F600" s="77"/>
      <c r="G600" s="78"/>
      <c r="H600" s="79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5.75" customHeight="1">
      <c r="A601" s="26" t="s">
        <v>4260</v>
      </c>
      <c r="B601" s="27"/>
      <c r="C601" s="27"/>
      <c r="D601" s="28"/>
      <c r="E601" s="29"/>
      <c r="F601" s="30" t="str">
        <f>A601</f>
        <v>(19)5</v>
      </c>
      <c r="G601" s="31" t="s">
        <v>238</v>
      </c>
      <c r="H601" s="32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5.75" customHeight="1">
      <c r="A602" s="34" t="s">
        <v>239</v>
      </c>
      <c r="B602" s="35" t="str">
        <f>IFERROR(VLOOKUP(A601,REKAPAN!$A$1:$M$2737,2, FALSE))</f>
        <v/>
      </c>
      <c r="C602" s="36"/>
      <c r="D602" s="38"/>
      <c r="E602" s="40"/>
      <c r="F602" s="30" t="s">
        <v>266</v>
      </c>
      <c r="G602" s="43" t="str">
        <f>B608</f>
        <v/>
      </c>
      <c r="H602" s="28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5.75" customHeight="1">
      <c r="A603" s="44" t="s">
        <v>269</v>
      </c>
      <c r="B603" s="45" t="str">
        <f>IFERROR(VLOOKUP(A601,REKAPAN!$A$1:$M$2737,3, FALSE))</f>
        <v/>
      </c>
      <c r="D603" s="46"/>
      <c r="E603" s="40"/>
      <c r="F603" s="47" t="s">
        <v>270</v>
      </c>
      <c r="G603" s="49" t="str">
        <f>B602</f>
        <v/>
      </c>
      <c r="H603" s="50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5.75" customHeight="1">
      <c r="A604" s="44"/>
      <c r="D604" s="46"/>
      <c r="E604" s="40"/>
      <c r="F604" s="47" t="s">
        <v>283</v>
      </c>
      <c r="G604" s="51" t="str">
        <f t="shared" ref="G604:G608" si="81">D607</f>
        <v/>
      </c>
      <c r="H604" s="50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5.75" customHeight="1">
      <c r="A605" s="44"/>
      <c r="D605" s="46"/>
      <c r="E605" s="40"/>
      <c r="F605" s="47" t="s">
        <v>300</v>
      </c>
      <c r="G605" s="51" t="str">
        <f t="shared" si="81"/>
        <v/>
      </c>
      <c r="H605" s="50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5.75" customHeight="1">
      <c r="A606" s="44" t="s">
        <v>306</v>
      </c>
      <c r="B606" s="52" t="str">
        <f>IFERROR(VLOOKUP(A601,REKAPAN!$A$1:$M$2737,4, FALSE))</f>
        <v/>
      </c>
      <c r="C606" s="53"/>
      <c r="D606" s="54"/>
      <c r="E606" s="40"/>
      <c r="F606" s="47" t="s">
        <v>325</v>
      </c>
      <c r="G606" s="49" t="str">
        <f t="shared" si="81"/>
        <v/>
      </c>
      <c r="H606" s="50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5.75" customHeight="1">
      <c r="A607" s="30" t="s">
        <v>4013</v>
      </c>
      <c r="B607" s="55" t="s">
        <v>333</v>
      </c>
      <c r="C607" s="56" t="s">
        <v>283</v>
      </c>
      <c r="D607" s="57" t="str">
        <f>IFERROR(VLOOKUP(A601,REKAPAN!$A$1:$M$2737,12, FALSE))</f>
        <v/>
      </c>
      <c r="E607" s="40"/>
      <c r="F607" s="47" t="s">
        <v>351</v>
      </c>
      <c r="G607" s="49" t="str">
        <f t="shared" si="81"/>
        <v/>
      </c>
      <c r="H607" s="50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5.75" customHeight="1">
      <c r="A608" s="44" t="s">
        <v>266</v>
      </c>
      <c r="B608" s="52" t="str">
        <f>IFERROR(VLOOKUP(A601,REKAPAN!$A$1:$O$2737,15, FALSE))</f>
        <v/>
      </c>
      <c r="C608" s="58" t="s">
        <v>300</v>
      </c>
      <c r="D608" s="59" t="str">
        <f>IFERROR(VLOOKUP(A601,REKAPAN!$A$1:$M$2737,13, FALSE))</f>
        <v/>
      </c>
      <c r="E608" s="40"/>
      <c r="F608" s="47" t="s">
        <v>372</v>
      </c>
      <c r="G608" s="49" t="str">
        <f t="shared" si="81"/>
        <v/>
      </c>
      <c r="H608" s="50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5.75" customHeight="1">
      <c r="A609" s="44" t="s">
        <v>383</v>
      </c>
      <c r="B609" s="52" t="str">
        <f>IFERROR(VLOOKUP(A601,REKAPAN!$A$1:$M$2737,6, FALSE))</f>
        <v/>
      </c>
      <c r="C609" s="58" t="s">
        <v>325</v>
      </c>
      <c r="D609" s="60" t="str">
        <f>IFERROR(VLOOKUP(A601,REKAPAN!$A$1:$M$2737,11, FALSE))</f>
        <v/>
      </c>
      <c r="E609" s="40"/>
      <c r="F609" s="47" t="s">
        <v>394</v>
      </c>
      <c r="G609" s="61" t="str">
        <f>IFERROR(VLOOKUP(A601,REKAPAN!$A$1:$O$2737,14, FALSE))</f>
        <v/>
      </c>
      <c r="H609" s="50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5.75" customHeight="1">
      <c r="A610" s="44" t="s">
        <v>404</v>
      </c>
      <c r="B610" s="62" t="str">
        <f>IFERROR(VLOOKUP(A601,REKAPAN!$A$1:$M$2737,5, FALSE))</f>
        <v/>
      </c>
      <c r="C610" s="58" t="s">
        <v>351</v>
      </c>
      <c r="D610" s="60" t="str">
        <f>IFERROR(VLOOKUP(A601,REKAPAN!$A$1:$M$2737,9, FALSE))</f>
        <v/>
      </c>
      <c r="E610" s="40"/>
      <c r="F610" s="47" t="s">
        <v>383</v>
      </c>
      <c r="G610" s="63" t="str">
        <f t="shared" ref="G610:G611" si="82">B609</f>
        <v/>
      </c>
      <c r="H610" s="50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5.75" customHeight="1">
      <c r="A611" s="64"/>
      <c r="C611" s="58" t="s">
        <v>372</v>
      </c>
      <c r="D611" s="65" t="str">
        <f>IFERROR(VLOOKUP(A601,REKAPAN!$A$1:$M$2737,10, FALSE))</f>
        <v/>
      </c>
      <c r="E611" s="40"/>
      <c r="F611" s="47" t="s">
        <v>404</v>
      </c>
      <c r="G611" s="66" t="str">
        <f t="shared" si="82"/>
        <v/>
      </c>
      <c r="H611" s="50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5.75" customHeight="1">
      <c r="A612" s="64"/>
      <c r="C612" s="58" t="s">
        <v>394</v>
      </c>
      <c r="D612" s="67"/>
      <c r="E612" s="40"/>
      <c r="F612" s="47"/>
      <c r="H612" s="50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5.75" customHeight="1">
      <c r="A613" s="64"/>
      <c r="C613" s="53"/>
      <c r="D613" s="50"/>
      <c r="E613" s="40"/>
      <c r="F613" s="64"/>
      <c r="H613" s="50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5.75" customHeight="1">
      <c r="A614" s="47" t="s">
        <v>460</v>
      </c>
      <c r="B614" s="68" t="s">
        <v>462</v>
      </c>
      <c r="C614" s="53"/>
      <c r="D614" s="54"/>
      <c r="E614" s="40"/>
      <c r="F614" s="69" t="s">
        <v>464</v>
      </c>
      <c r="G614" s="70" t="s">
        <v>469</v>
      </c>
      <c r="H614" s="71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5.75" customHeight="1">
      <c r="A615" s="72" t="str">
        <f>IFERROR(VLOOKUP(A601,REKAPAN!$A$2:$R$2737,16, FALSE))</f>
        <v/>
      </c>
      <c r="B615" s="73"/>
      <c r="C615" s="74"/>
      <c r="D615" s="75"/>
      <c r="E615" s="76"/>
      <c r="F615" s="77"/>
      <c r="G615" s="78"/>
      <c r="H615" s="79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5.75" customHeight="1">
      <c r="A616" s="26" t="s">
        <v>4262</v>
      </c>
      <c r="B616" s="27"/>
      <c r="C616" s="27"/>
      <c r="D616" s="28"/>
      <c r="E616" s="29"/>
      <c r="F616" s="30" t="str">
        <f>A616</f>
        <v>(19)6</v>
      </c>
      <c r="G616" s="31" t="s">
        <v>238</v>
      </c>
      <c r="H616" s="32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5.75" customHeight="1">
      <c r="A617" s="34" t="s">
        <v>239</v>
      </c>
      <c r="B617" s="35" t="str">
        <f>IFERROR(VLOOKUP(A616,REKAPAN!$A$1:$M$2737,2, FALSE))</f>
        <v/>
      </c>
      <c r="C617" s="36"/>
      <c r="D617" s="38"/>
      <c r="E617" s="40"/>
      <c r="F617" s="30" t="s">
        <v>266</v>
      </c>
      <c r="G617" s="43" t="str">
        <f>B623</f>
        <v/>
      </c>
      <c r="H617" s="28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5.75" customHeight="1">
      <c r="A618" s="44" t="s">
        <v>269</v>
      </c>
      <c r="B618" s="45" t="str">
        <f>IFERROR(VLOOKUP(A616,REKAPAN!$A$1:$M$2737,3, FALSE))</f>
        <v/>
      </c>
      <c r="D618" s="46"/>
      <c r="E618" s="40"/>
      <c r="F618" s="47" t="s">
        <v>270</v>
      </c>
      <c r="G618" s="49" t="str">
        <f>B617</f>
        <v/>
      </c>
      <c r="H618" s="50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5.75" customHeight="1">
      <c r="A619" s="44"/>
      <c r="D619" s="46"/>
      <c r="E619" s="40"/>
      <c r="F619" s="47" t="s">
        <v>283</v>
      </c>
      <c r="G619" s="51" t="str">
        <f t="shared" ref="G619:G623" si="83">D622</f>
        <v/>
      </c>
      <c r="H619" s="50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5.75" customHeight="1">
      <c r="A620" s="44"/>
      <c r="D620" s="46"/>
      <c r="E620" s="40"/>
      <c r="F620" s="47" t="s">
        <v>300</v>
      </c>
      <c r="G620" s="51" t="str">
        <f t="shared" si="83"/>
        <v/>
      </c>
      <c r="H620" s="50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5.75" customHeight="1">
      <c r="A621" s="44" t="s">
        <v>306</v>
      </c>
      <c r="B621" s="52" t="str">
        <f>IFERROR(VLOOKUP(A616,REKAPAN!$A$1:$M$2737,4, FALSE))</f>
        <v/>
      </c>
      <c r="C621" s="53"/>
      <c r="D621" s="54"/>
      <c r="E621" s="40"/>
      <c r="F621" s="47" t="s">
        <v>325</v>
      </c>
      <c r="G621" s="49" t="str">
        <f t="shared" si="83"/>
        <v/>
      </c>
      <c r="H621" s="50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5.75" customHeight="1">
      <c r="A622" s="30" t="s">
        <v>4013</v>
      </c>
      <c r="B622" s="55" t="s">
        <v>333</v>
      </c>
      <c r="C622" s="56" t="s">
        <v>283</v>
      </c>
      <c r="D622" s="57" t="str">
        <f>IFERROR(VLOOKUP(A616,REKAPAN!$A$1:$M$2737,12, FALSE))</f>
        <v/>
      </c>
      <c r="E622" s="40"/>
      <c r="F622" s="47" t="s">
        <v>351</v>
      </c>
      <c r="G622" s="49" t="str">
        <f t="shared" si="83"/>
        <v/>
      </c>
      <c r="H622" s="50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5.75" customHeight="1">
      <c r="A623" s="44" t="s">
        <v>266</v>
      </c>
      <c r="B623" s="52" t="str">
        <f>IFERROR(VLOOKUP(A616,REKAPAN!$A$1:$O$2737,15, FALSE))</f>
        <v/>
      </c>
      <c r="C623" s="58" t="s">
        <v>300</v>
      </c>
      <c r="D623" s="59" t="str">
        <f>IFERROR(VLOOKUP(A616,REKAPAN!$A$1:$M$2737,13, FALSE))</f>
        <v/>
      </c>
      <c r="E623" s="40"/>
      <c r="F623" s="47" t="s">
        <v>372</v>
      </c>
      <c r="G623" s="49" t="str">
        <f t="shared" si="83"/>
        <v/>
      </c>
      <c r="H623" s="50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5.75" customHeight="1">
      <c r="A624" s="44" t="s">
        <v>383</v>
      </c>
      <c r="B624" s="52" t="str">
        <f>IFERROR(VLOOKUP(A616,REKAPAN!$A$1:$M$2737,6, FALSE))</f>
        <v/>
      </c>
      <c r="C624" s="58" t="s">
        <v>325</v>
      </c>
      <c r="D624" s="60" t="str">
        <f>IFERROR(VLOOKUP(A616,REKAPAN!$A$1:$M$2737,11, FALSE))</f>
        <v/>
      </c>
      <c r="E624" s="40"/>
      <c r="F624" s="47" t="s">
        <v>394</v>
      </c>
      <c r="G624" s="61" t="str">
        <f>IFERROR(VLOOKUP(A616,REKAPAN!$A$1:$O$2737,14, FALSE))</f>
        <v/>
      </c>
      <c r="H624" s="50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5.75" customHeight="1">
      <c r="A625" s="44" t="s">
        <v>404</v>
      </c>
      <c r="B625" s="62" t="str">
        <f>IFERROR(VLOOKUP(A616,REKAPAN!$A$1:$M$2737,5, FALSE))</f>
        <v/>
      </c>
      <c r="C625" s="58" t="s">
        <v>351</v>
      </c>
      <c r="D625" s="60" t="str">
        <f>IFERROR(VLOOKUP(A616,REKAPAN!$A$1:$M$2737,9, FALSE))</f>
        <v/>
      </c>
      <c r="E625" s="40"/>
      <c r="F625" s="47" t="s">
        <v>383</v>
      </c>
      <c r="G625" s="63" t="str">
        <f t="shared" ref="G625:G626" si="84">B624</f>
        <v/>
      </c>
      <c r="H625" s="50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5.75" customHeight="1">
      <c r="A626" s="64"/>
      <c r="C626" s="58" t="s">
        <v>372</v>
      </c>
      <c r="D626" s="65" t="str">
        <f>IFERROR(VLOOKUP(A616,REKAPAN!$A$1:$M$2737,10, FALSE))</f>
        <v/>
      </c>
      <c r="E626" s="40"/>
      <c r="F626" s="47" t="s">
        <v>404</v>
      </c>
      <c r="G626" s="66" t="str">
        <f t="shared" si="84"/>
        <v/>
      </c>
      <c r="H626" s="50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5.75" customHeight="1">
      <c r="A627" s="64"/>
      <c r="C627" s="58" t="s">
        <v>394</v>
      </c>
      <c r="D627" s="67"/>
      <c r="E627" s="40"/>
      <c r="F627" s="47"/>
      <c r="H627" s="50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5.75" customHeight="1">
      <c r="A628" s="64"/>
      <c r="C628" s="53"/>
      <c r="D628" s="50"/>
      <c r="E628" s="40"/>
      <c r="F628" s="64"/>
      <c r="H628" s="50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5.75" customHeight="1">
      <c r="A629" s="47" t="s">
        <v>460</v>
      </c>
      <c r="B629" s="68" t="s">
        <v>462</v>
      </c>
      <c r="C629" s="53"/>
      <c r="D629" s="54"/>
      <c r="E629" s="40"/>
      <c r="F629" s="69" t="s">
        <v>464</v>
      </c>
      <c r="G629" s="70" t="s">
        <v>469</v>
      </c>
      <c r="H629" s="71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5.75" customHeight="1">
      <c r="A630" s="72" t="str">
        <f>IFERROR(VLOOKUP(A616,REKAPAN!$A$2:$R$2737,16, FALSE))</f>
        <v/>
      </c>
      <c r="B630" s="73"/>
      <c r="C630" s="74"/>
      <c r="D630" s="75"/>
      <c r="E630" s="76"/>
      <c r="F630" s="77"/>
      <c r="G630" s="78"/>
      <c r="H630" s="79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5.75" customHeight="1">
      <c r="A631" s="26" t="s">
        <v>4264</v>
      </c>
      <c r="B631" s="27"/>
      <c r="C631" s="27"/>
      <c r="D631" s="28"/>
      <c r="E631" s="29"/>
      <c r="F631" s="30" t="str">
        <f>A631</f>
        <v>(19)7</v>
      </c>
      <c r="G631" s="31" t="s">
        <v>238</v>
      </c>
      <c r="H631" s="32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5.75" customHeight="1">
      <c r="A632" s="34" t="s">
        <v>239</v>
      </c>
      <c r="B632" s="35" t="str">
        <f>IFERROR(VLOOKUP(A631,REKAPAN!$A$1:$M$2737,2, FALSE))</f>
        <v/>
      </c>
      <c r="C632" s="36"/>
      <c r="D632" s="38"/>
      <c r="E632" s="40"/>
      <c r="F632" s="30" t="s">
        <v>266</v>
      </c>
      <c r="G632" s="43" t="str">
        <f>B638</f>
        <v/>
      </c>
      <c r="H632" s="28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5.75" customHeight="1">
      <c r="A633" s="44" t="s">
        <v>269</v>
      </c>
      <c r="B633" s="45" t="str">
        <f>IFERROR(VLOOKUP(A631,REKAPAN!$A$1:$M$2737,3, FALSE))</f>
        <v/>
      </c>
      <c r="D633" s="46"/>
      <c r="E633" s="40"/>
      <c r="F633" s="47" t="s">
        <v>270</v>
      </c>
      <c r="G633" s="49" t="str">
        <f>B632</f>
        <v/>
      </c>
      <c r="H633" s="50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5.75" customHeight="1">
      <c r="A634" s="44"/>
      <c r="D634" s="46"/>
      <c r="E634" s="40"/>
      <c r="F634" s="47" t="s">
        <v>283</v>
      </c>
      <c r="G634" s="51" t="str">
        <f t="shared" ref="G634:G638" si="85">D637</f>
        <v/>
      </c>
      <c r="H634" s="50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5.75" customHeight="1">
      <c r="A635" s="44"/>
      <c r="D635" s="46"/>
      <c r="E635" s="40"/>
      <c r="F635" s="47" t="s">
        <v>300</v>
      </c>
      <c r="G635" s="51" t="str">
        <f t="shared" si="85"/>
        <v/>
      </c>
      <c r="H635" s="50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5.75" customHeight="1">
      <c r="A636" s="44" t="s">
        <v>306</v>
      </c>
      <c r="B636" s="52" t="str">
        <f>IFERROR(VLOOKUP(A631,REKAPAN!$A$1:$M$2737,4, FALSE))</f>
        <v/>
      </c>
      <c r="C636" s="53"/>
      <c r="D636" s="54"/>
      <c r="E636" s="40"/>
      <c r="F636" s="47" t="s">
        <v>325</v>
      </c>
      <c r="G636" s="49" t="str">
        <f t="shared" si="85"/>
        <v/>
      </c>
      <c r="H636" s="50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5.75" customHeight="1">
      <c r="A637" s="30" t="s">
        <v>4013</v>
      </c>
      <c r="B637" s="55" t="s">
        <v>333</v>
      </c>
      <c r="C637" s="56" t="s">
        <v>283</v>
      </c>
      <c r="D637" s="57" t="str">
        <f>IFERROR(VLOOKUP(A631,REKAPAN!$A$1:$M$2737,12, FALSE))</f>
        <v/>
      </c>
      <c r="E637" s="40"/>
      <c r="F637" s="47" t="s">
        <v>351</v>
      </c>
      <c r="G637" s="49" t="str">
        <f t="shared" si="85"/>
        <v/>
      </c>
      <c r="H637" s="50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5.75" customHeight="1">
      <c r="A638" s="44" t="s">
        <v>266</v>
      </c>
      <c r="B638" s="52" t="str">
        <f>IFERROR(VLOOKUP(A631,REKAPAN!$A$1:$O$2737,15, FALSE))</f>
        <v/>
      </c>
      <c r="C638" s="58" t="s">
        <v>300</v>
      </c>
      <c r="D638" s="59" t="str">
        <f>IFERROR(VLOOKUP(A631,REKAPAN!$A$1:$M$2737,13, FALSE))</f>
        <v/>
      </c>
      <c r="E638" s="40"/>
      <c r="F638" s="47" t="s">
        <v>372</v>
      </c>
      <c r="G638" s="49" t="str">
        <f t="shared" si="85"/>
        <v/>
      </c>
      <c r="H638" s="50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5.75" customHeight="1">
      <c r="A639" s="44" t="s">
        <v>383</v>
      </c>
      <c r="B639" s="52" t="str">
        <f>IFERROR(VLOOKUP(A631,REKAPAN!$A$1:$M$2737,6, FALSE))</f>
        <v/>
      </c>
      <c r="C639" s="58" t="s">
        <v>325</v>
      </c>
      <c r="D639" s="60" t="str">
        <f>IFERROR(VLOOKUP(A631,REKAPAN!$A$1:$M$2737,11, FALSE))</f>
        <v/>
      </c>
      <c r="E639" s="40"/>
      <c r="F639" s="47" t="s">
        <v>394</v>
      </c>
      <c r="G639" s="61" t="str">
        <f>IFERROR(VLOOKUP(A631,REKAPAN!$A$1:$O$2737,14, FALSE))</f>
        <v/>
      </c>
      <c r="H639" s="50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5.75" customHeight="1">
      <c r="A640" s="44" t="s">
        <v>404</v>
      </c>
      <c r="B640" s="62" t="str">
        <f>IFERROR(VLOOKUP(A631,REKAPAN!$A$1:$M$2737,5, FALSE))</f>
        <v/>
      </c>
      <c r="C640" s="58" t="s">
        <v>351</v>
      </c>
      <c r="D640" s="60" t="str">
        <f>IFERROR(VLOOKUP(A631,REKAPAN!$A$1:$M$2737,9, FALSE))</f>
        <v/>
      </c>
      <c r="E640" s="40"/>
      <c r="F640" s="47" t="s">
        <v>383</v>
      </c>
      <c r="G640" s="63" t="str">
        <f t="shared" ref="G640:G641" si="86">B639</f>
        <v/>
      </c>
      <c r="H640" s="50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5.75" customHeight="1">
      <c r="A641" s="64"/>
      <c r="C641" s="58" t="s">
        <v>372</v>
      </c>
      <c r="D641" s="65" t="str">
        <f>IFERROR(VLOOKUP(A631,REKAPAN!$A$1:$M$2737,10, FALSE))</f>
        <v/>
      </c>
      <c r="E641" s="40"/>
      <c r="F641" s="47" t="s">
        <v>404</v>
      </c>
      <c r="G641" s="66" t="str">
        <f t="shared" si="86"/>
        <v/>
      </c>
      <c r="H641" s="50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5.75" customHeight="1">
      <c r="A642" s="64"/>
      <c r="C642" s="58" t="s">
        <v>394</v>
      </c>
      <c r="D642" s="67"/>
      <c r="E642" s="40"/>
      <c r="F642" s="47"/>
      <c r="H642" s="50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5.75" customHeight="1">
      <c r="A643" s="64"/>
      <c r="C643" s="53"/>
      <c r="D643" s="50"/>
      <c r="E643" s="40"/>
      <c r="F643" s="64"/>
      <c r="H643" s="50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5.75" customHeight="1">
      <c r="A644" s="47" t="s">
        <v>460</v>
      </c>
      <c r="B644" s="68" t="s">
        <v>462</v>
      </c>
      <c r="C644" s="53"/>
      <c r="D644" s="54"/>
      <c r="E644" s="40"/>
      <c r="F644" s="69" t="s">
        <v>464</v>
      </c>
      <c r="G644" s="70" t="s">
        <v>469</v>
      </c>
      <c r="H644" s="71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5.75" customHeight="1">
      <c r="A645" s="72" t="str">
        <f>IFERROR(VLOOKUP(A631,REKAPAN!$A$2:$R$2737,16, FALSE))</f>
        <v/>
      </c>
      <c r="B645" s="73"/>
      <c r="C645" s="74"/>
      <c r="D645" s="75"/>
      <c r="E645" s="76"/>
      <c r="F645" s="77"/>
      <c r="G645" s="78"/>
      <c r="H645" s="79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5.75" customHeight="1">
      <c r="A646" s="26" t="s">
        <v>4266</v>
      </c>
      <c r="B646" s="27"/>
      <c r="C646" s="27"/>
      <c r="D646" s="28"/>
      <c r="E646" s="29"/>
      <c r="F646" s="30" t="str">
        <f>A646</f>
        <v>(19)8</v>
      </c>
      <c r="G646" s="31" t="s">
        <v>238</v>
      </c>
      <c r="H646" s="32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5.75" customHeight="1">
      <c r="A647" s="34" t="s">
        <v>239</v>
      </c>
      <c r="B647" s="35" t="str">
        <f>IFERROR(VLOOKUP(A646,REKAPAN!$A$1:$M$2737,2, FALSE))</f>
        <v/>
      </c>
      <c r="C647" s="36"/>
      <c r="D647" s="38"/>
      <c r="E647" s="40"/>
      <c r="F647" s="30" t="s">
        <v>266</v>
      </c>
      <c r="G647" s="43" t="str">
        <f>B653</f>
        <v/>
      </c>
      <c r="H647" s="28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5.75" customHeight="1">
      <c r="A648" s="44" t="s">
        <v>269</v>
      </c>
      <c r="B648" s="45" t="str">
        <f>IFERROR(VLOOKUP(A646,REKAPAN!$A$1:$M$2737,3, FALSE))</f>
        <v/>
      </c>
      <c r="D648" s="46"/>
      <c r="E648" s="40"/>
      <c r="F648" s="47" t="s">
        <v>270</v>
      </c>
      <c r="G648" s="49" t="str">
        <f>B647</f>
        <v/>
      </c>
      <c r="H648" s="50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5.75" customHeight="1">
      <c r="A649" s="44"/>
      <c r="D649" s="46"/>
      <c r="E649" s="40"/>
      <c r="F649" s="47" t="s">
        <v>283</v>
      </c>
      <c r="G649" s="51" t="str">
        <f t="shared" ref="G649:G653" si="87">D652</f>
        <v/>
      </c>
      <c r="H649" s="50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5.75" customHeight="1">
      <c r="A650" s="44"/>
      <c r="D650" s="46"/>
      <c r="E650" s="40"/>
      <c r="F650" s="47" t="s">
        <v>300</v>
      </c>
      <c r="G650" s="51" t="str">
        <f t="shared" si="87"/>
        <v/>
      </c>
      <c r="H650" s="50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5.75" customHeight="1">
      <c r="A651" s="44" t="s">
        <v>306</v>
      </c>
      <c r="B651" s="52" t="str">
        <f>IFERROR(VLOOKUP(A646,REKAPAN!$A$1:$M$2737,4, FALSE))</f>
        <v/>
      </c>
      <c r="C651" s="53"/>
      <c r="D651" s="54"/>
      <c r="E651" s="40"/>
      <c r="F651" s="47" t="s">
        <v>325</v>
      </c>
      <c r="G651" s="49" t="str">
        <f t="shared" si="87"/>
        <v/>
      </c>
      <c r="H651" s="50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5.75" customHeight="1">
      <c r="A652" s="30" t="s">
        <v>4013</v>
      </c>
      <c r="B652" s="55" t="s">
        <v>333</v>
      </c>
      <c r="C652" s="56" t="s">
        <v>283</v>
      </c>
      <c r="D652" s="57" t="str">
        <f>IFERROR(VLOOKUP(A646,REKAPAN!$A$1:$M$2737,12, FALSE))</f>
        <v/>
      </c>
      <c r="E652" s="40"/>
      <c r="F652" s="47" t="s">
        <v>351</v>
      </c>
      <c r="G652" s="49" t="str">
        <f t="shared" si="87"/>
        <v/>
      </c>
      <c r="H652" s="50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5.75" customHeight="1">
      <c r="A653" s="44" t="s">
        <v>266</v>
      </c>
      <c r="B653" s="52" t="str">
        <f>IFERROR(VLOOKUP(A646,REKAPAN!$A$1:$O$2737,15, FALSE))</f>
        <v/>
      </c>
      <c r="C653" s="58" t="s">
        <v>300</v>
      </c>
      <c r="D653" s="59" t="str">
        <f>IFERROR(VLOOKUP(A646,REKAPAN!$A$1:$M$2737,13, FALSE))</f>
        <v/>
      </c>
      <c r="E653" s="40"/>
      <c r="F653" s="47" t="s">
        <v>372</v>
      </c>
      <c r="G653" s="49" t="str">
        <f t="shared" si="87"/>
        <v/>
      </c>
      <c r="H653" s="50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5.75" customHeight="1">
      <c r="A654" s="44" t="s">
        <v>383</v>
      </c>
      <c r="B654" s="52" t="str">
        <f>IFERROR(VLOOKUP(A646,REKAPAN!$A$1:$M$2737,6, FALSE))</f>
        <v/>
      </c>
      <c r="C654" s="58" t="s">
        <v>325</v>
      </c>
      <c r="D654" s="60" t="str">
        <f>IFERROR(VLOOKUP(A646,REKAPAN!$A$1:$M$2737,11, FALSE))</f>
        <v/>
      </c>
      <c r="E654" s="40"/>
      <c r="F654" s="47" t="s">
        <v>394</v>
      </c>
      <c r="G654" s="61" t="str">
        <f>IFERROR(VLOOKUP(A646,REKAPAN!$A$1:$O$2737,14, FALSE))</f>
        <v/>
      </c>
      <c r="H654" s="50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5.75" customHeight="1">
      <c r="A655" s="44" t="s">
        <v>404</v>
      </c>
      <c r="B655" s="62" t="str">
        <f>IFERROR(VLOOKUP(A646,REKAPAN!$A$1:$M$2737,5, FALSE))</f>
        <v/>
      </c>
      <c r="C655" s="58" t="s">
        <v>351</v>
      </c>
      <c r="D655" s="60" t="str">
        <f>IFERROR(VLOOKUP(A646,REKAPAN!$A$1:$M$2737,9, FALSE))</f>
        <v/>
      </c>
      <c r="E655" s="40"/>
      <c r="F655" s="47" t="s">
        <v>383</v>
      </c>
      <c r="G655" s="63" t="str">
        <f t="shared" ref="G655:G656" si="88">B654</f>
        <v/>
      </c>
      <c r="H655" s="50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5.75" customHeight="1">
      <c r="A656" s="64"/>
      <c r="C656" s="58" t="s">
        <v>372</v>
      </c>
      <c r="D656" s="65" t="str">
        <f>IFERROR(VLOOKUP(A646,REKAPAN!$A$1:$M$2737,10, FALSE))</f>
        <v/>
      </c>
      <c r="E656" s="40"/>
      <c r="F656" s="47" t="s">
        <v>404</v>
      </c>
      <c r="G656" s="66" t="str">
        <f t="shared" si="88"/>
        <v/>
      </c>
      <c r="H656" s="50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5.75" customHeight="1">
      <c r="A657" s="64"/>
      <c r="C657" s="58" t="s">
        <v>394</v>
      </c>
      <c r="D657" s="67"/>
      <c r="E657" s="40"/>
      <c r="F657" s="47"/>
      <c r="H657" s="50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5.75" customHeight="1">
      <c r="A658" s="64"/>
      <c r="C658" s="53"/>
      <c r="D658" s="50"/>
      <c r="E658" s="40"/>
      <c r="F658" s="64"/>
      <c r="H658" s="50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5.75" customHeight="1">
      <c r="A659" s="47" t="s">
        <v>460</v>
      </c>
      <c r="B659" s="68" t="s">
        <v>462</v>
      </c>
      <c r="C659" s="53"/>
      <c r="D659" s="54"/>
      <c r="E659" s="40"/>
      <c r="F659" s="69" t="s">
        <v>464</v>
      </c>
      <c r="G659" s="70" t="s">
        <v>469</v>
      </c>
      <c r="H659" s="71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5.75" customHeight="1">
      <c r="A660" s="72" t="str">
        <f>IFERROR(VLOOKUP(A646,REKAPAN!$A$2:$R$2737,16, FALSE))</f>
        <v/>
      </c>
      <c r="B660" s="73"/>
      <c r="C660" s="74"/>
      <c r="D660" s="75"/>
      <c r="E660" s="76"/>
      <c r="F660" s="77"/>
      <c r="G660" s="78"/>
      <c r="H660" s="79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5.75" customHeight="1">
      <c r="A661" s="26" t="s">
        <v>4268</v>
      </c>
      <c r="B661" s="27"/>
      <c r="C661" s="27"/>
      <c r="D661" s="28"/>
      <c r="E661" s="29"/>
      <c r="F661" s="30" t="str">
        <f>A661</f>
        <v>(19)9</v>
      </c>
      <c r="G661" s="31" t="s">
        <v>238</v>
      </c>
      <c r="H661" s="32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5.75" customHeight="1">
      <c r="A662" s="34" t="s">
        <v>239</v>
      </c>
      <c r="B662" s="35" t="str">
        <f>IFERROR(VLOOKUP(A661,REKAPAN!$A$1:$M$2737,2, FALSE))</f>
        <v/>
      </c>
      <c r="C662" s="36"/>
      <c r="D662" s="38"/>
      <c r="E662" s="40"/>
      <c r="F662" s="30" t="s">
        <v>266</v>
      </c>
      <c r="G662" s="43" t="str">
        <f>B668</f>
        <v/>
      </c>
      <c r="H662" s="28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5.75" customHeight="1">
      <c r="A663" s="44" t="s">
        <v>269</v>
      </c>
      <c r="B663" s="45" t="str">
        <f>IFERROR(VLOOKUP(A661,REKAPAN!$A$1:$M$2737,3, FALSE))</f>
        <v/>
      </c>
      <c r="D663" s="46"/>
      <c r="E663" s="40"/>
      <c r="F663" s="47" t="s">
        <v>270</v>
      </c>
      <c r="G663" s="49" t="str">
        <f>B662</f>
        <v/>
      </c>
      <c r="H663" s="50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5.75" customHeight="1">
      <c r="A664" s="44"/>
      <c r="D664" s="46"/>
      <c r="E664" s="40"/>
      <c r="F664" s="47" t="s">
        <v>283</v>
      </c>
      <c r="G664" s="51" t="str">
        <f t="shared" ref="G664:G668" si="89">D667</f>
        <v/>
      </c>
      <c r="H664" s="50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5.75" customHeight="1">
      <c r="A665" s="44"/>
      <c r="D665" s="46"/>
      <c r="E665" s="40"/>
      <c r="F665" s="47" t="s">
        <v>300</v>
      </c>
      <c r="G665" s="51" t="str">
        <f t="shared" si="89"/>
        <v/>
      </c>
      <c r="H665" s="50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5.75" customHeight="1">
      <c r="A666" s="44" t="s">
        <v>306</v>
      </c>
      <c r="B666" s="52" t="str">
        <f>IFERROR(VLOOKUP(A661,REKAPAN!$A$1:$M$2737,4, FALSE))</f>
        <v/>
      </c>
      <c r="C666" s="53"/>
      <c r="D666" s="54"/>
      <c r="E666" s="40"/>
      <c r="F666" s="47" t="s">
        <v>325</v>
      </c>
      <c r="G666" s="49" t="str">
        <f t="shared" si="89"/>
        <v/>
      </c>
      <c r="H666" s="50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5.75" customHeight="1">
      <c r="A667" s="30" t="s">
        <v>4013</v>
      </c>
      <c r="B667" s="55" t="s">
        <v>333</v>
      </c>
      <c r="C667" s="56" t="s">
        <v>283</v>
      </c>
      <c r="D667" s="57" t="str">
        <f>IFERROR(VLOOKUP(A661,REKAPAN!$A$1:$M$2737,12, FALSE))</f>
        <v/>
      </c>
      <c r="E667" s="40"/>
      <c r="F667" s="47" t="s">
        <v>351</v>
      </c>
      <c r="G667" s="49" t="str">
        <f t="shared" si="89"/>
        <v/>
      </c>
      <c r="H667" s="50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5.75" customHeight="1">
      <c r="A668" s="44" t="s">
        <v>266</v>
      </c>
      <c r="B668" s="52" t="str">
        <f>IFERROR(VLOOKUP(A661,REKAPAN!$A$1:$O$2737,15, FALSE))</f>
        <v/>
      </c>
      <c r="C668" s="58" t="s">
        <v>300</v>
      </c>
      <c r="D668" s="59" t="str">
        <f>IFERROR(VLOOKUP(A661,REKAPAN!$A$1:$M$2737,13, FALSE))</f>
        <v/>
      </c>
      <c r="E668" s="40"/>
      <c r="F668" s="47" t="s">
        <v>372</v>
      </c>
      <c r="G668" s="49" t="str">
        <f t="shared" si="89"/>
        <v/>
      </c>
      <c r="H668" s="50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5.75" customHeight="1">
      <c r="A669" s="44" t="s">
        <v>383</v>
      </c>
      <c r="B669" s="52" t="str">
        <f>IFERROR(VLOOKUP(A661,REKAPAN!$A$1:$M$2737,6, FALSE))</f>
        <v/>
      </c>
      <c r="C669" s="58" t="s">
        <v>325</v>
      </c>
      <c r="D669" s="60" t="str">
        <f>IFERROR(VLOOKUP(A661,REKAPAN!$A$1:$M$2737,11, FALSE))</f>
        <v/>
      </c>
      <c r="E669" s="40"/>
      <c r="F669" s="47" t="s">
        <v>394</v>
      </c>
      <c r="G669" s="61" t="str">
        <f>IFERROR(VLOOKUP(A661,REKAPAN!$A$1:$O$2737,14, FALSE))</f>
        <v/>
      </c>
      <c r="H669" s="50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5.75" customHeight="1">
      <c r="A670" s="44" t="s">
        <v>404</v>
      </c>
      <c r="B670" s="62" t="str">
        <f>IFERROR(VLOOKUP(A661,REKAPAN!$A$1:$M$2737,5, FALSE))</f>
        <v/>
      </c>
      <c r="C670" s="58" t="s">
        <v>351</v>
      </c>
      <c r="D670" s="60" t="str">
        <f>IFERROR(VLOOKUP(A661,REKAPAN!$A$1:$M$2737,9, FALSE))</f>
        <v/>
      </c>
      <c r="E670" s="40"/>
      <c r="F670" s="47" t="s">
        <v>383</v>
      </c>
      <c r="G670" s="63" t="str">
        <f t="shared" ref="G670:G671" si="90">B669</f>
        <v/>
      </c>
      <c r="H670" s="50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5.75" customHeight="1">
      <c r="A671" s="64"/>
      <c r="C671" s="58" t="s">
        <v>372</v>
      </c>
      <c r="D671" s="65" t="str">
        <f>IFERROR(VLOOKUP(A661,REKAPAN!$A$1:$M$2737,10, FALSE))</f>
        <v/>
      </c>
      <c r="E671" s="40"/>
      <c r="F671" s="47" t="s">
        <v>404</v>
      </c>
      <c r="G671" s="66" t="str">
        <f t="shared" si="90"/>
        <v/>
      </c>
      <c r="H671" s="50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5.75" customHeight="1">
      <c r="A672" s="64"/>
      <c r="C672" s="58" t="s">
        <v>394</v>
      </c>
      <c r="D672" s="67"/>
      <c r="E672" s="40"/>
      <c r="F672" s="47"/>
      <c r="H672" s="50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5.75" customHeight="1">
      <c r="A673" s="64"/>
      <c r="C673" s="53"/>
      <c r="D673" s="50"/>
      <c r="E673" s="40"/>
      <c r="F673" s="64"/>
      <c r="H673" s="50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5.75" customHeight="1">
      <c r="A674" s="47" t="s">
        <v>460</v>
      </c>
      <c r="B674" s="68" t="s">
        <v>462</v>
      </c>
      <c r="C674" s="53"/>
      <c r="D674" s="54"/>
      <c r="E674" s="40"/>
      <c r="F674" s="69" t="s">
        <v>464</v>
      </c>
      <c r="G674" s="70" t="s">
        <v>469</v>
      </c>
      <c r="H674" s="71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5.75" customHeight="1">
      <c r="A675" s="72" t="str">
        <f>IFERROR(VLOOKUP(A661,REKAPAN!$A$2:$R$2737,16, FALSE))</f>
        <v/>
      </c>
      <c r="B675" s="73"/>
      <c r="C675" s="74"/>
      <c r="D675" s="75"/>
      <c r="E675" s="76"/>
      <c r="F675" s="77"/>
      <c r="G675" s="78"/>
      <c r="H675" s="79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5.75" customHeight="1">
      <c r="A676" s="26" t="s">
        <v>4270</v>
      </c>
      <c r="B676" s="27"/>
      <c r="C676" s="27"/>
      <c r="D676" s="28"/>
      <c r="E676" s="29"/>
      <c r="F676" s="30" t="str">
        <f>A676</f>
        <v>(19)10</v>
      </c>
      <c r="G676" s="31" t="s">
        <v>238</v>
      </c>
      <c r="H676" s="32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5.75" customHeight="1">
      <c r="A677" s="34" t="s">
        <v>239</v>
      </c>
      <c r="B677" s="35" t="str">
        <f>IFERROR(VLOOKUP(A676,REKAPAN!$A$1:$M$2737,2, FALSE))</f>
        <v/>
      </c>
      <c r="C677" s="36"/>
      <c r="D677" s="38"/>
      <c r="E677" s="40"/>
      <c r="F677" s="30" t="s">
        <v>266</v>
      </c>
      <c r="G677" s="43" t="str">
        <f>B683</f>
        <v/>
      </c>
      <c r="H677" s="28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5.75" customHeight="1">
      <c r="A678" s="44" t="s">
        <v>269</v>
      </c>
      <c r="B678" s="45" t="str">
        <f>IFERROR(VLOOKUP(A676,REKAPAN!$A$1:$M$2737,3, FALSE))</f>
        <v/>
      </c>
      <c r="D678" s="46"/>
      <c r="E678" s="40"/>
      <c r="F678" s="47" t="s">
        <v>270</v>
      </c>
      <c r="G678" s="49" t="str">
        <f>B677</f>
        <v/>
      </c>
      <c r="H678" s="50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5.75" customHeight="1">
      <c r="A679" s="44"/>
      <c r="D679" s="46"/>
      <c r="E679" s="40"/>
      <c r="F679" s="47" t="s">
        <v>283</v>
      </c>
      <c r="G679" s="51" t="str">
        <f t="shared" ref="G679:G683" si="91">D682</f>
        <v/>
      </c>
      <c r="H679" s="50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5.75" customHeight="1">
      <c r="A680" s="44"/>
      <c r="D680" s="46"/>
      <c r="E680" s="40"/>
      <c r="F680" s="47" t="s">
        <v>300</v>
      </c>
      <c r="G680" s="51" t="str">
        <f t="shared" si="91"/>
        <v/>
      </c>
      <c r="H680" s="50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5.75" customHeight="1">
      <c r="A681" s="44" t="s">
        <v>306</v>
      </c>
      <c r="B681" s="52" t="str">
        <f>IFERROR(VLOOKUP(A676,REKAPAN!$A$1:$M$2737,4, FALSE))</f>
        <v/>
      </c>
      <c r="C681" s="53"/>
      <c r="D681" s="54"/>
      <c r="E681" s="40"/>
      <c r="F681" s="47" t="s">
        <v>325</v>
      </c>
      <c r="G681" s="49" t="str">
        <f t="shared" si="91"/>
        <v/>
      </c>
      <c r="H681" s="50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5.75" customHeight="1">
      <c r="A682" s="30" t="s">
        <v>4013</v>
      </c>
      <c r="B682" s="55" t="s">
        <v>333</v>
      </c>
      <c r="C682" s="56" t="s">
        <v>283</v>
      </c>
      <c r="D682" s="57" t="str">
        <f>IFERROR(VLOOKUP(A676,REKAPAN!$A$1:$M$2737,12, FALSE))</f>
        <v/>
      </c>
      <c r="E682" s="40"/>
      <c r="F682" s="47" t="s">
        <v>351</v>
      </c>
      <c r="G682" s="49" t="str">
        <f t="shared" si="91"/>
        <v/>
      </c>
      <c r="H682" s="50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5.75" customHeight="1">
      <c r="A683" s="44" t="s">
        <v>266</v>
      </c>
      <c r="B683" s="52" t="str">
        <f>IFERROR(VLOOKUP(A676,REKAPAN!$A$1:$O$2737,15, FALSE))</f>
        <v/>
      </c>
      <c r="C683" s="58" t="s">
        <v>300</v>
      </c>
      <c r="D683" s="59" t="str">
        <f>IFERROR(VLOOKUP(A676,REKAPAN!$A$1:$M$2737,13, FALSE))</f>
        <v/>
      </c>
      <c r="E683" s="40"/>
      <c r="F683" s="47" t="s">
        <v>372</v>
      </c>
      <c r="G683" s="49" t="str">
        <f t="shared" si="91"/>
        <v/>
      </c>
      <c r="H683" s="50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5.75" customHeight="1">
      <c r="A684" s="44" t="s">
        <v>383</v>
      </c>
      <c r="B684" s="52" t="str">
        <f>IFERROR(VLOOKUP(A676,REKAPAN!$A$1:$M$2737,6, FALSE))</f>
        <v/>
      </c>
      <c r="C684" s="58" t="s">
        <v>325</v>
      </c>
      <c r="D684" s="60" t="str">
        <f>IFERROR(VLOOKUP(A676,REKAPAN!$A$1:$M$2737,11, FALSE))</f>
        <v/>
      </c>
      <c r="E684" s="40"/>
      <c r="F684" s="47" t="s">
        <v>394</v>
      </c>
      <c r="G684" s="61" t="str">
        <f>IFERROR(VLOOKUP(A676,REKAPAN!$A$1:$O$2737,14, FALSE))</f>
        <v/>
      </c>
      <c r="H684" s="50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5.75" customHeight="1">
      <c r="A685" s="44" t="s">
        <v>404</v>
      </c>
      <c r="B685" s="62" t="str">
        <f>IFERROR(VLOOKUP(A676,REKAPAN!$A$1:$M$2737,5, FALSE))</f>
        <v/>
      </c>
      <c r="C685" s="58" t="s">
        <v>351</v>
      </c>
      <c r="D685" s="60" t="str">
        <f>IFERROR(VLOOKUP(A676,REKAPAN!$A$1:$M$2737,9, FALSE))</f>
        <v/>
      </c>
      <c r="E685" s="40"/>
      <c r="F685" s="47" t="s">
        <v>383</v>
      </c>
      <c r="G685" s="63" t="str">
        <f t="shared" ref="G685:G686" si="92">B684</f>
        <v/>
      </c>
      <c r="H685" s="50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5.75" customHeight="1">
      <c r="A686" s="64"/>
      <c r="C686" s="58" t="s">
        <v>372</v>
      </c>
      <c r="D686" s="65" t="str">
        <f>IFERROR(VLOOKUP(A676,REKAPAN!$A$1:$M$2737,10, FALSE))</f>
        <v/>
      </c>
      <c r="E686" s="40"/>
      <c r="F686" s="47" t="s">
        <v>404</v>
      </c>
      <c r="G686" s="66" t="str">
        <f t="shared" si="92"/>
        <v/>
      </c>
      <c r="H686" s="50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5.75" customHeight="1">
      <c r="A687" s="64"/>
      <c r="C687" s="58" t="s">
        <v>394</v>
      </c>
      <c r="D687" s="67"/>
      <c r="E687" s="40"/>
      <c r="F687" s="47"/>
      <c r="H687" s="50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5.75" customHeight="1">
      <c r="A688" s="64"/>
      <c r="C688" s="53"/>
      <c r="D688" s="50"/>
      <c r="E688" s="40"/>
      <c r="F688" s="64"/>
      <c r="H688" s="50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5.75" customHeight="1">
      <c r="A689" s="47" t="s">
        <v>460</v>
      </c>
      <c r="B689" s="68" t="s">
        <v>462</v>
      </c>
      <c r="C689" s="53"/>
      <c r="D689" s="54"/>
      <c r="E689" s="40"/>
      <c r="F689" s="69" t="s">
        <v>464</v>
      </c>
      <c r="G689" s="70" t="s">
        <v>469</v>
      </c>
      <c r="H689" s="71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5.75" customHeight="1">
      <c r="A690" s="72" t="str">
        <f>IFERROR(VLOOKUP(A676,REKAPAN!$A$2:$R$2737,16, FALSE))</f>
        <v/>
      </c>
      <c r="B690" s="73"/>
      <c r="C690" s="74"/>
      <c r="D690" s="75"/>
      <c r="E690" s="76"/>
      <c r="F690" s="77"/>
      <c r="G690" s="78"/>
      <c r="H690" s="79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5.75" customHeight="1">
      <c r="A691" s="26" t="s">
        <v>4272</v>
      </c>
      <c r="B691" s="27"/>
      <c r="C691" s="27"/>
      <c r="D691" s="28"/>
      <c r="E691" s="29"/>
      <c r="F691" s="30" t="str">
        <f>A691</f>
        <v>(19)11</v>
      </c>
      <c r="G691" s="31" t="s">
        <v>238</v>
      </c>
      <c r="H691" s="32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5.75" customHeight="1">
      <c r="A692" s="34" t="s">
        <v>239</v>
      </c>
      <c r="B692" s="35" t="str">
        <f>IFERROR(VLOOKUP(A691,REKAPAN!$A$1:$M$2737,2, FALSE))</f>
        <v/>
      </c>
      <c r="C692" s="36"/>
      <c r="D692" s="38"/>
      <c r="E692" s="40"/>
      <c r="F692" s="30" t="s">
        <v>266</v>
      </c>
      <c r="G692" s="43" t="str">
        <f>B698</f>
        <v/>
      </c>
      <c r="H692" s="28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5.75" customHeight="1">
      <c r="A693" s="44" t="s">
        <v>269</v>
      </c>
      <c r="B693" s="45" t="str">
        <f>IFERROR(VLOOKUP(A691,REKAPAN!$A$1:$M$2737,3, FALSE))</f>
        <v/>
      </c>
      <c r="D693" s="46"/>
      <c r="E693" s="40"/>
      <c r="F693" s="47" t="s">
        <v>270</v>
      </c>
      <c r="G693" s="49" t="str">
        <f>B692</f>
        <v/>
      </c>
      <c r="H693" s="50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5.75" customHeight="1">
      <c r="A694" s="44"/>
      <c r="D694" s="46"/>
      <c r="E694" s="40"/>
      <c r="F694" s="47" t="s">
        <v>283</v>
      </c>
      <c r="G694" s="51" t="str">
        <f t="shared" ref="G694:G698" si="93">D697</f>
        <v/>
      </c>
      <c r="H694" s="50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5.75" customHeight="1">
      <c r="A695" s="44"/>
      <c r="D695" s="46"/>
      <c r="E695" s="40"/>
      <c r="F695" s="47" t="s">
        <v>300</v>
      </c>
      <c r="G695" s="51" t="str">
        <f t="shared" si="93"/>
        <v/>
      </c>
      <c r="H695" s="50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5.75" customHeight="1">
      <c r="A696" s="44" t="s">
        <v>306</v>
      </c>
      <c r="B696" s="52" t="str">
        <f>IFERROR(VLOOKUP(A691,REKAPAN!$A$1:$M$2737,4, FALSE))</f>
        <v/>
      </c>
      <c r="C696" s="53"/>
      <c r="D696" s="54"/>
      <c r="E696" s="40"/>
      <c r="F696" s="47" t="s">
        <v>325</v>
      </c>
      <c r="G696" s="49" t="str">
        <f t="shared" si="93"/>
        <v/>
      </c>
      <c r="H696" s="50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5.75" customHeight="1">
      <c r="A697" s="30" t="s">
        <v>4013</v>
      </c>
      <c r="B697" s="55" t="s">
        <v>333</v>
      </c>
      <c r="C697" s="56" t="s">
        <v>283</v>
      </c>
      <c r="D697" s="57" t="str">
        <f>IFERROR(VLOOKUP(A691,REKAPAN!$A$1:$M$2737,12, FALSE))</f>
        <v/>
      </c>
      <c r="E697" s="40"/>
      <c r="F697" s="47" t="s">
        <v>351</v>
      </c>
      <c r="G697" s="49" t="str">
        <f t="shared" si="93"/>
        <v/>
      </c>
      <c r="H697" s="50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5.75" customHeight="1">
      <c r="A698" s="44" t="s">
        <v>266</v>
      </c>
      <c r="B698" s="52" t="str">
        <f>IFERROR(VLOOKUP(A691,REKAPAN!$A$1:$O$2737,15, FALSE))</f>
        <v/>
      </c>
      <c r="C698" s="58" t="s">
        <v>300</v>
      </c>
      <c r="D698" s="59" t="str">
        <f>IFERROR(VLOOKUP(A691,REKAPAN!$A$1:$M$2737,13, FALSE))</f>
        <v/>
      </c>
      <c r="E698" s="40"/>
      <c r="F698" s="47" t="s">
        <v>372</v>
      </c>
      <c r="G698" s="49" t="str">
        <f t="shared" si="93"/>
        <v/>
      </c>
      <c r="H698" s="50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5.75" customHeight="1">
      <c r="A699" s="44" t="s">
        <v>383</v>
      </c>
      <c r="B699" s="52" t="str">
        <f>IFERROR(VLOOKUP(A691,REKAPAN!$A$1:$M$2737,6, FALSE))</f>
        <v/>
      </c>
      <c r="C699" s="58" t="s">
        <v>325</v>
      </c>
      <c r="D699" s="60" t="str">
        <f>IFERROR(VLOOKUP(A691,REKAPAN!$A$1:$M$2737,11, FALSE))</f>
        <v/>
      </c>
      <c r="E699" s="40"/>
      <c r="F699" s="47" t="s">
        <v>394</v>
      </c>
      <c r="G699" s="61" t="str">
        <f>IFERROR(VLOOKUP(A691,REKAPAN!$A$1:$O$2737,14, FALSE))</f>
        <v/>
      </c>
      <c r="H699" s="50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5.75" customHeight="1">
      <c r="A700" s="44" t="s">
        <v>404</v>
      </c>
      <c r="B700" s="62" t="str">
        <f>IFERROR(VLOOKUP(A691,REKAPAN!$A$1:$M$2737,5, FALSE))</f>
        <v/>
      </c>
      <c r="C700" s="58" t="s">
        <v>351</v>
      </c>
      <c r="D700" s="60" t="str">
        <f>IFERROR(VLOOKUP(A691,REKAPAN!$A$1:$M$2737,9, FALSE))</f>
        <v/>
      </c>
      <c r="E700" s="40"/>
      <c r="F700" s="47" t="s">
        <v>383</v>
      </c>
      <c r="G700" s="63" t="str">
        <f t="shared" ref="G700:G701" si="94">B699</f>
        <v/>
      </c>
      <c r="H700" s="50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5.75" customHeight="1">
      <c r="A701" s="64"/>
      <c r="C701" s="58" t="s">
        <v>372</v>
      </c>
      <c r="D701" s="65" t="str">
        <f>IFERROR(VLOOKUP(A691,REKAPAN!$A$1:$M$2737,10, FALSE))</f>
        <v/>
      </c>
      <c r="E701" s="40"/>
      <c r="F701" s="47" t="s">
        <v>404</v>
      </c>
      <c r="G701" s="66" t="str">
        <f t="shared" si="94"/>
        <v/>
      </c>
      <c r="H701" s="50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5.75" customHeight="1">
      <c r="A702" s="64"/>
      <c r="C702" s="58" t="s">
        <v>394</v>
      </c>
      <c r="D702" s="67"/>
      <c r="E702" s="40"/>
      <c r="F702" s="47"/>
      <c r="H702" s="50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5.75" customHeight="1">
      <c r="A703" s="64"/>
      <c r="C703" s="53"/>
      <c r="D703" s="50"/>
      <c r="E703" s="40"/>
      <c r="F703" s="64"/>
      <c r="H703" s="50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5.75" customHeight="1">
      <c r="A704" s="47" t="s">
        <v>460</v>
      </c>
      <c r="B704" s="68" t="s">
        <v>462</v>
      </c>
      <c r="C704" s="53"/>
      <c r="D704" s="54"/>
      <c r="E704" s="40"/>
      <c r="F704" s="69" t="s">
        <v>464</v>
      </c>
      <c r="G704" s="70" t="s">
        <v>469</v>
      </c>
      <c r="H704" s="71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5.75" customHeight="1">
      <c r="A705" s="72" t="str">
        <f>IFERROR(VLOOKUP(A691,REKAPAN!$A$2:$R$2737,16, FALSE))</f>
        <v/>
      </c>
      <c r="B705" s="73"/>
      <c r="C705" s="74"/>
      <c r="D705" s="75"/>
      <c r="E705" s="76"/>
      <c r="F705" s="77"/>
      <c r="G705" s="78"/>
      <c r="H705" s="79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5.75" customHeight="1">
      <c r="A706" s="26" t="s">
        <v>4274</v>
      </c>
      <c r="B706" s="27"/>
      <c r="C706" s="27"/>
      <c r="D706" s="28"/>
      <c r="E706" s="29"/>
      <c r="F706" s="30" t="str">
        <f>A706</f>
        <v>(19)12</v>
      </c>
      <c r="G706" s="31" t="s">
        <v>238</v>
      </c>
      <c r="H706" s="32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5.75" customHeight="1">
      <c r="A707" s="34" t="s">
        <v>239</v>
      </c>
      <c r="B707" s="35" t="str">
        <f>IFERROR(VLOOKUP(A706,REKAPAN!$A$1:$M$2737,2, FALSE))</f>
        <v/>
      </c>
      <c r="C707" s="36"/>
      <c r="D707" s="38"/>
      <c r="E707" s="40"/>
      <c r="F707" s="30" t="s">
        <v>266</v>
      </c>
      <c r="G707" s="43" t="str">
        <f>B713</f>
        <v/>
      </c>
      <c r="H707" s="28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5.75" customHeight="1">
      <c r="A708" s="44" t="s">
        <v>269</v>
      </c>
      <c r="B708" s="45" t="str">
        <f>IFERROR(VLOOKUP(A706,REKAPAN!$A$1:$M$2737,3, FALSE))</f>
        <v/>
      </c>
      <c r="D708" s="46"/>
      <c r="E708" s="40"/>
      <c r="F708" s="47" t="s">
        <v>270</v>
      </c>
      <c r="G708" s="49" t="str">
        <f>B707</f>
        <v/>
      </c>
      <c r="H708" s="50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5.75" customHeight="1">
      <c r="A709" s="44"/>
      <c r="D709" s="46"/>
      <c r="E709" s="40"/>
      <c r="F709" s="47" t="s">
        <v>283</v>
      </c>
      <c r="G709" s="51" t="str">
        <f t="shared" ref="G709:G713" si="95">D712</f>
        <v/>
      </c>
      <c r="H709" s="50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24.0" customHeight="1">
      <c r="A710" s="44"/>
      <c r="D710" s="46"/>
      <c r="E710" s="40"/>
      <c r="F710" s="47" t="s">
        <v>300</v>
      </c>
      <c r="G710" s="51" t="str">
        <f t="shared" si="95"/>
        <v/>
      </c>
      <c r="H710" s="50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5.75" customHeight="1">
      <c r="A711" s="44" t="s">
        <v>306</v>
      </c>
      <c r="B711" s="52" t="str">
        <f>IFERROR(VLOOKUP(A706,REKAPAN!$A$1:$M$2737,4, FALSE))</f>
        <v/>
      </c>
      <c r="C711" s="53"/>
      <c r="D711" s="54"/>
      <c r="E711" s="40"/>
      <c r="F711" s="47" t="s">
        <v>325</v>
      </c>
      <c r="G711" s="49" t="str">
        <f t="shared" si="95"/>
        <v/>
      </c>
      <c r="H711" s="50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5.75" customHeight="1">
      <c r="A712" s="30" t="s">
        <v>4013</v>
      </c>
      <c r="B712" s="55" t="s">
        <v>333</v>
      </c>
      <c r="C712" s="56" t="s">
        <v>283</v>
      </c>
      <c r="D712" s="57" t="str">
        <f>IFERROR(VLOOKUP(A706,REKAPAN!$A$1:$M$2737,12, FALSE))</f>
        <v/>
      </c>
      <c r="E712" s="40"/>
      <c r="F712" s="47" t="s">
        <v>351</v>
      </c>
      <c r="G712" s="49" t="str">
        <f t="shared" si="95"/>
        <v/>
      </c>
      <c r="H712" s="50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5.75" customHeight="1">
      <c r="A713" s="44" t="s">
        <v>266</v>
      </c>
      <c r="B713" s="52" t="str">
        <f>IFERROR(VLOOKUP(A706,REKAPAN!$A$1:$O$2737,15, FALSE))</f>
        <v/>
      </c>
      <c r="C713" s="58" t="s">
        <v>300</v>
      </c>
      <c r="D713" s="59" t="str">
        <f>IFERROR(VLOOKUP(A706,REKAPAN!$A$1:$M$2737,13, FALSE))</f>
        <v/>
      </c>
      <c r="E713" s="40"/>
      <c r="F713" s="47" t="s">
        <v>372</v>
      </c>
      <c r="G713" s="49" t="str">
        <f t="shared" si="95"/>
        <v/>
      </c>
      <c r="H713" s="50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5.75" customHeight="1">
      <c r="A714" s="44" t="s">
        <v>383</v>
      </c>
      <c r="B714" s="52" t="str">
        <f>IFERROR(VLOOKUP(A706,REKAPAN!$A$1:$M$2737,6, FALSE))</f>
        <v/>
      </c>
      <c r="C714" s="58" t="s">
        <v>325</v>
      </c>
      <c r="D714" s="60" t="str">
        <f>IFERROR(VLOOKUP(A706,REKAPAN!$A$1:$M$2737,11, FALSE))</f>
        <v/>
      </c>
      <c r="E714" s="40"/>
      <c r="F714" s="47" t="s">
        <v>394</v>
      </c>
      <c r="G714" s="61" t="str">
        <f>IFERROR(VLOOKUP(A706,REKAPAN!$A$1:$O$2737,14, FALSE))</f>
        <v/>
      </c>
      <c r="H714" s="50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5.75" customHeight="1">
      <c r="A715" s="44" t="s">
        <v>404</v>
      </c>
      <c r="B715" s="62" t="str">
        <f>IFERROR(VLOOKUP(A706,REKAPAN!$A$1:$M$2737,5, FALSE))</f>
        <v/>
      </c>
      <c r="C715" s="58" t="s">
        <v>351</v>
      </c>
      <c r="D715" s="60" t="str">
        <f>IFERROR(VLOOKUP(A706,REKAPAN!$A$1:$M$2737,9, FALSE))</f>
        <v/>
      </c>
      <c r="E715" s="40"/>
      <c r="F715" s="47" t="s">
        <v>383</v>
      </c>
      <c r="G715" s="63" t="str">
        <f t="shared" ref="G715:G716" si="96">B714</f>
        <v/>
      </c>
      <c r="H715" s="50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5.75" customHeight="1">
      <c r="A716" s="64"/>
      <c r="C716" s="58" t="s">
        <v>372</v>
      </c>
      <c r="D716" s="65" t="str">
        <f>IFERROR(VLOOKUP(A706,REKAPAN!$A$1:$M$2737,10, FALSE))</f>
        <v/>
      </c>
      <c r="E716" s="40"/>
      <c r="F716" s="47" t="s">
        <v>404</v>
      </c>
      <c r="G716" s="66" t="str">
        <f t="shared" si="96"/>
        <v/>
      </c>
      <c r="H716" s="50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5.75" customHeight="1">
      <c r="A717" s="64"/>
      <c r="C717" s="58" t="s">
        <v>394</v>
      </c>
      <c r="D717" s="67"/>
      <c r="E717" s="40"/>
      <c r="F717" s="47"/>
      <c r="H717" s="50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5.75" customHeight="1">
      <c r="A718" s="64"/>
      <c r="C718" s="53"/>
      <c r="D718" s="50"/>
      <c r="E718" s="40"/>
      <c r="F718" s="64"/>
      <c r="H718" s="50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5.75" customHeight="1">
      <c r="A719" s="47" t="s">
        <v>460</v>
      </c>
      <c r="B719" s="68" t="s">
        <v>462</v>
      </c>
      <c r="C719" s="53"/>
      <c r="D719" s="54"/>
      <c r="E719" s="40"/>
      <c r="F719" s="69" t="s">
        <v>464</v>
      </c>
      <c r="G719" s="70" t="s">
        <v>469</v>
      </c>
      <c r="H719" s="71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5.75" customHeight="1">
      <c r="A720" s="72" t="str">
        <f>IFERROR(VLOOKUP(A706,REKAPAN!$A$2:$R$2737,16, FALSE))</f>
        <v/>
      </c>
      <c r="B720" s="73"/>
      <c r="C720" s="74"/>
      <c r="D720" s="75"/>
      <c r="E720" s="76"/>
      <c r="F720" s="77"/>
      <c r="G720" s="78"/>
      <c r="H720" s="79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5.75" customHeight="1">
      <c r="A721" s="26" t="s">
        <v>4276</v>
      </c>
      <c r="B721" s="27"/>
      <c r="C721" s="27"/>
      <c r="D721" s="28"/>
      <c r="E721" s="29"/>
      <c r="F721" s="30" t="str">
        <f>A721</f>
        <v>(19)13</v>
      </c>
      <c r="G721" s="31" t="s">
        <v>238</v>
      </c>
      <c r="H721" s="32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5.75" customHeight="1">
      <c r="A722" s="34" t="s">
        <v>239</v>
      </c>
      <c r="B722" s="35" t="str">
        <f>IFERROR(VLOOKUP(A721,REKAPAN!$A$1:$M$2737,2, FALSE))</f>
        <v/>
      </c>
      <c r="C722" s="36"/>
      <c r="D722" s="38"/>
      <c r="E722" s="40"/>
      <c r="F722" s="30" t="s">
        <v>266</v>
      </c>
      <c r="G722" s="43" t="str">
        <f>B728</f>
        <v/>
      </c>
      <c r="H722" s="28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5.75" customHeight="1">
      <c r="A723" s="44" t="s">
        <v>269</v>
      </c>
      <c r="B723" s="45" t="str">
        <f>IFERROR(VLOOKUP(A721,REKAPAN!$A$1:$M$2737,3, FALSE))</f>
        <v/>
      </c>
      <c r="D723" s="46"/>
      <c r="E723" s="40"/>
      <c r="F723" s="47" t="s">
        <v>270</v>
      </c>
      <c r="G723" s="49" t="str">
        <f>B722</f>
        <v/>
      </c>
      <c r="H723" s="50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5.75" customHeight="1">
      <c r="A724" s="44"/>
      <c r="D724" s="46"/>
      <c r="E724" s="40"/>
      <c r="F724" s="47" t="s">
        <v>283</v>
      </c>
      <c r="G724" s="51" t="str">
        <f t="shared" ref="G724:G728" si="97">D727</f>
        <v/>
      </c>
      <c r="H724" s="50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5.75" customHeight="1">
      <c r="A725" s="44"/>
      <c r="D725" s="46"/>
      <c r="E725" s="40"/>
      <c r="F725" s="47" t="s">
        <v>300</v>
      </c>
      <c r="G725" s="51" t="str">
        <f t="shared" si="97"/>
        <v/>
      </c>
      <c r="H725" s="50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5.75" customHeight="1">
      <c r="A726" s="44" t="s">
        <v>306</v>
      </c>
      <c r="B726" s="52" t="str">
        <f>IFERROR(VLOOKUP(A721,REKAPAN!$A$1:$M$2737,4, FALSE))</f>
        <v/>
      </c>
      <c r="C726" s="53"/>
      <c r="D726" s="54"/>
      <c r="E726" s="40"/>
      <c r="F726" s="47" t="s">
        <v>325</v>
      </c>
      <c r="G726" s="49" t="str">
        <f t="shared" si="97"/>
        <v/>
      </c>
      <c r="H726" s="50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5.75" customHeight="1">
      <c r="A727" s="30" t="s">
        <v>4013</v>
      </c>
      <c r="B727" s="55" t="s">
        <v>333</v>
      </c>
      <c r="C727" s="56" t="s">
        <v>283</v>
      </c>
      <c r="D727" s="57" t="str">
        <f>IFERROR(VLOOKUP(A721,REKAPAN!$A$1:$M$2737,12, FALSE))</f>
        <v/>
      </c>
      <c r="E727" s="40"/>
      <c r="F727" s="47" t="s">
        <v>351</v>
      </c>
      <c r="G727" s="49" t="str">
        <f t="shared" si="97"/>
        <v/>
      </c>
      <c r="H727" s="50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5.75" customHeight="1">
      <c r="A728" s="44" t="s">
        <v>266</v>
      </c>
      <c r="B728" s="52" t="str">
        <f>IFERROR(VLOOKUP(A721,REKAPAN!$A$1:$O$2737,15, FALSE))</f>
        <v/>
      </c>
      <c r="C728" s="58" t="s">
        <v>300</v>
      </c>
      <c r="D728" s="59" t="str">
        <f>IFERROR(VLOOKUP(A721,REKAPAN!$A$1:$M$2737,13, FALSE))</f>
        <v/>
      </c>
      <c r="E728" s="40"/>
      <c r="F728" s="47" t="s">
        <v>372</v>
      </c>
      <c r="G728" s="49" t="str">
        <f t="shared" si="97"/>
        <v/>
      </c>
      <c r="H728" s="50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5.75" customHeight="1">
      <c r="A729" s="44" t="s">
        <v>383</v>
      </c>
      <c r="B729" s="52" t="str">
        <f>IFERROR(VLOOKUP(A721,REKAPAN!$A$1:$M$2737,6, FALSE))</f>
        <v/>
      </c>
      <c r="C729" s="58" t="s">
        <v>325</v>
      </c>
      <c r="D729" s="60" t="str">
        <f>IFERROR(VLOOKUP(A721,REKAPAN!$A$1:$M$2737,11, FALSE))</f>
        <v/>
      </c>
      <c r="E729" s="40"/>
      <c r="F729" s="47" t="s">
        <v>394</v>
      </c>
      <c r="G729" s="61" t="str">
        <f>IFERROR(VLOOKUP(A721,REKAPAN!$A$1:$O$2737,14, FALSE))</f>
        <v/>
      </c>
      <c r="H729" s="50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5.75" customHeight="1">
      <c r="A730" s="44" t="s">
        <v>404</v>
      </c>
      <c r="B730" s="62" t="str">
        <f>IFERROR(VLOOKUP(A721,REKAPAN!$A$1:$M$2737,5, FALSE))</f>
        <v/>
      </c>
      <c r="C730" s="58" t="s">
        <v>351</v>
      </c>
      <c r="D730" s="60" t="str">
        <f>IFERROR(VLOOKUP(A721,REKAPAN!$A$1:$M$2737,9, FALSE))</f>
        <v/>
      </c>
      <c r="E730" s="40"/>
      <c r="F730" s="47" t="s">
        <v>383</v>
      </c>
      <c r="G730" s="63" t="str">
        <f t="shared" ref="G730:G731" si="98">B729</f>
        <v/>
      </c>
      <c r="H730" s="50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5.75" customHeight="1">
      <c r="A731" s="64"/>
      <c r="C731" s="58" t="s">
        <v>372</v>
      </c>
      <c r="D731" s="65" t="str">
        <f>IFERROR(VLOOKUP(A721,REKAPAN!$A$1:$M$2737,10, FALSE))</f>
        <v/>
      </c>
      <c r="E731" s="40"/>
      <c r="F731" s="47" t="s">
        <v>404</v>
      </c>
      <c r="G731" s="66" t="str">
        <f t="shared" si="98"/>
        <v/>
      </c>
      <c r="H731" s="50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5.75" customHeight="1">
      <c r="A732" s="64"/>
      <c r="C732" s="58" t="s">
        <v>394</v>
      </c>
      <c r="D732" s="67"/>
      <c r="E732" s="40"/>
      <c r="F732" s="47"/>
      <c r="H732" s="50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5.75" customHeight="1">
      <c r="A733" s="64"/>
      <c r="C733" s="53"/>
      <c r="D733" s="50"/>
      <c r="E733" s="40"/>
      <c r="F733" s="64"/>
      <c r="H733" s="50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5.75" customHeight="1">
      <c r="A734" s="47" t="s">
        <v>460</v>
      </c>
      <c r="B734" s="68" t="s">
        <v>462</v>
      </c>
      <c r="C734" s="53"/>
      <c r="D734" s="54"/>
      <c r="E734" s="40"/>
      <c r="F734" s="69" t="s">
        <v>464</v>
      </c>
      <c r="G734" s="70" t="s">
        <v>469</v>
      </c>
      <c r="H734" s="71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5.75" customHeight="1">
      <c r="A735" s="72" t="str">
        <f>IFERROR(VLOOKUP(A721,REKAPAN!$A$2:$R$2737,16, FALSE))</f>
        <v/>
      </c>
      <c r="B735" s="73"/>
      <c r="C735" s="74"/>
      <c r="D735" s="75"/>
      <c r="E735" s="76"/>
      <c r="F735" s="77"/>
      <c r="G735" s="78"/>
      <c r="H735" s="79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5.75" customHeight="1">
      <c r="A736" s="26" t="s">
        <v>4278</v>
      </c>
      <c r="B736" s="27"/>
      <c r="C736" s="27"/>
      <c r="D736" s="28"/>
      <c r="E736" s="29"/>
      <c r="F736" s="30" t="str">
        <f>A736</f>
        <v>(19)14</v>
      </c>
      <c r="G736" s="31" t="s">
        <v>238</v>
      </c>
      <c r="H736" s="32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5.75" customHeight="1">
      <c r="A737" s="34" t="s">
        <v>239</v>
      </c>
      <c r="B737" s="35" t="str">
        <f>IFERROR(VLOOKUP(A736,REKAPAN!$A$1:$M$2737,2, FALSE))</f>
        <v/>
      </c>
      <c r="C737" s="36"/>
      <c r="D737" s="38"/>
      <c r="E737" s="40"/>
      <c r="F737" s="30" t="s">
        <v>266</v>
      </c>
      <c r="G737" s="43" t="str">
        <f>B743</f>
        <v/>
      </c>
      <c r="H737" s="28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5.75" customHeight="1">
      <c r="A738" s="44" t="s">
        <v>269</v>
      </c>
      <c r="B738" s="45" t="str">
        <f>IFERROR(VLOOKUP(A736,REKAPAN!$A$1:$M$2737,3, FALSE))</f>
        <v/>
      </c>
      <c r="D738" s="46"/>
      <c r="E738" s="40"/>
      <c r="F738" s="47" t="s">
        <v>270</v>
      </c>
      <c r="G738" s="49" t="str">
        <f>B737</f>
        <v/>
      </c>
      <c r="H738" s="50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5.75" customHeight="1">
      <c r="A739" s="44"/>
      <c r="D739" s="46"/>
      <c r="E739" s="40"/>
      <c r="F739" s="47" t="s">
        <v>283</v>
      </c>
      <c r="G739" s="51" t="str">
        <f t="shared" ref="G739:G743" si="99">D742</f>
        <v/>
      </c>
      <c r="H739" s="50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5.75" customHeight="1">
      <c r="A740" s="44"/>
      <c r="D740" s="46"/>
      <c r="E740" s="40"/>
      <c r="F740" s="47" t="s">
        <v>300</v>
      </c>
      <c r="G740" s="51" t="str">
        <f t="shared" si="99"/>
        <v/>
      </c>
      <c r="H740" s="50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5.75" customHeight="1">
      <c r="A741" s="44" t="s">
        <v>306</v>
      </c>
      <c r="B741" s="52" t="str">
        <f>IFERROR(VLOOKUP(A736,REKAPAN!$A$1:$M$2737,4, FALSE))</f>
        <v/>
      </c>
      <c r="C741" s="53"/>
      <c r="D741" s="54"/>
      <c r="E741" s="40"/>
      <c r="F741" s="47" t="s">
        <v>325</v>
      </c>
      <c r="G741" s="49" t="str">
        <f t="shared" si="99"/>
        <v/>
      </c>
      <c r="H741" s="50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5.75" customHeight="1">
      <c r="A742" s="30" t="s">
        <v>4013</v>
      </c>
      <c r="B742" s="55" t="s">
        <v>333</v>
      </c>
      <c r="C742" s="56" t="s">
        <v>283</v>
      </c>
      <c r="D742" s="57" t="str">
        <f>IFERROR(VLOOKUP(A736,REKAPAN!$A$1:$M$2737,12, FALSE))</f>
        <v/>
      </c>
      <c r="E742" s="40"/>
      <c r="F742" s="47" t="s">
        <v>351</v>
      </c>
      <c r="G742" s="49" t="str">
        <f t="shared" si="99"/>
        <v/>
      </c>
      <c r="H742" s="50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5.75" customHeight="1">
      <c r="A743" s="44" t="s">
        <v>266</v>
      </c>
      <c r="B743" s="52" t="str">
        <f>IFERROR(VLOOKUP(A736,REKAPAN!$A$1:$O$2737,15, FALSE))</f>
        <v/>
      </c>
      <c r="C743" s="58" t="s">
        <v>300</v>
      </c>
      <c r="D743" s="59" t="str">
        <f>IFERROR(VLOOKUP(A736,REKAPAN!$A$1:$M$2737,13, FALSE))</f>
        <v/>
      </c>
      <c r="E743" s="40"/>
      <c r="F743" s="47" t="s">
        <v>372</v>
      </c>
      <c r="G743" s="49" t="str">
        <f t="shared" si="99"/>
        <v/>
      </c>
      <c r="H743" s="50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5.75" customHeight="1">
      <c r="A744" s="44" t="s">
        <v>383</v>
      </c>
      <c r="B744" s="52" t="str">
        <f>IFERROR(VLOOKUP(A736,REKAPAN!$A$1:$M$2737,6, FALSE))</f>
        <v/>
      </c>
      <c r="C744" s="58" t="s">
        <v>325</v>
      </c>
      <c r="D744" s="60" t="str">
        <f>IFERROR(VLOOKUP(A736,REKAPAN!$A$1:$M$2737,11, FALSE))</f>
        <v/>
      </c>
      <c r="E744" s="40"/>
      <c r="F744" s="47" t="s">
        <v>394</v>
      </c>
      <c r="G744" s="61" t="str">
        <f>IFERROR(VLOOKUP(A736,REKAPAN!$A$1:$O$2737,14, FALSE))</f>
        <v/>
      </c>
      <c r="H744" s="50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5.75" customHeight="1">
      <c r="A745" s="44" t="s">
        <v>404</v>
      </c>
      <c r="B745" s="62" t="str">
        <f>IFERROR(VLOOKUP(A736,REKAPAN!$A$1:$M$2737,5, FALSE))</f>
        <v/>
      </c>
      <c r="C745" s="58" t="s">
        <v>351</v>
      </c>
      <c r="D745" s="60" t="str">
        <f>IFERROR(VLOOKUP(A736,REKAPAN!$A$1:$M$2737,9, FALSE))</f>
        <v/>
      </c>
      <c r="E745" s="40"/>
      <c r="F745" s="47" t="s">
        <v>383</v>
      </c>
      <c r="G745" s="63" t="str">
        <f t="shared" ref="G745:G746" si="100">B744</f>
        <v/>
      </c>
      <c r="H745" s="50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5.75" customHeight="1">
      <c r="A746" s="64"/>
      <c r="C746" s="58" t="s">
        <v>372</v>
      </c>
      <c r="D746" s="65" t="str">
        <f>IFERROR(VLOOKUP(A736,REKAPAN!$A$1:$M$2737,10, FALSE))</f>
        <v/>
      </c>
      <c r="E746" s="40"/>
      <c r="F746" s="47" t="s">
        <v>404</v>
      </c>
      <c r="G746" s="66" t="str">
        <f t="shared" si="100"/>
        <v/>
      </c>
      <c r="H746" s="50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5.75" customHeight="1">
      <c r="A747" s="64"/>
      <c r="C747" s="58" t="s">
        <v>394</v>
      </c>
      <c r="D747" s="67"/>
      <c r="E747" s="40"/>
      <c r="F747" s="47"/>
      <c r="H747" s="50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5.75" customHeight="1">
      <c r="A748" s="64"/>
      <c r="C748" s="53"/>
      <c r="D748" s="50"/>
      <c r="E748" s="40"/>
      <c r="F748" s="64"/>
      <c r="H748" s="50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5.75" customHeight="1">
      <c r="A749" s="47" t="s">
        <v>460</v>
      </c>
      <c r="B749" s="68" t="s">
        <v>462</v>
      </c>
      <c r="C749" s="53"/>
      <c r="D749" s="54"/>
      <c r="E749" s="40"/>
      <c r="F749" s="69" t="s">
        <v>464</v>
      </c>
      <c r="G749" s="70" t="s">
        <v>469</v>
      </c>
      <c r="H749" s="71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5.75" customHeight="1">
      <c r="A750" s="72" t="str">
        <f>IFERROR(VLOOKUP(A736,REKAPAN!$A$2:$R$2737,16, FALSE))</f>
        <v/>
      </c>
      <c r="B750" s="73"/>
      <c r="C750" s="74"/>
      <c r="D750" s="75"/>
      <c r="E750" s="76"/>
      <c r="F750" s="77"/>
      <c r="G750" s="78"/>
      <c r="H750" s="79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5.75" customHeight="1">
      <c r="A751" s="26" t="s">
        <v>4280</v>
      </c>
      <c r="B751" s="27"/>
      <c r="C751" s="27"/>
      <c r="D751" s="28"/>
      <c r="E751" s="29"/>
      <c r="F751" s="30" t="str">
        <f>A751</f>
        <v>(19)15</v>
      </c>
      <c r="G751" s="31" t="s">
        <v>238</v>
      </c>
      <c r="H751" s="32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5.75" customHeight="1">
      <c r="A752" s="34" t="s">
        <v>239</v>
      </c>
      <c r="B752" s="35" t="str">
        <f>IFERROR(VLOOKUP(A751,REKAPAN!$A$1:$M$2737,2, FALSE))</f>
        <v/>
      </c>
      <c r="C752" s="36"/>
      <c r="D752" s="38"/>
      <c r="E752" s="40"/>
      <c r="F752" s="30" t="s">
        <v>266</v>
      </c>
      <c r="G752" s="43" t="str">
        <f>B758</f>
        <v/>
      </c>
      <c r="H752" s="28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5.75" customHeight="1">
      <c r="A753" s="44" t="s">
        <v>269</v>
      </c>
      <c r="B753" s="45" t="str">
        <f>IFERROR(VLOOKUP(A751,REKAPAN!$A$1:$M$2737,3, FALSE))</f>
        <v/>
      </c>
      <c r="D753" s="46"/>
      <c r="E753" s="40"/>
      <c r="F753" s="47" t="s">
        <v>270</v>
      </c>
      <c r="G753" s="49" t="str">
        <f>B752</f>
        <v/>
      </c>
      <c r="H753" s="50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5.75" customHeight="1">
      <c r="A754" s="44"/>
      <c r="D754" s="46"/>
      <c r="E754" s="40"/>
      <c r="F754" s="47" t="s">
        <v>283</v>
      </c>
      <c r="G754" s="51" t="str">
        <f t="shared" ref="G754:G758" si="101">D757</f>
        <v/>
      </c>
      <c r="H754" s="50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5.75" customHeight="1">
      <c r="A755" s="44"/>
      <c r="D755" s="46"/>
      <c r="E755" s="40"/>
      <c r="F755" s="47" t="s">
        <v>300</v>
      </c>
      <c r="G755" s="51" t="str">
        <f t="shared" si="101"/>
        <v/>
      </c>
      <c r="H755" s="50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5.75" customHeight="1">
      <c r="A756" s="44" t="s">
        <v>306</v>
      </c>
      <c r="B756" s="52" t="str">
        <f>IFERROR(VLOOKUP(A751,REKAPAN!$A$1:$M$2737,4, FALSE))</f>
        <v/>
      </c>
      <c r="C756" s="53"/>
      <c r="D756" s="54"/>
      <c r="E756" s="40"/>
      <c r="F756" s="47" t="s">
        <v>325</v>
      </c>
      <c r="G756" s="49" t="str">
        <f t="shared" si="101"/>
        <v/>
      </c>
      <c r="H756" s="50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5.75" customHeight="1">
      <c r="A757" s="30" t="s">
        <v>4013</v>
      </c>
      <c r="B757" s="55" t="s">
        <v>333</v>
      </c>
      <c r="C757" s="56" t="s">
        <v>283</v>
      </c>
      <c r="D757" s="57" t="str">
        <f>IFERROR(VLOOKUP(A751,REKAPAN!$A$1:$M$2737,12, FALSE))</f>
        <v/>
      </c>
      <c r="E757" s="40"/>
      <c r="F757" s="47" t="s">
        <v>351</v>
      </c>
      <c r="G757" s="49" t="str">
        <f t="shared" si="101"/>
        <v/>
      </c>
      <c r="H757" s="50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5.75" customHeight="1">
      <c r="A758" s="44" t="s">
        <v>266</v>
      </c>
      <c r="B758" s="52" t="str">
        <f>IFERROR(VLOOKUP(A751,REKAPAN!$A$1:$O$2737,15, FALSE))</f>
        <v/>
      </c>
      <c r="C758" s="58" t="s">
        <v>300</v>
      </c>
      <c r="D758" s="59" t="str">
        <f>IFERROR(VLOOKUP(A751,REKAPAN!$A$1:$M$2737,13, FALSE))</f>
        <v/>
      </c>
      <c r="E758" s="40"/>
      <c r="F758" s="47" t="s">
        <v>372</v>
      </c>
      <c r="G758" s="49" t="str">
        <f t="shared" si="101"/>
        <v/>
      </c>
      <c r="H758" s="50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5.75" customHeight="1">
      <c r="A759" s="44" t="s">
        <v>383</v>
      </c>
      <c r="B759" s="52" t="str">
        <f>IFERROR(VLOOKUP(A751,REKAPAN!$A$1:$M$2737,6, FALSE))</f>
        <v/>
      </c>
      <c r="C759" s="58" t="s">
        <v>325</v>
      </c>
      <c r="D759" s="60" t="str">
        <f>IFERROR(VLOOKUP(A751,REKAPAN!$A$1:$M$2737,11, FALSE))</f>
        <v/>
      </c>
      <c r="E759" s="40"/>
      <c r="F759" s="47" t="s">
        <v>394</v>
      </c>
      <c r="G759" s="61" t="str">
        <f>IFERROR(VLOOKUP(A751,REKAPAN!$A$1:$O$2737,14, FALSE))</f>
        <v/>
      </c>
      <c r="H759" s="50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5.75" customHeight="1">
      <c r="A760" s="44" t="s">
        <v>404</v>
      </c>
      <c r="B760" s="62" t="str">
        <f>IFERROR(VLOOKUP(A751,REKAPAN!$A$1:$M$2737,5, FALSE))</f>
        <v/>
      </c>
      <c r="C760" s="58" t="s">
        <v>351</v>
      </c>
      <c r="D760" s="60" t="str">
        <f>IFERROR(VLOOKUP(A751,REKAPAN!$A$1:$M$2737,9, FALSE))</f>
        <v/>
      </c>
      <c r="E760" s="40"/>
      <c r="F760" s="47" t="s">
        <v>383</v>
      </c>
      <c r="G760" s="63" t="str">
        <f t="shared" ref="G760:G761" si="102">B759</f>
        <v/>
      </c>
      <c r="H760" s="50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5.75" customHeight="1">
      <c r="A761" s="64"/>
      <c r="C761" s="58" t="s">
        <v>372</v>
      </c>
      <c r="D761" s="65" t="str">
        <f>IFERROR(VLOOKUP(A751,REKAPAN!$A$1:$M$2737,10, FALSE))</f>
        <v/>
      </c>
      <c r="E761" s="40"/>
      <c r="F761" s="47" t="s">
        <v>404</v>
      </c>
      <c r="G761" s="66" t="str">
        <f t="shared" si="102"/>
        <v/>
      </c>
      <c r="H761" s="50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5.75" customHeight="1">
      <c r="A762" s="64"/>
      <c r="C762" s="58" t="s">
        <v>394</v>
      </c>
      <c r="D762" s="67"/>
      <c r="E762" s="40"/>
      <c r="F762" s="47"/>
      <c r="H762" s="50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5.75" customHeight="1">
      <c r="A763" s="64"/>
      <c r="C763" s="53"/>
      <c r="D763" s="50"/>
      <c r="E763" s="40"/>
      <c r="F763" s="64"/>
      <c r="H763" s="50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5.75" customHeight="1">
      <c r="A764" s="47" t="s">
        <v>460</v>
      </c>
      <c r="B764" s="68" t="s">
        <v>462</v>
      </c>
      <c r="C764" s="53"/>
      <c r="D764" s="54"/>
      <c r="E764" s="40"/>
      <c r="F764" s="69" t="s">
        <v>464</v>
      </c>
      <c r="G764" s="70" t="s">
        <v>469</v>
      </c>
      <c r="H764" s="71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5.75" customHeight="1">
      <c r="A765" s="72" t="str">
        <f>IFERROR(VLOOKUP(A751,REKAPAN!$A$2:$R$2737,16, FALSE))</f>
        <v/>
      </c>
      <c r="B765" s="73"/>
      <c r="C765" s="74"/>
      <c r="D765" s="75"/>
      <c r="E765" s="76"/>
      <c r="F765" s="77"/>
      <c r="G765" s="78"/>
      <c r="H765" s="79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5.75" customHeight="1">
      <c r="A766" s="162" t="s">
        <v>4281</v>
      </c>
      <c r="B766" s="27"/>
      <c r="C766" s="27"/>
      <c r="D766" s="28"/>
      <c r="E766" s="163"/>
      <c r="F766" s="164" t="str">
        <f>A766</f>
        <v>(19)16</v>
      </c>
      <c r="G766" s="165" t="s">
        <v>238</v>
      </c>
      <c r="H766" s="166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5.75" customHeight="1">
      <c r="A767" s="167" t="s">
        <v>239</v>
      </c>
      <c r="B767" s="168" t="str">
        <f>IFERROR(VLOOKUP(A766,REKAPAN!$A$1:$M$2737,2, FALSE))</f>
        <v/>
      </c>
      <c r="C767" s="169"/>
      <c r="D767" s="170"/>
      <c r="E767" s="171"/>
      <c r="F767" s="164" t="s">
        <v>266</v>
      </c>
      <c r="G767" s="172" t="str">
        <f>B773</f>
        <v/>
      </c>
      <c r="H767" s="28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5.75" customHeight="1">
      <c r="A768" s="173" t="s">
        <v>269</v>
      </c>
      <c r="B768" s="174" t="str">
        <f>IFERROR(VLOOKUP(A766,REKAPAN!$A$1:$M$2737,3, FALSE))</f>
        <v/>
      </c>
      <c r="D768" s="175"/>
      <c r="E768" s="171"/>
      <c r="F768" s="176" t="s">
        <v>270</v>
      </c>
      <c r="G768" s="177" t="str">
        <f>B767</f>
        <v/>
      </c>
      <c r="H768" s="50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5.75" customHeight="1">
      <c r="A769" s="173"/>
      <c r="D769" s="175"/>
      <c r="E769" s="171"/>
      <c r="F769" s="176" t="s">
        <v>283</v>
      </c>
      <c r="G769" s="178" t="str">
        <f t="shared" ref="G769:G773" si="103">D772</f>
        <v/>
      </c>
      <c r="H769" s="50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5.75" customHeight="1">
      <c r="A770" s="173"/>
      <c r="D770" s="175"/>
      <c r="E770" s="171"/>
      <c r="F770" s="176" t="s">
        <v>300</v>
      </c>
      <c r="G770" s="178" t="str">
        <f t="shared" si="103"/>
        <v/>
      </c>
      <c r="H770" s="50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5.75" customHeight="1">
      <c r="A771" s="173" t="s">
        <v>306</v>
      </c>
      <c r="B771" s="179" t="str">
        <f>IFERROR(VLOOKUP(A766,REKAPAN!$A$1:$M$2737,4, FALSE))</f>
        <v/>
      </c>
      <c r="C771" s="180"/>
      <c r="D771" s="181"/>
      <c r="E771" s="171"/>
      <c r="F771" s="176" t="s">
        <v>325</v>
      </c>
      <c r="G771" s="177" t="str">
        <f t="shared" si="103"/>
        <v/>
      </c>
      <c r="H771" s="50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5.75" customHeight="1">
      <c r="A772" s="164" t="s">
        <v>4013</v>
      </c>
      <c r="B772" s="182" t="s">
        <v>333</v>
      </c>
      <c r="C772" s="183" t="s">
        <v>283</v>
      </c>
      <c r="D772" s="184" t="str">
        <f>IFERROR(VLOOKUP(A766,REKAPAN!$A$1:$M$2737,12, FALSE))</f>
        <v/>
      </c>
      <c r="E772" s="171"/>
      <c r="F772" s="176" t="s">
        <v>351</v>
      </c>
      <c r="G772" s="177" t="str">
        <f t="shared" si="103"/>
        <v/>
      </c>
      <c r="H772" s="50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5.75" customHeight="1">
      <c r="A773" s="173" t="s">
        <v>266</v>
      </c>
      <c r="B773" s="179" t="str">
        <f>IFERROR(VLOOKUP(A766,REKAPAN!$A$1:$O$2737,15, FALSE))</f>
        <v/>
      </c>
      <c r="C773" s="185" t="s">
        <v>300</v>
      </c>
      <c r="D773" s="186" t="str">
        <f>IFERROR(VLOOKUP(A766,REKAPAN!$A$1:$M$2737,13, FALSE))</f>
        <v/>
      </c>
      <c r="E773" s="171"/>
      <c r="F773" s="176" t="s">
        <v>372</v>
      </c>
      <c r="G773" s="177" t="str">
        <f t="shared" si="103"/>
        <v/>
      </c>
      <c r="H773" s="50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5.75" customHeight="1">
      <c r="A774" s="173" t="s">
        <v>383</v>
      </c>
      <c r="B774" s="179" t="str">
        <f>IFERROR(VLOOKUP(A766,REKAPAN!$A$1:$M$2737,6, FALSE))</f>
        <v/>
      </c>
      <c r="C774" s="185" t="s">
        <v>325</v>
      </c>
      <c r="D774" s="187" t="str">
        <f>IFERROR(VLOOKUP(A766,REKAPAN!$A$1:$M$2737,11, FALSE))</f>
        <v/>
      </c>
      <c r="E774" s="171"/>
      <c r="F774" s="176" t="s">
        <v>394</v>
      </c>
      <c r="G774" s="188" t="str">
        <f>IFERROR(VLOOKUP(A766,REKAPAN!$A$1:$O$2737,14, FALSE))</f>
        <v/>
      </c>
      <c r="H774" s="50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5.75" customHeight="1">
      <c r="A775" s="173" t="s">
        <v>404</v>
      </c>
      <c r="B775" s="189" t="str">
        <f>IFERROR(VLOOKUP(A766,REKAPAN!$A$1:$M$2737,5, FALSE))</f>
        <v/>
      </c>
      <c r="C775" s="185" t="s">
        <v>351</v>
      </c>
      <c r="D775" s="187" t="str">
        <f>IFERROR(VLOOKUP(A766,REKAPAN!$A$1:$M$2737,9, FALSE))</f>
        <v/>
      </c>
      <c r="E775" s="171"/>
      <c r="F775" s="176" t="s">
        <v>383</v>
      </c>
      <c r="G775" s="190" t="str">
        <f t="shared" ref="G775:G776" si="104">B774</f>
        <v/>
      </c>
      <c r="H775" s="50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5.75" customHeight="1">
      <c r="A776" s="191"/>
      <c r="C776" s="185" t="s">
        <v>372</v>
      </c>
      <c r="D776" s="192" t="str">
        <f>IFERROR(VLOOKUP(A766,REKAPAN!$A$1:$M$2737,10, FALSE))</f>
        <v/>
      </c>
      <c r="E776" s="171"/>
      <c r="F776" s="176" t="s">
        <v>404</v>
      </c>
      <c r="G776" s="193" t="str">
        <f t="shared" si="104"/>
        <v/>
      </c>
      <c r="H776" s="50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5.75" customHeight="1">
      <c r="A777" s="191"/>
      <c r="C777" s="185" t="s">
        <v>394</v>
      </c>
      <c r="D777" s="194"/>
      <c r="E777" s="171"/>
      <c r="F777" s="176"/>
      <c r="H777" s="50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5.75" customHeight="1">
      <c r="A778" s="191"/>
      <c r="C778" s="180"/>
      <c r="D778" s="50"/>
      <c r="E778" s="171"/>
      <c r="F778" s="191"/>
      <c r="H778" s="50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5.75" customHeight="1">
      <c r="A779" s="176" t="s">
        <v>460</v>
      </c>
      <c r="B779" s="195" t="s">
        <v>462</v>
      </c>
      <c r="C779" s="180"/>
      <c r="D779" s="181"/>
      <c r="E779" s="171"/>
      <c r="F779" s="196" t="s">
        <v>464</v>
      </c>
      <c r="G779" s="197" t="s">
        <v>469</v>
      </c>
      <c r="H779" s="198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5.75" customHeight="1">
      <c r="A780" s="199" t="str">
        <f>IFERROR(VLOOKUP(A766,REKAPAN!$A$2:$R$2737,16, FALSE))</f>
        <v/>
      </c>
      <c r="B780" s="200"/>
      <c r="C780" s="201"/>
      <c r="D780" s="202"/>
      <c r="E780" s="203"/>
      <c r="F780" s="204"/>
      <c r="G780" s="78"/>
      <c r="H780" s="79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5.75" customHeight="1">
      <c r="A781" s="162" t="s">
        <v>4282</v>
      </c>
      <c r="B781" s="27"/>
      <c r="C781" s="27"/>
      <c r="D781" s="28"/>
      <c r="E781" s="163"/>
      <c r="F781" s="164" t="str">
        <f>A781</f>
        <v>(19)17</v>
      </c>
      <c r="G781" s="165" t="s">
        <v>238</v>
      </c>
      <c r="H781" s="166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5.75" customHeight="1">
      <c r="A782" s="167" t="s">
        <v>239</v>
      </c>
      <c r="B782" s="168" t="str">
        <f>IFERROR(VLOOKUP(A781,REKAPAN!$A$1:$M$2737,2, FALSE))</f>
        <v/>
      </c>
      <c r="C782" s="169"/>
      <c r="D782" s="170"/>
      <c r="E782" s="171"/>
      <c r="F782" s="164" t="s">
        <v>266</v>
      </c>
      <c r="G782" s="172" t="str">
        <f>B788</f>
        <v/>
      </c>
      <c r="H782" s="28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5.75" customHeight="1">
      <c r="A783" s="173" t="s">
        <v>269</v>
      </c>
      <c r="B783" s="174" t="str">
        <f>IFERROR(VLOOKUP(A781,REKAPAN!$A$1:$M$2737,3, FALSE))</f>
        <v/>
      </c>
      <c r="D783" s="175"/>
      <c r="E783" s="171"/>
      <c r="F783" s="176" t="s">
        <v>270</v>
      </c>
      <c r="G783" s="177" t="str">
        <f>B782</f>
        <v/>
      </c>
      <c r="H783" s="50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5.75" customHeight="1">
      <c r="A784" s="173"/>
      <c r="D784" s="175"/>
      <c r="E784" s="171"/>
      <c r="F784" s="176" t="s">
        <v>283</v>
      </c>
      <c r="G784" s="178" t="str">
        <f t="shared" ref="G784:G788" si="105">D787</f>
        <v/>
      </c>
      <c r="H784" s="50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5.75" customHeight="1">
      <c r="A785" s="173"/>
      <c r="D785" s="175"/>
      <c r="E785" s="171"/>
      <c r="F785" s="176" t="s">
        <v>300</v>
      </c>
      <c r="G785" s="178" t="str">
        <f t="shared" si="105"/>
        <v/>
      </c>
      <c r="H785" s="50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5.75" customHeight="1">
      <c r="A786" s="173" t="s">
        <v>306</v>
      </c>
      <c r="B786" s="179" t="str">
        <f>IFERROR(VLOOKUP(A781,REKAPAN!$A$1:$M$2737,4, FALSE))</f>
        <v/>
      </c>
      <c r="C786" s="180"/>
      <c r="D786" s="181"/>
      <c r="E786" s="171"/>
      <c r="F786" s="176" t="s">
        <v>325</v>
      </c>
      <c r="G786" s="177" t="str">
        <f t="shared" si="105"/>
        <v/>
      </c>
      <c r="H786" s="50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5.75" customHeight="1">
      <c r="A787" s="164" t="s">
        <v>4013</v>
      </c>
      <c r="B787" s="182" t="s">
        <v>333</v>
      </c>
      <c r="C787" s="183" t="s">
        <v>283</v>
      </c>
      <c r="D787" s="184" t="str">
        <f>IFERROR(VLOOKUP(A781,REKAPAN!$A$1:$M$2737,12, FALSE))</f>
        <v/>
      </c>
      <c r="E787" s="171"/>
      <c r="F787" s="176" t="s">
        <v>351</v>
      </c>
      <c r="G787" s="177" t="str">
        <f t="shared" si="105"/>
        <v/>
      </c>
      <c r="H787" s="50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5.75" customHeight="1">
      <c r="A788" s="173" t="s">
        <v>266</v>
      </c>
      <c r="B788" s="179" t="str">
        <f>IFERROR(VLOOKUP(A781,REKAPAN!$A$1:$O$2737,15, FALSE))</f>
        <v/>
      </c>
      <c r="C788" s="185" t="s">
        <v>300</v>
      </c>
      <c r="D788" s="186" t="str">
        <f>IFERROR(VLOOKUP(A781,REKAPAN!$A$1:$M$2737,13, FALSE))</f>
        <v/>
      </c>
      <c r="E788" s="171"/>
      <c r="F788" s="176" t="s">
        <v>372</v>
      </c>
      <c r="G788" s="177" t="str">
        <f t="shared" si="105"/>
        <v/>
      </c>
      <c r="H788" s="50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5.75" customHeight="1">
      <c r="A789" s="173" t="s">
        <v>383</v>
      </c>
      <c r="B789" s="179" t="str">
        <f>IFERROR(VLOOKUP(A781,REKAPAN!$A$1:$M$2737,6, FALSE))</f>
        <v/>
      </c>
      <c r="C789" s="185" t="s">
        <v>325</v>
      </c>
      <c r="D789" s="187" t="str">
        <f>IFERROR(VLOOKUP(A781,REKAPAN!$A$1:$M$2737,11, FALSE))</f>
        <v/>
      </c>
      <c r="E789" s="171"/>
      <c r="F789" s="176" t="s">
        <v>394</v>
      </c>
      <c r="G789" s="188" t="str">
        <f>IFERROR(VLOOKUP(A781,REKAPAN!$A$1:$O$2737,14, FALSE))</f>
        <v/>
      </c>
      <c r="H789" s="50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5.75" customHeight="1">
      <c r="A790" s="173" t="s">
        <v>404</v>
      </c>
      <c r="B790" s="189" t="str">
        <f>IFERROR(VLOOKUP(A781,REKAPAN!$A$1:$M$2737,5, FALSE))</f>
        <v/>
      </c>
      <c r="C790" s="185" t="s">
        <v>351</v>
      </c>
      <c r="D790" s="187" t="str">
        <f>IFERROR(VLOOKUP(A781,REKAPAN!$A$1:$M$2737,9, FALSE))</f>
        <v/>
      </c>
      <c r="E790" s="171"/>
      <c r="F790" s="176" t="s">
        <v>383</v>
      </c>
      <c r="G790" s="190" t="str">
        <f t="shared" ref="G790:G791" si="106">B789</f>
        <v/>
      </c>
      <c r="H790" s="50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5.75" customHeight="1">
      <c r="A791" s="191"/>
      <c r="C791" s="185" t="s">
        <v>372</v>
      </c>
      <c r="D791" s="192" t="str">
        <f>IFERROR(VLOOKUP(A781,REKAPAN!$A$1:$M$2737,10, FALSE))</f>
        <v/>
      </c>
      <c r="E791" s="171"/>
      <c r="F791" s="176" t="s">
        <v>404</v>
      </c>
      <c r="G791" s="193" t="str">
        <f t="shared" si="106"/>
        <v/>
      </c>
      <c r="H791" s="50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5.75" customHeight="1">
      <c r="A792" s="191"/>
      <c r="C792" s="185" t="s">
        <v>394</v>
      </c>
      <c r="D792" s="194"/>
      <c r="E792" s="171"/>
      <c r="F792" s="176"/>
      <c r="H792" s="50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5.75" customHeight="1">
      <c r="A793" s="191"/>
      <c r="C793" s="180"/>
      <c r="D793" s="50"/>
      <c r="E793" s="171"/>
      <c r="F793" s="191"/>
      <c r="H793" s="50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5.75" customHeight="1">
      <c r="A794" s="176" t="s">
        <v>460</v>
      </c>
      <c r="B794" s="195" t="s">
        <v>462</v>
      </c>
      <c r="C794" s="180"/>
      <c r="D794" s="181"/>
      <c r="E794" s="171"/>
      <c r="F794" s="196" t="s">
        <v>464</v>
      </c>
      <c r="G794" s="197" t="s">
        <v>469</v>
      </c>
      <c r="H794" s="198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5.75" customHeight="1">
      <c r="A795" s="199" t="str">
        <f>IFERROR(VLOOKUP(A781,REKAPAN!$A$2:$R$2737,16, FALSE))</f>
        <v/>
      </c>
      <c r="B795" s="200"/>
      <c r="C795" s="201"/>
      <c r="D795" s="202"/>
      <c r="E795" s="203"/>
      <c r="F795" s="204"/>
      <c r="G795" s="78"/>
      <c r="H795" s="79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5.75" customHeight="1">
      <c r="A796" s="162" t="s">
        <v>4283</v>
      </c>
      <c r="B796" s="27"/>
      <c r="C796" s="27"/>
      <c r="D796" s="28"/>
      <c r="E796" s="163"/>
      <c r="F796" s="164" t="str">
        <f>A796</f>
        <v>(19)18</v>
      </c>
      <c r="G796" s="165" t="s">
        <v>238</v>
      </c>
      <c r="H796" s="166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5.75" customHeight="1">
      <c r="A797" s="167" t="s">
        <v>239</v>
      </c>
      <c r="B797" s="168" t="str">
        <f>IFERROR(VLOOKUP(A796,REKAPAN!$A$1:$M$2737,2, FALSE))</f>
        <v/>
      </c>
      <c r="C797" s="169"/>
      <c r="D797" s="170"/>
      <c r="E797" s="171"/>
      <c r="F797" s="164" t="s">
        <v>266</v>
      </c>
      <c r="G797" s="172" t="str">
        <f>B803</f>
        <v/>
      </c>
      <c r="H797" s="28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5.75" customHeight="1">
      <c r="A798" s="173" t="s">
        <v>269</v>
      </c>
      <c r="B798" s="174" t="str">
        <f>IFERROR(VLOOKUP(A796,REKAPAN!$A$1:$M$2737,3, FALSE))</f>
        <v/>
      </c>
      <c r="D798" s="175"/>
      <c r="E798" s="171"/>
      <c r="F798" s="176" t="s">
        <v>270</v>
      </c>
      <c r="G798" s="177" t="str">
        <f>B797</f>
        <v/>
      </c>
      <c r="H798" s="50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5.75" customHeight="1">
      <c r="A799" s="173"/>
      <c r="D799" s="175"/>
      <c r="E799" s="171"/>
      <c r="F799" s="176" t="s">
        <v>283</v>
      </c>
      <c r="G799" s="178" t="str">
        <f t="shared" ref="G799:G803" si="107">D802</f>
        <v/>
      </c>
      <c r="H799" s="50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5.75" customHeight="1">
      <c r="A800" s="173"/>
      <c r="D800" s="175"/>
      <c r="E800" s="171"/>
      <c r="F800" s="176" t="s">
        <v>300</v>
      </c>
      <c r="G800" s="178" t="str">
        <f t="shared" si="107"/>
        <v/>
      </c>
      <c r="H800" s="50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5.75" customHeight="1">
      <c r="A801" s="173" t="s">
        <v>306</v>
      </c>
      <c r="B801" s="179" t="str">
        <f>IFERROR(VLOOKUP(A796,REKAPAN!$A$1:$M$2737,4, FALSE))</f>
        <v/>
      </c>
      <c r="C801" s="180"/>
      <c r="D801" s="181"/>
      <c r="E801" s="171"/>
      <c r="F801" s="176" t="s">
        <v>325</v>
      </c>
      <c r="G801" s="177" t="str">
        <f t="shared" si="107"/>
        <v/>
      </c>
      <c r="H801" s="50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5.75" customHeight="1">
      <c r="A802" s="164" t="s">
        <v>4013</v>
      </c>
      <c r="B802" s="182" t="s">
        <v>333</v>
      </c>
      <c r="C802" s="183" t="s">
        <v>283</v>
      </c>
      <c r="D802" s="184" t="str">
        <f>IFERROR(VLOOKUP(A796,REKAPAN!$A$1:$M$2737,12, FALSE))</f>
        <v/>
      </c>
      <c r="E802" s="171"/>
      <c r="F802" s="176" t="s">
        <v>351</v>
      </c>
      <c r="G802" s="177" t="str">
        <f t="shared" si="107"/>
        <v/>
      </c>
      <c r="H802" s="50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5.75" customHeight="1">
      <c r="A803" s="173" t="s">
        <v>266</v>
      </c>
      <c r="B803" s="179" t="str">
        <f>IFERROR(VLOOKUP(A796,REKAPAN!$A$1:$O$2737,15, FALSE))</f>
        <v/>
      </c>
      <c r="C803" s="185" t="s">
        <v>300</v>
      </c>
      <c r="D803" s="186" t="str">
        <f>IFERROR(VLOOKUP(A796,REKAPAN!$A$1:$M$2737,13, FALSE))</f>
        <v/>
      </c>
      <c r="E803" s="171"/>
      <c r="F803" s="176" t="s">
        <v>372</v>
      </c>
      <c r="G803" s="177" t="str">
        <f t="shared" si="107"/>
        <v/>
      </c>
      <c r="H803" s="50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5.75" customHeight="1">
      <c r="A804" s="173" t="s">
        <v>383</v>
      </c>
      <c r="B804" s="179" t="str">
        <f>IFERROR(VLOOKUP(A796,REKAPAN!$A$1:$M$2737,6, FALSE))</f>
        <v/>
      </c>
      <c r="C804" s="185" t="s">
        <v>325</v>
      </c>
      <c r="D804" s="187" t="str">
        <f>IFERROR(VLOOKUP(A796,REKAPAN!$A$1:$M$2737,11, FALSE))</f>
        <v/>
      </c>
      <c r="E804" s="171"/>
      <c r="F804" s="176" t="s">
        <v>394</v>
      </c>
      <c r="G804" s="188" t="str">
        <f>IFERROR(VLOOKUP(A796,REKAPAN!$A$1:$O$2737,14, FALSE))</f>
        <v/>
      </c>
      <c r="H804" s="50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5.75" customHeight="1">
      <c r="A805" s="173" t="s">
        <v>404</v>
      </c>
      <c r="B805" s="189" t="str">
        <f>IFERROR(VLOOKUP(A796,REKAPAN!$A$1:$M$2737,5, FALSE))</f>
        <v/>
      </c>
      <c r="C805" s="185" t="s">
        <v>351</v>
      </c>
      <c r="D805" s="187" t="str">
        <f>IFERROR(VLOOKUP(A796,REKAPAN!$A$1:$M$2737,9, FALSE))</f>
        <v/>
      </c>
      <c r="E805" s="171"/>
      <c r="F805" s="176" t="s">
        <v>383</v>
      </c>
      <c r="G805" s="190" t="str">
        <f t="shared" ref="G805:G806" si="108">B804</f>
        <v/>
      </c>
      <c r="H805" s="50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5.75" customHeight="1">
      <c r="A806" s="191"/>
      <c r="C806" s="185" t="s">
        <v>372</v>
      </c>
      <c r="D806" s="192" t="str">
        <f>IFERROR(VLOOKUP(A796,REKAPAN!$A$1:$M$2737,10, FALSE))</f>
        <v/>
      </c>
      <c r="E806" s="171"/>
      <c r="F806" s="176" t="s">
        <v>404</v>
      </c>
      <c r="G806" s="193" t="str">
        <f t="shared" si="108"/>
        <v/>
      </c>
      <c r="H806" s="50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5.75" customHeight="1">
      <c r="A807" s="191"/>
      <c r="C807" s="185" t="s">
        <v>394</v>
      </c>
      <c r="D807" s="194"/>
      <c r="E807" s="171"/>
      <c r="F807" s="176"/>
      <c r="H807" s="50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5.75" customHeight="1">
      <c r="A808" s="191"/>
      <c r="C808" s="180"/>
      <c r="D808" s="50"/>
      <c r="E808" s="171"/>
      <c r="F808" s="191"/>
      <c r="H808" s="50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5.75" customHeight="1">
      <c r="A809" s="176" t="s">
        <v>460</v>
      </c>
      <c r="B809" s="195" t="s">
        <v>462</v>
      </c>
      <c r="C809" s="180"/>
      <c r="D809" s="181"/>
      <c r="E809" s="171"/>
      <c r="F809" s="196" t="s">
        <v>464</v>
      </c>
      <c r="G809" s="197" t="s">
        <v>469</v>
      </c>
      <c r="H809" s="198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5.75" customHeight="1">
      <c r="A810" s="199" t="str">
        <f>IFERROR(VLOOKUP(A796,REKAPAN!$A$2:$R$2737,16, FALSE))</f>
        <v/>
      </c>
      <c r="B810" s="200"/>
      <c r="C810" s="201"/>
      <c r="D810" s="202"/>
      <c r="E810" s="203"/>
      <c r="F810" s="204"/>
      <c r="G810" s="78"/>
      <c r="H810" s="79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5.75" customHeight="1">
      <c r="A811" s="162" t="s">
        <v>4284</v>
      </c>
      <c r="B811" s="27"/>
      <c r="C811" s="27"/>
      <c r="D811" s="28"/>
      <c r="E811" s="163"/>
      <c r="F811" s="164" t="str">
        <f>A811</f>
        <v>(19)19</v>
      </c>
      <c r="G811" s="165" t="s">
        <v>238</v>
      </c>
      <c r="H811" s="166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5.75" customHeight="1">
      <c r="A812" s="167" t="s">
        <v>239</v>
      </c>
      <c r="B812" s="168" t="str">
        <f>IFERROR(VLOOKUP(A811,REKAPAN!$A$1:$M$2737,2, FALSE))</f>
        <v/>
      </c>
      <c r="C812" s="169"/>
      <c r="D812" s="170"/>
      <c r="E812" s="171"/>
      <c r="F812" s="164" t="s">
        <v>266</v>
      </c>
      <c r="G812" s="172" t="str">
        <f>B818</f>
        <v/>
      </c>
      <c r="H812" s="28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5.75" customHeight="1">
      <c r="A813" s="173" t="s">
        <v>269</v>
      </c>
      <c r="B813" s="174" t="str">
        <f>IFERROR(VLOOKUP(A811,REKAPAN!$A$1:$M$2737,3, FALSE))</f>
        <v/>
      </c>
      <c r="D813" s="175"/>
      <c r="E813" s="171"/>
      <c r="F813" s="176" t="s">
        <v>270</v>
      </c>
      <c r="G813" s="177" t="str">
        <f>B812</f>
        <v/>
      </c>
      <c r="H813" s="50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5.75" customHeight="1">
      <c r="A814" s="173"/>
      <c r="D814" s="175"/>
      <c r="E814" s="171"/>
      <c r="F814" s="176" t="s">
        <v>283</v>
      </c>
      <c r="G814" s="178" t="str">
        <f t="shared" ref="G814:G818" si="109">D817</f>
        <v/>
      </c>
      <c r="H814" s="50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5.75" customHeight="1">
      <c r="A815" s="173"/>
      <c r="D815" s="175"/>
      <c r="E815" s="171"/>
      <c r="F815" s="176" t="s">
        <v>300</v>
      </c>
      <c r="G815" s="178" t="str">
        <f t="shared" si="109"/>
        <v/>
      </c>
      <c r="H815" s="50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5.75" customHeight="1">
      <c r="A816" s="173" t="s">
        <v>306</v>
      </c>
      <c r="B816" s="179" t="str">
        <f>IFERROR(VLOOKUP(A811,REKAPAN!$A$1:$M$2737,4, FALSE))</f>
        <v/>
      </c>
      <c r="C816" s="180"/>
      <c r="D816" s="181"/>
      <c r="E816" s="171"/>
      <c r="F816" s="176" t="s">
        <v>325</v>
      </c>
      <c r="G816" s="177" t="str">
        <f t="shared" si="109"/>
        <v/>
      </c>
      <c r="H816" s="50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5.75" customHeight="1">
      <c r="A817" s="164" t="s">
        <v>4013</v>
      </c>
      <c r="B817" s="182" t="s">
        <v>333</v>
      </c>
      <c r="C817" s="183" t="s">
        <v>283</v>
      </c>
      <c r="D817" s="184" t="str">
        <f>IFERROR(VLOOKUP(A811,REKAPAN!$A$1:$M$2737,12, FALSE))</f>
        <v/>
      </c>
      <c r="E817" s="171"/>
      <c r="F817" s="176" t="s">
        <v>351</v>
      </c>
      <c r="G817" s="177" t="str">
        <f t="shared" si="109"/>
        <v/>
      </c>
      <c r="H817" s="50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5.75" customHeight="1">
      <c r="A818" s="173" t="s">
        <v>266</v>
      </c>
      <c r="B818" s="179" t="str">
        <f>IFERROR(VLOOKUP(A811,REKAPAN!$A$1:$O$2737,15, FALSE))</f>
        <v/>
      </c>
      <c r="C818" s="185" t="s">
        <v>300</v>
      </c>
      <c r="D818" s="186" t="str">
        <f>IFERROR(VLOOKUP(A811,REKAPAN!$A$1:$M$2737,13, FALSE))</f>
        <v/>
      </c>
      <c r="E818" s="171"/>
      <c r="F818" s="176" t="s">
        <v>372</v>
      </c>
      <c r="G818" s="177" t="str">
        <f t="shared" si="109"/>
        <v/>
      </c>
      <c r="H818" s="50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5.75" customHeight="1">
      <c r="A819" s="173" t="s">
        <v>383</v>
      </c>
      <c r="B819" s="179" t="str">
        <f>IFERROR(VLOOKUP(A811,REKAPAN!$A$1:$M$2737,6, FALSE))</f>
        <v/>
      </c>
      <c r="C819" s="185" t="s">
        <v>325</v>
      </c>
      <c r="D819" s="187" t="str">
        <f>IFERROR(VLOOKUP(A811,REKAPAN!$A$1:$M$2737,11, FALSE))</f>
        <v/>
      </c>
      <c r="E819" s="171"/>
      <c r="F819" s="176" t="s">
        <v>394</v>
      </c>
      <c r="G819" s="188" t="str">
        <f>IFERROR(VLOOKUP(A811,REKAPAN!$A$1:$O$2737,14, FALSE))</f>
        <v/>
      </c>
      <c r="H819" s="50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5.75" customHeight="1">
      <c r="A820" s="173" t="s">
        <v>404</v>
      </c>
      <c r="B820" s="189" t="str">
        <f>IFERROR(VLOOKUP(A811,REKAPAN!$A$1:$M$2737,5, FALSE))</f>
        <v/>
      </c>
      <c r="C820" s="185" t="s">
        <v>351</v>
      </c>
      <c r="D820" s="187" t="str">
        <f>IFERROR(VLOOKUP(A811,REKAPAN!$A$1:$M$2737,9, FALSE))</f>
        <v/>
      </c>
      <c r="E820" s="171"/>
      <c r="F820" s="176" t="s">
        <v>383</v>
      </c>
      <c r="G820" s="190" t="str">
        <f t="shared" ref="G820:G821" si="110">B819</f>
        <v/>
      </c>
      <c r="H820" s="50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5.75" customHeight="1">
      <c r="A821" s="191"/>
      <c r="C821" s="185" t="s">
        <v>372</v>
      </c>
      <c r="D821" s="192" t="str">
        <f>IFERROR(VLOOKUP(A811,REKAPAN!$A$1:$M$2737,10, FALSE))</f>
        <v/>
      </c>
      <c r="E821" s="171"/>
      <c r="F821" s="176" t="s">
        <v>404</v>
      </c>
      <c r="G821" s="193" t="str">
        <f t="shared" si="110"/>
        <v/>
      </c>
      <c r="H821" s="50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5.75" customHeight="1">
      <c r="A822" s="191"/>
      <c r="C822" s="185" t="s">
        <v>394</v>
      </c>
      <c r="D822" s="194"/>
      <c r="E822" s="171"/>
      <c r="F822" s="176"/>
      <c r="H822" s="50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5.75" customHeight="1">
      <c r="A823" s="191"/>
      <c r="C823" s="180"/>
      <c r="D823" s="50"/>
      <c r="E823" s="171"/>
      <c r="F823" s="191"/>
      <c r="H823" s="50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5.75" customHeight="1">
      <c r="A824" s="176" t="s">
        <v>460</v>
      </c>
      <c r="B824" s="195" t="s">
        <v>462</v>
      </c>
      <c r="C824" s="180"/>
      <c r="D824" s="181"/>
      <c r="E824" s="171"/>
      <c r="F824" s="196" t="s">
        <v>464</v>
      </c>
      <c r="G824" s="197" t="s">
        <v>469</v>
      </c>
      <c r="H824" s="198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5.75" customHeight="1">
      <c r="A825" s="199" t="str">
        <f>IFERROR(VLOOKUP(A811,REKAPAN!$A$2:$R$2737,16, FALSE))</f>
        <v/>
      </c>
      <c r="B825" s="200"/>
      <c r="C825" s="201"/>
      <c r="D825" s="202"/>
      <c r="E825" s="203"/>
      <c r="F825" s="204"/>
      <c r="G825" s="78"/>
      <c r="H825" s="79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5.75" customHeight="1">
      <c r="A826" s="162" t="s">
        <v>4285</v>
      </c>
      <c r="B826" s="27"/>
      <c r="C826" s="27"/>
      <c r="D826" s="28"/>
      <c r="E826" s="163"/>
      <c r="F826" s="164" t="str">
        <f>A826</f>
        <v>(19)20</v>
      </c>
      <c r="G826" s="165" t="s">
        <v>238</v>
      </c>
      <c r="H826" s="166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5.75" customHeight="1">
      <c r="A827" s="167" t="s">
        <v>239</v>
      </c>
      <c r="B827" s="168" t="str">
        <f>IFERROR(VLOOKUP(A826,REKAPAN!$A$1:$M$2737,2, FALSE))</f>
        <v/>
      </c>
      <c r="C827" s="169"/>
      <c r="D827" s="170"/>
      <c r="E827" s="171"/>
      <c r="F827" s="164" t="s">
        <v>266</v>
      </c>
      <c r="G827" s="172" t="str">
        <f>B833</f>
        <v/>
      </c>
      <c r="H827" s="28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5.75" customHeight="1">
      <c r="A828" s="173" t="s">
        <v>269</v>
      </c>
      <c r="B828" s="174" t="str">
        <f>IFERROR(VLOOKUP(A826,REKAPAN!$A$1:$M$2737,3, FALSE))</f>
        <v/>
      </c>
      <c r="D828" s="175"/>
      <c r="E828" s="171"/>
      <c r="F828" s="176" t="s">
        <v>270</v>
      </c>
      <c r="G828" s="177" t="str">
        <f>B827</f>
        <v/>
      </c>
      <c r="H828" s="50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5.75" customHeight="1">
      <c r="A829" s="173"/>
      <c r="D829" s="175"/>
      <c r="E829" s="171"/>
      <c r="F829" s="176" t="s">
        <v>283</v>
      </c>
      <c r="G829" s="178" t="str">
        <f t="shared" ref="G829:G833" si="111">D832</f>
        <v/>
      </c>
      <c r="H829" s="50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5.75" customHeight="1">
      <c r="A830" s="173"/>
      <c r="D830" s="175"/>
      <c r="E830" s="171"/>
      <c r="F830" s="176" t="s">
        <v>300</v>
      </c>
      <c r="G830" s="178" t="str">
        <f t="shared" si="111"/>
        <v/>
      </c>
      <c r="H830" s="50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5.75" customHeight="1">
      <c r="A831" s="173" t="s">
        <v>306</v>
      </c>
      <c r="B831" s="179" t="str">
        <f>IFERROR(VLOOKUP(A826,REKAPAN!$A$1:$M$2737,4, FALSE))</f>
        <v/>
      </c>
      <c r="C831" s="180"/>
      <c r="D831" s="181"/>
      <c r="E831" s="171"/>
      <c r="F831" s="176" t="s">
        <v>325</v>
      </c>
      <c r="G831" s="177" t="str">
        <f t="shared" si="111"/>
        <v/>
      </c>
      <c r="H831" s="50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5.75" customHeight="1">
      <c r="A832" s="164" t="s">
        <v>4013</v>
      </c>
      <c r="B832" s="182" t="s">
        <v>333</v>
      </c>
      <c r="C832" s="183" t="s">
        <v>283</v>
      </c>
      <c r="D832" s="184" t="str">
        <f>IFERROR(VLOOKUP(A826,REKAPAN!$A$1:$M$2737,12, FALSE))</f>
        <v/>
      </c>
      <c r="E832" s="171"/>
      <c r="F832" s="176" t="s">
        <v>351</v>
      </c>
      <c r="G832" s="177" t="str">
        <f t="shared" si="111"/>
        <v/>
      </c>
      <c r="H832" s="50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5.75" customHeight="1">
      <c r="A833" s="173" t="s">
        <v>266</v>
      </c>
      <c r="B833" s="179" t="str">
        <f>IFERROR(VLOOKUP(A826,REKAPAN!$A$1:$O$2737,15, FALSE))</f>
        <v/>
      </c>
      <c r="C833" s="185" t="s">
        <v>300</v>
      </c>
      <c r="D833" s="186" t="str">
        <f>IFERROR(VLOOKUP(A826,REKAPAN!$A$1:$M$2737,13, FALSE))</f>
        <v/>
      </c>
      <c r="E833" s="171"/>
      <c r="F833" s="176" t="s">
        <v>372</v>
      </c>
      <c r="G833" s="177" t="str">
        <f t="shared" si="111"/>
        <v/>
      </c>
      <c r="H833" s="50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5.75" customHeight="1">
      <c r="A834" s="173" t="s">
        <v>383</v>
      </c>
      <c r="B834" s="179" t="str">
        <f>IFERROR(VLOOKUP(A826,REKAPAN!$A$1:$M$2737,6, FALSE))</f>
        <v/>
      </c>
      <c r="C834" s="185" t="s">
        <v>325</v>
      </c>
      <c r="D834" s="187" t="str">
        <f>IFERROR(VLOOKUP(A826,REKAPAN!$A$1:$M$2737,11, FALSE))</f>
        <v/>
      </c>
      <c r="E834" s="171"/>
      <c r="F834" s="176" t="s">
        <v>394</v>
      </c>
      <c r="G834" s="188" t="str">
        <f>IFERROR(VLOOKUP(A826,REKAPAN!$A$1:$O$2737,14, FALSE))</f>
        <v/>
      </c>
      <c r="H834" s="50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5.75" customHeight="1">
      <c r="A835" s="173" t="s">
        <v>404</v>
      </c>
      <c r="B835" s="189" t="str">
        <f>IFERROR(VLOOKUP(A826,REKAPAN!$A$1:$M$2737,5, FALSE))</f>
        <v/>
      </c>
      <c r="C835" s="185" t="s">
        <v>351</v>
      </c>
      <c r="D835" s="187" t="str">
        <f>IFERROR(VLOOKUP(A826,REKAPAN!$A$1:$M$2737,9, FALSE))</f>
        <v/>
      </c>
      <c r="E835" s="171"/>
      <c r="F835" s="176" t="s">
        <v>383</v>
      </c>
      <c r="G835" s="190" t="str">
        <f t="shared" ref="G835:G836" si="112">B834</f>
        <v/>
      </c>
      <c r="H835" s="50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5.75" customHeight="1">
      <c r="A836" s="191"/>
      <c r="C836" s="185" t="s">
        <v>372</v>
      </c>
      <c r="D836" s="192" t="str">
        <f>IFERROR(VLOOKUP(A826,REKAPAN!$A$1:$M$2737,10, FALSE))</f>
        <v/>
      </c>
      <c r="E836" s="171"/>
      <c r="F836" s="176" t="s">
        <v>404</v>
      </c>
      <c r="G836" s="193" t="str">
        <f t="shared" si="112"/>
        <v/>
      </c>
      <c r="H836" s="50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5.75" customHeight="1">
      <c r="A837" s="191"/>
      <c r="C837" s="185" t="s">
        <v>394</v>
      </c>
      <c r="D837" s="194"/>
      <c r="E837" s="171"/>
      <c r="F837" s="176"/>
      <c r="H837" s="50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5.75" customHeight="1">
      <c r="A838" s="191"/>
      <c r="C838" s="180"/>
      <c r="D838" s="50"/>
      <c r="E838" s="171"/>
      <c r="F838" s="191"/>
      <c r="H838" s="50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5.75" customHeight="1">
      <c r="A839" s="176" t="s">
        <v>460</v>
      </c>
      <c r="B839" s="195" t="s">
        <v>462</v>
      </c>
      <c r="C839" s="180"/>
      <c r="D839" s="181"/>
      <c r="E839" s="171"/>
      <c r="F839" s="196" t="s">
        <v>464</v>
      </c>
      <c r="G839" s="197" t="s">
        <v>469</v>
      </c>
      <c r="H839" s="198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5.75" customHeight="1">
      <c r="A840" s="199" t="str">
        <f>IFERROR(VLOOKUP(A826,REKAPAN!$A$2:$R$2737,16, FALSE))</f>
        <v/>
      </c>
      <c r="B840" s="200"/>
      <c r="C840" s="201"/>
      <c r="D840" s="202"/>
      <c r="E840" s="203"/>
      <c r="F840" s="204"/>
      <c r="G840" s="78"/>
      <c r="H840" s="79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5.75" customHeight="1">
      <c r="A841" s="162" t="s">
        <v>4286</v>
      </c>
      <c r="B841" s="27"/>
      <c r="C841" s="27"/>
      <c r="D841" s="28"/>
      <c r="E841" s="163"/>
      <c r="F841" s="164" t="str">
        <f>A841</f>
        <v>(19)21</v>
      </c>
      <c r="G841" s="165" t="s">
        <v>238</v>
      </c>
      <c r="H841" s="166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5.75" customHeight="1">
      <c r="A842" s="167" t="s">
        <v>239</v>
      </c>
      <c r="B842" s="168" t="str">
        <f>IFERROR(VLOOKUP(A841,REKAPAN!$A$1:$M$2737,2, FALSE))</f>
        <v/>
      </c>
      <c r="C842" s="169"/>
      <c r="D842" s="170"/>
      <c r="E842" s="171"/>
      <c r="F842" s="164" t="s">
        <v>266</v>
      </c>
      <c r="G842" s="172" t="str">
        <f>B848</f>
        <v/>
      </c>
      <c r="H842" s="28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5.75" customHeight="1">
      <c r="A843" s="173" t="s">
        <v>269</v>
      </c>
      <c r="B843" s="174" t="str">
        <f>IFERROR(VLOOKUP(A841,REKAPAN!$A$1:$M$2737,3, FALSE))</f>
        <v/>
      </c>
      <c r="D843" s="175"/>
      <c r="E843" s="171"/>
      <c r="F843" s="176" t="s">
        <v>270</v>
      </c>
      <c r="G843" s="177" t="str">
        <f>B842</f>
        <v/>
      </c>
      <c r="H843" s="50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5.75" customHeight="1">
      <c r="A844" s="173"/>
      <c r="D844" s="175"/>
      <c r="E844" s="171"/>
      <c r="F844" s="176" t="s">
        <v>283</v>
      </c>
      <c r="G844" s="178" t="str">
        <f t="shared" ref="G844:G848" si="113">D847</f>
        <v/>
      </c>
      <c r="H844" s="50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5.75" customHeight="1">
      <c r="A845" s="173"/>
      <c r="D845" s="175"/>
      <c r="E845" s="171"/>
      <c r="F845" s="176" t="s">
        <v>300</v>
      </c>
      <c r="G845" s="178" t="str">
        <f t="shared" si="113"/>
        <v/>
      </c>
      <c r="H845" s="50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5.75" customHeight="1">
      <c r="A846" s="173" t="s">
        <v>306</v>
      </c>
      <c r="B846" s="179" t="str">
        <f>IFERROR(VLOOKUP(A841,REKAPAN!$A$1:$M$2737,4, FALSE))</f>
        <v/>
      </c>
      <c r="C846" s="180"/>
      <c r="D846" s="181"/>
      <c r="E846" s="171"/>
      <c r="F846" s="176" t="s">
        <v>325</v>
      </c>
      <c r="G846" s="177" t="str">
        <f t="shared" si="113"/>
        <v/>
      </c>
      <c r="H846" s="50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5.75" customHeight="1">
      <c r="A847" s="164" t="s">
        <v>4013</v>
      </c>
      <c r="B847" s="182" t="s">
        <v>333</v>
      </c>
      <c r="C847" s="183" t="s">
        <v>283</v>
      </c>
      <c r="D847" s="184" t="str">
        <f>IFERROR(VLOOKUP(A841,REKAPAN!$A$1:$M$2737,12, FALSE))</f>
        <v/>
      </c>
      <c r="E847" s="171"/>
      <c r="F847" s="176" t="s">
        <v>351</v>
      </c>
      <c r="G847" s="177" t="str">
        <f t="shared" si="113"/>
        <v/>
      </c>
      <c r="H847" s="50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5.75" customHeight="1">
      <c r="A848" s="173" t="s">
        <v>266</v>
      </c>
      <c r="B848" s="179" t="str">
        <f>IFERROR(VLOOKUP(A841,REKAPAN!$A$1:$O$2737,15, FALSE))</f>
        <v/>
      </c>
      <c r="C848" s="185" t="s">
        <v>300</v>
      </c>
      <c r="D848" s="186" t="str">
        <f>IFERROR(VLOOKUP(A841,REKAPAN!$A$1:$M$2737,13, FALSE))</f>
        <v/>
      </c>
      <c r="E848" s="171"/>
      <c r="F848" s="176" t="s">
        <v>372</v>
      </c>
      <c r="G848" s="177" t="str">
        <f t="shared" si="113"/>
        <v/>
      </c>
      <c r="H848" s="50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5.75" customHeight="1">
      <c r="A849" s="173" t="s">
        <v>383</v>
      </c>
      <c r="B849" s="179" t="str">
        <f>IFERROR(VLOOKUP(A841,REKAPAN!$A$1:$M$2737,6, FALSE))</f>
        <v/>
      </c>
      <c r="C849" s="185" t="s">
        <v>325</v>
      </c>
      <c r="D849" s="187" t="str">
        <f>IFERROR(VLOOKUP(A841,REKAPAN!$A$1:$M$2737,11, FALSE))</f>
        <v/>
      </c>
      <c r="E849" s="171"/>
      <c r="F849" s="176" t="s">
        <v>394</v>
      </c>
      <c r="G849" s="188" t="str">
        <f>IFERROR(VLOOKUP(A841,REKAPAN!$A$1:$O$2737,14, FALSE))</f>
        <v/>
      </c>
      <c r="H849" s="50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5.75" customHeight="1">
      <c r="A850" s="173" t="s">
        <v>404</v>
      </c>
      <c r="B850" s="189" t="str">
        <f>IFERROR(VLOOKUP(A841,REKAPAN!$A$1:$M$2737,5, FALSE))</f>
        <v/>
      </c>
      <c r="C850" s="185" t="s">
        <v>351</v>
      </c>
      <c r="D850" s="187" t="str">
        <f>IFERROR(VLOOKUP(A841,REKAPAN!$A$1:$M$2737,9, FALSE))</f>
        <v/>
      </c>
      <c r="E850" s="171"/>
      <c r="F850" s="176" t="s">
        <v>383</v>
      </c>
      <c r="G850" s="190" t="str">
        <f t="shared" ref="G850:G851" si="114">B849</f>
        <v/>
      </c>
      <c r="H850" s="50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5.75" customHeight="1">
      <c r="A851" s="191"/>
      <c r="C851" s="185" t="s">
        <v>372</v>
      </c>
      <c r="D851" s="192" t="str">
        <f>IFERROR(VLOOKUP(A841,REKAPAN!$A$1:$M$2737,10, FALSE))</f>
        <v/>
      </c>
      <c r="E851" s="171"/>
      <c r="F851" s="176" t="s">
        <v>404</v>
      </c>
      <c r="G851" s="193" t="str">
        <f t="shared" si="114"/>
        <v/>
      </c>
      <c r="H851" s="50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5.75" customHeight="1">
      <c r="A852" s="191"/>
      <c r="C852" s="185" t="s">
        <v>394</v>
      </c>
      <c r="D852" s="194"/>
      <c r="E852" s="171"/>
      <c r="F852" s="176"/>
      <c r="H852" s="50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5.75" customHeight="1">
      <c r="A853" s="191"/>
      <c r="C853" s="180"/>
      <c r="D853" s="50"/>
      <c r="E853" s="171"/>
      <c r="F853" s="191"/>
      <c r="H853" s="50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5.75" customHeight="1">
      <c r="A854" s="176" t="s">
        <v>460</v>
      </c>
      <c r="B854" s="195" t="s">
        <v>462</v>
      </c>
      <c r="C854" s="180"/>
      <c r="D854" s="181"/>
      <c r="E854" s="171"/>
      <c r="F854" s="196" t="s">
        <v>464</v>
      </c>
      <c r="G854" s="197" t="s">
        <v>469</v>
      </c>
      <c r="H854" s="198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5.75" customHeight="1">
      <c r="A855" s="199" t="str">
        <f>IFERROR(VLOOKUP(A841,REKAPAN!$A$2:$R$2737,16, FALSE))</f>
        <v/>
      </c>
      <c r="B855" s="200"/>
      <c r="C855" s="201"/>
      <c r="D855" s="202"/>
      <c r="E855" s="203"/>
      <c r="F855" s="204"/>
      <c r="G855" s="78"/>
      <c r="H855" s="79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5.75" customHeight="1">
      <c r="A856" s="162" t="s">
        <v>4287</v>
      </c>
      <c r="B856" s="27"/>
      <c r="C856" s="27"/>
      <c r="D856" s="28"/>
      <c r="E856" s="163"/>
      <c r="F856" s="164" t="str">
        <f>A856</f>
        <v>(19)22</v>
      </c>
      <c r="G856" s="165" t="s">
        <v>238</v>
      </c>
      <c r="H856" s="166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5.75" customHeight="1">
      <c r="A857" s="167" t="s">
        <v>239</v>
      </c>
      <c r="B857" s="168" t="str">
        <f>IFERROR(VLOOKUP(A856,REKAPAN!$A$1:$M$2737,2, FALSE))</f>
        <v/>
      </c>
      <c r="C857" s="169"/>
      <c r="D857" s="170"/>
      <c r="E857" s="171"/>
      <c r="F857" s="164" t="s">
        <v>266</v>
      </c>
      <c r="G857" s="172" t="str">
        <f>B863</f>
        <v/>
      </c>
      <c r="H857" s="28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5.75" customHeight="1">
      <c r="A858" s="173" t="s">
        <v>269</v>
      </c>
      <c r="B858" s="174" t="str">
        <f>IFERROR(VLOOKUP(A856,REKAPAN!$A$1:$M$2737,3, FALSE))</f>
        <v/>
      </c>
      <c r="D858" s="175"/>
      <c r="E858" s="171"/>
      <c r="F858" s="176" t="s">
        <v>270</v>
      </c>
      <c r="G858" s="177" t="str">
        <f>B857</f>
        <v/>
      </c>
      <c r="H858" s="50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5.75" customHeight="1">
      <c r="A859" s="173"/>
      <c r="D859" s="175"/>
      <c r="E859" s="171"/>
      <c r="F859" s="176" t="s">
        <v>283</v>
      </c>
      <c r="G859" s="178" t="str">
        <f t="shared" ref="G859:G863" si="115">D862</f>
        <v/>
      </c>
      <c r="H859" s="50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5.75" customHeight="1">
      <c r="A860" s="173"/>
      <c r="D860" s="175"/>
      <c r="E860" s="171"/>
      <c r="F860" s="176" t="s">
        <v>300</v>
      </c>
      <c r="G860" s="178" t="str">
        <f t="shared" si="115"/>
        <v/>
      </c>
      <c r="H860" s="50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5.75" customHeight="1">
      <c r="A861" s="173" t="s">
        <v>306</v>
      </c>
      <c r="B861" s="179" t="str">
        <f>IFERROR(VLOOKUP(A856,REKAPAN!$A$1:$M$2737,4, FALSE))</f>
        <v/>
      </c>
      <c r="C861" s="180"/>
      <c r="D861" s="181"/>
      <c r="E861" s="171"/>
      <c r="F861" s="176" t="s">
        <v>325</v>
      </c>
      <c r="G861" s="177" t="str">
        <f t="shared" si="115"/>
        <v/>
      </c>
      <c r="H861" s="50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5.75" customHeight="1">
      <c r="A862" s="164" t="s">
        <v>4013</v>
      </c>
      <c r="B862" s="182" t="s">
        <v>333</v>
      </c>
      <c r="C862" s="183" t="s">
        <v>283</v>
      </c>
      <c r="D862" s="184" t="str">
        <f>IFERROR(VLOOKUP(A856,REKAPAN!$A$1:$M$2737,12, FALSE))</f>
        <v/>
      </c>
      <c r="E862" s="171"/>
      <c r="F862" s="176" t="s">
        <v>351</v>
      </c>
      <c r="G862" s="177" t="str">
        <f t="shared" si="115"/>
        <v/>
      </c>
      <c r="H862" s="50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5.75" customHeight="1">
      <c r="A863" s="173" t="s">
        <v>266</v>
      </c>
      <c r="B863" s="179" t="str">
        <f>IFERROR(VLOOKUP(A856,REKAPAN!$A$1:$O$2737,15, FALSE))</f>
        <v/>
      </c>
      <c r="C863" s="185" t="s">
        <v>300</v>
      </c>
      <c r="D863" s="186" t="str">
        <f>IFERROR(VLOOKUP(A856,REKAPAN!$A$1:$M$2737,13, FALSE))</f>
        <v/>
      </c>
      <c r="E863" s="171"/>
      <c r="F863" s="176" t="s">
        <v>372</v>
      </c>
      <c r="G863" s="177" t="str">
        <f t="shared" si="115"/>
        <v/>
      </c>
      <c r="H863" s="50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5.75" customHeight="1">
      <c r="A864" s="173" t="s">
        <v>383</v>
      </c>
      <c r="B864" s="179" t="str">
        <f>IFERROR(VLOOKUP(A856,REKAPAN!$A$1:$M$2737,6, FALSE))</f>
        <v/>
      </c>
      <c r="C864" s="185" t="s">
        <v>325</v>
      </c>
      <c r="D864" s="187" t="str">
        <f>IFERROR(VLOOKUP(A856,REKAPAN!$A$1:$M$2737,11, FALSE))</f>
        <v/>
      </c>
      <c r="E864" s="171"/>
      <c r="F864" s="176" t="s">
        <v>394</v>
      </c>
      <c r="G864" s="188" t="str">
        <f>IFERROR(VLOOKUP(A856,REKAPAN!$A$1:$O$2737,14, FALSE))</f>
        <v/>
      </c>
      <c r="H864" s="50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5.75" customHeight="1">
      <c r="A865" s="173" t="s">
        <v>404</v>
      </c>
      <c r="B865" s="189" t="str">
        <f>IFERROR(VLOOKUP(A856,REKAPAN!$A$1:$M$2737,5, FALSE))</f>
        <v/>
      </c>
      <c r="C865" s="185" t="s">
        <v>351</v>
      </c>
      <c r="D865" s="187" t="str">
        <f>IFERROR(VLOOKUP(A856,REKAPAN!$A$1:$M$2737,9, FALSE))</f>
        <v/>
      </c>
      <c r="E865" s="171"/>
      <c r="F865" s="176" t="s">
        <v>383</v>
      </c>
      <c r="G865" s="190" t="str">
        <f t="shared" ref="G865:G866" si="116">B864</f>
        <v/>
      </c>
      <c r="H865" s="50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5.75" customHeight="1">
      <c r="A866" s="191"/>
      <c r="C866" s="185" t="s">
        <v>372</v>
      </c>
      <c r="D866" s="192" t="str">
        <f>IFERROR(VLOOKUP(A856,REKAPAN!$A$1:$M$2737,10, FALSE))</f>
        <v/>
      </c>
      <c r="E866" s="171"/>
      <c r="F866" s="176" t="s">
        <v>404</v>
      </c>
      <c r="G866" s="193" t="str">
        <f t="shared" si="116"/>
        <v/>
      </c>
      <c r="H866" s="50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5.75" customHeight="1">
      <c r="A867" s="191"/>
      <c r="C867" s="185" t="s">
        <v>394</v>
      </c>
      <c r="D867" s="194"/>
      <c r="E867" s="171"/>
      <c r="F867" s="176"/>
      <c r="H867" s="50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5.75" customHeight="1">
      <c r="A868" s="191"/>
      <c r="C868" s="180"/>
      <c r="D868" s="50"/>
      <c r="E868" s="171"/>
      <c r="F868" s="191"/>
      <c r="H868" s="50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5.75" customHeight="1">
      <c r="A869" s="176" t="s">
        <v>460</v>
      </c>
      <c r="B869" s="195" t="s">
        <v>462</v>
      </c>
      <c r="C869" s="180"/>
      <c r="D869" s="181"/>
      <c r="E869" s="171"/>
      <c r="F869" s="196" t="s">
        <v>464</v>
      </c>
      <c r="G869" s="197" t="s">
        <v>469</v>
      </c>
      <c r="H869" s="198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5.75" customHeight="1">
      <c r="A870" s="199" t="str">
        <f>IFERROR(VLOOKUP(A856,REKAPAN!$A$2:$R$2737,16, FALSE))</f>
        <v/>
      </c>
      <c r="B870" s="200"/>
      <c r="C870" s="201"/>
      <c r="D870" s="202"/>
      <c r="E870" s="203"/>
      <c r="F870" s="204"/>
      <c r="G870" s="78"/>
      <c r="H870" s="79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5.75" customHeight="1">
      <c r="A871" s="162" t="s">
        <v>4288</v>
      </c>
      <c r="B871" s="27"/>
      <c r="C871" s="27"/>
      <c r="D871" s="28"/>
      <c r="E871" s="163"/>
      <c r="F871" s="164" t="str">
        <f>A871</f>
        <v>(18)40</v>
      </c>
      <c r="G871" s="165" t="s">
        <v>238</v>
      </c>
      <c r="H871" s="166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5.75" customHeight="1">
      <c r="A872" s="167" t="s">
        <v>239</v>
      </c>
      <c r="B872" s="168" t="str">
        <f>IFERROR(VLOOKUP(A871,REKAPAN!$A$1:$M$2737,2, FALSE))</f>
        <v/>
      </c>
      <c r="C872" s="169"/>
      <c r="D872" s="170"/>
      <c r="E872" s="171"/>
      <c r="F872" s="164" t="s">
        <v>266</v>
      </c>
      <c r="G872" s="172" t="str">
        <f>B878</f>
        <v/>
      </c>
      <c r="H872" s="28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5.75" customHeight="1">
      <c r="A873" s="173" t="s">
        <v>269</v>
      </c>
      <c r="B873" s="174" t="str">
        <f>IFERROR(VLOOKUP(A871,REKAPAN!$A$1:$M$2737,3, FALSE))</f>
        <v/>
      </c>
      <c r="D873" s="175"/>
      <c r="E873" s="171"/>
      <c r="F873" s="176" t="s">
        <v>270</v>
      </c>
      <c r="G873" s="177" t="str">
        <f>B872</f>
        <v/>
      </c>
      <c r="H873" s="50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5.75" customHeight="1">
      <c r="A874" s="173"/>
      <c r="D874" s="175"/>
      <c r="E874" s="171"/>
      <c r="F874" s="176" t="s">
        <v>283</v>
      </c>
      <c r="G874" s="178" t="str">
        <f t="shared" ref="G874:G878" si="117">D877</f>
        <v/>
      </c>
      <c r="H874" s="50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5.75" customHeight="1">
      <c r="A875" s="173"/>
      <c r="D875" s="175"/>
      <c r="E875" s="171"/>
      <c r="F875" s="176" t="s">
        <v>300</v>
      </c>
      <c r="G875" s="178" t="str">
        <f t="shared" si="117"/>
        <v/>
      </c>
      <c r="H875" s="50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5.75" customHeight="1">
      <c r="A876" s="173" t="s">
        <v>306</v>
      </c>
      <c r="B876" s="179" t="str">
        <f>IFERROR(VLOOKUP(A871,REKAPAN!$A$1:$M$2737,4, FALSE))</f>
        <v/>
      </c>
      <c r="C876" s="180"/>
      <c r="D876" s="181"/>
      <c r="E876" s="171"/>
      <c r="F876" s="176" t="s">
        <v>325</v>
      </c>
      <c r="G876" s="177" t="str">
        <f t="shared" si="117"/>
        <v/>
      </c>
      <c r="H876" s="50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5.75" customHeight="1">
      <c r="A877" s="164" t="s">
        <v>4013</v>
      </c>
      <c r="B877" s="182" t="s">
        <v>333</v>
      </c>
      <c r="C877" s="183" t="s">
        <v>283</v>
      </c>
      <c r="D877" s="184" t="str">
        <f>IFERROR(VLOOKUP(A871,REKAPAN!$A$1:$M$2737,12, FALSE))</f>
        <v/>
      </c>
      <c r="E877" s="171"/>
      <c r="F877" s="176" t="s">
        <v>351</v>
      </c>
      <c r="G877" s="177" t="str">
        <f t="shared" si="117"/>
        <v/>
      </c>
      <c r="H877" s="50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5.75" customHeight="1">
      <c r="A878" s="173" t="s">
        <v>266</v>
      </c>
      <c r="B878" s="179" t="str">
        <f>IFERROR(VLOOKUP(A871,REKAPAN!$A$1:$O$2737,15, FALSE))</f>
        <v/>
      </c>
      <c r="C878" s="185" t="s">
        <v>300</v>
      </c>
      <c r="D878" s="186" t="str">
        <f>IFERROR(VLOOKUP(A871,REKAPAN!$A$1:$M$2737,13, FALSE))</f>
        <v/>
      </c>
      <c r="E878" s="171"/>
      <c r="F878" s="176" t="s">
        <v>372</v>
      </c>
      <c r="G878" s="177" t="str">
        <f t="shared" si="117"/>
        <v/>
      </c>
      <c r="H878" s="50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5.75" customHeight="1">
      <c r="A879" s="173" t="s">
        <v>383</v>
      </c>
      <c r="B879" s="179" t="str">
        <f>IFERROR(VLOOKUP(A871,REKAPAN!$A$1:$M$2737,6, FALSE))</f>
        <v/>
      </c>
      <c r="C879" s="185" t="s">
        <v>325</v>
      </c>
      <c r="D879" s="187" t="str">
        <f>IFERROR(VLOOKUP(A871,REKAPAN!$A$1:$M$2737,11, FALSE))</f>
        <v/>
      </c>
      <c r="E879" s="171"/>
      <c r="F879" s="176" t="s">
        <v>394</v>
      </c>
      <c r="G879" s="188" t="str">
        <f>IFERROR(VLOOKUP(A871,REKAPAN!$A$1:$O$2737,14, FALSE))</f>
        <v/>
      </c>
      <c r="H879" s="50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5.75" customHeight="1">
      <c r="A880" s="173" t="s">
        <v>404</v>
      </c>
      <c r="B880" s="189" t="str">
        <f>IFERROR(VLOOKUP(A871,REKAPAN!$A$1:$M$2737,5, FALSE))</f>
        <v/>
      </c>
      <c r="C880" s="185" t="s">
        <v>351</v>
      </c>
      <c r="D880" s="187" t="str">
        <f>IFERROR(VLOOKUP(A871,REKAPAN!$A$1:$M$2737,9, FALSE))</f>
        <v/>
      </c>
      <c r="E880" s="171"/>
      <c r="F880" s="176" t="s">
        <v>383</v>
      </c>
      <c r="G880" s="190" t="str">
        <f t="shared" ref="G880:G881" si="118">B879</f>
        <v/>
      </c>
      <c r="H880" s="50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5.75" customHeight="1">
      <c r="A881" s="191"/>
      <c r="C881" s="185" t="s">
        <v>372</v>
      </c>
      <c r="D881" s="192" t="str">
        <f>IFERROR(VLOOKUP(A871,REKAPAN!$A$1:$M$2737,10, FALSE))</f>
        <v/>
      </c>
      <c r="E881" s="171"/>
      <c r="F881" s="176" t="s">
        <v>404</v>
      </c>
      <c r="G881" s="193" t="str">
        <f t="shared" si="118"/>
        <v/>
      </c>
      <c r="H881" s="50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5.75" customHeight="1">
      <c r="A882" s="191"/>
      <c r="C882" s="185" t="s">
        <v>394</v>
      </c>
      <c r="D882" s="194"/>
      <c r="E882" s="171"/>
      <c r="F882" s="176"/>
      <c r="H882" s="50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5.75" customHeight="1">
      <c r="A883" s="191"/>
      <c r="C883" s="180"/>
      <c r="D883" s="50"/>
      <c r="E883" s="171"/>
      <c r="F883" s="191"/>
      <c r="H883" s="50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5.75" customHeight="1">
      <c r="A884" s="176" t="s">
        <v>460</v>
      </c>
      <c r="B884" s="195" t="s">
        <v>462</v>
      </c>
      <c r="C884" s="180"/>
      <c r="D884" s="181"/>
      <c r="E884" s="171"/>
      <c r="F884" s="196" t="s">
        <v>464</v>
      </c>
      <c r="G884" s="197" t="s">
        <v>469</v>
      </c>
      <c r="H884" s="198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5.75" customHeight="1">
      <c r="A885" s="199" t="str">
        <f>IFERROR(VLOOKUP(A871,REKAPAN!$A$2:$R$2737,16, FALSE))</f>
        <v/>
      </c>
      <c r="B885" s="200"/>
      <c r="C885" s="201"/>
      <c r="D885" s="202"/>
      <c r="E885" s="203"/>
      <c r="F885" s="204"/>
      <c r="G885" s="78"/>
      <c r="H885" s="79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5.75" customHeight="1">
      <c r="A886" s="162" t="s">
        <v>4289</v>
      </c>
      <c r="B886" s="27"/>
      <c r="C886" s="27"/>
      <c r="D886" s="28"/>
      <c r="E886" s="163"/>
      <c r="F886" s="164" t="str">
        <f>A886</f>
        <v>(18)41</v>
      </c>
      <c r="G886" s="165" t="s">
        <v>238</v>
      </c>
      <c r="H886" s="166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5.75" customHeight="1">
      <c r="A887" s="167" t="s">
        <v>239</v>
      </c>
      <c r="B887" s="168" t="str">
        <f>IFERROR(VLOOKUP(A886,REKAPAN!$A$1:$M$2737,2, FALSE))</f>
        <v/>
      </c>
      <c r="C887" s="169"/>
      <c r="D887" s="170"/>
      <c r="E887" s="171"/>
      <c r="F887" s="164" t="s">
        <v>266</v>
      </c>
      <c r="G887" s="172" t="str">
        <f>B893</f>
        <v/>
      </c>
      <c r="H887" s="28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5.75" customHeight="1">
      <c r="A888" s="173" t="s">
        <v>269</v>
      </c>
      <c r="B888" s="174" t="str">
        <f>IFERROR(VLOOKUP(A886,REKAPAN!$A$1:$M$2737,3, FALSE))</f>
        <v/>
      </c>
      <c r="D888" s="175"/>
      <c r="E888" s="171"/>
      <c r="F888" s="176" t="s">
        <v>270</v>
      </c>
      <c r="G888" s="177" t="str">
        <f>B887</f>
        <v/>
      </c>
      <c r="H888" s="50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5.75" customHeight="1">
      <c r="A889" s="173"/>
      <c r="D889" s="175"/>
      <c r="E889" s="171"/>
      <c r="F889" s="176" t="s">
        <v>283</v>
      </c>
      <c r="G889" s="178" t="str">
        <f t="shared" ref="G889:G893" si="119">D892</f>
        <v/>
      </c>
      <c r="H889" s="50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5.75" customHeight="1">
      <c r="A890" s="173"/>
      <c r="D890" s="175"/>
      <c r="E890" s="171"/>
      <c r="F890" s="176" t="s">
        <v>300</v>
      </c>
      <c r="G890" s="178" t="str">
        <f t="shared" si="119"/>
        <v/>
      </c>
      <c r="H890" s="50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5.75" customHeight="1">
      <c r="A891" s="173" t="s">
        <v>306</v>
      </c>
      <c r="B891" s="179" t="str">
        <f>IFERROR(VLOOKUP(A886,REKAPAN!$A$1:$M$2737,4, FALSE))</f>
        <v/>
      </c>
      <c r="C891" s="180"/>
      <c r="D891" s="181"/>
      <c r="E891" s="171"/>
      <c r="F891" s="176" t="s">
        <v>325</v>
      </c>
      <c r="G891" s="177" t="str">
        <f t="shared" si="119"/>
        <v/>
      </c>
      <c r="H891" s="50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5.75" customHeight="1">
      <c r="A892" s="164" t="s">
        <v>4013</v>
      </c>
      <c r="B892" s="182" t="s">
        <v>333</v>
      </c>
      <c r="C892" s="183" t="s">
        <v>283</v>
      </c>
      <c r="D892" s="184" t="str">
        <f>IFERROR(VLOOKUP(A886,REKAPAN!$A$1:$M$2737,12, FALSE))</f>
        <v/>
      </c>
      <c r="E892" s="171"/>
      <c r="F892" s="176" t="s">
        <v>351</v>
      </c>
      <c r="G892" s="177" t="str">
        <f t="shared" si="119"/>
        <v/>
      </c>
      <c r="H892" s="50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5.75" customHeight="1">
      <c r="A893" s="173" t="s">
        <v>266</v>
      </c>
      <c r="B893" s="179" t="str">
        <f>IFERROR(VLOOKUP(A886,REKAPAN!$A$1:$O$2737,15, FALSE))</f>
        <v/>
      </c>
      <c r="C893" s="185" t="s">
        <v>300</v>
      </c>
      <c r="D893" s="186" t="str">
        <f>IFERROR(VLOOKUP(A886,REKAPAN!$A$1:$M$2737,13, FALSE))</f>
        <v/>
      </c>
      <c r="E893" s="171"/>
      <c r="F893" s="176" t="s">
        <v>372</v>
      </c>
      <c r="G893" s="177" t="str">
        <f t="shared" si="119"/>
        <v/>
      </c>
      <c r="H893" s="50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5.75" customHeight="1">
      <c r="A894" s="173" t="s">
        <v>383</v>
      </c>
      <c r="B894" s="179" t="str">
        <f>IFERROR(VLOOKUP(A886,REKAPAN!$A$1:$M$2737,6, FALSE))</f>
        <v/>
      </c>
      <c r="C894" s="185" t="s">
        <v>325</v>
      </c>
      <c r="D894" s="187" t="str">
        <f>IFERROR(VLOOKUP(A886,REKAPAN!$A$1:$M$2737,11, FALSE))</f>
        <v/>
      </c>
      <c r="E894" s="171"/>
      <c r="F894" s="176" t="s">
        <v>394</v>
      </c>
      <c r="G894" s="188" t="str">
        <f>IFERROR(VLOOKUP(A886,REKAPAN!$A$1:$O$2737,14, FALSE))</f>
        <v/>
      </c>
      <c r="H894" s="50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5.75" customHeight="1">
      <c r="A895" s="173" t="s">
        <v>404</v>
      </c>
      <c r="B895" s="189" t="str">
        <f>IFERROR(VLOOKUP(A886,REKAPAN!$A$1:$M$2737,5, FALSE))</f>
        <v/>
      </c>
      <c r="C895" s="185" t="s">
        <v>351</v>
      </c>
      <c r="D895" s="187" t="str">
        <f>IFERROR(VLOOKUP(A886,REKAPAN!$A$1:$M$2737,9, FALSE))</f>
        <v/>
      </c>
      <c r="E895" s="171"/>
      <c r="F895" s="176" t="s">
        <v>383</v>
      </c>
      <c r="G895" s="190" t="str">
        <f t="shared" ref="G895:G896" si="120">B894</f>
        <v/>
      </c>
      <c r="H895" s="50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5.75" customHeight="1">
      <c r="A896" s="191"/>
      <c r="C896" s="185" t="s">
        <v>372</v>
      </c>
      <c r="D896" s="192" t="str">
        <f>IFERROR(VLOOKUP(A886,REKAPAN!$A$1:$M$2737,10, FALSE))</f>
        <v/>
      </c>
      <c r="E896" s="171"/>
      <c r="F896" s="176" t="s">
        <v>404</v>
      </c>
      <c r="G896" s="193" t="str">
        <f t="shared" si="120"/>
        <v/>
      </c>
      <c r="H896" s="50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5.75" customHeight="1">
      <c r="A897" s="191"/>
      <c r="C897" s="185" t="s">
        <v>394</v>
      </c>
      <c r="D897" s="194"/>
      <c r="E897" s="171"/>
      <c r="F897" s="176"/>
      <c r="H897" s="50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5.75" customHeight="1">
      <c r="A898" s="191"/>
      <c r="C898" s="180"/>
      <c r="D898" s="50"/>
      <c r="E898" s="171"/>
      <c r="F898" s="191"/>
      <c r="H898" s="50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5.75" customHeight="1">
      <c r="A899" s="176" t="s">
        <v>460</v>
      </c>
      <c r="B899" s="195" t="s">
        <v>462</v>
      </c>
      <c r="C899" s="180"/>
      <c r="D899" s="181"/>
      <c r="E899" s="171"/>
      <c r="F899" s="196" t="s">
        <v>464</v>
      </c>
      <c r="G899" s="197" t="s">
        <v>469</v>
      </c>
      <c r="H899" s="198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5.75" customHeight="1">
      <c r="A900" s="199" t="str">
        <f>IFERROR(VLOOKUP(A886,REKAPAN!$A$2:$R$2737,16, FALSE))</f>
        <v/>
      </c>
      <c r="B900" s="200"/>
      <c r="C900" s="201"/>
      <c r="D900" s="202"/>
      <c r="E900" s="203"/>
      <c r="F900" s="204"/>
      <c r="G900" s="78"/>
      <c r="H900" s="79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5.75" customHeight="1">
      <c r="A901" s="162" t="s">
        <v>4290</v>
      </c>
      <c r="B901" s="27"/>
      <c r="C901" s="27"/>
      <c r="D901" s="28"/>
      <c r="E901" s="163"/>
      <c r="F901" s="164" t="str">
        <f>A901</f>
        <v>(18)42</v>
      </c>
      <c r="G901" s="165" t="s">
        <v>238</v>
      </c>
      <c r="H901" s="166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5.75" customHeight="1">
      <c r="A902" s="167" t="s">
        <v>239</v>
      </c>
      <c r="B902" s="168" t="str">
        <f>IFERROR(VLOOKUP(A901,REKAPAN!$A$1:$M$2737,2, FALSE))</f>
        <v/>
      </c>
      <c r="C902" s="169"/>
      <c r="D902" s="170"/>
      <c r="E902" s="171"/>
      <c r="F902" s="164" t="s">
        <v>266</v>
      </c>
      <c r="G902" s="172" t="str">
        <f>B908</f>
        <v/>
      </c>
      <c r="H902" s="28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5.75" customHeight="1">
      <c r="A903" s="173" t="s">
        <v>269</v>
      </c>
      <c r="B903" s="174" t="str">
        <f>IFERROR(VLOOKUP(A901,REKAPAN!$A$1:$M$2737,3, FALSE))</f>
        <v/>
      </c>
      <c r="D903" s="175"/>
      <c r="E903" s="171"/>
      <c r="F903" s="176" t="s">
        <v>270</v>
      </c>
      <c r="G903" s="177" t="str">
        <f>B902</f>
        <v/>
      </c>
      <c r="H903" s="50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5.75" customHeight="1">
      <c r="A904" s="173"/>
      <c r="D904" s="175"/>
      <c r="E904" s="171"/>
      <c r="F904" s="176" t="s">
        <v>283</v>
      </c>
      <c r="G904" s="178" t="str">
        <f t="shared" ref="G904:G908" si="121">D907</f>
        <v/>
      </c>
      <c r="H904" s="50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5.75" customHeight="1">
      <c r="A905" s="173"/>
      <c r="D905" s="175"/>
      <c r="E905" s="171"/>
      <c r="F905" s="176" t="s">
        <v>300</v>
      </c>
      <c r="G905" s="178" t="str">
        <f t="shared" si="121"/>
        <v/>
      </c>
      <c r="H905" s="50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5.75" customHeight="1">
      <c r="A906" s="173" t="s">
        <v>306</v>
      </c>
      <c r="B906" s="179" t="str">
        <f>IFERROR(VLOOKUP(A901,REKAPAN!$A$1:$M$2737,4, FALSE))</f>
        <v/>
      </c>
      <c r="C906" s="180"/>
      <c r="D906" s="181"/>
      <c r="E906" s="171"/>
      <c r="F906" s="176" t="s">
        <v>325</v>
      </c>
      <c r="G906" s="177" t="str">
        <f t="shared" si="121"/>
        <v/>
      </c>
      <c r="H906" s="50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5.75" customHeight="1">
      <c r="A907" s="164" t="s">
        <v>4013</v>
      </c>
      <c r="B907" s="182" t="s">
        <v>333</v>
      </c>
      <c r="C907" s="183" t="s">
        <v>283</v>
      </c>
      <c r="D907" s="184" t="str">
        <f>IFERROR(VLOOKUP(A901,REKAPAN!$A$1:$M$2737,12, FALSE))</f>
        <v/>
      </c>
      <c r="E907" s="171"/>
      <c r="F907" s="176" t="s">
        <v>351</v>
      </c>
      <c r="G907" s="177" t="str">
        <f t="shared" si="121"/>
        <v/>
      </c>
      <c r="H907" s="50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5.75" customHeight="1">
      <c r="A908" s="173" t="s">
        <v>266</v>
      </c>
      <c r="B908" s="179" t="str">
        <f>IFERROR(VLOOKUP(A901,REKAPAN!$A$1:$O$2737,15, FALSE))</f>
        <v/>
      </c>
      <c r="C908" s="185" t="s">
        <v>300</v>
      </c>
      <c r="D908" s="186" t="str">
        <f>IFERROR(VLOOKUP(A901,REKAPAN!$A$1:$M$2737,13, FALSE))</f>
        <v/>
      </c>
      <c r="E908" s="171"/>
      <c r="F908" s="176" t="s">
        <v>372</v>
      </c>
      <c r="G908" s="177" t="str">
        <f t="shared" si="121"/>
        <v/>
      </c>
      <c r="H908" s="50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5.75" customHeight="1">
      <c r="A909" s="173" t="s">
        <v>383</v>
      </c>
      <c r="B909" s="179" t="str">
        <f>IFERROR(VLOOKUP(A901,REKAPAN!$A$1:$M$2737,6, FALSE))</f>
        <v/>
      </c>
      <c r="C909" s="185" t="s">
        <v>325</v>
      </c>
      <c r="D909" s="187" t="str">
        <f>IFERROR(VLOOKUP(A901,REKAPAN!$A$1:$M$2737,11, FALSE))</f>
        <v/>
      </c>
      <c r="E909" s="171"/>
      <c r="F909" s="176" t="s">
        <v>394</v>
      </c>
      <c r="G909" s="188" t="str">
        <f>IFERROR(VLOOKUP(A901,REKAPAN!$A$1:$O$2737,14, FALSE))</f>
        <v/>
      </c>
      <c r="H909" s="50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5.75" customHeight="1">
      <c r="A910" s="173" t="s">
        <v>404</v>
      </c>
      <c r="B910" s="189" t="str">
        <f>IFERROR(VLOOKUP(A901,REKAPAN!$A$1:$M$2737,5, FALSE))</f>
        <v/>
      </c>
      <c r="C910" s="185" t="s">
        <v>351</v>
      </c>
      <c r="D910" s="187" t="str">
        <f>IFERROR(VLOOKUP(A901,REKAPAN!$A$1:$M$2737,9, FALSE))</f>
        <v/>
      </c>
      <c r="E910" s="171"/>
      <c r="F910" s="176" t="s">
        <v>383</v>
      </c>
      <c r="G910" s="190" t="str">
        <f t="shared" ref="G910:G911" si="122">B909</f>
        <v/>
      </c>
      <c r="H910" s="50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5.75" customHeight="1">
      <c r="A911" s="191"/>
      <c r="C911" s="185" t="s">
        <v>372</v>
      </c>
      <c r="D911" s="192" t="str">
        <f>IFERROR(VLOOKUP(A901,REKAPAN!$A$1:$M$2737,10, FALSE))</f>
        <v/>
      </c>
      <c r="E911" s="171"/>
      <c r="F911" s="176" t="s">
        <v>404</v>
      </c>
      <c r="G911" s="193" t="str">
        <f t="shared" si="122"/>
        <v/>
      </c>
      <c r="H911" s="50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5.75" customHeight="1">
      <c r="A912" s="191"/>
      <c r="C912" s="185" t="s">
        <v>394</v>
      </c>
      <c r="D912" s="194"/>
      <c r="E912" s="171"/>
      <c r="F912" s="176"/>
      <c r="H912" s="50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5.75" customHeight="1">
      <c r="A913" s="191"/>
      <c r="C913" s="180"/>
      <c r="D913" s="50"/>
      <c r="E913" s="171"/>
      <c r="F913" s="191"/>
      <c r="H913" s="50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5.75" customHeight="1">
      <c r="A914" s="176" t="s">
        <v>460</v>
      </c>
      <c r="B914" s="195" t="s">
        <v>462</v>
      </c>
      <c r="C914" s="180"/>
      <c r="D914" s="181"/>
      <c r="E914" s="171"/>
      <c r="F914" s="196" t="s">
        <v>464</v>
      </c>
      <c r="G914" s="197" t="s">
        <v>469</v>
      </c>
      <c r="H914" s="198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5.75" customHeight="1">
      <c r="A915" s="199" t="str">
        <f>IFERROR(VLOOKUP(A901,REKAPAN!$A$2:$R$2737,16, FALSE))</f>
        <v/>
      </c>
      <c r="B915" s="200"/>
      <c r="C915" s="201"/>
      <c r="D915" s="202"/>
      <c r="E915" s="203"/>
      <c r="F915" s="204"/>
      <c r="G915" s="78"/>
      <c r="H915" s="79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5.75" customHeight="1">
      <c r="A916" s="162" t="s">
        <v>4291</v>
      </c>
      <c r="B916" s="27"/>
      <c r="C916" s="27"/>
      <c r="D916" s="28"/>
      <c r="E916" s="163"/>
      <c r="F916" s="164" t="str">
        <f>A916</f>
        <v>(18)43</v>
      </c>
      <c r="G916" s="165" t="s">
        <v>238</v>
      </c>
      <c r="H916" s="166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5.75" customHeight="1">
      <c r="A917" s="167" t="s">
        <v>239</v>
      </c>
      <c r="B917" s="168" t="str">
        <f>IFERROR(VLOOKUP(A916,REKAPAN!$A$1:$M$2737,2, FALSE))</f>
        <v/>
      </c>
      <c r="C917" s="169"/>
      <c r="D917" s="170"/>
      <c r="E917" s="171"/>
      <c r="F917" s="164" t="s">
        <v>266</v>
      </c>
      <c r="G917" s="172" t="str">
        <f>B923</f>
        <v/>
      </c>
      <c r="H917" s="28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5.75" customHeight="1">
      <c r="A918" s="173" t="s">
        <v>269</v>
      </c>
      <c r="B918" s="174" t="str">
        <f>IFERROR(VLOOKUP(A916,REKAPAN!$A$1:$M$2737,3, FALSE))</f>
        <v/>
      </c>
      <c r="D918" s="175"/>
      <c r="E918" s="171"/>
      <c r="F918" s="176" t="s">
        <v>270</v>
      </c>
      <c r="G918" s="177" t="str">
        <f>B917</f>
        <v/>
      </c>
      <c r="H918" s="50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5.75" customHeight="1">
      <c r="A919" s="173"/>
      <c r="D919" s="175"/>
      <c r="E919" s="171"/>
      <c r="F919" s="176" t="s">
        <v>283</v>
      </c>
      <c r="G919" s="178" t="str">
        <f t="shared" ref="G919:G921" si="123">D922</f>
        <v/>
      </c>
      <c r="H919" s="50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5.75" customHeight="1">
      <c r="A920" s="173"/>
      <c r="D920" s="175"/>
      <c r="E920" s="171"/>
      <c r="F920" s="176" t="s">
        <v>300</v>
      </c>
      <c r="G920" s="178" t="str">
        <f t="shared" si="123"/>
        <v/>
      </c>
      <c r="H920" s="50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5.75" customHeight="1">
      <c r="A921" s="173" t="s">
        <v>306</v>
      </c>
      <c r="B921" s="179" t="str">
        <f>IFERROR(VLOOKUP(A916,REKAPAN!$A$1:$M$2737,4, FALSE))</f>
        <v/>
      </c>
      <c r="C921" s="180"/>
      <c r="D921" s="181"/>
      <c r="E921" s="171"/>
      <c r="F921" s="176" t="s">
        <v>325</v>
      </c>
      <c r="G921" s="177" t="str">
        <f t="shared" si="123"/>
        <v/>
      </c>
      <c r="H921" s="50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5.75" customHeight="1">
      <c r="A922" s="277"/>
      <c r="B922" s="278"/>
      <c r="C922" s="277"/>
      <c r="D922" s="279"/>
      <c r="E922" s="280"/>
      <c r="F922" s="277"/>
      <c r="G922" s="281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5.75" customHeight="1">
      <c r="A923" s="277"/>
      <c r="B923" s="278"/>
      <c r="C923" s="277"/>
      <c r="D923" s="279"/>
      <c r="E923" s="280"/>
      <c r="F923" s="277"/>
      <c r="G923" s="281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5.75" customHeight="1">
      <c r="A924" s="277"/>
      <c r="B924" s="278"/>
      <c r="C924" s="277"/>
      <c r="D924" s="279"/>
      <c r="E924" s="280"/>
      <c r="F924" s="277"/>
      <c r="G924" s="281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5.75" customHeight="1">
      <c r="A925" s="277"/>
      <c r="B925" s="278"/>
      <c r="C925" s="277"/>
      <c r="D925" s="279"/>
      <c r="E925" s="280"/>
      <c r="F925" s="277"/>
      <c r="G925" s="281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5.75" customHeight="1">
      <c r="A926" s="277"/>
      <c r="C926" s="277"/>
      <c r="D926" s="279"/>
      <c r="E926" s="280"/>
      <c r="F926" s="277"/>
      <c r="G926" s="281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5.75" customHeight="1">
      <c r="A927" s="277"/>
      <c r="C927" s="277"/>
      <c r="D927" s="279"/>
      <c r="E927" s="280"/>
      <c r="F927" s="277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5.75" customHeight="1">
      <c r="A928" s="277"/>
      <c r="C928" s="277"/>
      <c r="E928" s="280"/>
      <c r="F928" s="277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5.75" customHeight="1">
      <c r="A929" s="277"/>
      <c r="B929" s="278"/>
      <c r="C929" s="277"/>
      <c r="D929" s="279"/>
      <c r="E929" s="280"/>
      <c r="F929" s="277"/>
      <c r="G929" s="281"/>
      <c r="H929" s="281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5.75" customHeight="1">
      <c r="A930" s="277"/>
      <c r="B930" s="278"/>
      <c r="C930" s="277"/>
      <c r="D930" s="279"/>
      <c r="E930" s="280"/>
      <c r="F930" s="277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5.75" customHeight="1">
      <c r="A931" s="277"/>
      <c r="B931" s="278"/>
      <c r="C931" s="277"/>
      <c r="D931" s="279"/>
      <c r="E931" s="280"/>
      <c r="F931" s="277"/>
      <c r="G931" s="281"/>
      <c r="H931" s="281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5.75" customHeight="1">
      <c r="A932" s="277"/>
      <c r="B932" s="278"/>
      <c r="C932" s="277"/>
      <c r="D932" s="279"/>
      <c r="E932" s="280"/>
      <c r="F932" s="277"/>
      <c r="G932" s="281"/>
      <c r="H932" s="281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5.75" customHeight="1">
      <c r="A933" s="277"/>
      <c r="B933" s="278"/>
      <c r="C933" s="277"/>
      <c r="D933" s="279"/>
      <c r="E933" s="280"/>
      <c r="F933" s="277"/>
      <c r="G933" s="281"/>
      <c r="H933" s="281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5.75" customHeight="1">
      <c r="A934" s="277"/>
      <c r="B934" s="278"/>
      <c r="C934" s="277"/>
      <c r="D934" s="279"/>
      <c r="E934" s="280"/>
      <c r="F934" s="277"/>
      <c r="G934" s="281"/>
      <c r="H934" s="281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5.75" customHeight="1">
      <c r="A935" s="277"/>
      <c r="B935" s="278"/>
      <c r="C935" s="277"/>
      <c r="D935" s="279"/>
      <c r="E935" s="280"/>
      <c r="F935" s="277"/>
      <c r="G935" s="281"/>
      <c r="H935" s="281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5.75" customHeight="1">
      <c r="A936" s="277"/>
      <c r="B936" s="278"/>
      <c r="C936" s="277"/>
      <c r="D936" s="279"/>
      <c r="E936" s="280"/>
      <c r="F936" s="277"/>
      <c r="G936" s="281"/>
      <c r="H936" s="281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5.75" customHeight="1">
      <c r="A937" s="277"/>
      <c r="B937" s="278"/>
      <c r="C937" s="277"/>
      <c r="D937" s="279"/>
      <c r="E937" s="280"/>
      <c r="F937" s="277"/>
      <c r="G937" s="281"/>
      <c r="H937" s="281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5.75" customHeight="1">
      <c r="A938" s="277"/>
      <c r="B938" s="278"/>
      <c r="C938" s="277"/>
      <c r="D938" s="279"/>
      <c r="E938" s="280"/>
      <c r="F938" s="277"/>
      <c r="G938" s="281"/>
      <c r="H938" s="281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5.75" customHeight="1">
      <c r="A939" s="277"/>
      <c r="B939" s="278"/>
      <c r="C939" s="277"/>
      <c r="D939" s="279"/>
      <c r="E939" s="280"/>
      <c r="F939" s="277"/>
      <c r="G939" s="281"/>
      <c r="H939" s="281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5.75" customHeight="1">
      <c r="A940" s="277"/>
      <c r="B940" s="278"/>
      <c r="C940" s="277"/>
      <c r="D940" s="279"/>
      <c r="E940" s="280"/>
      <c r="F940" s="277"/>
      <c r="G940" s="281"/>
      <c r="H940" s="281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5.75" customHeight="1">
      <c r="A941" s="277"/>
      <c r="B941" s="278"/>
      <c r="C941" s="277"/>
      <c r="D941" s="279"/>
      <c r="E941" s="280"/>
      <c r="F941" s="277"/>
      <c r="G941" s="281"/>
      <c r="H941" s="281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5.75" customHeight="1">
      <c r="A942" s="277"/>
      <c r="B942" s="278"/>
      <c r="C942" s="277"/>
      <c r="D942" s="279"/>
      <c r="E942" s="280"/>
      <c r="F942" s="277"/>
      <c r="G942" s="281"/>
      <c r="H942" s="281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5.75" customHeight="1">
      <c r="A943" s="277"/>
      <c r="B943" s="278"/>
      <c r="C943" s="277"/>
      <c r="D943" s="279"/>
      <c r="E943" s="280"/>
      <c r="F943" s="277"/>
      <c r="G943" s="281"/>
      <c r="H943" s="281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5.75" customHeight="1">
      <c r="A944" s="277"/>
      <c r="B944" s="278"/>
      <c r="C944" s="277"/>
      <c r="D944" s="279"/>
      <c r="E944" s="280"/>
      <c r="F944" s="277"/>
      <c r="G944" s="281"/>
      <c r="H944" s="281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5.75" customHeight="1">
      <c r="A945" s="277"/>
      <c r="B945" s="278"/>
      <c r="C945" s="277"/>
      <c r="D945" s="279"/>
      <c r="E945" s="280"/>
      <c r="F945" s="277"/>
      <c r="G945" s="281"/>
      <c r="H945" s="281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5.75" customHeight="1">
      <c r="A946" s="277"/>
      <c r="B946" s="278"/>
      <c r="C946" s="277"/>
      <c r="D946" s="279"/>
      <c r="E946" s="280"/>
      <c r="F946" s="277"/>
      <c r="G946" s="281"/>
      <c r="H946" s="281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5.75" customHeight="1">
      <c r="A947" s="277"/>
      <c r="B947" s="278"/>
      <c r="C947" s="277"/>
      <c r="D947" s="279"/>
      <c r="E947" s="280"/>
      <c r="F947" s="277"/>
      <c r="G947" s="281"/>
      <c r="H947" s="281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5.75" customHeight="1">
      <c r="A948" s="277"/>
      <c r="B948" s="278"/>
      <c r="C948" s="277"/>
      <c r="D948" s="279"/>
      <c r="E948" s="280"/>
      <c r="F948" s="277"/>
      <c r="G948" s="281"/>
      <c r="H948" s="281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5.75" customHeight="1">
      <c r="A949" s="277"/>
      <c r="B949" s="278"/>
      <c r="C949" s="277"/>
      <c r="D949" s="279"/>
      <c r="E949" s="280"/>
      <c r="F949" s="277"/>
      <c r="G949" s="281"/>
      <c r="H949" s="281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5.75" customHeight="1">
      <c r="A950" s="277"/>
      <c r="B950" s="278"/>
      <c r="C950" s="277"/>
      <c r="D950" s="279"/>
      <c r="E950" s="280"/>
      <c r="F950" s="277"/>
      <c r="G950" s="281"/>
      <c r="H950" s="281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5.75" customHeight="1">
      <c r="A951" s="277"/>
      <c r="B951" s="278"/>
      <c r="C951" s="277"/>
      <c r="D951" s="279"/>
      <c r="E951" s="280"/>
      <c r="F951" s="277"/>
      <c r="G951" s="281"/>
      <c r="H951" s="281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5.75" customHeight="1">
      <c r="A952" s="277"/>
      <c r="B952" s="278"/>
      <c r="C952" s="277"/>
      <c r="D952" s="279"/>
      <c r="E952" s="280"/>
      <c r="F952" s="277"/>
      <c r="G952" s="281"/>
      <c r="H952" s="281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5.75" customHeight="1">
      <c r="A953" s="277"/>
      <c r="B953" s="278"/>
      <c r="C953" s="277"/>
      <c r="D953" s="279"/>
      <c r="E953" s="280"/>
      <c r="F953" s="277"/>
      <c r="G953" s="281"/>
      <c r="H953" s="281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5.75" customHeight="1">
      <c r="A954" s="277"/>
      <c r="B954" s="278"/>
      <c r="C954" s="277"/>
      <c r="D954" s="279"/>
      <c r="E954" s="280"/>
      <c r="F954" s="277"/>
      <c r="G954" s="281"/>
      <c r="H954" s="281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5.75" customHeight="1">
      <c r="A955" s="277"/>
      <c r="B955" s="278"/>
      <c r="C955" s="277"/>
      <c r="D955" s="279"/>
      <c r="E955" s="280"/>
      <c r="F955" s="277"/>
      <c r="G955" s="281"/>
      <c r="H955" s="281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5.75" customHeight="1">
      <c r="A956" s="277"/>
      <c r="B956" s="278"/>
      <c r="C956" s="277"/>
      <c r="D956" s="279"/>
      <c r="E956" s="280"/>
      <c r="F956" s="277"/>
      <c r="G956" s="281"/>
      <c r="H956" s="281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5.75" customHeight="1">
      <c r="A957" s="277"/>
      <c r="B957" s="278"/>
      <c r="C957" s="277"/>
      <c r="D957" s="279"/>
      <c r="E957" s="280"/>
      <c r="F957" s="277"/>
      <c r="G957" s="281"/>
      <c r="H957" s="281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5.75" customHeight="1">
      <c r="A958" s="277"/>
      <c r="B958" s="278"/>
      <c r="C958" s="277"/>
      <c r="D958" s="279"/>
      <c r="E958" s="280"/>
      <c r="F958" s="277"/>
      <c r="G958" s="281"/>
      <c r="H958" s="281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5.75" customHeight="1">
      <c r="A959" s="277"/>
      <c r="B959" s="278"/>
      <c r="C959" s="277"/>
      <c r="D959" s="279"/>
      <c r="E959" s="280"/>
      <c r="F959" s="277"/>
      <c r="G959" s="281"/>
      <c r="H959" s="281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5.75" customHeight="1">
      <c r="A960" s="277"/>
      <c r="B960" s="278"/>
      <c r="C960" s="277"/>
      <c r="D960" s="279"/>
      <c r="E960" s="280"/>
      <c r="F960" s="277"/>
      <c r="G960" s="281"/>
      <c r="H960" s="281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5.75" customHeight="1">
      <c r="A961" s="277"/>
      <c r="B961" s="278"/>
      <c r="C961" s="277"/>
      <c r="D961" s="279"/>
      <c r="E961" s="280"/>
      <c r="F961" s="277"/>
      <c r="G961" s="281"/>
      <c r="H961" s="281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5.75" customHeight="1">
      <c r="A962" s="277"/>
      <c r="B962" s="278"/>
      <c r="C962" s="277"/>
      <c r="D962" s="279"/>
      <c r="E962" s="280"/>
      <c r="F962" s="277"/>
      <c r="G962" s="281"/>
      <c r="H962" s="281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5.75" customHeight="1">
      <c r="A963" s="277"/>
      <c r="B963" s="278"/>
      <c r="C963" s="277"/>
      <c r="D963" s="279"/>
      <c r="E963" s="280"/>
      <c r="F963" s="277"/>
      <c r="G963" s="281"/>
      <c r="H963" s="281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5.75" customHeight="1">
      <c r="A964" s="277"/>
      <c r="B964" s="278"/>
      <c r="C964" s="277"/>
      <c r="D964" s="279"/>
      <c r="E964" s="280"/>
      <c r="F964" s="277"/>
      <c r="G964" s="281"/>
      <c r="H964" s="281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5.75" customHeight="1">
      <c r="A965" s="277"/>
      <c r="B965" s="278"/>
      <c r="C965" s="277"/>
      <c r="D965" s="279"/>
      <c r="E965" s="280"/>
      <c r="F965" s="277"/>
      <c r="G965" s="281"/>
      <c r="H965" s="281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5.75" customHeight="1">
      <c r="A966" s="277"/>
      <c r="B966" s="278"/>
      <c r="C966" s="277"/>
      <c r="D966" s="279"/>
      <c r="E966" s="280"/>
      <c r="F966" s="277"/>
      <c r="G966" s="281"/>
      <c r="H966" s="281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930">
    <mergeCell ref="G906:H906"/>
    <mergeCell ref="G907:H907"/>
    <mergeCell ref="G908:H908"/>
    <mergeCell ref="G909:H909"/>
    <mergeCell ref="G895:H895"/>
    <mergeCell ref="G896:H898"/>
    <mergeCell ref="F900:H900"/>
    <mergeCell ref="G902:H902"/>
    <mergeCell ref="G903:H903"/>
    <mergeCell ref="G904:H904"/>
    <mergeCell ref="G905:H905"/>
    <mergeCell ref="G850:H850"/>
    <mergeCell ref="G851:H853"/>
    <mergeCell ref="F855:H855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B865:B868"/>
    <mergeCell ref="G865:H865"/>
    <mergeCell ref="D867:D868"/>
    <mergeCell ref="G866:H868"/>
    <mergeCell ref="F870:H870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3"/>
    <mergeCell ref="F885:H885"/>
    <mergeCell ref="G887:H887"/>
    <mergeCell ref="D897:D898"/>
    <mergeCell ref="A901:D901"/>
    <mergeCell ref="B903:C905"/>
    <mergeCell ref="B910:B913"/>
    <mergeCell ref="D912:D913"/>
    <mergeCell ref="A916:D916"/>
    <mergeCell ref="B918:C920"/>
    <mergeCell ref="A871:D871"/>
    <mergeCell ref="B873:C875"/>
    <mergeCell ref="B880:B883"/>
    <mergeCell ref="D882:D883"/>
    <mergeCell ref="A886:D886"/>
    <mergeCell ref="B888:C890"/>
    <mergeCell ref="B895:B898"/>
    <mergeCell ref="G888:H888"/>
    <mergeCell ref="G889:H889"/>
    <mergeCell ref="G890:H890"/>
    <mergeCell ref="G891:H891"/>
    <mergeCell ref="G892:H892"/>
    <mergeCell ref="G893:H893"/>
    <mergeCell ref="G894:H894"/>
    <mergeCell ref="G740:H740"/>
    <mergeCell ref="G741:H741"/>
    <mergeCell ref="G742:H742"/>
    <mergeCell ref="G743:H743"/>
    <mergeCell ref="G744:H744"/>
    <mergeCell ref="G729:H729"/>
    <mergeCell ref="G730:H730"/>
    <mergeCell ref="G731:H733"/>
    <mergeCell ref="F735:H735"/>
    <mergeCell ref="G737:H737"/>
    <mergeCell ref="G738:H738"/>
    <mergeCell ref="G739:H739"/>
    <mergeCell ref="G756:H756"/>
    <mergeCell ref="G757:H757"/>
    <mergeCell ref="G758:H758"/>
    <mergeCell ref="G759:H759"/>
    <mergeCell ref="G745:H745"/>
    <mergeCell ref="G746:H748"/>
    <mergeCell ref="F750:H750"/>
    <mergeCell ref="G752:H752"/>
    <mergeCell ref="G753:H753"/>
    <mergeCell ref="G754:H754"/>
    <mergeCell ref="G755:H755"/>
    <mergeCell ref="G711:H711"/>
    <mergeCell ref="G712:H712"/>
    <mergeCell ref="G713:H713"/>
    <mergeCell ref="G714:H714"/>
    <mergeCell ref="G715:H715"/>
    <mergeCell ref="G716:H718"/>
    <mergeCell ref="F720:H720"/>
    <mergeCell ref="G722:H722"/>
    <mergeCell ref="G723:H723"/>
    <mergeCell ref="G724:H724"/>
    <mergeCell ref="G725:H725"/>
    <mergeCell ref="G726:H726"/>
    <mergeCell ref="G727:H727"/>
    <mergeCell ref="G728:H728"/>
    <mergeCell ref="G776:H778"/>
    <mergeCell ref="D777:D778"/>
    <mergeCell ref="F780:H780"/>
    <mergeCell ref="G768:H768"/>
    <mergeCell ref="G769:H769"/>
    <mergeCell ref="G771:H771"/>
    <mergeCell ref="G772:H772"/>
    <mergeCell ref="G773:H773"/>
    <mergeCell ref="G774:H774"/>
    <mergeCell ref="G775:H775"/>
    <mergeCell ref="G760:H760"/>
    <mergeCell ref="G761:H763"/>
    <mergeCell ref="D762:D763"/>
    <mergeCell ref="F765:H765"/>
    <mergeCell ref="A766:D766"/>
    <mergeCell ref="G767:H767"/>
    <mergeCell ref="G770:H770"/>
    <mergeCell ref="B768:C770"/>
    <mergeCell ref="A781:D781"/>
    <mergeCell ref="G782:H782"/>
    <mergeCell ref="B783:C785"/>
    <mergeCell ref="G783:H783"/>
    <mergeCell ref="G784:H784"/>
    <mergeCell ref="G785:H785"/>
    <mergeCell ref="G686:H688"/>
    <mergeCell ref="D687:D688"/>
    <mergeCell ref="F690:H690"/>
    <mergeCell ref="A691:D691"/>
    <mergeCell ref="G692:H692"/>
    <mergeCell ref="B693:C695"/>
    <mergeCell ref="G693:H693"/>
    <mergeCell ref="G694:H694"/>
    <mergeCell ref="G695:H695"/>
    <mergeCell ref="G696:H696"/>
    <mergeCell ref="G697:H697"/>
    <mergeCell ref="G698:H698"/>
    <mergeCell ref="G699:H699"/>
    <mergeCell ref="B700:B703"/>
    <mergeCell ref="G700:H700"/>
    <mergeCell ref="G701:H703"/>
    <mergeCell ref="F705:H705"/>
    <mergeCell ref="G707:H707"/>
    <mergeCell ref="G708:H708"/>
    <mergeCell ref="G709:H709"/>
    <mergeCell ref="G710:H710"/>
    <mergeCell ref="D702:D703"/>
    <mergeCell ref="A706:D706"/>
    <mergeCell ref="B708:C710"/>
    <mergeCell ref="B715:B718"/>
    <mergeCell ref="D717:D718"/>
    <mergeCell ref="A721:D721"/>
    <mergeCell ref="B723:C725"/>
    <mergeCell ref="B745:B748"/>
    <mergeCell ref="B760:B763"/>
    <mergeCell ref="B775:B778"/>
    <mergeCell ref="B790:B793"/>
    <mergeCell ref="B730:B733"/>
    <mergeCell ref="D732:D733"/>
    <mergeCell ref="A736:D736"/>
    <mergeCell ref="B738:C740"/>
    <mergeCell ref="D747:D748"/>
    <mergeCell ref="A751:D751"/>
    <mergeCell ref="B753:C755"/>
    <mergeCell ref="G786:H786"/>
    <mergeCell ref="G787:H787"/>
    <mergeCell ref="G788:H788"/>
    <mergeCell ref="G789:H789"/>
    <mergeCell ref="G790:H790"/>
    <mergeCell ref="G791:H793"/>
    <mergeCell ref="D792:D793"/>
    <mergeCell ref="G910:H910"/>
    <mergeCell ref="G911:H913"/>
    <mergeCell ref="F915:H915"/>
    <mergeCell ref="G917:H917"/>
    <mergeCell ref="G918:H918"/>
    <mergeCell ref="G919:H919"/>
    <mergeCell ref="G920:H920"/>
    <mergeCell ref="G926:H928"/>
    <mergeCell ref="F930:H930"/>
    <mergeCell ref="G921:H921"/>
    <mergeCell ref="G922:H922"/>
    <mergeCell ref="G923:H923"/>
    <mergeCell ref="G924:H924"/>
    <mergeCell ref="B925:B928"/>
    <mergeCell ref="G925:H925"/>
    <mergeCell ref="D927:D928"/>
    <mergeCell ref="G55:H55"/>
    <mergeCell ref="G56:H58"/>
    <mergeCell ref="G48:H48"/>
    <mergeCell ref="G49:H49"/>
    <mergeCell ref="G50:H50"/>
    <mergeCell ref="G51:H51"/>
    <mergeCell ref="G52:H52"/>
    <mergeCell ref="G53:H53"/>
    <mergeCell ref="G54:H54"/>
    <mergeCell ref="G26:H28"/>
    <mergeCell ref="F30:H30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3"/>
    <mergeCell ref="F45:H45"/>
    <mergeCell ref="G47:H47"/>
    <mergeCell ref="F60:H60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3"/>
    <mergeCell ref="F75:H75"/>
    <mergeCell ref="G77:H77"/>
    <mergeCell ref="G78:H78"/>
    <mergeCell ref="G86:H88"/>
    <mergeCell ref="F90:H90"/>
    <mergeCell ref="G92:H92"/>
    <mergeCell ref="G79:H79"/>
    <mergeCell ref="G80:H80"/>
    <mergeCell ref="G81:H81"/>
    <mergeCell ref="G82:H82"/>
    <mergeCell ref="G83:H83"/>
    <mergeCell ref="G84:H84"/>
    <mergeCell ref="G85:H85"/>
    <mergeCell ref="A1:D1"/>
    <mergeCell ref="G2:H2"/>
    <mergeCell ref="B3:C5"/>
    <mergeCell ref="G3:H3"/>
    <mergeCell ref="G4:H4"/>
    <mergeCell ref="G5:H5"/>
    <mergeCell ref="G6:H6"/>
    <mergeCell ref="G7:H7"/>
    <mergeCell ref="G8:H8"/>
    <mergeCell ref="G9:H9"/>
    <mergeCell ref="B10:B13"/>
    <mergeCell ref="G10:H10"/>
    <mergeCell ref="G11:H13"/>
    <mergeCell ref="D12:D13"/>
    <mergeCell ref="F15:H15"/>
    <mergeCell ref="A16:D16"/>
    <mergeCell ref="G17:H17"/>
    <mergeCell ref="B18:C20"/>
    <mergeCell ref="G18:H18"/>
    <mergeCell ref="G19:H19"/>
    <mergeCell ref="G20:H20"/>
    <mergeCell ref="G21:H21"/>
    <mergeCell ref="G22:H22"/>
    <mergeCell ref="G23:H23"/>
    <mergeCell ref="G24:H24"/>
    <mergeCell ref="B25:B28"/>
    <mergeCell ref="G25:H25"/>
    <mergeCell ref="D27:D28"/>
    <mergeCell ref="A31:D31"/>
    <mergeCell ref="B33:C35"/>
    <mergeCell ref="B40:B43"/>
    <mergeCell ref="D42:D43"/>
    <mergeCell ref="A46:D46"/>
    <mergeCell ref="B48:C50"/>
    <mergeCell ref="B55:B58"/>
    <mergeCell ref="D57:D58"/>
    <mergeCell ref="A61:D61"/>
    <mergeCell ref="B63:C65"/>
    <mergeCell ref="B70:B73"/>
    <mergeCell ref="D72:D73"/>
    <mergeCell ref="A76:D76"/>
    <mergeCell ref="B78:C80"/>
    <mergeCell ref="B85:B88"/>
    <mergeCell ref="D87:D88"/>
    <mergeCell ref="A91:D91"/>
    <mergeCell ref="B93:C95"/>
    <mergeCell ref="G93:H93"/>
    <mergeCell ref="G94:H94"/>
    <mergeCell ref="G95:H95"/>
    <mergeCell ref="G130:H130"/>
    <mergeCell ref="G131:H133"/>
    <mergeCell ref="F135:H135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8"/>
    <mergeCell ref="F150:H150"/>
    <mergeCell ref="G159:H159"/>
    <mergeCell ref="G160:H160"/>
    <mergeCell ref="G161:H163"/>
    <mergeCell ref="F165:H165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8"/>
    <mergeCell ref="G370:H370"/>
    <mergeCell ref="G371:H373"/>
    <mergeCell ref="F375:H375"/>
    <mergeCell ref="G377:H377"/>
    <mergeCell ref="G363:H363"/>
    <mergeCell ref="G364:H364"/>
    <mergeCell ref="G365:H365"/>
    <mergeCell ref="G366:H366"/>
    <mergeCell ref="G367:H367"/>
    <mergeCell ref="G368:H368"/>
    <mergeCell ref="G369:H369"/>
    <mergeCell ref="G294:H294"/>
    <mergeCell ref="G295:H295"/>
    <mergeCell ref="G296:H298"/>
    <mergeCell ref="F300:H300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3"/>
    <mergeCell ref="F315:H315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8"/>
    <mergeCell ref="F330:H330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3"/>
    <mergeCell ref="F345:H345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8"/>
    <mergeCell ref="F360:H360"/>
    <mergeCell ref="G362:H362"/>
    <mergeCell ref="D372:D373"/>
    <mergeCell ref="A376:D376"/>
    <mergeCell ref="B378:C380"/>
    <mergeCell ref="D387:D388"/>
    <mergeCell ref="A391:D391"/>
    <mergeCell ref="B393:C395"/>
    <mergeCell ref="D402:D403"/>
    <mergeCell ref="A406:D406"/>
    <mergeCell ref="B408:C410"/>
    <mergeCell ref="D417:D418"/>
    <mergeCell ref="A421:D421"/>
    <mergeCell ref="B423:C425"/>
    <mergeCell ref="A436:D436"/>
    <mergeCell ref="B438:C440"/>
    <mergeCell ref="A211:D211"/>
    <mergeCell ref="B213:C215"/>
    <mergeCell ref="B220:B223"/>
    <mergeCell ref="D222:D223"/>
    <mergeCell ref="A226:D226"/>
    <mergeCell ref="B228:C230"/>
    <mergeCell ref="B235:B238"/>
    <mergeCell ref="D237:D238"/>
    <mergeCell ref="A241:D241"/>
    <mergeCell ref="B243:C245"/>
    <mergeCell ref="B250:B253"/>
    <mergeCell ref="D252:D253"/>
    <mergeCell ref="A256:D256"/>
    <mergeCell ref="B258:C260"/>
    <mergeCell ref="A271:D271"/>
    <mergeCell ref="B273:C275"/>
    <mergeCell ref="A286:D286"/>
    <mergeCell ref="B288:C290"/>
    <mergeCell ref="A301:D301"/>
    <mergeCell ref="B303:C305"/>
    <mergeCell ref="B310:B313"/>
    <mergeCell ref="D312:D313"/>
    <mergeCell ref="A316:D316"/>
    <mergeCell ref="B318:C320"/>
    <mergeCell ref="B325:B328"/>
    <mergeCell ref="D327:D328"/>
    <mergeCell ref="A331:D331"/>
    <mergeCell ref="B333:C335"/>
    <mergeCell ref="B355:B358"/>
    <mergeCell ref="B370:B373"/>
    <mergeCell ref="B385:B388"/>
    <mergeCell ref="B400:B403"/>
    <mergeCell ref="B415:B418"/>
    <mergeCell ref="B430:B433"/>
    <mergeCell ref="B445:B448"/>
    <mergeCell ref="B340:B343"/>
    <mergeCell ref="D342:D343"/>
    <mergeCell ref="A346:D346"/>
    <mergeCell ref="B348:C350"/>
    <mergeCell ref="D357:D358"/>
    <mergeCell ref="A361:D361"/>
    <mergeCell ref="B363:C365"/>
    <mergeCell ref="D432:D433"/>
    <mergeCell ref="D447:D448"/>
    <mergeCell ref="A106:D106"/>
    <mergeCell ref="B108:C110"/>
    <mergeCell ref="B115:B118"/>
    <mergeCell ref="D117:D118"/>
    <mergeCell ref="A121:D121"/>
    <mergeCell ref="B123:C125"/>
    <mergeCell ref="B130:B133"/>
    <mergeCell ref="A166:D166"/>
    <mergeCell ref="B168:C170"/>
    <mergeCell ref="A181:D181"/>
    <mergeCell ref="B183:C185"/>
    <mergeCell ref="A196:D196"/>
    <mergeCell ref="B198:C200"/>
    <mergeCell ref="D132:D133"/>
    <mergeCell ref="A136:D136"/>
    <mergeCell ref="B138:C140"/>
    <mergeCell ref="B145:B148"/>
    <mergeCell ref="D147:D148"/>
    <mergeCell ref="A151:D151"/>
    <mergeCell ref="B153:C155"/>
    <mergeCell ref="G96:H96"/>
    <mergeCell ref="G97:H97"/>
    <mergeCell ref="G98:H98"/>
    <mergeCell ref="G99:H99"/>
    <mergeCell ref="B100:B103"/>
    <mergeCell ref="G100:H100"/>
    <mergeCell ref="D102:D103"/>
    <mergeCell ref="G101:H103"/>
    <mergeCell ref="F105:H105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8"/>
    <mergeCell ref="F120:H120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52:H152"/>
    <mergeCell ref="G153:H153"/>
    <mergeCell ref="G154:H154"/>
    <mergeCell ref="G155:H155"/>
    <mergeCell ref="G156:H156"/>
    <mergeCell ref="G157:H157"/>
    <mergeCell ref="G158:H158"/>
    <mergeCell ref="B160:B163"/>
    <mergeCell ref="D162:D163"/>
    <mergeCell ref="B175:B178"/>
    <mergeCell ref="D177:D178"/>
    <mergeCell ref="F180:H180"/>
    <mergeCell ref="G182:H182"/>
    <mergeCell ref="G183:H183"/>
    <mergeCell ref="G184:H184"/>
    <mergeCell ref="G185:H185"/>
    <mergeCell ref="G186:H186"/>
    <mergeCell ref="G187:H187"/>
    <mergeCell ref="G220:H220"/>
    <mergeCell ref="G221:H223"/>
    <mergeCell ref="F225:H225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8"/>
    <mergeCell ref="F240:H240"/>
    <mergeCell ref="G260:H260"/>
    <mergeCell ref="G261:H261"/>
    <mergeCell ref="G262:H262"/>
    <mergeCell ref="G263:H263"/>
    <mergeCell ref="G264:H264"/>
    <mergeCell ref="G249:H249"/>
    <mergeCell ref="G250:H250"/>
    <mergeCell ref="G251:H253"/>
    <mergeCell ref="F255:H255"/>
    <mergeCell ref="G257:H257"/>
    <mergeCell ref="G258:H258"/>
    <mergeCell ref="G259:H259"/>
    <mergeCell ref="G188:H188"/>
    <mergeCell ref="G189:H189"/>
    <mergeCell ref="B190:B193"/>
    <mergeCell ref="G190:H190"/>
    <mergeCell ref="G191:H193"/>
    <mergeCell ref="D192:D193"/>
    <mergeCell ref="F195:H195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B205:B208"/>
    <mergeCell ref="G205:H205"/>
    <mergeCell ref="G206:H208"/>
    <mergeCell ref="D207:D208"/>
    <mergeCell ref="F210:H210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42:H242"/>
    <mergeCell ref="G243:H243"/>
    <mergeCell ref="G244:H244"/>
    <mergeCell ref="G245:H245"/>
    <mergeCell ref="G246:H246"/>
    <mergeCell ref="G247:H247"/>
    <mergeCell ref="G248:H248"/>
    <mergeCell ref="B265:B268"/>
    <mergeCell ref="D267:D268"/>
    <mergeCell ref="B280:B283"/>
    <mergeCell ref="D282:D283"/>
    <mergeCell ref="B295:B298"/>
    <mergeCell ref="D297:D298"/>
    <mergeCell ref="G287:H287"/>
    <mergeCell ref="G288:H288"/>
    <mergeCell ref="G289:H289"/>
    <mergeCell ref="G290:H290"/>
    <mergeCell ref="G291:H291"/>
    <mergeCell ref="G292:H292"/>
    <mergeCell ref="G293:H293"/>
    <mergeCell ref="G265:H265"/>
    <mergeCell ref="G266:H268"/>
    <mergeCell ref="F270:H270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3"/>
    <mergeCell ref="F285:H285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8"/>
    <mergeCell ref="F390:H390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3"/>
    <mergeCell ref="F405:H405"/>
    <mergeCell ref="G407:H407"/>
    <mergeCell ref="G408:H408"/>
    <mergeCell ref="G409:H409"/>
    <mergeCell ref="G410:H410"/>
    <mergeCell ref="G411:H411"/>
    <mergeCell ref="G412:H412"/>
    <mergeCell ref="G413:H413"/>
    <mergeCell ref="G443:H443"/>
    <mergeCell ref="G444:H444"/>
    <mergeCell ref="G445:H445"/>
    <mergeCell ref="G446:H448"/>
    <mergeCell ref="F450:H450"/>
    <mergeCell ref="G452:H452"/>
    <mergeCell ref="F435:H435"/>
    <mergeCell ref="G437:H437"/>
    <mergeCell ref="G438:H438"/>
    <mergeCell ref="G439:H439"/>
    <mergeCell ref="G440:H440"/>
    <mergeCell ref="G441:H441"/>
    <mergeCell ref="G442:H442"/>
    <mergeCell ref="G475:H475"/>
    <mergeCell ref="G476:H478"/>
    <mergeCell ref="F480:H480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3"/>
    <mergeCell ref="F495:H495"/>
    <mergeCell ref="G529:H529"/>
    <mergeCell ref="G530:H530"/>
    <mergeCell ref="G531:H531"/>
    <mergeCell ref="G532:H532"/>
    <mergeCell ref="G533:H533"/>
    <mergeCell ref="G534:H534"/>
    <mergeCell ref="B535:B538"/>
    <mergeCell ref="G535:H535"/>
    <mergeCell ref="G536:H538"/>
    <mergeCell ref="F540:H540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3"/>
    <mergeCell ref="F555:H555"/>
    <mergeCell ref="G557:H557"/>
    <mergeCell ref="G558:H558"/>
    <mergeCell ref="G559:H559"/>
    <mergeCell ref="G560:H560"/>
    <mergeCell ref="G561:H561"/>
    <mergeCell ref="G562:H562"/>
    <mergeCell ref="G563:H563"/>
    <mergeCell ref="D537:D538"/>
    <mergeCell ref="A541:D541"/>
    <mergeCell ref="B543:C545"/>
    <mergeCell ref="B550:B553"/>
    <mergeCell ref="D552:D553"/>
    <mergeCell ref="A556:D556"/>
    <mergeCell ref="B558:C560"/>
    <mergeCell ref="F585:H585"/>
    <mergeCell ref="G587:H587"/>
    <mergeCell ref="G588:H588"/>
    <mergeCell ref="G589:H589"/>
    <mergeCell ref="G590:H590"/>
    <mergeCell ref="G591:H591"/>
    <mergeCell ref="G592:H592"/>
    <mergeCell ref="G602:H602"/>
    <mergeCell ref="G603:H603"/>
    <mergeCell ref="G593:H593"/>
    <mergeCell ref="G594:H594"/>
    <mergeCell ref="G595:H595"/>
    <mergeCell ref="G596:H598"/>
    <mergeCell ref="F600:H600"/>
    <mergeCell ref="A601:D601"/>
    <mergeCell ref="B603:C605"/>
    <mergeCell ref="G604:H604"/>
    <mergeCell ref="G605:H605"/>
    <mergeCell ref="G606:H606"/>
    <mergeCell ref="G607:H607"/>
    <mergeCell ref="G608:H608"/>
    <mergeCell ref="G609:H609"/>
    <mergeCell ref="B610:B613"/>
    <mergeCell ref="G610:H610"/>
    <mergeCell ref="G611:H613"/>
    <mergeCell ref="F615:H615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8"/>
    <mergeCell ref="F630:H630"/>
    <mergeCell ref="G632:H632"/>
    <mergeCell ref="G633:H633"/>
    <mergeCell ref="G634:H634"/>
    <mergeCell ref="G635:H635"/>
    <mergeCell ref="G636:H636"/>
    <mergeCell ref="G637:H637"/>
    <mergeCell ref="G638:H638"/>
    <mergeCell ref="B640:B643"/>
    <mergeCell ref="D642:D643"/>
    <mergeCell ref="A646:D646"/>
    <mergeCell ref="B648:C650"/>
    <mergeCell ref="D612:D613"/>
    <mergeCell ref="A616:D616"/>
    <mergeCell ref="B618:C620"/>
    <mergeCell ref="B625:B628"/>
    <mergeCell ref="D627:D628"/>
    <mergeCell ref="A631:D631"/>
    <mergeCell ref="B633:C635"/>
    <mergeCell ref="G458:H458"/>
    <mergeCell ref="G459:H459"/>
    <mergeCell ref="B460:B463"/>
    <mergeCell ref="G460:H460"/>
    <mergeCell ref="D462:D463"/>
    <mergeCell ref="A466:D466"/>
    <mergeCell ref="B468:C470"/>
    <mergeCell ref="G469:H469"/>
    <mergeCell ref="G470:H470"/>
    <mergeCell ref="G471:H471"/>
    <mergeCell ref="G472:H472"/>
    <mergeCell ref="G473:H473"/>
    <mergeCell ref="G474:H474"/>
    <mergeCell ref="B475:B478"/>
    <mergeCell ref="B505:B508"/>
    <mergeCell ref="D507:D508"/>
    <mergeCell ref="D477:D478"/>
    <mergeCell ref="A481:D481"/>
    <mergeCell ref="B483:C485"/>
    <mergeCell ref="B490:B493"/>
    <mergeCell ref="D492:D493"/>
    <mergeCell ref="A496:D496"/>
    <mergeCell ref="B498:C500"/>
    <mergeCell ref="G504:H504"/>
    <mergeCell ref="G505:H505"/>
    <mergeCell ref="G506:H508"/>
    <mergeCell ref="F510:H510"/>
    <mergeCell ref="A511:D511"/>
    <mergeCell ref="G512:H512"/>
    <mergeCell ref="B513:C515"/>
    <mergeCell ref="G515:H515"/>
    <mergeCell ref="G513:H513"/>
    <mergeCell ref="G514:H514"/>
    <mergeCell ref="G516:H516"/>
    <mergeCell ref="G517:H517"/>
    <mergeCell ref="G518:H518"/>
    <mergeCell ref="G519:H519"/>
    <mergeCell ref="B520:B523"/>
    <mergeCell ref="D522:D523"/>
    <mergeCell ref="G414:H414"/>
    <mergeCell ref="G415:H415"/>
    <mergeCell ref="G416:H418"/>
    <mergeCell ref="F420:H420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3"/>
    <mergeCell ref="A451:D451"/>
    <mergeCell ref="B453:C455"/>
    <mergeCell ref="G453:H453"/>
    <mergeCell ref="G454:H454"/>
    <mergeCell ref="G455:H455"/>
    <mergeCell ref="G456:H456"/>
    <mergeCell ref="G457:H457"/>
    <mergeCell ref="F465:H465"/>
    <mergeCell ref="G467:H467"/>
    <mergeCell ref="G461:H463"/>
    <mergeCell ref="G468:H468"/>
    <mergeCell ref="G497:H497"/>
    <mergeCell ref="G498:H498"/>
    <mergeCell ref="G499:H499"/>
    <mergeCell ref="G500:H500"/>
    <mergeCell ref="G501:H501"/>
    <mergeCell ref="G502:H502"/>
    <mergeCell ref="G503:H503"/>
    <mergeCell ref="G520:H520"/>
    <mergeCell ref="G521:H523"/>
    <mergeCell ref="F525:H525"/>
    <mergeCell ref="A526:D526"/>
    <mergeCell ref="G527:H527"/>
    <mergeCell ref="B528:C530"/>
    <mergeCell ref="G528:H528"/>
    <mergeCell ref="G564:H564"/>
    <mergeCell ref="G565:H565"/>
    <mergeCell ref="G566:H568"/>
    <mergeCell ref="F570:H570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3"/>
    <mergeCell ref="B580:B583"/>
    <mergeCell ref="B595:B598"/>
    <mergeCell ref="B565:B568"/>
    <mergeCell ref="D567:D568"/>
    <mergeCell ref="A571:D571"/>
    <mergeCell ref="B573:C575"/>
    <mergeCell ref="D582:D583"/>
    <mergeCell ref="A586:D586"/>
    <mergeCell ref="B588:C590"/>
    <mergeCell ref="D597:D598"/>
    <mergeCell ref="G639:H639"/>
    <mergeCell ref="G640:H640"/>
    <mergeCell ref="G641:H643"/>
    <mergeCell ref="F645:H645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8"/>
    <mergeCell ref="F660:H660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3"/>
    <mergeCell ref="F675:H675"/>
    <mergeCell ref="G677:H677"/>
    <mergeCell ref="G678:H678"/>
    <mergeCell ref="B670:B673"/>
    <mergeCell ref="B685:B688"/>
    <mergeCell ref="B655:B658"/>
    <mergeCell ref="D657:D658"/>
    <mergeCell ref="A661:D661"/>
    <mergeCell ref="B663:C665"/>
    <mergeCell ref="D672:D673"/>
    <mergeCell ref="A676:D676"/>
    <mergeCell ref="B678:C680"/>
    <mergeCell ref="G679:H679"/>
    <mergeCell ref="G680:H680"/>
    <mergeCell ref="G681:H681"/>
    <mergeCell ref="G682:H682"/>
    <mergeCell ref="G683:H683"/>
    <mergeCell ref="G684:H684"/>
    <mergeCell ref="G685:H685"/>
    <mergeCell ref="G846:H846"/>
    <mergeCell ref="G847:H847"/>
    <mergeCell ref="G848:H848"/>
    <mergeCell ref="G849:H849"/>
    <mergeCell ref="G835:H835"/>
    <mergeCell ref="G836:H838"/>
    <mergeCell ref="F840:H840"/>
    <mergeCell ref="G842:H842"/>
    <mergeCell ref="G843:H843"/>
    <mergeCell ref="G844:H844"/>
    <mergeCell ref="G845:H845"/>
    <mergeCell ref="F795:H795"/>
    <mergeCell ref="A796:D796"/>
    <mergeCell ref="G797:H797"/>
    <mergeCell ref="B798:C800"/>
    <mergeCell ref="G798:H798"/>
    <mergeCell ref="G799:H799"/>
    <mergeCell ref="G800:H800"/>
    <mergeCell ref="G801:H801"/>
    <mergeCell ref="G802:H802"/>
    <mergeCell ref="G803:H803"/>
    <mergeCell ref="G804:H804"/>
    <mergeCell ref="B805:B808"/>
    <mergeCell ref="G805:H805"/>
    <mergeCell ref="D807:D808"/>
    <mergeCell ref="G806:H808"/>
    <mergeCell ref="F810:H810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0:H820"/>
    <mergeCell ref="G821:H823"/>
    <mergeCell ref="F825:H825"/>
    <mergeCell ref="G827:H827"/>
    <mergeCell ref="D837:D838"/>
    <mergeCell ref="A841:D841"/>
    <mergeCell ref="B843:C845"/>
    <mergeCell ref="B850:B853"/>
    <mergeCell ref="D852:D853"/>
    <mergeCell ref="A856:D856"/>
    <mergeCell ref="B858:C860"/>
    <mergeCell ref="A811:D811"/>
    <mergeCell ref="B813:C815"/>
    <mergeCell ref="B820:B823"/>
    <mergeCell ref="D822:D823"/>
    <mergeCell ref="A826:D826"/>
    <mergeCell ref="B828:C830"/>
    <mergeCell ref="B835:B838"/>
    <mergeCell ref="G828:H828"/>
    <mergeCell ref="G829:H829"/>
    <mergeCell ref="G830:H830"/>
    <mergeCell ref="G831:H831"/>
    <mergeCell ref="G832:H832"/>
    <mergeCell ref="G833:H833"/>
    <mergeCell ref="G834:H834"/>
  </mergeCells>
  <printOptions gridLines="1" horizontalCentered="1"/>
  <pageMargins bottom="0.75" footer="0.0" header="0.0" left="0.17598425196850392" right="0.21719045189403868" top="0.343562874251497"/>
  <pageSetup fitToHeight="0" paperSize="5" cellComments="atEnd" orientation="portrait" pageOrder="overThenDown"/>
  <drawing r:id="rId1"/>
</worksheet>
</file>