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6766196e7c065f/geo 3/Documentos/Chato Solutions/Publicaciones_RIGOPETRODATA/Videos youtube/VIDEOS_PETROLERA/Yacimientos/Generación de curvas KR/"/>
    </mc:Choice>
  </mc:AlternateContent>
  <xr:revisionPtr revIDLastSave="309" documentId="13_ncr:1_{B42C2D00-1A59-4F46-B914-956379AC9311}" xr6:coauthVersionLast="47" xr6:coauthVersionMax="47" xr10:uidLastSave="{24C33D33-E9E2-41CA-A4B7-6B136378F7AC}"/>
  <bookViews>
    <workbookView xWindow="-120" yWindow="-120" windowWidth="29040" windowHeight="15720" xr2:uid="{5ED6FB69-C28B-4FC4-BB77-7EC8DDD2B9CA}"/>
  </bookViews>
  <sheets>
    <sheet name="Hoja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9" i="2"/>
  <c r="C9" i="2"/>
  <c r="C23" i="2"/>
  <c r="B23" i="2"/>
  <c r="A23" i="2"/>
  <c r="A24" i="2"/>
  <c r="D24" i="2" s="1"/>
  <c r="A9" i="2"/>
  <c r="B9" i="2" s="1"/>
  <c r="B24" i="2" l="1"/>
  <c r="A10" i="2"/>
  <c r="A25" i="2"/>
  <c r="C24" i="2"/>
  <c r="B10" i="2" l="1"/>
  <c r="D10" i="2"/>
  <c r="A11" i="2"/>
  <c r="C10" i="2"/>
  <c r="C25" i="2"/>
  <c r="B25" i="2"/>
  <c r="D25" i="2"/>
  <c r="A26" i="2"/>
  <c r="A27" i="2" l="1"/>
  <c r="C26" i="2"/>
  <c r="B26" i="2"/>
  <c r="D26" i="2"/>
  <c r="A12" i="2"/>
  <c r="B11" i="2"/>
  <c r="D11" i="2"/>
  <c r="C11" i="2"/>
  <c r="A13" i="2" l="1"/>
  <c r="C12" i="2"/>
  <c r="B12" i="2"/>
  <c r="D12" i="2"/>
  <c r="A28" i="2"/>
  <c r="B27" i="2"/>
  <c r="D27" i="2"/>
  <c r="C27" i="2"/>
  <c r="C28" i="2" l="1"/>
  <c r="B28" i="2"/>
  <c r="D28" i="2"/>
  <c r="A14" i="2"/>
  <c r="D13" i="2"/>
  <c r="C13" i="2"/>
  <c r="B13" i="2"/>
  <c r="B14" i="2" l="1"/>
  <c r="D14" i="2"/>
  <c r="C14" i="2"/>
</calcChain>
</file>

<file path=xl/sharedStrings.xml><?xml version="1.0" encoding="utf-8"?>
<sst xmlns="http://schemas.openxmlformats.org/spreadsheetml/2006/main" count="24" uniqueCount="22">
  <si>
    <t>Swi</t>
  </si>
  <si>
    <t>Sor</t>
  </si>
  <si>
    <t>kromax</t>
  </si>
  <si>
    <t>krwmax</t>
  </si>
  <si>
    <t>Sw</t>
  </si>
  <si>
    <t>Krw</t>
  </si>
  <si>
    <t>kro</t>
  </si>
  <si>
    <t>krgmax</t>
  </si>
  <si>
    <t>Sorg</t>
  </si>
  <si>
    <t>Sg</t>
  </si>
  <si>
    <t>Krg</t>
  </si>
  <si>
    <t>Pc</t>
  </si>
  <si>
    <t>nw</t>
  </si>
  <si>
    <t>no</t>
  </si>
  <si>
    <t>np</t>
  </si>
  <si>
    <t>ngo</t>
  </si>
  <si>
    <t>ng</t>
  </si>
  <si>
    <t>npg</t>
  </si>
  <si>
    <t>Pcmax</t>
  </si>
  <si>
    <t>Sgc</t>
  </si>
  <si>
    <t>Pcmaxgo</t>
  </si>
  <si>
    <t>Kro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</si>
</sst>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2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310758500953"/>
          <c:y val="7.5894899129499982E-2"/>
          <c:w val="0.7640555555555556"/>
          <c:h val="0.7390552709042850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Hoja1!$B$8</c:f>
              <c:strCache>
                <c:ptCount val="1"/>
                <c:pt idx="0">
                  <c:v>Krw</c:v>
                </c:pt>
              </c:strCache>
            </c:strRef>
          </c:tx>
          <c:spPr>
            <a:ln w="317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Hoja1!$A$9:$A$14</c:f>
              <c:numCache>
                <c:formatCode>General</c:formatCode>
                <c:ptCount val="6"/>
                <c:pt idx="0">
                  <c:v>0.2</c:v>
                </c:pt>
                <c:pt idx="1">
                  <c:v>0.29000000000000004</c:v>
                </c:pt>
                <c:pt idx="2">
                  <c:v>0.38000000000000006</c:v>
                </c:pt>
                <c:pt idx="3">
                  <c:v>0.47000000000000008</c:v>
                </c:pt>
                <c:pt idx="4">
                  <c:v>0.56000000000000005</c:v>
                </c:pt>
                <c:pt idx="5">
                  <c:v>0.65</c:v>
                </c:pt>
              </c:numCache>
            </c:numRef>
          </c:xVal>
          <c:yVal>
            <c:numRef>
              <c:f>Hoja1!$B$9:$B$14</c:f>
              <c:numCache>
                <c:formatCode>0.000</c:formatCode>
                <c:ptCount val="6"/>
                <c:pt idx="0">
                  <c:v>0</c:v>
                </c:pt>
                <c:pt idx="1">
                  <c:v>1.6000000000000004E-2</c:v>
                </c:pt>
                <c:pt idx="2">
                  <c:v>6.4000000000000015E-2</c:v>
                </c:pt>
                <c:pt idx="3">
                  <c:v>0.14400000000000004</c:v>
                </c:pt>
                <c:pt idx="4">
                  <c:v>0.25599999999999995</c:v>
                </c:pt>
                <c:pt idx="5">
                  <c:v>0.39999999999999991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EE-41C0-9923-44E419B7EEC5}"/>
            </c:ext>
          </c:extLst>
        </c:ser>
        <c:ser>
          <c:idx val="0"/>
          <c:order val="1"/>
          <c:tx>
            <c:strRef>
              <c:f>Hoja1!$C$8</c:f>
              <c:strCache>
                <c:ptCount val="1"/>
                <c:pt idx="0">
                  <c:v>Kro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Hoja1!$A$9:$A$14</c:f>
              <c:numCache>
                <c:formatCode>General</c:formatCode>
                <c:ptCount val="6"/>
                <c:pt idx="0">
                  <c:v>0.2</c:v>
                </c:pt>
                <c:pt idx="1">
                  <c:v>0.29000000000000004</c:v>
                </c:pt>
                <c:pt idx="2">
                  <c:v>0.38000000000000006</c:v>
                </c:pt>
                <c:pt idx="3">
                  <c:v>0.47000000000000008</c:v>
                </c:pt>
                <c:pt idx="4">
                  <c:v>0.56000000000000005</c:v>
                </c:pt>
                <c:pt idx="5">
                  <c:v>0.65</c:v>
                </c:pt>
              </c:numCache>
            </c:numRef>
          </c:xVal>
          <c:yVal>
            <c:numRef>
              <c:f>Hoja1!$C$9:$C$14</c:f>
              <c:numCache>
                <c:formatCode>0.000</c:formatCode>
                <c:ptCount val="6"/>
                <c:pt idx="0">
                  <c:v>0.85</c:v>
                </c:pt>
                <c:pt idx="1">
                  <c:v>0.62193487062116359</c:v>
                </c:pt>
                <c:pt idx="2">
                  <c:v>0.41574848589902041</c:v>
                </c:pt>
                <c:pt idx="3">
                  <c:v>0.23566924667274963</c:v>
                </c:pt>
                <c:pt idx="4">
                  <c:v>8.9301945349728018E-2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E-41C0-9923-44E419B7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46943"/>
        <c:axId val="1547946463"/>
      </c:scatterChart>
      <c:scatterChart>
        <c:scatterStyle val="smoothMarker"/>
        <c:varyColors val="0"/>
        <c:ser>
          <c:idx val="2"/>
          <c:order val="2"/>
          <c:tx>
            <c:strRef>
              <c:f>Hoja1!$D$8</c:f>
              <c:strCache>
                <c:ptCount val="1"/>
                <c:pt idx="0">
                  <c:v>Pc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Hoja1!$A$9:$A$14</c:f>
              <c:numCache>
                <c:formatCode>General</c:formatCode>
                <c:ptCount val="6"/>
                <c:pt idx="0">
                  <c:v>0.2</c:v>
                </c:pt>
                <c:pt idx="1">
                  <c:v>0.29000000000000004</c:v>
                </c:pt>
                <c:pt idx="2">
                  <c:v>0.38000000000000006</c:v>
                </c:pt>
                <c:pt idx="3">
                  <c:v>0.47000000000000008</c:v>
                </c:pt>
                <c:pt idx="4">
                  <c:v>0.56000000000000005</c:v>
                </c:pt>
                <c:pt idx="5">
                  <c:v>0.65</c:v>
                </c:pt>
              </c:numCache>
            </c:numRef>
          </c:xVal>
          <c:yVal>
            <c:numRef>
              <c:f>Hoja1!$D$9:$D$14</c:f>
              <c:numCache>
                <c:formatCode>0.00</c:formatCode>
                <c:ptCount val="6"/>
                <c:pt idx="0">
                  <c:v>20</c:v>
                </c:pt>
                <c:pt idx="1">
                  <c:v>10.239999999999993</c:v>
                </c:pt>
                <c:pt idx="2">
                  <c:v>4.319999999999995</c:v>
                </c:pt>
                <c:pt idx="3">
                  <c:v>1.279999999999998</c:v>
                </c:pt>
                <c:pt idx="4">
                  <c:v>0.15999999999999975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EE-41C0-9923-44E419B7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88495"/>
        <c:axId val="129389935"/>
      </c:scatterChart>
      <c:valAx>
        <c:axId val="15479469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547946463"/>
        <c:crosses val="autoZero"/>
        <c:crossBetween val="midCat"/>
        <c:majorUnit val="0.2"/>
      </c:valAx>
      <c:valAx>
        <c:axId val="1547946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1547946943"/>
        <c:crosses val="autoZero"/>
        <c:crossBetween val="midCat"/>
      </c:valAx>
      <c:valAx>
        <c:axId val="129389935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crossAx val="129388495"/>
        <c:crosses val="max"/>
        <c:crossBetween val="midCat"/>
      </c:valAx>
      <c:valAx>
        <c:axId val="129388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389935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Krg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Hoja1!$A$23:$A$28</c:f>
              <c:numCache>
                <c:formatCode>0.00</c:formatCode>
                <c:ptCount val="6"/>
                <c:pt idx="0" formatCode="General">
                  <c:v>0.05</c:v>
                </c:pt>
                <c:pt idx="1">
                  <c:v>0.15400000000000003</c:v>
                </c:pt>
                <c:pt idx="2">
                  <c:v>0.25800000000000001</c:v>
                </c:pt>
                <c:pt idx="3">
                  <c:v>0.36199999999999999</c:v>
                </c:pt>
                <c:pt idx="4">
                  <c:v>0.46599999999999997</c:v>
                </c:pt>
                <c:pt idx="5">
                  <c:v>0.56999999999999995</c:v>
                </c:pt>
              </c:numCache>
            </c:numRef>
          </c:xVal>
          <c:yVal>
            <c:numRef>
              <c:f>Hoja1!$B$23:$B$28</c:f>
              <c:numCache>
                <c:formatCode>0.000</c:formatCode>
                <c:ptCount val="6"/>
                <c:pt idx="0">
                  <c:v>0</c:v>
                </c:pt>
                <c:pt idx="1">
                  <c:v>3.8000000000000013E-2</c:v>
                </c:pt>
                <c:pt idx="2">
                  <c:v>0.15200000000000002</c:v>
                </c:pt>
                <c:pt idx="3">
                  <c:v>0.34199999999999997</c:v>
                </c:pt>
                <c:pt idx="4">
                  <c:v>0.60799999999999987</c:v>
                </c:pt>
                <c:pt idx="5">
                  <c:v>0.94999999999999951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5-492C-83CE-3D54927BDA9C}"/>
            </c:ext>
          </c:extLst>
        </c:ser>
        <c:ser>
          <c:idx val="1"/>
          <c:order val="1"/>
          <c:tx>
            <c:strRef>
              <c:f>Hoja1!$C$22</c:f>
              <c:strCache>
                <c:ptCount val="1"/>
                <c:pt idx="0">
                  <c:v>kro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Hoja1!$A$23:$A$28</c:f>
              <c:numCache>
                <c:formatCode>0.00</c:formatCode>
                <c:ptCount val="6"/>
                <c:pt idx="0" formatCode="General">
                  <c:v>0.05</c:v>
                </c:pt>
                <c:pt idx="1">
                  <c:v>0.15400000000000003</c:v>
                </c:pt>
                <c:pt idx="2">
                  <c:v>0.25800000000000001</c:v>
                </c:pt>
                <c:pt idx="3">
                  <c:v>0.36199999999999999</c:v>
                </c:pt>
                <c:pt idx="4">
                  <c:v>0.46599999999999997</c:v>
                </c:pt>
                <c:pt idx="5">
                  <c:v>0.56999999999999995</c:v>
                </c:pt>
              </c:numCache>
            </c:numRef>
          </c:xVal>
          <c:yVal>
            <c:numRef>
              <c:f>Hoja1!$C$23:$C$28</c:f>
              <c:numCache>
                <c:formatCode>0.000</c:formatCode>
                <c:ptCount val="6"/>
                <c:pt idx="0">
                  <c:v>0.6</c:v>
                </c:pt>
                <c:pt idx="1">
                  <c:v>0.41985103639421861</c:v>
                </c:pt>
                <c:pt idx="2">
                  <c:v>0.26496789221442002</c:v>
                </c:pt>
                <c:pt idx="3">
                  <c:v>0.13849919096709246</c:v>
                </c:pt>
                <c:pt idx="4">
                  <c:v>4.5687694529181075E-2</c:v>
                </c:pt>
                <c:pt idx="5">
                  <c:v>5.5195831749240206E-27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A5-492C-83CE-3D54927B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1343"/>
        <c:axId val="123778863"/>
      </c:scatterChart>
      <c:scatterChart>
        <c:scatterStyle val="smoothMarker"/>
        <c:varyColors val="0"/>
        <c:ser>
          <c:idx val="2"/>
          <c:order val="2"/>
          <c:tx>
            <c:strRef>
              <c:f>Hoja1!$D$22</c:f>
              <c:strCache>
                <c:ptCount val="1"/>
                <c:pt idx="0">
                  <c:v>Pc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Hoja1!$A$23:$A$28</c:f>
              <c:numCache>
                <c:formatCode>0.00</c:formatCode>
                <c:ptCount val="6"/>
                <c:pt idx="0" formatCode="General">
                  <c:v>0.05</c:v>
                </c:pt>
                <c:pt idx="1">
                  <c:v>0.15400000000000003</c:v>
                </c:pt>
                <c:pt idx="2">
                  <c:v>0.25800000000000001</c:v>
                </c:pt>
                <c:pt idx="3">
                  <c:v>0.36199999999999999</c:v>
                </c:pt>
                <c:pt idx="4">
                  <c:v>0.46599999999999997</c:v>
                </c:pt>
                <c:pt idx="5">
                  <c:v>0.56999999999999995</c:v>
                </c:pt>
              </c:numCache>
            </c:numRef>
          </c:xVal>
          <c:yVal>
            <c:numRef>
              <c:f>Hoja1!$D$23:$D$28</c:f>
              <c:numCache>
                <c:formatCode>0.000</c:formatCode>
                <c:ptCount val="6"/>
                <c:pt idx="0">
                  <c:v>0</c:v>
                </c:pt>
                <c:pt idx="1">
                  <c:v>0.2400000000000001</c:v>
                </c:pt>
                <c:pt idx="2">
                  <c:v>1.9200000000000004</c:v>
                </c:pt>
                <c:pt idx="3">
                  <c:v>6.4799999999999995</c:v>
                </c:pt>
                <c:pt idx="4">
                  <c:v>15.359999999999998</c:v>
                </c:pt>
                <c:pt idx="5">
                  <c:v>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A5-492C-83CE-3D54927B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6431"/>
        <c:axId val="126005951"/>
      </c:scatterChart>
      <c:valAx>
        <c:axId val="1237913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78863"/>
        <c:crosses val="autoZero"/>
        <c:crossBetween val="midCat"/>
      </c:valAx>
      <c:valAx>
        <c:axId val="1237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791343"/>
        <c:crosses val="autoZero"/>
        <c:crossBetween val="midCat"/>
      </c:valAx>
      <c:valAx>
        <c:axId val="126005951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006431"/>
        <c:crosses val="max"/>
        <c:crossBetween val="midCat"/>
      </c:valAx>
      <c:valAx>
        <c:axId val="12600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0595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26895</xdr:colOff>
      <xdr:row>0</xdr:row>
      <xdr:rowOff>0</xdr:rowOff>
    </xdr:from>
    <xdr:to>
      <xdr:col>9</xdr:col>
      <xdr:colOff>412377</xdr:colOff>
      <xdr:row>14</xdr:row>
      <xdr:rowOff>158184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16085B-F0E2-41EF-B552-40F04BA6E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8895" y="0"/>
          <a:ext cx="2671482" cy="2825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776194</xdr:colOff>
      <xdr:row>0</xdr:row>
      <xdr:rowOff>0</xdr:rowOff>
    </xdr:from>
    <xdr:to>
      <xdr:col>13</xdr:col>
      <xdr:colOff>391624</xdr:colOff>
      <xdr:row>14</xdr:row>
      <xdr:rowOff>89647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253D8B-3095-4F74-ACE5-CBCAA03DD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4669" y="0"/>
          <a:ext cx="2672955" cy="2756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57977</xdr:colOff>
      <xdr:row>15</xdr:row>
      <xdr:rowOff>69572</xdr:rowOff>
    </xdr:from>
    <xdr:to>
      <xdr:col>9</xdr:col>
      <xdr:colOff>604630</xdr:colOff>
      <xdr:row>30</xdr:row>
      <xdr:rowOff>8281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8A8D40-01D7-FD42-2B44-5383DCD78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41412</xdr:colOff>
      <xdr:row>15</xdr:row>
      <xdr:rowOff>99390</xdr:rowOff>
    </xdr:from>
    <xdr:to>
      <xdr:col>13</xdr:col>
      <xdr:colOff>331304</xdr:colOff>
      <xdr:row>30</xdr:row>
      <xdr:rowOff>24847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BAEAEC-9C08-D988-C65F-B4911CF0D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01F8-EF38-453F-89BC-D733A4A6A8FD}">
  <dimension ref="A2:E29"/>
  <sheetViews>
    <sheetView tabSelected="1" zoomScale="115" zoomScaleNormal="115" workbookViewId="0">
      <selection activeCell="F23" sqref="F23"/>
    </sheetView>
  </sheetViews>
  <sheetFormatPr baseColWidth="10" defaultColWidth="11.42578125" defaultRowHeight="15" x14ac:dyDescent="0.25"/>
  <sheetData>
    <row r="2" spans="1:5" x14ac:dyDescent="0.25">
      <c r="A2" s="5" t="s">
        <v>0</v>
      </c>
      <c r="B2" s="2">
        <v>0.2</v>
      </c>
      <c r="D2" s="5" t="s">
        <v>12</v>
      </c>
      <c r="E2" s="2">
        <v>2</v>
      </c>
    </row>
    <row r="3" spans="1:5" x14ac:dyDescent="0.25">
      <c r="A3" s="5" t="s">
        <v>1</v>
      </c>
      <c r="B3" s="2">
        <v>0.35</v>
      </c>
      <c r="D3" s="5" t="s">
        <v>13</v>
      </c>
      <c r="E3" s="2">
        <v>1.4</v>
      </c>
    </row>
    <row r="4" spans="1:5" x14ac:dyDescent="0.25">
      <c r="A4" s="5" t="s">
        <v>2</v>
      </c>
      <c r="B4" s="2">
        <v>0.85</v>
      </c>
      <c r="D4" s="5" t="s">
        <v>14</v>
      </c>
      <c r="E4" s="2">
        <v>3</v>
      </c>
    </row>
    <row r="5" spans="1:5" x14ac:dyDescent="0.25">
      <c r="A5" s="5" t="s">
        <v>3</v>
      </c>
      <c r="B5" s="2">
        <v>0.4</v>
      </c>
    </row>
    <row r="6" spans="1:5" x14ac:dyDescent="0.25">
      <c r="A6" s="5" t="s">
        <v>18</v>
      </c>
      <c r="B6" s="2">
        <v>20</v>
      </c>
    </row>
    <row r="8" spans="1:5" x14ac:dyDescent="0.25">
      <c r="A8" s="5" t="s">
        <v>4</v>
      </c>
      <c r="B8" s="5" t="s">
        <v>5</v>
      </c>
      <c r="C8" s="5" t="s">
        <v>21</v>
      </c>
      <c r="D8" s="5" t="s">
        <v>11</v>
      </c>
    </row>
    <row r="9" spans="1:5" x14ac:dyDescent="0.25">
      <c r="A9" s="2">
        <f>B2</f>
        <v>0.2</v>
      </c>
      <c r="B9" s="3">
        <f>$B$5*((A9-$B$2)/(1-$B$2-$B$3))^$E$2</f>
        <v>0</v>
      </c>
      <c r="C9" s="3">
        <f>$B$4*((1-A9-$B$3)/(1-$B$2-$B$3))^$E$3</f>
        <v>0.85</v>
      </c>
      <c r="D9" s="4">
        <f>$B$6*((1-A9-$B$3)/(1-$B$2-$B$3))^$E$4</f>
        <v>20</v>
      </c>
    </row>
    <row r="10" spans="1:5" x14ac:dyDescent="0.25">
      <c r="A10" s="2">
        <f>A9+(1-$B$2-$B$3)/5</f>
        <v>0.29000000000000004</v>
      </c>
      <c r="B10" s="3">
        <f t="shared" ref="B10:B14" si="0">$B$5*((A10-$B$2)/(1-$B$2-$B$3))^$E$2</f>
        <v>1.6000000000000004E-2</v>
      </c>
      <c r="C10" s="3">
        <f t="shared" ref="C10:C14" si="1">$B$4*((1-A10-$B$3)/(1-$B$2-$B$3))^$E$3</f>
        <v>0.62193487062116359</v>
      </c>
      <c r="D10" s="4">
        <f t="shared" ref="D10:D14" si="2">$B$6*((1-A10-$B$3)/(1-$B$2-$B$3))^$E$4</f>
        <v>10.239999999999993</v>
      </c>
    </row>
    <row r="11" spans="1:5" x14ac:dyDescent="0.25">
      <c r="A11" s="2">
        <f t="shared" ref="A11:A14" si="3">A10+(1-$B$2-$B$3)/5</f>
        <v>0.38000000000000006</v>
      </c>
      <c r="B11" s="3">
        <f t="shared" si="0"/>
        <v>6.4000000000000015E-2</v>
      </c>
      <c r="C11" s="3">
        <f t="shared" si="1"/>
        <v>0.41574848589902041</v>
      </c>
      <c r="D11" s="4">
        <f t="shared" si="2"/>
        <v>4.319999999999995</v>
      </c>
    </row>
    <row r="12" spans="1:5" x14ac:dyDescent="0.25">
      <c r="A12" s="2">
        <f t="shared" si="3"/>
        <v>0.47000000000000008</v>
      </c>
      <c r="B12" s="3">
        <f t="shared" si="0"/>
        <v>0.14400000000000004</v>
      </c>
      <c r="C12" s="3">
        <f t="shared" si="1"/>
        <v>0.23566924667274963</v>
      </c>
      <c r="D12" s="4">
        <f t="shared" si="2"/>
        <v>1.279999999999998</v>
      </c>
    </row>
    <row r="13" spans="1:5" x14ac:dyDescent="0.25">
      <c r="A13" s="2">
        <f t="shared" si="3"/>
        <v>0.56000000000000005</v>
      </c>
      <c r="B13" s="3">
        <f t="shared" si="0"/>
        <v>0.25599999999999995</v>
      </c>
      <c r="C13" s="3">
        <f t="shared" si="1"/>
        <v>8.9301945349728018E-2</v>
      </c>
      <c r="D13" s="4">
        <f t="shared" si="2"/>
        <v>0.15999999999999975</v>
      </c>
    </row>
    <row r="14" spans="1:5" x14ac:dyDescent="0.25">
      <c r="A14" s="2">
        <f t="shared" si="3"/>
        <v>0.65</v>
      </c>
      <c r="B14" s="3">
        <f t="shared" si="0"/>
        <v>0.39999999999999991</v>
      </c>
      <c r="C14" s="3">
        <f t="shared" si="1"/>
        <v>0</v>
      </c>
      <c r="D14" s="4">
        <f t="shared" si="2"/>
        <v>0</v>
      </c>
    </row>
    <row r="15" spans="1:5" x14ac:dyDescent="0.25">
      <c r="C15" s="1"/>
      <c r="D15" s="1"/>
    </row>
    <row r="16" spans="1:5" x14ac:dyDescent="0.25">
      <c r="A16" s="5" t="s">
        <v>2</v>
      </c>
      <c r="B16" s="2">
        <v>0.6</v>
      </c>
      <c r="C16" s="1"/>
      <c r="D16" s="6" t="s">
        <v>15</v>
      </c>
      <c r="E16" s="2">
        <v>1.6</v>
      </c>
    </row>
    <row r="17" spans="1:5" x14ac:dyDescent="0.25">
      <c r="A17" s="5" t="s">
        <v>7</v>
      </c>
      <c r="B17" s="2">
        <v>0.95</v>
      </c>
      <c r="C17" s="1"/>
      <c r="D17" s="6" t="s">
        <v>16</v>
      </c>
      <c r="E17" s="2">
        <v>2</v>
      </c>
    </row>
    <row r="18" spans="1:5" x14ac:dyDescent="0.25">
      <c r="A18" s="5" t="s">
        <v>8</v>
      </c>
      <c r="B18" s="2">
        <v>0.23</v>
      </c>
      <c r="C18" s="1"/>
      <c r="D18" s="6" t="s">
        <v>17</v>
      </c>
      <c r="E18" s="2">
        <v>3</v>
      </c>
    </row>
    <row r="19" spans="1:5" x14ac:dyDescent="0.25">
      <c r="A19" s="5" t="s">
        <v>19</v>
      </c>
      <c r="B19" s="2">
        <v>0.05</v>
      </c>
    </row>
    <row r="20" spans="1:5" x14ac:dyDescent="0.25">
      <c r="A20" s="5" t="s">
        <v>20</v>
      </c>
      <c r="B20" s="2">
        <v>30</v>
      </c>
    </row>
    <row r="22" spans="1:5" x14ac:dyDescent="0.25">
      <c r="A22" s="5" t="s">
        <v>9</v>
      </c>
      <c r="B22" s="6" t="s">
        <v>10</v>
      </c>
      <c r="C22" s="6" t="s">
        <v>6</v>
      </c>
      <c r="D22" s="5" t="s">
        <v>11</v>
      </c>
    </row>
    <row r="23" spans="1:5" x14ac:dyDescent="0.25">
      <c r="A23" s="2">
        <f>B19</f>
        <v>0.05</v>
      </c>
      <c r="B23" s="3">
        <f>$B$17*((A23-$B$19)/(1-$B$2-$B$18-$B$19))^$E$17</f>
        <v>0</v>
      </c>
      <c r="C23" s="3">
        <f>$B$16*((1-A23-$B$2-$B$18)/(1-$B$2-$B$18-$B$19))^$E$16</f>
        <v>0.6</v>
      </c>
      <c r="D23" s="3">
        <f>$B$20*((A23-$B$19)/(1-$B$2-$B$18-$B$19))^$E$18</f>
        <v>0</v>
      </c>
    </row>
    <row r="24" spans="1:5" x14ac:dyDescent="0.25">
      <c r="A24" s="4">
        <f>A23+(1-$B$2-$B$18-$B$19)/5</f>
        <v>0.15400000000000003</v>
      </c>
      <c r="B24" s="3">
        <f t="shared" ref="B24:B28" si="4">$B$17*((A24-$B$19)/(1-$B$2-$B$18-$B$19))^$E$17</f>
        <v>3.8000000000000013E-2</v>
      </c>
      <c r="C24" s="3">
        <f t="shared" ref="C24:C28" si="5">$B$16*((1-A24-$B$2-$B$18)/(1-$B$2-$B$18-$B$19))^$E$16</f>
        <v>0.41985103639421861</v>
      </c>
      <c r="D24" s="3">
        <f t="shared" ref="D24:D28" si="6">$B$20*((A24-$B$19)/(1-$B$2-$B$18-$B$19))^$E$18</f>
        <v>0.2400000000000001</v>
      </c>
    </row>
    <row r="25" spans="1:5" x14ac:dyDescent="0.25">
      <c r="A25" s="4">
        <f t="shared" ref="A25:A28" si="7">A24+(1-$B$2-$B$18-$B$19)/5</f>
        <v>0.25800000000000001</v>
      </c>
      <c r="B25" s="3">
        <f t="shared" si="4"/>
        <v>0.15200000000000002</v>
      </c>
      <c r="C25" s="3">
        <f t="shared" si="5"/>
        <v>0.26496789221442002</v>
      </c>
      <c r="D25" s="3">
        <f t="shared" si="6"/>
        <v>1.9200000000000004</v>
      </c>
    </row>
    <row r="26" spans="1:5" x14ac:dyDescent="0.25">
      <c r="A26" s="4">
        <f t="shared" si="7"/>
        <v>0.36199999999999999</v>
      </c>
      <c r="B26" s="3">
        <f t="shared" si="4"/>
        <v>0.34199999999999997</v>
      </c>
      <c r="C26" s="3">
        <f t="shared" si="5"/>
        <v>0.13849919096709246</v>
      </c>
      <c r="D26" s="3">
        <f t="shared" si="6"/>
        <v>6.4799999999999995</v>
      </c>
    </row>
    <row r="27" spans="1:5" x14ac:dyDescent="0.25">
      <c r="A27" s="4">
        <f t="shared" si="7"/>
        <v>0.46599999999999997</v>
      </c>
      <c r="B27" s="3">
        <f t="shared" si="4"/>
        <v>0.60799999999999987</v>
      </c>
      <c r="C27" s="3">
        <f t="shared" si="5"/>
        <v>4.5687694529181075E-2</v>
      </c>
      <c r="D27" s="3">
        <f t="shared" si="6"/>
        <v>15.359999999999998</v>
      </c>
    </row>
    <row r="28" spans="1:5" x14ac:dyDescent="0.25">
      <c r="A28" s="4">
        <f t="shared" si="7"/>
        <v>0.56999999999999995</v>
      </c>
      <c r="B28" s="3">
        <f t="shared" si="4"/>
        <v>0.94999999999999951</v>
      </c>
      <c r="C28" s="3">
        <f t="shared" si="5"/>
        <v>5.5195831749240206E-27</v>
      </c>
      <c r="D28" s="3">
        <f t="shared" si="6"/>
        <v>29.999999999999979</v>
      </c>
    </row>
    <row r="29" spans="1:5" x14ac:dyDescent="0.25">
      <c r="A2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Rigoberto Chandomi Vazquez</dc:creator>
  <cp:keywords/>
  <dc:description/>
  <cp:lastModifiedBy>Rigoberto Chandomi Vazquez</cp:lastModifiedBy>
  <cp:revision/>
  <dcterms:created xsi:type="dcterms:W3CDTF">2023-07-01T18:17:39Z</dcterms:created>
  <dcterms:modified xsi:type="dcterms:W3CDTF">2024-08-15T12:29:06Z</dcterms:modified>
  <cp:category/>
  <cp:contentStatus/>
</cp:coreProperties>
</file>