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36766196e7c065f/geo 3/Documentos/Chato Solutions/Publicaciones_RIGOPETRODATA/Videos youtube/VIDEOS_PETROLERA/Yacimientos/IPR Vogel/"/>
    </mc:Choice>
  </mc:AlternateContent>
  <xr:revisionPtr revIDLastSave="42" documentId="13_ncr:1_{C0F31BB1-EC1B-4CB1-A139-D950F1BFC5E9}" xr6:coauthVersionLast="47" xr6:coauthVersionMax="47" xr10:uidLastSave="{CA8A4B14-E519-4547-A742-877F18AA9DE9}"/>
  <bookViews>
    <workbookView xWindow="-120" yWindow="-120" windowWidth="29040" windowHeight="15720" xr2:uid="{00000000-000D-0000-FFFF-FFFF00000000}"/>
  </bookViews>
  <sheets>
    <sheet name="Vogel" sheetId="2" r:id="rId1"/>
    <sheet name="2 Fases - Voge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  <c r="B12" i="3" l="1"/>
  <c r="F2" i="2"/>
  <c r="F11" i="2" s="1"/>
  <c r="F6" i="2" l="1"/>
  <c r="F7" i="2"/>
  <c r="F8" i="2"/>
  <c r="F9" i="2"/>
  <c r="F10" i="2"/>
  <c r="F5" i="2"/>
  <c r="B14" i="3"/>
  <c r="F5" i="3" s="1"/>
  <c r="F4" i="3"/>
  <c r="B13" i="3"/>
  <c r="F2" i="3"/>
  <c r="F3" i="3" l="1"/>
  <c r="F6" i="3"/>
  <c r="F8" i="3"/>
  <c r="F7" i="3"/>
  <c r="F9" i="3"/>
  <c r="F12" i="3"/>
  <c r="F13" i="3"/>
  <c r="F11" i="3"/>
  <c r="F10" i="3"/>
</calcChain>
</file>

<file path=xl/sharedStrings.xml><?xml version="1.0" encoding="utf-8"?>
<sst xmlns="http://schemas.openxmlformats.org/spreadsheetml/2006/main" count="51" uniqueCount="24">
  <si>
    <t>Variable</t>
  </si>
  <si>
    <t>Pwf</t>
  </si>
  <si>
    <t>Qo</t>
  </si>
  <si>
    <t>k</t>
  </si>
  <si>
    <t>h</t>
  </si>
  <si>
    <t>vis</t>
  </si>
  <si>
    <t>Bo</t>
  </si>
  <si>
    <t>re</t>
  </si>
  <si>
    <t>rw</t>
  </si>
  <si>
    <t>S</t>
  </si>
  <si>
    <t>Py</t>
  </si>
  <si>
    <t>J*</t>
  </si>
  <si>
    <t>Pb</t>
  </si>
  <si>
    <t>Qmax</t>
  </si>
  <si>
    <t>Qv</t>
  </si>
  <si>
    <t>psi</t>
  </si>
  <si>
    <t>Valor</t>
  </si>
  <si>
    <t>Unidad</t>
  </si>
  <si>
    <t>ft</t>
  </si>
  <si>
    <t>RB/STB</t>
  </si>
  <si>
    <t>cp</t>
  </si>
  <si>
    <t>mD</t>
  </si>
  <si>
    <t>adim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</si>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</sst>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Vogel!$F$4</c:f>
              <c:strCache>
                <c:ptCount val="1"/>
                <c:pt idx="0">
                  <c:v>Qo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Vogel!$F$5:$F$11</c:f>
              <c:numCache>
                <c:formatCode>0.00</c:formatCode>
                <c:ptCount val="7"/>
                <c:pt idx="0">
                  <c:v>0</c:v>
                </c:pt>
                <c:pt idx="1">
                  <c:v>121.54387151896067</c:v>
                </c:pt>
                <c:pt idx="2">
                  <c:v>282.69568239555002</c:v>
                </c:pt>
                <c:pt idx="3">
                  <c:v>412.89470733632231</c:v>
                </c:pt>
                <c:pt idx="4">
                  <c:v>512.14094634127764</c:v>
                </c:pt>
                <c:pt idx="5">
                  <c:v>580.43439941041584</c:v>
                </c:pt>
                <c:pt idx="6">
                  <c:v>617.77506654373713</c:v>
                </c:pt>
              </c:numCache>
            </c:numRef>
          </c:xVal>
          <c:yVal>
            <c:numRef>
              <c:f>Vogel!$E$5:$E$11</c:f>
              <c:numCache>
                <c:formatCode>General</c:formatCode>
                <c:ptCount val="7"/>
                <c:pt idx="0">
                  <c:v>5651</c:v>
                </c:pt>
                <c:pt idx="1">
                  <c:v>5000</c:v>
                </c:pt>
                <c:pt idx="2">
                  <c:v>4000</c:v>
                </c:pt>
                <c:pt idx="3">
                  <c:v>3000</c:v>
                </c:pt>
                <c:pt idx="4">
                  <c:v>2000</c:v>
                </c:pt>
                <c:pt idx="5">
                  <c:v>1000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20-4F63-9999-5FC699550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255272"/>
        <c:axId val="502268392"/>
      </c:scatterChart>
      <c:valAx>
        <c:axId val="50225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2268392"/>
        <c:crosses val="autoZero"/>
        <c:crossBetween val="midCat"/>
      </c:valAx>
      <c:valAx>
        <c:axId val="50226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Presión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02255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 Fases - Vogel'!$F$1</c:f>
              <c:strCache>
                <c:ptCount val="1"/>
                <c:pt idx="0">
                  <c:v>Qo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Fases - Vogel'!$F$2:$F$13</c:f>
              <c:numCache>
                <c:formatCode>0.00</c:formatCode>
                <c:ptCount val="12"/>
                <c:pt idx="0">
                  <c:v>0</c:v>
                </c:pt>
                <c:pt idx="1">
                  <c:v>128.10278233515328</c:v>
                </c:pt>
                <c:pt idx="2">
                  <c:v>226.49201607951065</c:v>
                </c:pt>
                <c:pt idx="3">
                  <c:v>324.88124982386802</c:v>
                </c:pt>
                <c:pt idx="4">
                  <c:v>423.27048356822536</c:v>
                </c:pt>
                <c:pt idx="5">
                  <c:v>521.65971731258276</c:v>
                </c:pt>
                <c:pt idx="6">
                  <c:v>612.76085966846915</c:v>
                </c:pt>
                <c:pt idx="7">
                  <c:v>689.28581924741377</c:v>
                </c:pt>
                <c:pt idx="8">
                  <c:v>751.23459604941661</c:v>
                </c:pt>
                <c:pt idx="9">
                  <c:v>798.60719007447756</c:v>
                </c:pt>
                <c:pt idx="10">
                  <c:v>831.40360132259661</c:v>
                </c:pt>
                <c:pt idx="11">
                  <c:v>849.62382979377389</c:v>
                </c:pt>
              </c:numCache>
            </c:numRef>
          </c:xVal>
          <c:yVal>
            <c:numRef>
              <c:f>'2 Fases - Vogel'!$E$2:$E$13</c:f>
              <c:numCache>
                <c:formatCode>General</c:formatCode>
                <c:ptCount val="12"/>
                <c:pt idx="0">
                  <c:v>5651</c:v>
                </c:pt>
                <c:pt idx="1">
                  <c:v>5000</c:v>
                </c:pt>
                <c:pt idx="2">
                  <c:v>4500</c:v>
                </c:pt>
                <c:pt idx="3">
                  <c:v>4000</c:v>
                </c:pt>
                <c:pt idx="4">
                  <c:v>3500</c:v>
                </c:pt>
                <c:pt idx="5">
                  <c:v>3000</c:v>
                </c:pt>
                <c:pt idx="6">
                  <c:v>2500</c:v>
                </c:pt>
                <c:pt idx="7">
                  <c:v>2000</c:v>
                </c:pt>
                <c:pt idx="8">
                  <c:v>1500</c:v>
                </c:pt>
                <c:pt idx="9">
                  <c:v>1000</c:v>
                </c:pt>
                <c:pt idx="10">
                  <c:v>500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DE-486F-9156-56C4DC648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04776"/>
        <c:axId val="566505104"/>
      </c:scatterChart>
      <c:valAx>
        <c:axId val="566504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6505104"/>
        <c:crosses val="autoZero"/>
        <c:crossBetween val="midCat"/>
      </c:valAx>
      <c:valAx>
        <c:axId val="5665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6504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7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chart" Target="../charts/chart2.xml"/><Relationship Id="rId6" Type="http://schemas.openxmlformats.org/officeDocument/2006/relationships/image" Target="../media/image8.pn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619125</xdr:colOff>
      <xdr:row>0</xdr:row>
      <xdr:rowOff>0</xdr:rowOff>
    </xdr:from>
    <xdr:to>
      <xdr:col>9</xdr:col>
      <xdr:colOff>200025</xdr:colOff>
      <xdr:row>4</xdr:row>
      <xdr:rowOff>107516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BD6CC7-7351-433D-BFBB-7DE4E47B1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0"/>
          <a:ext cx="1866900" cy="869516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7</xdr:row>
      <xdr:rowOff>152400</xdr:rowOff>
    </xdr:from>
    <xdr:to>
      <xdr:col>10</xdr:col>
      <xdr:colOff>415632</xdr:colOff>
      <xdr:row>11</xdr:row>
      <xdr:rowOff>123750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EBBF1-F6B8-43A3-9EEA-E98F1FB53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1485900"/>
          <a:ext cx="2863557" cy="733350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628650</xdr:colOff>
      <xdr:row>4</xdr:row>
      <xdr:rowOff>152400</xdr:rowOff>
    </xdr:from>
    <xdr:to>
      <xdr:col>8</xdr:col>
      <xdr:colOff>247650</xdr:colOff>
      <xdr:row>7</xdr:row>
      <xdr:rowOff>182478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5CD902B-4E65-445C-BD94-99A07BCAE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914400"/>
          <a:ext cx="1143000" cy="601578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12</xdr:row>
      <xdr:rowOff>52387</xdr:rowOff>
    </xdr:from>
    <xdr:to>
      <xdr:col>7</xdr:col>
      <xdr:colOff>619125</xdr:colOff>
      <xdr:row>28</xdr:row>
      <xdr:rowOff>28575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BA10A58-B1E4-47BC-9CCB-8F75B168A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31377</xdr:colOff>
      <xdr:row>0</xdr:row>
      <xdr:rowOff>0</xdr:rowOff>
    </xdr:from>
    <xdr:to>
      <xdr:col>13</xdr:col>
      <xdr:colOff>31377</xdr:colOff>
      <xdr:row>14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36DD5A7-B197-4327-A962-E985BECB4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95250</xdr:colOff>
      <xdr:row>18</xdr:row>
      <xdr:rowOff>108856</xdr:rowOff>
    </xdr:from>
    <xdr:to>
      <xdr:col>6</xdr:col>
      <xdr:colOff>411824</xdr:colOff>
      <xdr:row>36</xdr:row>
      <xdr:rowOff>40821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5898EB-4E2D-493F-0CAD-89F20636C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537856"/>
          <a:ext cx="4888574" cy="35786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38100</xdr:colOff>
      <xdr:row>17</xdr:row>
      <xdr:rowOff>28575</xdr:rowOff>
    </xdr:from>
    <xdr:to>
      <xdr:col>9</xdr:col>
      <xdr:colOff>280147</xdr:colOff>
      <xdr:row>19</xdr:row>
      <xdr:rowOff>170708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BEF66-4EA1-A77D-1DB3-5B6A826D0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3267075"/>
          <a:ext cx="1766047" cy="523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41461</xdr:colOff>
      <xdr:row>20</xdr:row>
      <xdr:rowOff>17913</xdr:rowOff>
    </xdr:from>
    <xdr:to>
      <xdr:col>11</xdr:col>
      <xdr:colOff>649941</xdr:colOff>
      <xdr:row>24</xdr:row>
      <xdr:rowOff>139596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03BF357-5509-7710-AC0F-993AA241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5461" y="3872737"/>
          <a:ext cx="3656480" cy="88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71645</xdr:colOff>
      <xdr:row>28</xdr:row>
      <xdr:rowOff>120015</xdr:rowOff>
    </xdr:from>
    <xdr:to>
      <xdr:col>12</xdr:col>
      <xdr:colOff>8282</xdr:colOff>
      <xdr:row>32</xdr:row>
      <xdr:rowOff>148022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408D283-A558-7C8B-34BA-C3B92D17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5645" y="5603102"/>
          <a:ext cx="3746637" cy="839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57980</xdr:colOff>
      <xdr:row>33</xdr:row>
      <xdr:rowOff>8284</xdr:rowOff>
    </xdr:from>
    <xdr:to>
      <xdr:col>12</xdr:col>
      <xdr:colOff>455544</xdr:colOff>
      <xdr:row>36</xdr:row>
      <xdr:rowOff>197629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BA4C865-D2F7-F509-54D5-BE4F367FD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91980" y="6493567"/>
          <a:ext cx="4207564" cy="760845"/>
        </a:xfrm>
        <a:prstGeom prst="rect">
          <a:avLst/>
        </a:prstGeom>
      </xdr:spPr>
    </xdr:pic>
    <xdr:clientData/>
  </xdr:twoCellAnchor>
  <xdr:twoCellAnchor editAs="oneCell">
    <xdr:from>
      <xdr:col>7</xdr:col>
      <xdr:colOff>132521</xdr:colOff>
      <xdr:row>24</xdr:row>
      <xdr:rowOff>231913</xdr:rowOff>
    </xdr:from>
    <xdr:to>
      <xdr:col>9</xdr:col>
      <xdr:colOff>730113</xdr:colOff>
      <xdr:row>28</xdr:row>
      <xdr:rowOff>59430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C0088CA-F3AF-B2AC-077B-40100D73E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6521" y="4853609"/>
          <a:ext cx="2121592" cy="68890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648F-D49A-400B-B295-80CE1A0B2AD0}">
  <dimension ref="A1:F11"/>
  <sheetViews>
    <sheetView tabSelected="1" workbookViewId="0">
      <selection activeCell="M22" sqref="M22"/>
    </sheetView>
  </sheetViews>
  <sheetFormatPr baseColWidth="10" defaultColWidth="11.42578125" defaultRowHeight="15" x14ac:dyDescent="0.25"/>
  <cols>
    <col min="6" max="6" width="13.5703125" bestFit="1" customWidth="1"/>
  </cols>
  <sheetData>
    <row r="1" spans="1:6" x14ac:dyDescent="0.25">
      <c r="A1" s="4" t="s">
        <v>0</v>
      </c>
      <c r="B1" s="4" t="s">
        <v>16</v>
      </c>
      <c r="C1" s="4" t="s">
        <v>17</v>
      </c>
      <c r="E1" s="2" t="s">
        <v>11</v>
      </c>
      <c r="F1" s="5">
        <f>(B2*B3)/(141.2*B5*B4*(LN(B6/B7)-3/4+B8))</f>
        <v>0.19677846748871472</v>
      </c>
    </row>
    <row r="2" spans="1:6" x14ac:dyDescent="0.25">
      <c r="A2" s="1" t="s">
        <v>3</v>
      </c>
      <c r="B2" s="1">
        <v>8.1999999999999993</v>
      </c>
      <c r="C2" s="1" t="s">
        <v>21</v>
      </c>
      <c r="E2" s="2" t="s">
        <v>13</v>
      </c>
      <c r="F2" s="5">
        <f>(F1*B9)/1.8</f>
        <v>617.77506654373713</v>
      </c>
    </row>
    <row r="3" spans="1:6" x14ac:dyDescent="0.25">
      <c r="A3" s="1" t="s">
        <v>4</v>
      </c>
      <c r="B3" s="1">
        <v>53</v>
      </c>
      <c r="C3" s="1" t="s">
        <v>18</v>
      </c>
    </row>
    <row r="4" spans="1:6" x14ac:dyDescent="0.25">
      <c r="A4" s="1" t="s">
        <v>5</v>
      </c>
      <c r="B4" s="1">
        <v>1.7</v>
      </c>
      <c r="C4" s="1" t="s">
        <v>20</v>
      </c>
      <c r="E4" s="3" t="s">
        <v>1</v>
      </c>
      <c r="F4" s="3" t="s">
        <v>2</v>
      </c>
    </row>
    <row r="5" spans="1:6" x14ac:dyDescent="0.25">
      <c r="A5" s="1" t="s">
        <v>6</v>
      </c>
      <c r="B5" s="1">
        <v>1.1000000000000001</v>
      </c>
      <c r="C5" s="1" t="s">
        <v>19</v>
      </c>
      <c r="E5" s="1">
        <v>5651</v>
      </c>
      <c r="F5" s="6">
        <f t="shared" ref="F5:F11" si="0">$F$2*(1-0.2*(E5/$B$9)-0.8*(E5/$B$9)^2)</f>
        <v>0</v>
      </c>
    </row>
    <row r="6" spans="1:6" x14ac:dyDescent="0.25">
      <c r="A6" s="1" t="s">
        <v>7</v>
      </c>
      <c r="B6" s="1">
        <v>2980</v>
      </c>
      <c r="C6" s="1" t="s">
        <v>18</v>
      </c>
      <c r="E6" s="1">
        <v>5000</v>
      </c>
      <c r="F6" s="6">
        <f t="shared" si="0"/>
        <v>121.54387151896067</v>
      </c>
    </row>
    <row r="7" spans="1:6" x14ac:dyDescent="0.25">
      <c r="A7" s="1" t="s">
        <v>8</v>
      </c>
      <c r="B7" s="1">
        <v>0.32800000000000001</v>
      </c>
      <c r="C7" s="1" t="s">
        <v>18</v>
      </c>
      <c r="E7" s="1">
        <v>4000</v>
      </c>
      <c r="F7" s="6">
        <f t="shared" si="0"/>
        <v>282.69568239555002</v>
      </c>
    </row>
    <row r="8" spans="1:6" x14ac:dyDescent="0.25">
      <c r="A8" s="1" t="s">
        <v>9</v>
      </c>
      <c r="B8" s="1">
        <v>0</v>
      </c>
      <c r="C8" s="1" t="s">
        <v>22</v>
      </c>
      <c r="E8" s="1">
        <v>3000</v>
      </c>
      <c r="F8" s="6">
        <f t="shared" si="0"/>
        <v>412.89470733632231</v>
      </c>
    </row>
    <row r="9" spans="1:6" x14ac:dyDescent="0.25">
      <c r="A9" s="1" t="s">
        <v>10</v>
      </c>
      <c r="B9" s="1">
        <v>5651</v>
      </c>
      <c r="C9" s="1" t="s">
        <v>15</v>
      </c>
      <c r="E9" s="1">
        <v>2000</v>
      </c>
      <c r="F9" s="6">
        <f t="shared" si="0"/>
        <v>512.14094634127764</v>
      </c>
    </row>
    <row r="10" spans="1:6" x14ac:dyDescent="0.25">
      <c r="A10" s="1" t="s">
        <v>12</v>
      </c>
      <c r="B10" s="1">
        <v>5651</v>
      </c>
      <c r="C10" s="1" t="s">
        <v>15</v>
      </c>
      <c r="E10" s="1">
        <v>1000</v>
      </c>
      <c r="F10" s="6">
        <f t="shared" si="0"/>
        <v>580.43439941041584</v>
      </c>
    </row>
    <row r="11" spans="1:6" x14ac:dyDescent="0.25">
      <c r="E11" s="1">
        <v>0</v>
      </c>
      <c r="F11" s="6">
        <f t="shared" si="0"/>
        <v>617.77506654373713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83A5-01CC-4F0B-8B12-EBBB7D5FDAAA}">
  <dimension ref="A1:M47"/>
  <sheetViews>
    <sheetView topLeftCell="A16" zoomScale="145" zoomScaleNormal="145" workbookViewId="0">
      <selection activeCell="I37" sqref="I37:J37"/>
    </sheetView>
  </sheetViews>
  <sheetFormatPr baseColWidth="10" defaultColWidth="11.42578125" defaultRowHeight="15" x14ac:dyDescent="0.25"/>
  <sheetData>
    <row r="1" spans="1:6" x14ac:dyDescent="0.25">
      <c r="A1" s="4" t="s">
        <v>0</v>
      </c>
      <c r="B1" s="4" t="s">
        <v>16</v>
      </c>
      <c r="C1" s="4" t="s">
        <v>17</v>
      </c>
      <c r="E1" s="3" t="s">
        <v>1</v>
      </c>
      <c r="F1" s="3" t="s">
        <v>2</v>
      </c>
    </row>
    <row r="2" spans="1:6" x14ac:dyDescent="0.25">
      <c r="A2" s="1" t="s">
        <v>3</v>
      </c>
      <c r="B2" s="1">
        <v>8.1999999999999993</v>
      </c>
      <c r="C2" s="1" t="s">
        <v>21</v>
      </c>
      <c r="E2" s="1">
        <v>5651</v>
      </c>
      <c r="F2" s="6">
        <f t="shared" ref="F2:F13" si="0">IF(E2&lt;$B$10,$B$13+$B$14*(1-0.2*(E2/$B$10)-0.8*(E2/$B$10)^2),$B$12*($B$9-E2))</f>
        <v>0</v>
      </c>
    </row>
    <row r="3" spans="1:6" x14ac:dyDescent="0.25">
      <c r="A3" s="1" t="s">
        <v>4</v>
      </c>
      <c r="B3" s="1">
        <v>53</v>
      </c>
      <c r="C3" s="1" t="s">
        <v>18</v>
      </c>
      <c r="E3" s="1">
        <v>5000</v>
      </c>
      <c r="F3" s="6">
        <f t="shared" si="0"/>
        <v>128.10278233515328</v>
      </c>
    </row>
    <row r="4" spans="1:6" x14ac:dyDescent="0.25">
      <c r="A4" s="1" t="s">
        <v>5</v>
      </c>
      <c r="B4" s="1">
        <v>1.7</v>
      </c>
      <c r="C4" s="1" t="s">
        <v>20</v>
      </c>
      <c r="E4" s="1">
        <v>4500</v>
      </c>
      <c r="F4" s="6">
        <f t="shared" si="0"/>
        <v>226.49201607951065</v>
      </c>
    </row>
    <row r="5" spans="1:6" x14ac:dyDescent="0.25">
      <c r="A5" s="1" t="s">
        <v>6</v>
      </c>
      <c r="B5" s="1">
        <v>1.1000000000000001</v>
      </c>
      <c r="C5" s="1" t="s">
        <v>19</v>
      </c>
      <c r="E5" s="1">
        <v>4000</v>
      </c>
      <c r="F5" s="6">
        <f t="shared" si="0"/>
        <v>324.88124982386802</v>
      </c>
    </row>
    <row r="6" spans="1:6" x14ac:dyDescent="0.25">
      <c r="A6" s="1" t="s">
        <v>7</v>
      </c>
      <c r="B6" s="1">
        <v>2980</v>
      </c>
      <c r="C6" s="1" t="s">
        <v>18</v>
      </c>
      <c r="E6" s="1">
        <v>3500</v>
      </c>
      <c r="F6" s="6">
        <f t="shared" si="0"/>
        <v>423.27048356822536</v>
      </c>
    </row>
    <row r="7" spans="1:6" x14ac:dyDescent="0.25">
      <c r="A7" s="1" t="s">
        <v>8</v>
      </c>
      <c r="B7" s="1">
        <v>0.32800000000000001</v>
      </c>
      <c r="C7" s="1" t="s">
        <v>18</v>
      </c>
      <c r="E7" s="1">
        <v>3000</v>
      </c>
      <c r="F7" s="6">
        <f t="shared" si="0"/>
        <v>521.65971731258276</v>
      </c>
    </row>
    <row r="8" spans="1:6" x14ac:dyDescent="0.25">
      <c r="A8" s="1" t="s">
        <v>9</v>
      </c>
      <c r="B8" s="1">
        <v>0</v>
      </c>
      <c r="C8" s="1" t="s">
        <v>22</v>
      </c>
      <c r="E8" s="1">
        <v>2500</v>
      </c>
      <c r="F8" s="6">
        <f t="shared" si="0"/>
        <v>612.76085966846915</v>
      </c>
    </row>
    <row r="9" spans="1:6" x14ac:dyDescent="0.25">
      <c r="A9" s="1" t="s">
        <v>10</v>
      </c>
      <c r="B9" s="1">
        <v>5651</v>
      </c>
      <c r="C9" s="1" t="s">
        <v>15</v>
      </c>
      <c r="E9" s="1">
        <v>2000</v>
      </c>
      <c r="F9" s="6">
        <f t="shared" si="0"/>
        <v>689.28581924741377</v>
      </c>
    </row>
    <row r="10" spans="1:6" x14ac:dyDescent="0.25">
      <c r="A10" s="1" t="s">
        <v>12</v>
      </c>
      <c r="B10" s="1">
        <v>3000</v>
      </c>
      <c r="C10" s="1" t="s">
        <v>15</v>
      </c>
      <c r="E10" s="1">
        <v>1500</v>
      </c>
      <c r="F10" s="6">
        <f t="shared" si="0"/>
        <v>751.23459604941661</v>
      </c>
    </row>
    <row r="11" spans="1:6" x14ac:dyDescent="0.25">
      <c r="E11" s="1">
        <v>1000</v>
      </c>
      <c r="F11" s="6">
        <f t="shared" si="0"/>
        <v>798.60719007447756</v>
      </c>
    </row>
    <row r="12" spans="1:6" x14ac:dyDescent="0.25">
      <c r="A12" s="2" t="s">
        <v>11</v>
      </c>
      <c r="B12" s="5">
        <f>(B2*B3)/(141.2*B5*B4*(LN(B6/B7)-3/4+B8))</f>
        <v>0.19677846748871472</v>
      </c>
      <c r="E12" s="1">
        <v>500</v>
      </c>
      <c r="F12" s="6">
        <f t="shared" si="0"/>
        <v>831.40360132259661</v>
      </c>
    </row>
    <row r="13" spans="1:6" x14ac:dyDescent="0.25">
      <c r="A13" s="2" t="s">
        <v>23</v>
      </c>
      <c r="B13" s="5">
        <f>$B$12*(B9-B10)</f>
        <v>521.65971731258276</v>
      </c>
      <c r="E13" s="1">
        <v>0</v>
      </c>
      <c r="F13" s="6">
        <f t="shared" si="0"/>
        <v>849.62382979377389</v>
      </c>
    </row>
    <row r="14" spans="1:6" x14ac:dyDescent="0.25">
      <c r="A14" s="2" t="s">
        <v>14</v>
      </c>
      <c r="B14" s="5">
        <f>(B12*B10)/1.8</f>
        <v>327.96411248119119</v>
      </c>
    </row>
    <row r="20" spans="7:13" ht="18.75" x14ac:dyDescent="0.3">
      <c r="M20" s="7"/>
    </row>
    <row r="25" spans="7:13" ht="18.75" x14ac:dyDescent="0.3">
      <c r="I25" s="7"/>
    </row>
    <row r="26" spans="7:13" ht="18.75" x14ac:dyDescent="0.3">
      <c r="G26" s="7"/>
    </row>
    <row r="30" spans="7:13" ht="18.75" x14ac:dyDescent="0.3">
      <c r="I30" s="7"/>
    </row>
    <row r="37" spans="10:11" ht="18.75" x14ac:dyDescent="0.3">
      <c r="J37" s="7"/>
    </row>
    <row r="47" spans="10:11" ht="18.75" x14ac:dyDescent="0.3">
      <c r="K4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Vogel</vt:lpstr>
      <vt:lpstr>2 Fases - Vogel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Aguilera Saldana Xochitl Sofia</dc:creator>
  <cp:keywords/>
  <dc:description/>
  <cp:lastModifiedBy>Rigoberto Chandomi Vazquez</cp:lastModifiedBy>
  <cp:revision/>
  <dcterms:created xsi:type="dcterms:W3CDTF">2015-06-05T18:17:20Z</dcterms:created>
  <dcterms:modified xsi:type="dcterms:W3CDTF">2024-09-08T14:41:11Z</dcterms:modified>
  <cp:category/>
  <cp:contentStatus/>
</cp:coreProperties>
</file>