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536766196e7c065f/geo 3/Documentos/Chato Solutions/Publicaciones_RIGOPETRODATA/Videos youtube/VIDEOS_PETROLERA/Yacimientos/IPR Vogel_datos_prueba/"/>
    </mc:Choice>
  </mc:AlternateContent>
  <xr:revisionPtr revIDLastSave="46" documentId="13_ncr:1_{CC5B9356-79E1-4F5B-9965-ECA581D79EA7}" xr6:coauthVersionLast="47" xr6:coauthVersionMax="47" xr10:uidLastSave="{88968785-5685-4EC3-91C0-417323F86D49}"/>
  <bookViews>
    <workbookView xWindow="-23148" yWindow="-96" windowWidth="23256" windowHeight="12456" xr2:uid="{00000000-000D-0000-FFFF-FFFF00000000}"/>
  </bookViews>
  <sheets>
    <sheet name="Pwf&gt;Pb" sheetId="3" r:id="rId1"/>
    <sheet name="Pwf&lt;Pb" sheetId="1" r:id="rId2"/>
    <sheet name="Examen_2_Nodal (2)" sheetId="7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3" l="1"/>
  <c r="B10" i="3"/>
  <c r="B16" i="1"/>
  <c r="B10" i="1"/>
  <c r="B11" i="1"/>
  <c r="A16" i="7"/>
  <c r="Q13" i="7"/>
  <c r="Q12" i="7"/>
  <c r="Q11" i="7"/>
  <c r="Q10" i="7"/>
  <c r="B10" i="7"/>
  <c r="B17" i="7" s="1"/>
  <c r="R6" i="7" s="1"/>
  <c r="Q9" i="7"/>
  <c r="Q8" i="7"/>
  <c r="Q7" i="7"/>
  <c r="Q6" i="7"/>
  <c r="Q5" i="7"/>
  <c r="B16" i="7" l="1"/>
  <c r="R5" i="7" s="1"/>
  <c r="B18" i="7"/>
  <c r="R7" i="7" s="1"/>
  <c r="B19" i="7"/>
  <c r="R8" i="7" s="1"/>
  <c r="B11" i="7"/>
  <c r="B12" i="7"/>
  <c r="A16" i="1"/>
  <c r="B11" i="3"/>
  <c r="B20" i="7" l="1"/>
  <c r="R9" i="7" s="1"/>
  <c r="B13" i="7"/>
  <c r="B24" i="7"/>
  <c r="R13" i="7" s="1"/>
  <c r="B23" i="7"/>
  <c r="R12" i="7" s="1"/>
  <c r="B22" i="7"/>
  <c r="R11" i="7" s="1"/>
  <c r="B21" i="7"/>
  <c r="R10" i="7" s="1"/>
  <c r="B12" i="3"/>
  <c r="B24" i="3" s="1"/>
  <c r="B17" i="3"/>
  <c r="B18" i="3"/>
  <c r="B12" i="1"/>
  <c r="B17" i="1" s="1"/>
  <c r="B18" i="1" l="1"/>
  <c r="B19" i="1"/>
  <c r="B22" i="3"/>
  <c r="B23" i="3"/>
  <c r="B20" i="3"/>
  <c r="B19" i="3"/>
  <c r="B21" i="3"/>
  <c r="B13" i="3"/>
  <c r="B20" i="1"/>
  <c r="B21" i="1"/>
  <c r="B22" i="1"/>
  <c r="B23" i="1"/>
  <c r="B24" i="1"/>
  <c r="B13" i="1"/>
</calcChain>
</file>

<file path=xl/sharedStrings.xml><?xml version="1.0" encoding="utf-8"?>
<sst xmlns="http://schemas.openxmlformats.org/spreadsheetml/2006/main" count="46" uniqueCount="16">
  <si>
    <t>Datos yacimiento</t>
  </si>
  <si>
    <t>Py</t>
  </si>
  <si>
    <t>Pb</t>
  </si>
  <si>
    <t>Datos de prueba</t>
  </si>
  <si>
    <t>Pwf</t>
  </si>
  <si>
    <t>Qo</t>
  </si>
  <si>
    <t>IP</t>
  </si>
  <si>
    <t>bls/psi</t>
  </si>
  <si>
    <t>qb</t>
  </si>
  <si>
    <t>qv</t>
  </si>
  <si>
    <t>qomax</t>
  </si>
  <si>
    <t>Pwf (psi)</t>
  </si>
  <si>
    <t>.</t>
  </si>
  <si>
    <t>Py  (psi)</t>
  </si>
  <si>
    <t>Pb (psi)</t>
  </si>
  <si>
    <t>Qo (bpd)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</si>
</sst>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2" fontId="0" fillId="0" borderId="0" xfId="0" applyNumberFormat="1"/>
    <xf numFmtId="0" fontId="0" fillId="0" borderId="1" xfId="0" applyBorder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0" fontId="1" fillId="2" borderId="1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'Pwf&gt;Pb'!$B$16:$B$24</c:f>
              <c:numCache>
                <c:formatCode>0.00</c:formatCode>
                <c:ptCount val="9"/>
                <c:pt idx="0">
                  <c:v>0</c:v>
                </c:pt>
                <c:pt idx="1">
                  <c:v>1300</c:v>
                </c:pt>
                <c:pt idx="2">
                  <c:v>1950</c:v>
                </c:pt>
                <c:pt idx="3">
                  <c:v>2542.2222222222217</c:v>
                </c:pt>
                <c:pt idx="4">
                  <c:v>3018.8888888888887</c:v>
                </c:pt>
                <c:pt idx="5">
                  <c:v>3380</c:v>
                </c:pt>
                <c:pt idx="6">
                  <c:v>3625.5555555555557</c:v>
                </c:pt>
                <c:pt idx="7">
                  <c:v>3717.422222222222</c:v>
                </c:pt>
                <c:pt idx="8">
                  <c:v>3755.5555555555557</c:v>
                </c:pt>
              </c:numCache>
            </c:numRef>
          </c:xVal>
          <c:yVal>
            <c:numRef>
              <c:f>'Pwf&gt;Pb'!$A$16:$A$24</c:f>
              <c:numCache>
                <c:formatCode>General</c:formatCode>
                <c:ptCount val="9"/>
                <c:pt idx="0">
                  <c:v>4000</c:v>
                </c:pt>
                <c:pt idx="1">
                  <c:v>3000</c:v>
                </c:pt>
                <c:pt idx="2">
                  <c:v>2500</c:v>
                </c:pt>
                <c:pt idx="3">
                  <c:v>2000</c:v>
                </c:pt>
                <c:pt idx="4">
                  <c:v>1500</c:v>
                </c:pt>
                <c:pt idx="5">
                  <c:v>1000</c:v>
                </c:pt>
                <c:pt idx="6">
                  <c:v>500</c:v>
                </c:pt>
                <c:pt idx="7">
                  <c:v>200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C-47C6-9091-CFFBBB40B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99567"/>
        <c:axId val="336632143"/>
      </c:scatterChart>
      <c:valAx>
        <c:axId val="33519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6632143"/>
        <c:crosses val="autoZero"/>
        <c:crossBetween val="midCat"/>
      </c:valAx>
      <c:valAx>
        <c:axId val="3366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519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'Pwf&lt;Pb'!$B$16:$B$24</c:f>
              <c:numCache>
                <c:formatCode>General</c:formatCode>
                <c:ptCount val="9"/>
                <c:pt idx="0">
                  <c:v>0</c:v>
                </c:pt>
                <c:pt idx="1">
                  <c:v>231.86979687910605</c:v>
                </c:pt>
                <c:pt idx="2">
                  <c:v>553.91118143341987</c:v>
                </c:pt>
                <c:pt idx="3">
                  <c:v>976.14321896018726</c:v>
                </c:pt>
                <c:pt idx="4">
                  <c:v>1133.585673631185</c:v>
                </c:pt>
                <c:pt idx="5">
                  <c:v>1255.2457522405925</c:v>
                </c:pt>
                <c:pt idx="6">
                  <c:v>1341.1234547884096</c:v>
                </c:pt>
                <c:pt idx="7">
                  <c:v>1375.4745358075365</c:v>
                </c:pt>
                <c:pt idx="8">
                  <c:v>1391.2187812746365</c:v>
                </c:pt>
              </c:numCache>
            </c:numRef>
          </c:xVal>
          <c:yVal>
            <c:numRef>
              <c:f>'Pwf&lt;Pb'!$A$16:$A$24</c:f>
              <c:numCache>
                <c:formatCode>General</c:formatCode>
                <c:ptCount val="9"/>
                <c:pt idx="0">
                  <c:v>4000</c:v>
                </c:pt>
                <c:pt idx="1">
                  <c:v>3600</c:v>
                </c:pt>
                <c:pt idx="2">
                  <c:v>3000</c:v>
                </c:pt>
                <c:pt idx="3">
                  <c:v>2000</c:v>
                </c:pt>
                <c:pt idx="4">
                  <c:v>1500</c:v>
                </c:pt>
                <c:pt idx="5">
                  <c:v>1000</c:v>
                </c:pt>
                <c:pt idx="6">
                  <c:v>500</c:v>
                </c:pt>
                <c:pt idx="7">
                  <c:v>200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C-4B2A-807B-A7EFDE320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61439"/>
        <c:axId val="1714672959"/>
      </c:scatterChart>
      <c:valAx>
        <c:axId val="171466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4672959"/>
        <c:crosses val="autoZero"/>
        <c:crossBetween val="midCat"/>
      </c:valAx>
      <c:valAx>
        <c:axId val="17146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466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IPR</c:v>
          </c:tx>
          <c:xVal>
            <c:numRef>
              <c:f>'Examen_2_Nodal (2)'!$R$5:$R$13</c:f>
              <c:numCache>
                <c:formatCode>General</c:formatCode>
                <c:ptCount val="9"/>
                <c:pt idx="0">
                  <c:v>0</c:v>
                </c:pt>
                <c:pt idx="1">
                  <c:v>3884.7184986595171</c:v>
                </c:pt>
                <c:pt idx="2">
                  <c:v>7769.4369973190342</c:v>
                </c:pt>
                <c:pt idx="3">
                  <c:v>11654.155495978552</c:v>
                </c:pt>
                <c:pt idx="4">
                  <c:v>14373.458445040213</c:v>
                </c:pt>
                <c:pt idx="5">
                  <c:v>15471.31367292225</c:v>
                </c:pt>
                <c:pt idx="6">
                  <c:v>18154.959785522788</c:v>
                </c:pt>
                <c:pt idx="7">
                  <c:v>18933.780160857907</c:v>
                </c:pt>
                <c:pt idx="8">
                  <c:v>19337.265415549595</c:v>
                </c:pt>
              </c:numCache>
            </c:numRef>
          </c:xVal>
          <c:yVal>
            <c:numRef>
              <c:f>'Examen_2_Nodal (2)'!$Q$5:$Q$13</c:f>
              <c:numCache>
                <c:formatCode>General</c:formatCode>
                <c:ptCount val="9"/>
                <c:pt idx="0">
                  <c:v>6000</c:v>
                </c:pt>
                <c:pt idx="1">
                  <c:v>5000</c:v>
                </c:pt>
                <c:pt idx="2">
                  <c:v>4000</c:v>
                </c:pt>
                <c:pt idx="3">
                  <c:v>3000</c:v>
                </c:pt>
                <c:pt idx="4">
                  <c:v>2300</c:v>
                </c:pt>
                <c:pt idx="5">
                  <c:v>2000</c:v>
                </c:pt>
                <c:pt idx="6">
                  <c:v>1000</c:v>
                </c:pt>
                <c:pt idx="7">
                  <c:v>500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E6-4E6C-B52E-DE6DD80C8855}"/>
            </c:ext>
          </c:extLst>
        </c:ser>
        <c:ser>
          <c:idx val="0"/>
          <c:order val="1"/>
          <c:tx>
            <c:strRef>
              <c:f>'Examen_2_Nodal (2)'!$S$4</c:f>
              <c:strCache>
                <c:ptCount val="1"/>
                <c:pt idx="0">
                  <c:v>2 7/8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'Examen_2_Nodal (2)'!$R$5:$R$13</c:f>
              <c:numCache>
                <c:formatCode>General</c:formatCode>
                <c:ptCount val="9"/>
                <c:pt idx="0">
                  <c:v>0</c:v>
                </c:pt>
                <c:pt idx="1">
                  <c:v>3884.7184986595171</c:v>
                </c:pt>
                <c:pt idx="2">
                  <c:v>7769.4369973190342</c:v>
                </c:pt>
                <c:pt idx="3">
                  <c:v>11654.155495978552</c:v>
                </c:pt>
                <c:pt idx="4">
                  <c:v>14373.458445040213</c:v>
                </c:pt>
                <c:pt idx="5">
                  <c:v>15471.31367292225</c:v>
                </c:pt>
                <c:pt idx="6">
                  <c:v>18154.959785522788</c:v>
                </c:pt>
                <c:pt idx="7">
                  <c:v>18933.780160857907</c:v>
                </c:pt>
                <c:pt idx="8">
                  <c:v>19337.265415549595</c:v>
                </c:pt>
              </c:numCache>
            </c:numRef>
          </c:xVal>
          <c:yVal>
            <c:numRef>
              <c:f>'Examen_2_Nodal (2)'!$S$5:$S$13</c:f>
              <c:numCache>
                <c:formatCode>General</c:formatCode>
                <c:ptCount val="9"/>
                <c:pt idx="1">
                  <c:v>3138.544182324737</c:v>
                </c:pt>
                <c:pt idx="2">
                  <c:v>5096.7995974905871</c:v>
                </c:pt>
                <c:pt idx="3">
                  <c:v>7336.1202923870842</c:v>
                </c:pt>
                <c:pt idx="4">
                  <c:v>9116.0490683616608</c:v>
                </c:pt>
                <c:pt idx="5">
                  <c:v>9909.1811991703344</c:v>
                </c:pt>
                <c:pt idx="6">
                  <c:v>11966.520573245652</c:v>
                </c:pt>
                <c:pt idx="7">
                  <c:v>12602.566861464446</c:v>
                </c:pt>
                <c:pt idx="8">
                  <c:v>12939.18392639073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E6-4E6C-B52E-DE6DD80C8855}"/>
            </c:ext>
          </c:extLst>
        </c:ser>
        <c:ser>
          <c:idx val="2"/>
          <c:order val="2"/>
          <c:tx>
            <c:strRef>
              <c:f>'Examen_2_Nodal (2)'!$T$4</c:f>
              <c:strCache>
                <c:ptCount val="1"/>
                <c:pt idx="0">
                  <c:v>3 1/2</c:v>
                </c:pt>
              </c:strCache>
            </c:strRef>
          </c:tx>
          <c:xVal>
            <c:numRef>
              <c:f>'Examen_2_Nodal (2)'!$R$5:$R$13</c:f>
              <c:numCache>
                <c:formatCode>General</c:formatCode>
                <c:ptCount val="9"/>
                <c:pt idx="0">
                  <c:v>0</c:v>
                </c:pt>
                <c:pt idx="1">
                  <c:v>3884.7184986595171</c:v>
                </c:pt>
                <c:pt idx="2">
                  <c:v>7769.4369973190342</c:v>
                </c:pt>
                <c:pt idx="3">
                  <c:v>11654.155495978552</c:v>
                </c:pt>
                <c:pt idx="4">
                  <c:v>14373.458445040213</c:v>
                </c:pt>
                <c:pt idx="5">
                  <c:v>15471.31367292225</c:v>
                </c:pt>
                <c:pt idx="6">
                  <c:v>18154.959785522788</c:v>
                </c:pt>
                <c:pt idx="7">
                  <c:v>18933.780160857907</c:v>
                </c:pt>
                <c:pt idx="8">
                  <c:v>19337.265415549595</c:v>
                </c:pt>
              </c:numCache>
            </c:numRef>
          </c:xVal>
          <c:yVal>
            <c:numRef>
              <c:f>'Examen_2_Nodal (2)'!$T$5:$T$13</c:f>
              <c:numCache>
                <c:formatCode>General</c:formatCode>
                <c:ptCount val="9"/>
                <c:pt idx="1">
                  <c:v>2547.9987978670306</c:v>
                </c:pt>
                <c:pt idx="2">
                  <c:v>3412.2655832776063</c:v>
                </c:pt>
                <c:pt idx="3">
                  <c:v>4606.2546186288237</c:v>
                </c:pt>
                <c:pt idx="4">
                  <c:v>5492.8878952531122</c:v>
                </c:pt>
                <c:pt idx="5">
                  <c:v>5866.598630721558</c:v>
                </c:pt>
                <c:pt idx="6">
                  <c:v>6817.5776594013523</c:v>
                </c:pt>
                <c:pt idx="7">
                  <c:v>7102.6265854288677</c:v>
                </c:pt>
                <c:pt idx="8">
                  <c:v>7254.9742744422447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E6-4E6C-B52E-DE6DD80C8855}"/>
            </c:ext>
          </c:extLst>
        </c:ser>
        <c:ser>
          <c:idx val="3"/>
          <c:order val="3"/>
          <c:tx>
            <c:strRef>
              <c:f>'Examen_2_Nodal (2)'!$U$4</c:f>
              <c:strCache>
                <c:ptCount val="1"/>
                <c:pt idx="0">
                  <c:v>4    </c:v>
                </c:pt>
              </c:strCache>
            </c:strRef>
          </c:tx>
          <c:xVal>
            <c:numRef>
              <c:f>'Examen_2_Nodal (2)'!$R$5:$R$13</c:f>
              <c:numCache>
                <c:formatCode>General</c:formatCode>
                <c:ptCount val="9"/>
                <c:pt idx="0">
                  <c:v>0</c:v>
                </c:pt>
                <c:pt idx="1">
                  <c:v>3884.7184986595171</c:v>
                </c:pt>
                <c:pt idx="2">
                  <c:v>7769.4369973190342</c:v>
                </c:pt>
                <c:pt idx="3">
                  <c:v>11654.155495978552</c:v>
                </c:pt>
                <c:pt idx="4">
                  <c:v>14373.458445040213</c:v>
                </c:pt>
                <c:pt idx="5">
                  <c:v>15471.31367292225</c:v>
                </c:pt>
                <c:pt idx="6">
                  <c:v>18154.959785522788</c:v>
                </c:pt>
                <c:pt idx="7">
                  <c:v>18933.780160857907</c:v>
                </c:pt>
                <c:pt idx="8">
                  <c:v>19337.265415549595</c:v>
                </c:pt>
              </c:numCache>
            </c:numRef>
          </c:xVal>
          <c:yVal>
            <c:numRef>
              <c:f>'Examen_2_Nodal (2)'!$U$5:$U$13</c:f>
              <c:numCache>
                <c:formatCode>General</c:formatCode>
                <c:ptCount val="9"/>
                <c:pt idx="1">
                  <c:v>1877.0898749515136</c:v>
                </c:pt>
                <c:pt idx="2">
                  <c:v>2664.6264829946576</c:v>
                </c:pt>
                <c:pt idx="3">
                  <c:v>3492.5349196831871</c:v>
                </c:pt>
                <c:pt idx="4">
                  <c:v>4092.1078930999283</c:v>
                </c:pt>
                <c:pt idx="5">
                  <c:v>4339.185950024128</c:v>
                </c:pt>
                <c:pt idx="6">
                  <c:v>4910.6754523592826</c:v>
                </c:pt>
                <c:pt idx="7">
                  <c:v>5138.6907123971259</c:v>
                </c:pt>
                <c:pt idx="8">
                  <c:v>5233.1702316976207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E6-4E6C-B52E-DE6DD80C8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99567"/>
        <c:axId val="336632143"/>
      </c:scatterChart>
      <c:valAx>
        <c:axId val="33519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336632143"/>
        <c:crosses val="autoZero"/>
        <c:crossBetween val="midCat"/>
      </c:valAx>
      <c:valAx>
        <c:axId val="3366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33519956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 sz="1600">
          <a:latin typeface="Arial Narrow" panose="020B0606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0</xdr:row>
      <xdr:rowOff>147637</xdr:rowOff>
    </xdr:from>
    <xdr:to>
      <xdr:col>13</xdr:col>
      <xdr:colOff>390525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FBDBCF-4B4E-48E8-8898-C2925F83A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359833</xdr:colOff>
      <xdr:row>1</xdr:row>
      <xdr:rowOff>4233</xdr:rowOff>
    </xdr:from>
    <xdr:to>
      <xdr:col>13</xdr:col>
      <xdr:colOff>444499</xdr:colOff>
      <xdr:row>22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AF147B-5BA5-0B82-3074-801E44FFF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8</xdr:row>
      <xdr:rowOff>42862</xdr:rowOff>
    </xdr:from>
    <xdr:to>
      <xdr:col>14</xdr:col>
      <xdr:colOff>142875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73D455-DC39-4780-AAD3-39D3A0D84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11AB-A443-4F0A-AC55-CA91502B8A94}">
  <dimension ref="A1:C24"/>
  <sheetViews>
    <sheetView tabSelected="1" workbookViewId="0">
      <selection activeCell="P15" sqref="P15"/>
    </sheetView>
  </sheetViews>
  <sheetFormatPr baseColWidth="10" defaultColWidth="9.140625" defaultRowHeight="15" x14ac:dyDescent="0.25"/>
  <cols>
    <col min="1" max="1" width="16.42578125" bestFit="1" customWidth="1"/>
    <col min="2" max="2" width="10.28515625" customWidth="1"/>
  </cols>
  <sheetData>
    <row r="1" spans="1:3" x14ac:dyDescent="0.25">
      <c r="A1" s="11" t="s">
        <v>0</v>
      </c>
      <c r="B1" s="12"/>
    </row>
    <row r="2" spans="1:3" x14ac:dyDescent="0.25">
      <c r="A2" s="7" t="s">
        <v>1</v>
      </c>
      <c r="B2" s="3">
        <v>4000</v>
      </c>
    </row>
    <row r="3" spans="1:3" x14ac:dyDescent="0.25">
      <c r="A3" s="7" t="s">
        <v>2</v>
      </c>
      <c r="B3" s="3">
        <v>2500</v>
      </c>
    </row>
    <row r="5" spans="1:3" x14ac:dyDescent="0.25">
      <c r="A5" s="11" t="s">
        <v>3</v>
      </c>
      <c r="B5" s="12"/>
    </row>
    <row r="6" spans="1:3" x14ac:dyDescent="0.25">
      <c r="A6" s="7" t="s">
        <v>4</v>
      </c>
      <c r="B6" s="3">
        <v>3000</v>
      </c>
    </row>
    <row r="7" spans="1:3" x14ac:dyDescent="0.25">
      <c r="A7" s="7" t="s">
        <v>5</v>
      </c>
      <c r="B7" s="3">
        <v>1300</v>
      </c>
    </row>
    <row r="10" spans="1:3" x14ac:dyDescent="0.25">
      <c r="A10" s="10" t="s">
        <v>6</v>
      </c>
      <c r="B10" s="3">
        <f>B7/(B2-B6)</f>
        <v>1.3</v>
      </c>
      <c r="C10" t="s">
        <v>7</v>
      </c>
    </row>
    <row r="11" spans="1:3" x14ac:dyDescent="0.25">
      <c r="A11" s="10" t="s">
        <v>8</v>
      </c>
      <c r="B11" s="3">
        <f>B10*(B2-B3)</f>
        <v>1950</v>
      </c>
    </row>
    <row r="12" spans="1:3" x14ac:dyDescent="0.25">
      <c r="A12" s="10" t="s">
        <v>9</v>
      </c>
      <c r="B12" s="3">
        <f>(B10*B3)/1.8</f>
        <v>1805.5555555555554</v>
      </c>
    </row>
    <row r="13" spans="1:3" x14ac:dyDescent="0.25">
      <c r="A13" s="10" t="s">
        <v>10</v>
      </c>
      <c r="B13" s="3">
        <f>B11+B12</f>
        <v>3755.5555555555557</v>
      </c>
    </row>
    <row r="15" spans="1:3" x14ac:dyDescent="0.25">
      <c r="A15" s="8" t="s">
        <v>4</v>
      </c>
      <c r="B15" s="8" t="s">
        <v>5</v>
      </c>
    </row>
    <row r="16" spans="1:3" x14ac:dyDescent="0.25">
      <c r="A16" s="3">
        <v>4000</v>
      </c>
      <c r="B16" s="9">
        <f>IF(A16&lt;$B$3,$B$11+$B$12*(1-0.2*(A16/$B$3)-0.8*(A16/$B$3)^2),$B$10*($B$2-A16))</f>
        <v>0</v>
      </c>
    </row>
    <row r="17" spans="1:3" x14ac:dyDescent="0.25">
      <c r="A17" s="3">
        <v>3000</v>
      </c>
      <c r="B17" s="9">
        <f t="shared" ref="B17:B24" si="0">IF(A17&lt;$B$3,$B$11+$B$12*(1-0.2*(A17/$B$3)-0.8*(A17/$B$3)^2),$B$10*($B$2-A17))</f>
        <v>1300</v>
      </c>
    </row>
    <row r="18" spans="1:3" x14ac:dyDescent="0.25">
      <c r="A18" s="3">
        <v>2500</v>
      </c>
      <c r="B18" s="9">
        <f t="shared" si="0"/>
        <v>1950</v>
      </c>
      <c r="C18" t="s">
        <v>12</v>
      </c>
    </row>
    <row r="19" spans="1:3" x14ac:dyDescent="0.25">
      <c r="A19" s="3">
        <v>2000</v>
      </c>
      <c r="B19" s="9">
        <f t="shared" si="0"/>
        <v>2542.2222222222217</v>
      </c>
    </row>
    <row r="20" spans="1:3" x14ac:dyDescent="0.25">
      <c r="A20" s="3">
        <v>1500</v>
      </c>
      <c r="B20" s="9">
        <f t="shared" si="0"/>
        <v>3018.8888888888887</v>
      </c>
    </row>
    <row r="21" spans="1:3" x14ac:dyDescent="0.25">
      <c r="A21" s="3">
        <v>1000</v>
      </c>
      <c r="B21" s="9">
        <f t="shared" si="0"/>
        <v>3380</v>
      </c>
    </row>
    <row r="22" spans="1:3" x14ac:dyDescent="0.25">
      <c r="A22" s="3">
        <v>500</v>
      </c>
      <c r="B22" s="9">
        <f t="shared" si="0"/>
        <v>3625.5555555555557</v>
      </c>
    </row>
    <row r="23" spans="1:3" x14ac:dyDescent="0.25">
      <c r="A23" s="3">
        <v>200</v>
      </c>
      <c r="B23" s="9">
        <f t="shared" si="0"/>
        <v>3717.422222222222</v>
      </c>
    </row>
    <row r="24" spans="1:3" x14ac:dyDescent="0.25">
      <c r="A24" s="3">
        <v>0</v>
      </c>
      <c r="B24" s="9">
        <f t="shared" si="0"/>
        <v>3755.5555555555557</v>
      </c>
    </row>
  </sheetData>
  <mergeCells count="2">
    <mergeCell ref="A1:B1"/>
    <mergeCell ref="A5:B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zoomScale="90" zoomScaleNormal="90" workbookViewId="0">
      <selection activeCell="A15" sqref="A15:B24"/>
    </sheetView>
  </sheetViews>
  <sheetFormatPr baseColWidth="10" defaultColWidth="9.140625" defaultRowHeight="15" x14ac:dyDescent="0.25"/>
  <cols>
    <col min="1" max="1" width="15.85546875" customWidth="1"/>
  </cols>
  <sheetData>
    <row r="1" spans="1:21" x14ac:dyDescent="0.25">
      <c r="A1" s="11" t="s">
        <v>0</v>
      </c>
      <c r="B1" s="12"/>
    </row>
    <row r="2" spans="1:21" x14ac:dyDescent="0.25">
      <c r="A2" s="3" t="s">
        <v>13</v>
      </c>
      <c r="B2" s="3">
        <v>4000</v>
      </c>
    </row>
    <row r="3" spans="1:21" x14ac:dyDescent="0.25">
      <c r="A3" s="3" t="s">
        <v>14</v>
      </c>
      <c r="B3" s="3">
        <v>3600</v>
      </c>
    </row>
    <row r="4" spans="1:21" x14ac:dyDescent="0.25">
      <c r="S4" s="2"/>
      <c r="T4" s="2"/>
      <c r="U4" s="2"/>
    </row>
    <row r="5" spans="1:21" x14ac:dyDescent="0.25">
      <c r="A5" s="11" t="s">
        <v>3</v>
      </c>
      <c r="B5" s="12"/>
    </row>
    <row r="6" spans="1:21" x14ac:dyDescent="0.25">
      <c r="A6" s="3" t="s">
        <v>11</v>
      </c>
      <c r="B6" s="3">
        <v>3445</v>
      </c>
    </row>
    <row r="7" spans="1:21" x14ac:dyDescent="0.25">
      <c r="A7" s="3" t="s">
        <v>15</v>
      </c>
      <c r="B7" s="3">
        <v>320</v>
      </c>
    </row>
    <row r="10" spans="1:21" x14ac:dyDescent="0.25">
      <c r="A10" s="6" t="s">
        <v>6</v>
      </c>
      <c r="B10" s="3">
        <f>B7/((B2-B3)+(B3/1.8)*(1-0.2*(B6/B3)-0.8*(B6/B3)^2))</f>
        <v>0.57967449219776512</v>
      </c>
      <c r="C10" t="s">
        <v>7</v>
      </c>
    </row>
    <row r="11" spans="1:21" x14ac:dyDescent="0.25">
      <c r="A11" s="6" t="s">
        <v>8</v>
      </c>
      <c r="B11" s="3">
        <f>B10*(B2-B3)</f>
        <v>231.86979687910605</v>
      </c>
    </row>
    <row r="12" spans="1:21" x14ac:dyDescent="0.25">
      <c r="A12" s="6" t="s">
        <v>9</v>
      </c>
      <c r="B12" s="3">
        <f>(B10*B3)/1.8</f>
        <v>1159.3489843955304</v>
      </c>
    </row>
    <row r="13" spans="1:21" x14ac:dyDescent="0.25">
      <c r="A13" s="6" t="s">
        <v>10</v>
      </c>
      <c r="B13" s="3">
        <f>B11+B12</f>
        <v>1391.2187812746365</v>
      </c>
    </row>
    <row r="15" spans="1:21" x14ac:dyDescent="0.25">
      <c r="A15" s="8" t="s">
        <v>4</v>
      </c>
      <c r="B15" s="8" t="s">
        <v>5</v>
      </c>
    </row>
    <row r="16" spans="1:21" x14ac:dyDescent="0.25">
      <c r="A16" s="3">
        <f>B2</f>
        <v>4000</v>
      </c>
      <c r="B16" s="3">
        <f>IF(A16&lt;$B$3,$B$11+$B$12*(1-0.2*(A16/$B$3)-0.8*(A16/$B$3)^2),$B$10*($B$2-A16))</f>
        <v>0</v>
      </c>
    </row>
    <row r="17" spans="1:3" x14ac:dyDescent="0.25">
      <c r="A17" s="3">
        <v>3600</v>
      </c>
      <c r="B17" s="3">
        <f t="shared" ref="B17:B24" si="0">IF(A17&lt;$B$3,$B$11+$B$12*(1-0.2*(A17/$B$3)-0.8*(A17/$B$3)^2),$B$10*($B$2-A17))</f>
        <v>231.86979687910605</v>
      </c>
    </row>
    <row r="18" spans="1:3" x14ac:dyDescent="0.25">
      <c r="A18" s="3">
        <v>3000</v>
      </c>
      <c r="B18" s="3">
        <f t="shared" si="0"/>
        <v>553.91118143341987</v>
      </c>
      <c r="C18" t="s">
        <v>12</v>
      </c>
    </row>
    <row r="19" spans="1:3" x14ac:dyDescent="0.25">
      <c r="A19" s="3">
        <v>2000</v>
      </c>
      <c r="B19" s="3">
        <f t="shared" si="0"/>
        <v>976.14321896018726</v>
      </c>
    </row>
    <row r="20" spans="1:3" x14ac:dyDescent="0.25">
      <c r="A20" s="3">
        <v>1500</v>
      </c>
      <c r="B20" s="3">
        <f t="shared" si="0"/>
        <v>1133.585673631185</v>
      </c>
    </row>
    <row r="21" spans="1:3" x14ac:dyDescent="0.25">
      <c r="A21" s="3">
        <v>1000</v>
      </c>
      <c r="B21" s="3">
        <f t="shared" si="0"/>
        <v>1255.2457522405925</v>
      </c>
    </row>
    <row r="22" spans="1:3" x14ac:dyDescent="0.25">
      <c r="A22" s="3">
        <v>500</v>
      </c>
      <c r="B22" s="3">
        <f t="shared" si="0"/>
        <v>1341.1234547884096</v>
      </c>
    </row>
    <row r="23" spans="1:3" x14ac:dyDescent="0.25">
      <c r="A23" s="3">
        <v>200</v>
      </c>
      <c r="B23" s="3">
        <f t="shared" si="0"/>
        <v>1375.4745358075365</v>
      </c>
    </row>
    <row r="24" spans="1:3" x14ac:dyDescent="0.25">
      <c r="A24" s="3">
        <v>0</v>
      </c>
      <c r="B24" s="3">
        <f t="shared" si="0"/>
        <v>1391.2187812746365</v>
      </c>
    </row>
  </sheetData>
  <mergeCells count="2">
    <mergeCell ref="A1:B1"/>
    <mergeCell ref="A5:B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6E85-9056-42CC-9EC0-8C8F28289217}">
  <dimension ref="A1:AB24"/>
  <sheetViews>
    <sheetView zoomScale="90" zoomScaleNormal="90" workbookViewId="0">
      <selection activeCell="T23" sqref="T23"/>
    </sheetView>
  </sheetViews>
  <sheetFormatPr baseColWidth="10" defaultColWidth="9.140625" defaultRowHeight="15" x14ac:dyDescent="0.25"/>
  <cols>
    <col min="1" max="1" width="16.42578125" bestFit="1" customWidth="1"/>
  </cols>
  <sheetData>
    <row r="1" spans="1:28" x14ac:dyDescent="0.25">
      <c r="A1" s="3" t="s">
        <v>0</v>
      </c>
      <c r="B1" s="3"/>
    </row>
    <row r="2" spans="1:28" x14ac:dyDescent="0.25">
      <c r="A2" s="3" t="s">
        <v>13</v>
      </c>
      <c r="B2" s="3">
        <v>6000</v>
      </c>
    </row>
    <row r="3" spans="1:28" x14ac:dyDescent="0.25">
      <c r="A3" s="3" t="s">
        <v>14</v>
      </c>
      <c r="B3" s="3">
        <v>2300</v>
      </c>
      <c r="X3" t="s">
        <v>4</v>
      </c>
      <c r="Y3" t="s">
        <v>5</v>
      </c>
      <c r="Z3" s="2">
        <v>4</v>
      </c>
      <c r="AA3" s="2">
        <v>2.875</v>
      </c>
      <c r="AB3" s="2">
        <v>3.5</v>
      </c>
    </row>
    <row r="4" spans="1:28" x14ac:dyDescent="0.25">
      <c r="Q4" t="s">
        <v>4</v>
      </c>
      <c r="R4" t="s">
        <v>5</v>
      </c>
      <c r="S4" s="2">
        <v>2.875</v>
      </c>
      <c r="T4" s="2">
        <v>3.5</v>
      </c>
      <c r="U4" s="2">
        <v>4</v>
      </c>
      <c r="X4" s="5">
        <v>2910.5084328484322</v>
      </c>
      <c r="Y4" s="4">
        <v>0</v>
      </c>
      <c r="AB4" s="5"/>
    </row>
    <row r="5" spans="1:28" x14ac:dyDescent="0.25">
      <c r="A5" s="3" t="s">
        <v>3</v>
      </c>
      <c r="B5" s="3"/>
      <c r="Q5">
        <f>A16</f>
        <v>6000</v>
      </c>
      <c r="R5">
        <f>B16</f>
        <v>0</v>
      </c>
      <c r="X5" s="5">
        <v>2733.9989731300611</v>
      </c>
      <c r="Y5" s="4">
        <v>1789.4736842105274</v>
      </c>
      <c r="Z5">
        <v>839.69811314336255</v>
      </c>
      <c r="AA5">
        <v>1241.0627397086637</v>
      </c>
      <c r="AB5" s="5">
        <v>959.34667090249889</v>
      </c>
    </row>
    <row r="6" spans="1:28" x14ac:dyDescent="0.25">
      <c r="A6" s="3" t="s">
        <v>11</v>
      </c>
      <c r="B6" s="3">
        <v>4000</v>
      </c>
      <c r="Q6">
        <f t="shared" ref="Q6:R13" si="0">A17</f>
        <v>5000</v>
      </c>
      <c r="R6">
        <f t="shared" si="0"/>
        <v>3884.7184986595171</v>
      </c>
      <c r="S6">
        <v>3138.544182324737</v>
      </c>
      <c r="T6">
        <v>2547.9987978670306</v>
      </c>
      <c r="U6">
        <v>1877.0898749515136</v>
      </c>
      <c r="X6" s="5">
        <v>2546.1159660786298</v>
      </c>
      <c r="Y6" s="4">
        <v>3578.9473684210548</v>
      </c>
      <c r="Z6">
        <v>1054.9646183275831</v>
      </c>
      <c r="AA6">
        <v>1816.7830956563555</v>
      </c>
      <c r="AB6" s="5">
        <v>1283.8611369677687</v>
      </c>
    </row>
    <row r="7" spans="1:28" x14ac:dyDescent="0.25">
      <c r="A7" s="3" t="s">
        <v>15</v>
      </c>
      <c r="B7" s="3">
        <v>5600</v>
      </c>
      <c r="Q7">
        <f t="shared" si="0"/>
        <v>4000</v>
      </c>
      <c r="R7">
        <f t="shared" si="0"/>
        <v>7769.4369973190342</v>
      </c>
      <c r="S7">
        <v>5096.7995974905871</v>
      </c>
      <c r="T7">
        <v>3412.2655832776063</v>
      </c>
      <c r="U7">
        <v>2664.6264829946576</v>
      </c>
      <c r="X7" s="5">
        <v>2344.3286375661369</v>
      </c>
      <c r="Y7" s="4">
        <v>5368.4210526315819</v>
      </c>
      <c r="Z7">
        <v>1285.9745409574571</v>
      </c>
      <c r="AA7">
        <v>2430.4942641095645</v>
      </c>
      <c r="AB7" s="5">
        <v>1631.8231310844146</v>
      </c>
    </row>
    <row r="8" spans="1:28" x14ac:dyDescent="0.25">
      <c r="Q8">
        <f t="shared" si="0"/>
        <v>3000</v>
      </c>
      <c r="R8">
        <f t="shared" si="0"/>
        <v>11654.155495978552</v>
      </c>
      <c r="S8">
        <v>7336.1202923870842</v>
      </c>
      <c r="T8">
        <v>4606.2546186288237</v>
      </c>
      <c r="U8">
        <v>3492.5349196831871</v>
      </c>
      <c r="X8" s="5">
        <v>2125</v>
      </c>
      <c r="Y8" s="4">
        <v>7157.8947368421095</v>
      </c>
      <c r="Z8">
        <v>1533.1341684474905</v>
      </c>
      <c r="AA8">
        <v>3083.3150455737646</v>
      </c>
      <c r="AB8" s="5">
        <v>2000.2319039214954</v>
      </c>
    </row>
    <row r="9" spans="1:28" x14ac:dyDescent="0.25">
      <c r="Q9">
        <f t="shared" si="0"/>
        <v>2300</v>
      </c>
      <c r="R9">
        <f t="shared" si="0"/>
        <v>14373.458445040213</v>
      </c>
      <c r="S9">
        <v>9116.0490683616608</v>
      </c>
      <c r="T9">
        <v>5492.8878952531122</v>
      </c>
      <c r="U9">
        <v>4092.1078930999283</v>
      </c>
      <c r="X9" s="5">
        <v>1882.5618952098991</v>
      </c>
      <c r="Y9" s="4">
        <v>8947.3684210526371</v>
      </c>
      <c r="Z9">
        <v>1795.657458605612</v>
      </c>
      <c r="AA9">
        <v>3776.660254784676</v>
      </c>
      <c r="AB9" s="5">
        <v>2383.3144780516182</v>
      </c>
    </row>
    <row r="10" spans="1:28" x14ac:dyDescent="0.25">
      <c r="A10" s="1" t="s">
        <v>6</v>
      </c>
      <c r="B10" s="1">
        <f>B7/((B2-B3)+(B3/1.8)*(1-0.2*(B6/B3)-0.8*(B6/B3)^2))</f>
        <v>3.8847184986595171</v>
      </c>
      <c r="C10" t="s">
        <v>7</v>
      </c>
      <c r="Q10">
        <f t="shared" si="0"/>
        <v>2000</v>
      </c>
      <c r="R10">
        <f t="shared" si="0"/>
        <v>15471.31367292225</v>
      </c>
      <c r="S10">
        <v>9909.1811991703344</v>
      </c>
      <c r="T10">
        <v>5866.598630721558</v>
      </c>
      <c r="U10">
        <v>4339.185950024128</v>
      </c>
      <c r="X10" s="5">
        <v>1607.6758270431339</v>
      </c>
      <c r="Y10" s="4">
        <v>10736.842105263164</v>
      </c>
      <c r="Z10">
        <v>2065.6602242294343</v>
      </c>
      <c r="AA10">
        <v>4517.2511014948304</v>
      </c>
      <c r="AB10" s="5">
        <v>2779.388274453619</v>
      </c>
    </row>
    <row r="11" spans="1:28" x14ac:dyDescent="0.25">
      <c r="A11" s="1" t="s">
        <v>8</v>
      </c>
      <c r="B11" s="1">
        <f>B10*(B2-B3)</f>
        <v>14373.458445040213</v>
      </c>
      <c r="Q11">
        <f t="shared" si="0"/>
        <v>1000</v>
      </c>
      <c r="R11">
        <f t="shared" si="0"/>
        <v>18154.959785522788</v>
      </c>
      <c r="S11">
        <v>11966.520573245652</v>
      </c>
      <c r="T11">
        <v>6817.5776594013523</v>
      </c>
      <c r="U11">
        <v>4910.6754523592826</v>
      </c>
      <c r="X11" s="5">
        <v>1282.2470020381061</v>
      </c>
      <c r="Y11" s="4">
        <v>12526.315789473691</v>
      </c>
      <c r="Z11">
        <v>2343.5806798515609</v>
      </c>
      <c r="AA11">
        <v>5310.020822493334</v>
      </c>
      <c r="AB11" s="5">
        <v>3190.5987294787942</v>
      </c>
    </row>
    <row r="12" spans="1:28" x14ac:dyDescent="0.25">
      <c r="A12" s="1" t="s">
        <v>9</v>
      </c>
      <c r="B12" s="1">
        <f>(B10*B3)/1.8</f>
        <v>4963.8069705093831</v>
      </c>
      <c r="Q12">
        <f t="shared" si="0"/>
        <v>500</v>
      </c>
      <c r="R12">
        <f t="shared" si="0"/>
        <v>18933.780160857907</v>
      </c>
      <c r="S12">
        <v>12602.566861464446</v>
      </c>
      <c r="T12">
        <v>7102.6265854288677</v>
      </c>
      <c r="U12">
        <v>5138.6907123971259</v>
      </c>
      <c r="X12" s="5">
        <v>860.19091339001363</v>
      </c>
      <c r="Y12" s="4">
        <v>14315.789473684217</v>
      </c>
      <c r="Z12">
        <v>2628.6419043170022</v>
      </c>
      <c r="AA12">
        <v>6158.8300505874104</v>
      </c>
      <c r="AB12" s="5">
        <v>3615.9835136194561</v>
      </c>
    </row>
    <row r="13" spans="1:28" x14ac:dyDescent="0.25">
      <c r="A13" s="1" t="s">
        <v>10</v>
      </c>
      <c r="B13" s="1">
        <f>B11+B12</f>
        <v>19337.265415549595</v>
      </c>
      <c r="Q13">
        <f t="shared" si="0"/>
        <v>0</v>
      </c>
      <c r="R13">
        <f t="shared" si="0"/>
        <v>19337.265415549595</v>
      </c>
      <c r="S13">
        <v>12939.18392639073</v>
      </c>
      <c r="T13">
        <v>7254.9742744422447</v>
      </c>
      <c r="U13">
        <v>5233.1702316976207</v>
      </c>
      <c r="X13" s="5">
        <v>2.6645352591003757E-12</v>
      </c>
      <c r="Y13" s="4">
        <v>16105.263157894744</v>
      </c>
      <c r="Z13">
        <v>2919.7928348967425</v>
      </c>
      <c r="AA13">
        <v>7065.827210617078</v>
      </c>
      <c r="AB13" s="5">
        <v>4055.7985545851552</v>
      </c>
    </row>
    <row r="15" spans="1:28" x14ac:dyDescent="0.25">
      <c r="A15" t="s">
        <v>4</v>
      </c>
      <c r="B15" t="s">
        <v>5</v>
      </c>
    </row>
    <row r="16" spans="1:28" x14ac:dyDescent="0.25">
      <c r="A16">
        <f>B2</f>
        <v>6000</v>
      </c>
      <c r="B16">
        <f>IF(A16&lt;$B$3,$B$11+$B$12*(1-0.2*(A16/$B$3)-0.8*(A16/$B$3)^2),$B$10*($B$2-A16))</f>
        <v>0</v>
      </c>
    </row>
    <row r="17" spans="1:3" x14ac:dyDescent="0.25">
      <c r="A17">
        <v>5000</v>
      </c>
      <c r="B17">
        <f t="shared" ref="B17:B24" si="1">IF(A17&lt;$B$3,$B$11+$B$12*(1-0.2*(A17/$B$3)-0.8*(A17/$B$3)^2),$B$10*($B$2-A17))</f>
        <v>3884.7184986595171</v>
      </c>
    </row>
    <row r="18" spans="1:3" x14ac:dyDescent="0.25">
      <c r="A18">
        <v>4000</v>
      </c>
      <c r="B18">
        <f t="shared" si="1"/>
        <v>7769.4369973190342</v>
      </c>
      <c r="C18" t="s">
        <v>12</v>
      </c>
    </row>
    <row r="19" spans="1:3" x14ac:dyDescent="0.25">
      <c r="A19">
        <v>3000</v>
      </c>
      <c r="B19">
        <f t="shared" si="1"/>
        <v>11654.155495978552</v>
      </c>
    </row>
    <row r="20" spans="1:3" x14ac:dyDescent="0.25">
      <c r="A20">
        <v>2300</v>
      </c>
      <c r="B20">
        <f t="shared" si="1"/>
        <v>14373.458445040213</v>
      </c>
    </row>
    <row r="21" spans="1:3" x14ac:dyDescent="0.25">
      <c r="A21">
        <v>2000</v>
      </c>
      <c r="B21">
        <f t="shared" si="1"/>
        <v>15471.31367292225</v>
      </c>
    </row>
    <row r="22" spans="1:3" x14ac:dyDescent="0.25">
      <c r="A22">
        <v>1000</v>
      </c>
      <c r="B22">
        <f t="shared" si="1"/>
        <v>18154.959785522788</v>
      </c>
    </row>
    <row r="23" spans="1:3" x14ac:dyDescent="0.25">
      <c r="A23">
        <v>500</v>
      </c>
      <c r="B23">
        <f t="shared" si="1"/>
        <v>18933.780160857907</v>
      </c>
    </row>
    <row r="24" spans="1:3" x14ac:dyDescent="0.25">
      <c r="A24">
        <v>0</v>
      </c>
      <c r="B24">
        <f t="shared" si="1"/>
        <v>19337.265415549595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Pwf&gt;Pb</vt:lpstr>
      <vt:lpstr>Pwf&lt;Pb</vt:lpstr>
      <vt:lpstr>Examen_2_Nodal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Rigoberto Chandomi Vazquez</dc:creator>
  <cp:lastModifiedBy>Rigoberto Chandomi Vazquez</cp:lastModifiedBy>
  <dcterms:created xsi:type="dcterms:W3CDTF">2015-06-05T18:19:34Z</dcterms:created>
  <dcterms:modified xsi:type="dcterms:W3CDTF">2024-09-10T05:35:36Z</dcterms:modified>
</cp:coreProperties>
</file>