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omi\Downloads\"/>
    </mc:Choice>
  </mc:AlternateContent>
  <xr:revisionPtr revIDLastSave="0" documentId="13_ncr:1_{B4CF1EEA-1B41-4DE2-99A4-BFB320F262CD}" xr6:coauthVersionLast="47" xr6:coauthVersionMax="47" xr10:uidLastSave="{00000000-0000-0000-0000-000000000000}"/>
  <bookViews>
    <workbookView xWindow="-108" yWindow="-108" windowWidth="23256" windowHeight="14160" tabRatio="743" xr2:uid="{D6CB9ECA-D520-445A-8769-CCA16ECE8811}"/>
  </bookViews>
  <sheets>
    <sheet name="Data" sheetId="2" r:id="rId1"/>
    <sheet name="Stephest" sheetId="6" r:id="rId2"/>
  </sheets>
  <definedNames>
    <definedName name="solver_adj" localSheetId="0" hidden="1">Data!$B$9:$B$11</definedName>
    <definedName name="solver_cvg" localSheetId="0" hidden="1">0.00001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0" localSheetId="0" hidden="1">Data!$B$10</definedName>
    <definedName name="solver_lhs1" localSheetId="0" hidden="1">Data!$B$11</definedName>
    <definedName name="solver_lhs2" localSheetId="0" hidden="1">Data!$B$10</definedName>
    <definedName name="solver_lhs3" localSheetId="0" hidden="1">Data!$B$11</definedName>
    <definedName name="solver_lhs4" localSheetId="0" hidden="1">Data!$B$11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Data!#REF!</definedName>
    <definedName name="solver_pre" localSheetId="0" hidden="1">0.000001</definedName>
    <definedName name="solver_rbv" localSheetId="0" hidden="1">1</definedName>
    <definedName name="solver_rel0" localSheetId="0" hidden="1">3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hs0" localSheetId="0" hidden="1">0</definedName>
    <definedName name="solver_rhs1" localSheetId="0" hidden="1">0</definedName>
    <definedName name="solver_rhs2" localSheetId="0" hidden="1">0</definedName>
    <definedName name="solver_rhs3" localSheetId="0" hidden="1">1</definedName>
    <definedName name="solver_rhs4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6" l="1" a="1"/>
  <c r="D11" i="6" s="1"/>
  <c r="D12" i="6" a="1"/>
  <c r="D12" i="6"/>
  <c r="D13" i="6" a="1"/>
  <c r="D13" i="6"/>
  <c r="D14" i="6" a="1"/>
  <c r="D14" i="6" s="1"/>
  <c r="D15" i="6" a="1"/>
  <c r="D15" i="6" s="1"/>
  <c r="D16" i="6" a="1"/>
  <c r="D16" i="6" s="1"/>
  <c r="D17" i="6" a="1"/>
  <c r="D17" i="6" s="1"/>
  <c r="D18" i="6" a="1"/>
  <c r="D18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/>
  <c r="D25" i="6" a="1"/>
  <c r="D25" i="6" s="1"/>
  <c r="D26" i="6" a="1"/>
  <c r="D26" i="6"/>
  <c r="D27" i="6" a="1"/>
  <c r="D27" i="6" s="1"/>
  <c r="D28" i="6" a="1"/>
  <c r="D28" i="6"/>
  <c r="D29" i="6" a="1"/>
  <c r="D29" i="6"/>
  <c r="D30" i="6" a="1"/>
  <c r="D30" i="6" s="1"/>
  <c r="D31" i="6" a="1"/>
  <c r="D31" i="6" s="1"/>
  <c r="D32" i="6" a="1"/>
  <c r="D32" i="6" s="1"/>
  <c r="D33" i="6" a="1"/>
  <c r="D33" i="6" s="1"/>
  <c r="D34" i="6" a="1"/>
  <c r="D34" i="6" s="1"/>
  <c r="D35" i="6" a="1"/>
  <c r="D35" i="6" s="1"/>
  <c r="D36" i="6" a="1"/>
  <c r="D36" i="6" s="1"/>
  <c r="D37" i="6" a="1"/>
  <c r="D37" i="6" s="1"/>
  <c r="D38" i="6" a="1"/>
  <c r="D38" i="6" s="1"/>
  <c r="D39" i="6" a="1"/>
  <c r="D39" i="6" s="1"/>
  <c r="D40" i="6" a="1"/>
  <c r="D40" i="6"/>
  <c r="D41" i="6" a="1"/>
  <c r="D41" i="6" s="1"/>
  <c r="D42" i="6" a="1"/>
  <c r="D42" i="6" s="1"/>
  <c r="D43" i="6" a="1"/>
  <c r="D43" i="6" s="1"/>
  <c r="D44" i="6" a="1"/>
  <c r="D44" i="6"/>
  <c r="D45" i="6" a="1"/>
  <c r="D45" i="6"/>
  <c r="D46" i="6" a="1"/>
  <c r="D46" i="6" s="1"/>
  <c r="D47" i="6" a="1"/>
  <c r="D47" i="6" s="1"/>
  <c r="D48" i="6" a="1"/>
  <c r="D48" i="6" s="1"/>
  <c r="D49" i="6" a="1"/>
  <c r="D49" i="6" s="1"/>
  <c r="D50" i="6" a="1"/>
  <c r="D50" i="6" s="1"/>
  <c r="D51" i="6" a="1"/>
  <c r="D51" i="6" s="1"/>
  <c r="D52" i="6" a="1"/>
  <c r="D52" i="6" s="1"/>
  <c r="D53" i="6" a="1"/>
  <c r="D53" i="6" s="1"/>
  <c r="D54" i="6" a="1"/>
  <c r="D54" i="6" s="1"/>
  <c r="D55" i="6" a="1"/>
  <c r="D55" i="6" s="1"/>
  <c r="D56" i="6" a="1"/>
  <c r="D56" i="6"/>
  <c r="D57" i="6" a="1"/>
  <c r="D57" i="6" s="1"/>
  <c r="D58" i="6" a="1"/>
  <c r="D58" i="6" s="1"/>
  <c r="D59" i="6" a="1"/>
  <c r="D59" i="6" s="1"/>
  <c r="D60" i="6" a="1"/>
  <c r="D60" i="6" s="1"/>
  <c r="D61" i="6" a="1"/>
  <c r="D61" i="6" s="1"/>
  <c r="D62" i="6" a="1"/>
  <c r="D62" i="6" s="1"/>
  <c r="D63" i="6" a="1"/>
  <c r="D63" i="6" s="1"/>
  <c r="D64" i="6" a="1"/>
  <c r="D64" i="6" s="1"/>
  <c r="D65" i="6" a="1"/>
  <c r="D65" i="6" s="1"/>
  <c r="D66" i="6" a="1"/>
  <c r="D66" i="6" s="1"/>
  <c r="D67" i="6" a="1"/>
  <c r="D67" i="6" s="1"/>
  <c r="D68" i="6" a="1"/>
  <c r="D68" i="6" s="1"/>
  <c r="D69" i="6" a="1"/>
  <c r="D69" i="6" s="1"/>
  <c r="D70" i="6" a="1"/>
  <c r="D70" i="6" s="1"/>
  <c r="D71" i="6" a="1"/>
  <c r="D71" i="6" s="1"/>
  <c r="D72" i="6" a="1"/>
  <c r="D72" i="6" s="1"/>
  <c r="D73" i="6" a="1"/>
  <c r="D73" i="6" s="1"/>
  <c r="D74" i="6" a="1"/>
  <c r="D74" i="6" s="1"/>
  <c r="D75" i="6" a="1"/>
  <c r="D75" i="6" s="1"/>
  <c r="D76" i="6" a="1"/>
  <c r="D76" i="6"/>
  <c r="D77" i="6" a="1"/>
  <c r="D77" i="6" s="1"/>
  <c r="D78" i="6" a="1"/>
  <c r="D78" i="6" s="1"/>
  <c r="D79" i="6" a="1"/>
  <c r="D79" i="6" s="1"/>
  <c r="D80" i="6" a="1"/>
  <c r="D80" i="6" s="1"/>
  <c r="D81" i="6" a="1"/>
  <c r="D81" i="6" s="1"/>
  <c r="D82" i="6" a="1"/>
  <c r="D82" i="6" s="1"/>
  <c r="D83" i="6" a="1"/>
  <c r="D83" i="6" s="1"/>
  <c r="D7" i="6" a="1"/>
  <c r="D7" i="6" s="1"/>
  <c r="D8" i="6" a="1"/>
  <c r="D8" i="6" s="1"/>
  <c r="D9" i="6" a="1"/>
  <c r="D9" i="6" s="1"/>
  <c r="D10" i="6" a="1"/>
  <c r="D10" i="6" s="1"/>
  <c r="D6" i="6" a="1"/>
  <c r="D6" i="6" s="1"/>
  <c r="B6" i="6" l="1"/>
  <c r="C6" i="6" s="1"/>
  <c r="F6" i="6" s="1"/>
  <c r="B83" i="6" l="1"/>
  <c r="B82" i="6"/>
  <c r="C82" i="6" s="1"/>
  <c r="B81" i="6"/>
  <c r="B80" i="6"/>
  <c r="C80" i="6" s="1"/>
  <c r="F80" i="6" s="1"/>
  <c r="B79" i="6"/>
  <c r="B78" i="6"/>
  <c r="B77" i="6"/>
  <c r="B76" i="6"/>
  <c r="B75" i="6"/>
  <c r="B74" i="6"/>
  <c r="C74" i="6" s="1"/>
  <c r="B73" i="6"/>
  <c r="C73" i="6" s="1"/>
  <c r="B72" i="6"/>
  <c r="B71" i="6"/>
  <c r="C71" i="6" s="1"/>
  <c r="B70" i="6"/>
  <c r="B69" i="6"/>
  <c r="B68" i="6"/>
  <c r="B67" i="6"/>
  <c r="C67" i="6" s="1"/>
  <c r="B66" i="6"/>
  <c r="C66" i="6" s="1"/>
  <c r="F66" i="6" s="1"/>
  <c r="B65" i="6"/>
  <c r="B64" i="6"/>
  <c r="C64" i="6" s="1"/>
  <c r="B63" i="6"/>
  <c r="B62" i="6"/>
  <c r="B61" i="6"/>
  <c r="C61" i="6" s="1"/>
  <c r="B60" i="6"/>
  <c r="B59" i="6"/>
  <c r="C59" i="6" s="1"/>
  <c r="B58" i="6"/>
  <c r="C58" i="6" s="1"/>
  <c r="B57" i="6"/>
  <c r="C57" i="6" s="1"/>
  <c r="B56" i="6"/>
  <c r="B55" i="6"/>
  <c r="C55" i="6" s="1"/>
  <c r="F55" i="6" s="1"/>
  <c r="B54" i="6"/>
  <c r="B53" i="6"/>
  <c r="B52" i="6"/>
  <c r="B51" i="6"/>
  <c r="C51" i="6" s="1"/>
  <c r="B50" i="6"/>
  <c r="C50" i="6" s="1"/>
  <c r="F50" i="6" s="1"/>
  <c r="B49" i="6"/>
  <c r="B48" i="6"/>
  <c r="C48" i="6" s="1"/>
  <c r="F48" i="6" s="1"/>
  <c r="B47" i="6"/>
  <c r="B46" i="6"/>
  <c r="B45" i="6"/>
  <c r="C45" i="6" s="1"/>
  <c r="B44" i="6"/>
  <c r="B43" i="6"/>
  <c r="C43" i="6" s="1"/>
  <c r="B42" i="6"/>
  <c r="C42" i="6" s="1"/>
  <c r="B41" i="6"/>
  <c r="C41" i="6" s="1"/>
  <c r="B40" i="6"/>
  <c r="B39" i="6"/>
  <c r="C39" i="6" s="1"/>
  <c r="B38" i="6"/>
  <c r="B37" i="6"/>
  <c r="B36" i="6"/>
  <c r="B35" i="6"/>
  <c r="B34" i="6"/>
  <c r="C34" i="6" s="1"/>
  <c r="B33" i="6"/>
  <c r="B32" i="6"/>
  <c r="C32" i="6" s="1"/>
  <c r="B31" i="6"/>
  <c r="B30" i="6"/>
  <c r="B29" i="6"/>
  <c r="C29" i="6" s="1"/>
  <c r="B28" i="6"/>
  <c r="B27" i="6"/>
  <c r="C27" i="6" s="1"/>
  <c r="B26" i="6"/>
  <c r="C26" i="6" s="1"/>
  <c r="B25" i="6"/>
  <c r="C25" i="6" s="1"/>
  <c r="B24" i="6"/>
  <c r="B23" i="6"/>
  <c r="C23" i="6" s="1"/>
  <c r="B22" i="6"/>
  <c r="B21" i="6"/>
  <c r="B20" i="6"/>
  <c r="B19" i="6"/>
  <c r="B18" i="6"/>
  <c r="B17" i="6"/>
  <c r="B16" i="6"/>
  <c r="B15" i="6"/>
  <c r="B14" i="6"/>
  <c r="B13" i="6"/>
  <c r="B12" i="6"/>
  <c r="B11" i="6"/>
  <c r="C11" i="6" s="1"/>
  <c r="B10" i="6"/>
  <c r="C10" i="6" s="1"/>
  <c r="B9" i="6"/>
  <c r="C9" i="6" s="1"/>
  <c r="B8" i="6"/>
  <c r="B7" i="6"/>
  <c r="C7" i="6" s="1"/>
  <c r="G6" i="6"/>
  <c r="H2" i="2" s="1"/>
  <c r="F27" i="6" l="1"/>
  <c r="G27" i="6" s="1"/>
  <c r="H23" i="2" s="1"/>
  <c r="F43" i="6"/>
  <c r="G43" i="6" s="1"/>
  <c r="H39" i="2" s="1"/>
  <c r="F51" i="6"/>
  <c r="G51" i="6" s="1"/>
  <c r="H47" i="2" s="1"/>
  <c r="E67" i="6"/>
  <c r="E42" i="6"/>
  <c r="E74" i="6"/>
  <c r="F71" i="6"/>
  <c r="G71" i="6" s="1"/>
  <c r="H67" i="2" s="1"/>
  <c r="F61" i="6"/>
  <c r="G61" i="6" s="1"/>
  <c r="H57" i="2" s="1"/>
  <c r="F7" i="6"/>
  <c r="G7" i="6" s="1"/>
  <c r="F9" i="6"/>
  <c r="G9" i="6" s="1"/>
  <c r="H5" i="2" s="1"/>
  <c r="F45" i="6"/>
  <c r="G45" i="6" s="1"/>
  <c r="H41" i="2" s="1"/>
  <c r="F34" i="6"/>
  <c r="G34" i="6" s="1"/>
  <c r="H30" i="2" s="1"/>
  <c r="F25" i="6"/>
  <c r="G25" i="6" s="1"/>
  <c r="H21" i="2" s="1"/>
  <c r="F32" i="6"/>
  <c r="G32" i="6" s="1"/>
  <c r="H28" i="2" s="1"/>
  <c r="F64" i="6"/>
  <c r="G64" i="6" s="1"/>
  <c r="H60" i="2" s="1"/>
  <c r="C35" i="6"/>
  <c r="C16" i="6"/>
  <c r="E58" i="6"/>
  <c r="F58" i="6"/>
  <c r="G58" i="6" s="1"/>
  <c r="H54" i="2" s="1"/>
  <c r="F39" i="6"/>
  <c r="G39" i="6" s="1"/>
  <c r="H35" i="2" s="1"/>
  <c r="C13" i="6"/>
  <c r="F42" i="6"/>
  <c r="G42" i="6" s="1"/>
  <c r="H38" i="2" s="1"/>
  <c r="C19" i="6"/>
  <c r="F74" i="6"/>
  <c r="G74" i="6" s="1"/>
  <c r="H70" i="2" s="1"/>
  <c r="F23" i="6"/>
  <c r="G23" i="6" s="1"/>
  <c r="H19" i="2" s="1"/>
  <c r="F29" i="6"/>
  <c r="G29" i="6" s="1"/>
  <c r="H25" i="2" s="1"/>
  <c r="F57" i="6"/>
  <c r="G57" i="6" s="1"/>
  <c r="H53" i="2" s="1"/>
  <c r="F26" i="6"/>
  <c r="G26" i="6" s="1"/>
  <c r="H22" i="2" s="1"/>
  <c r="E59" i="6"/>
  <c r="F59" i="6"/>
  <c r="G59" i="6" s="1"/>
  <c r="H55" i="2" s="1"/>
  <c r="E11" i="6"/>
  <c r="F10" i="6"/>
  <c r="G10" i="6" s="1"/>
  <c r="H6" i="2" s="1"/>
  <c r="C18" i="6"/>
  <c r="E43" i="6"/>
  <c r="F82" i="6"/>
  <c r="G82" i="6" s="1"/>
  <c r="H78" i="2" s="1"/>
  <c r="F11" i="6"/>
  <c r="G11" i="6" s="1"/>
  <c r="H7" i="2" s="1"/>
  <c r="C75" i="6"/>
  <c r="E27" i="6"/>
  <c r="E51" i="6"/>
  <c r="C77" i="6"/>
  <c r="G48" i="6"/>
  <c r="H44" i="2" s="1"/>
  <c r="G50" i="6"/>
  <c r="H46" i="2" s="1"/>
  <c r="G55" i="6"/>
  <c r="H51" i="2" s="1"/>
  <c r="G66" i="6"/>
  <c r="H62" i="2" s="1"/>
  <c r="G80" i="6"/>
  <c r="H76" i="2" s="1"/>
  <c r="C20" i="6"/>
  <c r="C36" i="6"/>
  <c r="C52" i="6"/>
  <c r="C68" i="6"/>
  <c r="C70" i="6"/>
  <c r="C15" i="6"/>
  <c r="C31" i="6"/>
  <c r="C47" i="6"/>
  <c r="C63" i="6"/>
  <c r="C79" i="6"/>
  <c r="C38" i="6"/>
  <c r="C8" i="6"/>
  <c r="C24" i="6"/>
  <c r="C40" i="6"/>
  <c r="C56" i="6"/>
  <c r="C72" i="6"/>
  <c r="C17" i="6"/>
  <c r="C33" i="6"/>
  <c r="C49" i="6"/>
  <c r="C65" i="6"/>
  <c r="C81" i="6"/>
  <c r="C22" i="6"/>
  <c r="C54" i="6"/>
  <c r="C83" i="6"/>
  <c r="C12" i="6"/>
  <c r="C28" i="6"/>
  <c r="C44" i="6"/>
  <c r="C60" i="6"/>
  <c r="C76" i="6"/>
  <c r="C21" i="6"/>
  <c r="C37" i="6"/>
  <c r="C53" i="6"/>
  <c r="C69" i="6"/>
  <c r="C14" i="6"/>
  <c r="C30" i="6"/>
  <c r="C46" i="6"/>
  <c r="C62" i="6"/>
  <c r="C78" i="6"/>
  <c r="F35" i="6" l="1"/>
  <c r="G35" i="6" s="1"/>
  <c r="E7" i="6"/>
  <c r="E26" i="6"/>
  <c r="F77" i="6"/>
  <c r="G77" i="6" s="1"/>
  <c r="H73" i="2" s="1"/>
  <c r="F18" i="6"/>
  <c r="G18" i="6" s="1"/>
  <c r="H14" i="2" s="1"/>
  <c r="F73" i="6"/>
  <c r="G73" i="6" s="1"/>
  <c r="H69" i="2" s="1"/>
  <c r="E10" i="6"/>
  <c r="F41" i="6"/>
  <c r="G41" i="6" s="1"/>
  <c r="H37" i="2" s="1"/>
  <c r="E75" i="6"/>
  <c r="F67" i="6"/>
  <c r="G67" i="6" s="1"/>
  <c r="H63" i="2" s="1"/>
  <c r="F16" i="6"/>
  <c r="G16" i="6" s="1"/>
  <c r="H12" i="2" s="1"/>
  <c r="E19" i="6"/>
  <c r="F13" i="6"/>
  <c r="G13" i="6" s="1"/>
  <c r="H9" i="2" s="1"/>
  <c r="H7" i="6"/>
  <c r="I3" i="2" s="1"/>
  <c r="H3" i="2"/>
  <c r="H59" i="6"/>
  <c r="I55" i="2" s="1"/>
  <c r="E35" i="6"/>
  <c r="H11" i="6"/>
  <c r="I7" i="2" s="1"/>
  <c r="H26" i="6"/>
  <c r="I22" i="2" s="1"/>
  <c r="H43" i="6"/>
  <c r="I39" i="2" s="1"/>
  <c r="H27" i="6"/>
  <c r="I23" i="2" s="1"/>
  <c r="H10" i="6"/>
  <c r="I6" i="2" s="1"/>
  <c r="H51" i="6"/>
  <c r="I47" i="2" s="1"/>
  <c r="H58" i="6"/>
  <c r="I54" i="2" s="1"/>
  <c r="H31" i="2" l="1"/>
  <c r="H35" i="6"/>
  <c r="I31" i="2" s="1"/>
  <c r="E18" i="6"/>
  <c r="E77" i="6"/>
  <c r="F75" i="6"/>
  <c r="G75" i="6" s="1"/>
  <c r="H74" i="6"/>
  <c r="I70" i="2" s="1"/>
  <c r="F19" i="6"/>
  <c r="G19" i="6" s="1"/>
  <c r="H42" i="6"/>
  <c r="I38" i="2" s="1"/>
  <c r="H67" i="6"/>
  <c r="I63" i="2" s="1"/>
  <c r="F21" i="6"/>
  <c r="G21" i="6" s="1"/>
  <c r="H17" i="2" s="1"/>
  <c r="E21" i="6"/>
  <c r="F78" i="6"/>
  <c r="G78" i="6" s="1"/>
  <c r="E78" i="6"/>
  <c r="F40" i="6"/>
  <c r="G40" i="6" s="1"/>
  <c r="H36" i="2" s="1"/>
  <c r="E40" i="6"/>
  <c r="E41" i="6"/>
  <c r="F68" i="6"/>
  <c r="G68" i="6" s="1"/>
  <c r="E68" i="6"/>
  <c r="F53" i="6"/>
  <c r="G53" i="6" s="1"/>
  <c r="H49" i="2" s="1"/>
  <c r="E53" i="6"/>
  <c r="F12" i="6"/>
  <c r="G12" i="6" s="1"/>
  <c r="H8" i="2" s="1"/>
  <c r="E13" i="6"/>
  <c r="E12" i="6"/>
  <c r="F46" i="6"/>
  <c r="G46" i="6" s="1"/>
  <c r="E46" i="6"/>
  <c r="F65" i="6"/>
  <c r="G65" i="6" s="1"/>
  <c r="H61" i="2" s="1"/>
  <c r="E65" i="6"/>
  <c r="E66" i="6"/>
  <c r="F79" i="6"/>
  <c r="G79" i="6" s="1"/>
  <c r="H75" i="2" s="1"/>
  <c r="E79" i="6"/>
  <c r="E80" i="6"/>
  <c r="F36" i="6"/>
  <c r="G36" i="6" s="1"/>
  <c r="E36" i="6"/>
  <c r="F28" i="6"/>
  <c r="G28" i="6" s="1"/>
  <c r="H24" i="2" s="1"/>
  <c r="E28" i="6"/>
  <c r="E29" i="6"/>
  <c r="F37" i="6"/>
  <c r="G37" i="6" s="1"/>
  <c r="E37" i="6"/>
  <c r="F56" i="6"/>
  <c r="G56" i="6" s="1"/>
  <c r="H52" i="2" s="1"/>
  <c r="E56" i="6"/>
  <c r="E57" i="6"/>
  <c r="F70" i="6"/>
  <c r="G70" i="6" s="1"/>
  <c r="H66" i="2" s="1"/>
  <c r="E70" i="6"/>
  <c r="E71" i="6"/>
  <c r="E81" i="6"/>
  <c r="F81" i="6"/>
  <c r="G81" i="6" s="1"/>
  <c r="H77" i="2" s="1"/>
  <c r="E82" i="6"/>
  <c r="F20" i="6"/>
  <c r="G20" i="6" s="1"/>
  <c r="E20" i="6"/>
  <c r="F22" i="6"/>
  <c r="G22" i="6" s="1"/>
  <c r="H18" i="2" s="1"/>
  <c r="E22" i="6"/>
  <c r="E23" i="6"/>
  <c r="F62" i="6"/>
  <c r="G62" i="6" s="1"/>
  <c r="E62" i="6"/>
  <c r="F38" i="6"/>
  <c r="G38" i="6" s="1"/>
  <c r="H34" i="2" s="1"/>
  <c r="E39" i="6"/>
  <c r="E38" i="6"/>
  <c r="F69" i="6"/>
  <c r="G69" i="6" s="1"/>
  <c r="H65" i="2" s="1"/>
  <c r="E69" i="6"/>
  <c r="F47" i="6"/>
  <c r="G47" i="6" s="1"/>
  <c r="H43" i="2" s="1"/>
  <c r="E48" i="6"/>
  <c r="E47" i="6"/>
  <c r="F72" i="6"/>
  <c r="G72" i="6" s="1"/>
  <c r="H68" i="2" s="1"/>
  <c r="E72" i="6"/>
  <c r="E73" i="6"/>
  <c r="F44" i="6"/>
  <c r="G44" i="6" s="1"/>
  <c r="H40" i="2" s="1"/>
  <c r="E44" i="6"/>
  <c r="E45" i="6"/>
  <c r="F52" i="6"/>
  <c r="G52" i="6" s="1"/>
  <c r="E52" i="6"/>
  <c r="F17" i="6"/>
  <c r="G17" i="6" s="1"/>
  <c r="H13" i="2" s="1"/>
  <c r="E17" i="6"/>
  <c r="E30" i="6"/>
  <c r="F30" i="6"/>
  <c r="G30" i="6" s="1"/>
  <c r="F54" i="6"/>
  <c r="G54" i="6" s="1"/>
  <c r="H50" i="2" s="1"/>
  <c r="E54" i="6"/>
  <c r="E55" i="6"/>
  <c r="F60" i="6"/>
  <c r="G60" i="6" s="1"/>
  <c r="H56" i="2" s="1"/>
  <c r="E60" i="6"/>
  <c r="E61" i="6"/>
  <c r="F8" i="6"/>
  <c r="G8" i="6" s="1"/>
  <c r="H4" i="2" s="1"/>
  <c r="E8" i="6"/>
  <c r="E9" i="6"/>
  <c r="F33" i="6"/>
  <c r="G33" i="6" s="1"/>
  <c r="H29" i="2" s="1"/>
  <c r="E33" i="6"/>
  <c r="E34" i="6"/>
  <c r="F14" i="6"/>
  <c r="G14" i="6" s="1"/>
  <c r="E14" i="6"/>
  <c r="F31" i="6"/>
  <c r="G31" i="6" s="1"/>
  <c r="H27" i="2" s="1"/>
  <c r="E31" i="6"/>
  <c r="E32" i="6"/>
  <c r="F24" i="6"/>
  <c r="G24" i="6" s="1"/>
  <c r="H20" i="2" s="1"/>
  <c r="E24" i="6"/>
  <c r="E25" i="6"/>
  <c r="F63" i="6"/>
  <c r="G63" i="6" s="1"/>
  <c r="H59" i="2" s="1"/>
  <c r="E63" i="6"/>
  <c r="E64" i="6"/>
  <c r="F76" i="6"/>
  <c r="G76" i="6" s="1"/>
  <c r="H72" i="2" s="1"/>
  <c r="E76" i="6"/>
  <c r="E83" i="6"/>
  <c r="F83" i="6"/>
  <c r="G83" i="6" s="1"/>
  <c r="F49" i="6"/>
  <c r="G49" i="6" s="1"/>
  <c r="H45" i="2" s="1"/>
  <c r="E50" i="6"/>
  <c r="E49" i="6"/>
  <c r="F15" i="6"/>
  <c r="G15" i="6" s="1"/>
  <c r="H11" i="2" s="1"/>
  <c r="E16" i="6"/>
  <c r="E15" i="6"/>
  <c r="H71" i="2" l="1"/>
  <c r="H75" i="6"/>
  <c r="I71" i="2" s="1"/>
  <c r="H15" i="2"/>
  <c r="H19" i="6"/>
  <c r="I15" i="2" s="1"/>
  <c r="H37" i="6"/>
  <c r="I33" i="2" s="1"/>
  <c r="H33" i="2"/>
  <c r="H36" i="6"/>
  <c r="I32" i="2" s="1"/>
  <c r="H32" i="2"/>
  <c r="H83" i="6"/>
  <c r="I79" i="2" s="1"/>
  <c r="H79" i="2"/>
  <c r="H14" i="6"/>
  <c r="I10" i="2" s="1"/>
  <c r="H10" i="2"/>
  <c r="H46" i="6"/>
  <c r="I42" i="2" s="1"/>
  <c r="H42" i="2"/>
  <c r="H62" i="6"/>
  <c r="I58" i="2" s="1"/>
  <c r="H58" i="2"/>
  <c r="H68" i="6"/>
  <c r="I64" i="2" s="1"/>
  <c r="H64" i="2"/>
  <c r="H78" i="6"/>
  <c r="I74" i="2" s="1"/>
  <c r="H74" i="2"/>
  <c r="H52" i="6"/>
  <c r="I48" i="2" s="1"/>
  <c r="H48" i="2"/>
  <c r="H20" i="6"/>
  <c r="I16" i="2" s="1"/>
  <c r="H16" i="2"/>
  <c r="H30" i="6"/>
  <c r="I26" i="2" s="1"/>
  <c r="H26" i="2"/>
  <c r="H69" i="6"/>
  <c r="I65" i="2" s="1"/>
  <c r="H53" i="6"/>
  <c r="I49" i="2" s="1"/>
  <c r="H21" i="6"/>
  <c r="I17" i="2" s="1"/>
  <c r="H57" i="6"/>
  <c r="I53" i="2" s="1"/>
  <c r="H56" i="6"/>
  <c r="I52" i="2" s="1"/>
  <c r="H49" i="6"/>
  <c r="I45" i="2" s="1"/>
  <c r="H50" i="6"/>
  <c r="I46" i="2" s="1"/>
  <c r="H61" i="6"/>
  <c r="I57" i="2" s="1"/>
  <c r="H60" i="6"/>
  <c r="I56" i="2" s="1"/>
  <c r="H23" i="6"/>
  <c r="I19" i="2" s="1"/>
  <c r="H22" i="6"/>
  <c r="I18" i="2" s="1"/>
  <c r="H13" i="6"/>
  <c r="I9" i="2" s="1"/>
  <c r="H12" i="6"/>
  <c r="I8" i="2" s="1"/>
  <c r="H54" i="6"/>
  <c r="I50" i="2" s="1"/>
  <c r="H55" i="6"/>
  <c r="I51" i="2" s="1"/>
  <c r="H81" i="6"/>
  <c r="I77" i="2" s="1"/>
  <c r="H82" i="6"/>
  <c r="I78" i="2" s="1"/>
  <c r="H73" i="6"/>
  <c r="I69" i="2" s="1"/>
  <c r="H72" i="6"/>
  <c r="I68" i="2" s="1"/>
  <c r="H18" i="6"/>
  <c r="I14" i="2" s="1"/>
  <c r="H17" i="6"/>
  <c r="I13" i="2" s="1"/>
  <c r="H79" i="6"/>
  <c r="I75" i="2" s="1"/>
  <c r="H80" i="6"/>
  <c r="I76" i="2" s="1"/>
  <c r="H70" i="6"/>
  <c r="I66" i="2" s="1"/>
  <c r="H71" i="6"/>
  <c r="I67" i="2" s="1"/>
  <c r="H77" i="6"/>
  <c r="I73" i="2" s="1"/>
  <c r="H76" i="6"/>
  <c r="I72" i="2" s="1"/>
  <c r="H64" i="6"/>
  <c r="I60" i="2" s="1"/>
  <c r="H63" i="6"/>
  <c r="I59" i="2" s="1"/>
  <c r="H44" i="6"/>
  <c r="I40" i="2" s="1"/>
  <c r="H45" i="6"/>
  <c r="I41" i="2" s="1"/>
  <c r="H41" i="6"/>
  <c r="I37" i="2" s="1"/>
  <c r="H40" i="6"/>
  <c r="I36" i="2" s="1"/>
  <c r="H65" i="6"/>
  <c r="I61" i="2" s="1"/>
  <c r="H66" i="6"/>
  <c r="I62" i="2" s="1"/>
  <c r="H31" i="6"/>
  <c r="I27" i="2" s="1"/>
  <c r="H32" i="6"/>
  <c r="I28" i="2" s="1"/>
  <c r="H29" i="6"/>
  <c r="I25" i="2" s="1"/>
  <c r="H28" i="6"/>
  <c r="I24" i="2" s="1"/>
  <c r="H48" i="6"/>
  <c r="I44" i="2" s="1"/>
  <c r="H47" i="6"/>
  <c r="I43" i="2" s="1"/>
  <c r="H33" i="6"/>
  <c r="I29" i="2" s="1"/>
  <c r="H34" i="6"/>
  <c r="I30" i="2" s="1"/>
  <c r="H15" i="6"/>
  <c r="I11" i="2" s="1"/>
  <c r="H16" i="6"/>
  <c r="I12" i="2" s="1"/>
  <c r="H9" i="6"/>
  <c r="I5" i="2" s="1"/>
  <c r="H8" i="6"/>
  <c r="I4" i="2" s="1"/>
  <c r="H38" i="6"/>
  <c r="I34" i="2" s="1"/>
  <c r="H39" i="6"/>
  <c r="I35" i="2" s="1"/>
  <c r="H25" i="6"/>
  <c r="I21" i="2" s="1"/>
  <c r="H24" i="6"/>
  <c r="I20" i="2" s="1"/>
</calcChain>
</file>

<file path=xl/sharedStrings.xml><?xml version="1.0" encoding="utf-8"?>
<sst xmlns="http://schemas.openxmlformats.org/spreadsheetml/2006/main" count="36" uniqueCount="35">
  <si>
    <t>t</t>
  </si>
  <si>
    <t>a</t>
  </si>
  <si>
    <t>i</t>
  </si>
  <si>
    <t>CD</t>
  </si>
  <si>
    <t>V(i)</t>
  </si>
  <si>
    <t>PwD</t>
  </si>
  <si>
    <t>PwD'</t>
  </si>
  <si>
    <t>q</t>
  </si>
  <si>
    <t>h</t>
  </si>
  <si>
    <t>B</t>
  </si>
  <si>
    <t>vis</t>
  </si>
  <si>
    <t>ct</t>
  </si>
  <si>
    <t>poro</t>
  </si>
  <si>
    <t>rw</t>
  </si>
  <si>
    <t>s</t>
  </si>
  <si>
    <t>tD</t>
  </si>
  <si>
    <t>k</t>
  </si>
  <si>
    <t>C</t>
  </si>
  <si>
    <t>Pwf</t>
  </si>
  <si>
    <t>dP</t>
  </si>
  <si>
    <t>t (hr)</t>
  </si>
  <si>
    <t xml:space="preserve">ΔP = Pi – Pwf </t>
  </si>
  <si>
    <t>dp/d ln t</t>
  </si>
  <si>
    <t>ΔP = Pi – Pwf (Cal)</t>
  </si>
  <si>
    <t>dp/d ln t (Cal)</t>
  </si>
  <si>
    <t>STB/D</t>
  </si>
  <si>
    <t>ft</t>
  </si>
  <si>
    <t>fracción</t>
  </si>
  <si>
    <t>RB/STB</t>
  </si>
  <si>
    <t>psi -1</t>
  </si>
  <si>
    <t>cp</t>
  </si>
  <si>
    <t>md</t>
  </si>
  <si>
    <t>bls/psi</t>
  </si>
  <si>
    <t>Datos</t>
  </si>
  <si>
    <t>dP'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</si>
</sst>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72" formatCode="0.00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ourier New"/>
      <family val="3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1" xfId="0" applyBorder="1"/>
    <xf numFmtId="0" fontId="2" fillId="0" borderId="0" xfId="1" applyFont="1" applyAlignment="1">
      <alignment horizontal="center"/>
    </xf>
    <xf numFmtId="164" fontId="2" fillId="0" borderId="0" xfId="1" applyNumberFormat="1" applyFont="1" applyAlignment="1">
      <alignment horizontal="right"/>
    </xf>
    <xf numFmtId="2" fontId="2" fillId="0" borderId="0" xfId="1" applyNumberFormat="1" applyFont="1" applyAlignment="1">
      <alignment horizontal="right"/>
    </xf>
    <xf numFmtId="164" fontId="2" fillId="0" borderId="0" xfId="1" applyNumberFormat="1" applyFont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3" fillId="0" borderId="0" xfId="0" applyFont="1"/>
    <xf numFmtId="0" fontId="6" fillId="0" borderId="1" xfId="0" applyFont="1" applyBorder="1"/>
    <xf numFmtId="0" fontId="6" fillId="3" borderId="1" xfId="0" applyFont="1" applyFill="1" applyBorder="1" applyAlignment="1">
      <alignment horizontal="center"/>
    </xf>
    <xf numFmtId="164" fontId="0" fillId="0" borderId="1" xfId="0" applyNumberFormat="1" applyBorder="1"/>
    <xf numFmtId="172" fontId="3" fillId="0" borderId="1" xfId="0" applyNumberFormat="1" applyFont="1" applyBorder="1" applyAlignment="1">
      <alignment horizontal="right"/>
    </xf>
  </cellXfs>
  <cellStyles count="2">
    <cellStyle name="Normal" xfId="0" builtinId="0"/>
    <cellStyle name="Normal 2" xfId="1" xr:uid="{3F9EBDA5-A74D-4D3E-90BF-FB41C67163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64721291801464"/>
          <c:y val="6.1202214630049857E-2"/>
          <c:w val="0.81394161273189192"/>
          <c:h val="0.80238189748731725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Data!$E$2:$E$79</c:f>
              <c:numCache>
                <c:formatCode>General</c:formatCode>
                <c:ptCount val="78"/>
                <c:pt idx="0">
                  <c:v>1E-3</c:v>
                </c:pt>
                <c:pt idx="1">
                  <c:v>2.0999999999999999E-3</c:v>
                </c:pt>
                <c:pt idx="2">
                  <c:v>3.3999999999999998E-3</c:v>
                </c:pt>
                <c:pt idx="3">
                  <c:v>4.7999999999999996E-3</c:v>
                </c:pt>
                <c:pt idx="4">
                  <c:v>6.4000000000000003E-3</c:v>
                </c:pt>
                <c:pt idx="5">
                  <c:v>8.2000000000000007E-3</c:v>
                </c:pt>
                <c:pt idx="6">
                  <c:v>1.0200000000000001E-2</c:v>
                </c:pt>
                <c:pt idx="7">
                  <c:v>1.2500000000000001E-2</c:v>
                </c:pt>
                <c:pt idx="8">
                  <c:v>1.5100000000000001E-2</c:v>
                </c:pt>
                <c:pt idx="9">
                  <c:v>1.7999999999999999E-2</c:v>
                </c:pt>
                <c:pt idx="10">
                  <c:v>2.12E-2</c:v>
                </c:pt>
                <c:pt idx="11">
                  <c:v>2.4899999999999999E-2</c:v>
                </c:pt>
                <c:pt idx="12">
                  <c:v>2.9000000000000001E-2</c:v>
                </c:pt>
                <c:pt idx="13">
                  <c:v>3.3599999999999998E-2</c:v>
                </c:pt>
                <c:pt idx="14">
                  <c:v>3.8800000000000001E-2</c:v>
                </c:pt>
                <c:pt idx="15">
                  <c:v>4.4699999999999997E-2</c:v>
                </c:pt>
                <c:pt idx="16">
                  <c:v>5.1200000000000002E-2</c:v>
                </c:pt>
                <c:pt idx="17">
                  <c:v>5.8700000000000002E-2</c:v>
                </c:pt>
                <c:pt idx="18">
                  <c:v>6.7000000000000004E-2</c:v>
                </c:pt>
                <c:pt idx="19">
                  <c:v>7.6399999999999996E-2</c:v>
                </c:pt>
                <c:pt idx="20">
                  <c:v>8.6900000000000005E-2</c:v>
                </c:pt>
                <c:pt idx="21">
                  <c:v>9.8799999999999999E-2</c:v>
                </c:pt>
                <c:pt idx="22">
                  <c:v>0.11210000000000001</c:v>
                </c:pt>
                <c:pt idx="23">
                  <c:v>0.12709999999999999</c:v>
                </c:pt>
                <c:pt idx="24">
                  <c:v>0.14399999999999999</c:v>
                </c:pt>
                <c:pt idx="25">
                  <c:v>0.16300000000000001</c:v>
                </c:pt>
                <c:pt idx="26">
                  <c:v>0.18440000000000001</c:v>
                </c:pt>
                <c:pt idx="27">
                  <c:v>0.20799999999999999</c:v>
                </c:pt>
                <c:pt idx="28">
                  <c:v>0.23599999999999999</c:v>
                </c:pt>
                <c:pt idx="29">
                  <c:v>0.26600000000000001</c:v>
                </c:pt>
                <c:pt idx="30">
                  <c:v>0.3</c:v>
                </c:pt>
                <c:pt idx="31">
                  <c:v>0.33900000000000002</c:v>
                </c:pt>
                <c:pt idx="32">
                  <c:v>0.38200000000000001</c:v>
                </c:pt>
                <c:pt idx="33">
                  <c:v>0.43099999999999999</c:v>
                </c:pt>
                <c:pt idx="34">
                  <c:v>0.48599999999999999</c:v>
                </c:pt>
                <c:pt idx="35">
                  <c:v>0.54700000000000004</c:v>
                </c:pt>
                <c:pt idx="36">
                  <c:v>0.61699999999999999</c:v>
                </c:pt>
                <c:pt idx="37">
                  <c:v>0.69499999999999995</c:v>
                </c:pt>
                <c:pt idx="38">
                  <c:v>0.78300000000000003</c:v>
                </c:pt>
                <c:pt idx="39">
                  <c:v>0.88200000000000001</c:v>
                </c:pt>
                <c:pt idx="40">
                  <c:v>0.99299999999999999</c:v>
                </c:pt>
                <c:pt idx="41">
                  <c:v>1.1180000000000001</c:v>
                </c:pt>
                <c:pt idx="42">
                  <c:v>1.2589999999999999</c:v>
                </c:pt>
                <c:pt idx="43">
                  <c:v>1.417</c:v>
                </c:pt>
                <c:pt idx="44">
                  <c:v>1.595</c:v>
                </c:pt>
                <c:pt idx="45">
                  <c:v>1.7949999999999999</c:v>
                </c:pt>
                <c:pt idx="46">
                  <c:v>2.0209999999999999</c:v>
                </c:pt>
                <c:pt idx="47">
                  <c:v>2.2749999999999999</c:v>
                </c:pt>
                <c:pt idx="48">
                  <c:v>2.56</c:v>
                </c:pt>
                <c:pt idx="49">
                  <c:v>2.8809999999999998</c:v>
                </c:pt>
                <c:pt idx="50">
                  <c:v>3.242</c:v>
                </c:pt>
                <c:pt idx="51">
                  <c:v>3.6480000000000001</c:v>
                </c:pt>
                <c:pt idx="52">
                  <c:v>4.1050000000000004</c:v>
                </c:pt>
                <c:pt idx="53">
                  <c:v>4.6189999999999998</c:v>
                </c:pt>
                <c:pt idx="54">
                  <c:v>5.1980000000000004</c:v>
                </c:pt>
                <c:pt idx="55">
                  <c:v>5.8479999999999999</c:v>
                </c:pt>
                <c:pt idx="56">
                  <c:v>6.58</c:v>
                </c:pt>
                <c:pt idx="57">
                  <c:v>7.4039999999999999</c:v>
                </c:pt>
                <c:pt idx="58">
                  <c:v>8.3309999999999995</c:v>
                </c:pt>
                <c:pt idx="59">
                  <c:v>9.3729999999999993</c:v>
                </c:pt>
                <c:pt idx="60">
                  <c:v>10.545</c:v>
                </c:pt>
                <c:pt idx="61">
                  <c:v>11.865</c:v>
                </c:pt>
                <c:pt idx="62">
                  <c:v>13.349</c:v>
                </c:pt>
                <c:pt idx="63">
                  <c:v>15.018000000000001</c:v>
                </c:pt>
                <c:pt idx="64">
                  <c:v>16.896999999999998</c:v>
                </c:pt>
                <c:pt idx="65">
                  <c:v>19.010000000000002</c:v>
                </c:pt>
                <c:pt idx="66">
                  <c:v>21.387</c:v>
                </c:pt>
                <c:pt idx="67">
                  <c:v>24.061</c:v>
                </c:pt>
                <c:pt idx="68">
                  <c:v>27.07</c:v>
                </c:pt>
                <c:pt idx="69">
                  <c:v>30.454999999999998</c:v>
                </c:pt>
                <c:pt idx="70">
                  <c:v>34.262</c:v>
                </c:pt>
                <c:pt idx="71">
                  <c:v>38.545999999999999</c:v>
                </c:pt>
                <c:pt idx="72">
                  <c:v>43.366</c:v>
                </c:pt>
                <c:pt idx="73">
                  <c:v>48.786999999999999</c:v>
                </c:pt>
                <c:pt idx="74">
                  <c:v>54.786999999999999</c:v>
                </c:pt>
                <c:pt idx="75">
                  <c:v>60.786999999999999</c:v>
                </c:pt>
                <c:pt idx="76">
                  <c:v>66.787000000000006</c:v>
                </c:pt>
                <c:pt idx="77">
                  <c:v>72</c:v>
                </c:pt>
              </c:numCache>
            </c:numRef>
          </c:xVal>
          <c:yVal>
            <c:numRef>
              <c:f>Data!$F$2:$F$79</c:f>
              <c:numCache>
                <c:formatCode>General</c:formatCode>
                <c:ptCount val="78"/>
                <c:pt idx="0">
                  <c:v>1.0500000000001819</c:v>
                </c:pt>
                <c:pt idx="1">
                  <c:v>4.3800000000001091</c:v>
                </c:pt>
                <c:pt idx="2">
                  <c:v>5.3699999999998909</c:v>
                </c:pt>
                <c:pt idx="3">
                  <c:v>4.5100000000002183</c:v>
                </c:pt>
                <c:pt idx="4">
                  <c:v>8.3000000000001819</c:v>
                </c:pt>
                <c:pt idx="5">
                  <c:v>8</c:v>
                </c:pt>
                <c:pt idx="6">
                  <c:v>13.309999999999945</c:v>
                </c:pt>
                <c:pt idx="7">
                  <c:v>12.739999999999782</c:v>
                </c:pt>
                <c:pt idx="8">
                  <c:v>16.2800000000002</c:v>
                </c:pt>
                <c:pt idx="9">
                  <c:v>20.869999999999891</c:v>
                </c:pt>
                <c:pt idx="10">
                  <c:v>25.769999999999982</c:v>
                </c:pt>
                <c:pt idx="11">
                  <c:v>29.429999999999836</c:v>
                </c:pt>
                <c:pt idx="12">
                  <c:v>34.170000000000073</c:v>
                </c:pt>
                <c:pt idx="13">
                  <c:v>39.300000000000182</c:v>
                </c:pt>
                <c:pt idx="14">
                  <c:v>43.369999999999891</c:v>
                </c:pt>
                <c:pt idx="15">
                  <c:v>51.829999999999927</c:v>
                </c:pt>
                <c:pt idx="16">
                  <c:v>57.25</c:v>
                </c:pt>
                <c:pt idx="17">
                  <c:v>65.440000000000055</c:v>
                </c:pt>
                <c:pt idx="18">
                  <c:v>73.179999999999836</c:v>
                </c:pt>
                <c:pt idx="19">
                  <c:v>84.670000000000073</c:v>
                </c:pt>
                <c:pt idx="20">
                  <c:v>94.329999999999927</c:v>
                </c:pt>
                <c:pt idx="21">
                  <c:v>107.71000000000004</c:v>
                </c:pt>
                <c:pt idx="22">
                  <c:v>122.5</c:v>
                </c:pt>
                <c:pt idx="23">
                  <c:v>135.23999999999978</c:v>
                </c:pt>
                <c:pt idx="24">
                  <c:v>151.21000000000004</c:v>
                </c:pt>
                <c:pt idx="25">
                  <c:v>167.84000000000015</c:v>
                </c:pt>
                <c:pt idx="26">
                  <c:v>185.46000000000004</c:v>
                </c:pt>
                <c:pt idx="27">
                  <c:v>204.73000000000002</c:v>
                </c:pt>
                <c:pt idx="28">
                  <c:v>226.78999999999996</c:v>
                </c:pt>
                <c:pt idx="29">
                  <c:v>248.92999999999984</c:v>
                </c:pt>
                <c:pt idx="30">
                  <c:v>274.07000000000016</c:v>
                </c:pt>
                <c:pt idx="31">
                  <c:v>298.17000000000007</c:v>
                </c:pt>
                <c:pt idx="32">
                  <c:v>327.19999999999982</c:v>
                </c:pt>
                <c:pt idx="33">
                  <c:v>352.38999999999987</c:v>
                </c:pt>
                <c:pt idx="34">
                  <c:v>382.5</c:v>
                </c:pt>
                <c:pt idx="35">
                  <c:v>411.82000000000016</c:v>
                </c:pt>
                <c:pt idx="36">
                  <c:v>440.78999999999996</c:v>
                </c:pt>
                <c:pt idx="37">
                  <c:v>472.15999999999985</c:v>
                </c:pt>
                <c:pt idx="38">
                  <c:v>498.53999999999996</c:v>
                </c:pt>
                <c:pt idx="39">
                  <c:v>527.90999999999985</c:v>
                </c:pt>
                <c:pt idx="40">
                  <c:v>553.07999999999993</c:v>
                </c:pt>
                <c:pt idx="41">
                  <c:v>579.30000000000018</c:v>
                </c:pt>
                <c:pt idx="42">
                  <c:v>601.67000000000007</c:v>
                </c:pt>
                <c:pt idx="43">
                  <c:v>623.55999999999995</c:v>
                </c:pt>
                <c:pt idx="44">
                  <c:v>641.5</c:v>
                </c:pt>
                <c:pt idx="45">
                  <c:v>659.13000000000011</c:v>
                </c:pt>
                <c:pt idx="46">
                  <c:v>669.27</c:v>
                </c:pt>
                <c:pt idx="47">
                  <c:v>683.40999999999985</c:v>
                </c:pt>
                <c:pt idx="48">
                  <c:v>695.71</c:v>
                </c:pt>
                <c:pt idx="49">
                  <c:v>701.75</c:v>
                </c:pt>
                <c:pt idx="50">
                  <c:v>710.51</c:v>
                </c:pt>
                <c:pt idx="51">
                  <c:v>714.68000000000006</c:v>
                </c:pt>
                <c:pt idx="52">
                  <c:v>720.08999999999992</c:v>
                </c:pt>
                <c:pt idx="53">
                  <c:v>724.99</c:v>
                </c:pt>
                <c:pt idx="54">
                  <c:v>731.13000000000011</c:v>
                </c:pt>
                <c:pt idx="55">
                  <c:v>733.59999999999991</c:v>
                </c:pt>
                <c:pt idx="56">
                  <c:v>738.8900000000001</c:v>
                </c:pt>
                <c:pt idx="57">
                  <c:v>742.54</c:v>
                </c:pt>
                <c:pt idx="58">
                  <c:v>746.76</c:v>
                </c:pt>
                <c:pt idx="59">
                  <c:v>749.47</c:v>
                </c:pt>
                <c:pt idx="60">
                  <c:v>754.25</c:v>
                </c:pt>
                <c:pt idx="61">
                  <c:v>758.84999999999991</c:v>
                </c:pt>
                <c:pt idx="62">
                  <c:v>761.32999999999993</c:v>
                </c:pt>
                <c:pt idx="63">
                  <c:v>765.26</c:v>
                </c:pt>
                <c:pt idx="64">
                  <c:v>770.66000000000008</c:v>
                </c:pt>
                <c:pt idx="65">
                  <c:v>768.8599999999999</c:v>
                </c:pt>
                <c:pt idx="66">
                  <c:v>776.22</c:v>
                </c:pt>
                <c:pt idx="67">
                  <c:v>779.42000000000007</c:v>
                </c:pt>
                <c:pt idx="68">
                  <c:v>782.41000000000008</c:v>
                </c:pt>
                <c:pt idx="69">
                  <c:v>784.5</c:v>
                </c:pt>
                <c:pt idx="70">
                  <c:v>788.3599999999999</c:v>
                </c:pt>
                <c:pt idx="71">
                  <c:v>792.3900000000001</c:v>
                </c:pt>
                <c:pt idx="72">
                  <c:v>794.09999999999991</c:v>
                </c:pt>
                <c:pt idx="73">
                  <c:v>798.79</c:v>
                </c:pt>
                <c:pt idx="74">
                  <c:v>800.95</c:v>
                </c:pt>
                <c:pt idx="75">
                  <c:v>804.3</c:v>
                </c:pt>
                <c:pt idx="76">
                  <c:v>807.49</c:v>
                </c:pt>
                <c:pt idx="77">
                  <c:v>808.8599999999999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C3-43D9-8AD0-0CF93B482DF1}"/>
            </c:ext>
          </c:extLst>
        </c:ser>
        <c:ser>
          <c:idx val="1"/>
          <c:order val="1"/>
          <c:spPr>
            <a:ln w="19050">
              <a:noFill/>
            </a:ln>
          </c:spPr>
          <c:marker>
            <c:symbol val="circle"/>
            <c:size val="6"/>
            <c:spPr>
              <a:solidFill>
                <a:srgbClr val="92D05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Data!$E$2:$E$79</c:f>
              <c:numCache>
                <c:formatCode>General</c:formatCode>
                <c:ptCount val="78"/>
                <c:pt idx="0">
                  <c:v>1E-3</c:v>
                </c:pt>
                <c:pt idx="1">
                  <c:v>2.0999999999999999E-3</c:v>
                </c:pt>
                <c:pt idx="2">
                  <c:v>3.3999999999999998E-3</c:v>
                </c:pt>
                <c:pt idx="3">
                  <c:v>4.7999999999999996E-3</c:v>
                </c:pt>
                <c:pt idx="4">
                  <c:v>6.4000000000000003E-3</c:v>
                </c:pt>
                <c:pt idx="5">
                  <c:v>8.2000000000000007E-3</c:v>
                </c:pt>
                <c:pt idx="6">
                  <c:v>1.0200000000000001E-2</c:v>
                </c:pt>
                <c:pt idx="7">
                  <c:v>1.2500000000000001E-2</c:v>
                </c:pt>
                <c:pt idx="8">
                  <c:v>1.5100000000000001E-2</c:v>
                </c:pt>
                <c:pt idx="9">
                  <c:v>1.7999999999999999E-2</c:v>
                </c:pt>
                <c:pt idx="10">
                  <c:v>2.12E-2</c:v>
                </c:pt>
                <c:pt idx="11">
                  <c:v>2.4899999999999999E-2</c:v>
                </c:pt>
                <c:pt idx="12">
                  <c:v>2.9000000000000001E-2</c:v>
                </c:pt>
                <c:pt idx="13">
                  <c:v>3.3599999999999998E-2</c:v>
                </c:pt>
                <c:pt idx="14">
                  <c:v>3.8800000000000001E-2</c:v>
                </c:pt>
                <c:pt idx="15">
                  <c:v>4.4699999999999997E-2</c:v>
                </c:pt>
                <c:pt idx="16">
                  <c:v>5.1200000000000002E-2</c:v>
                </c:pt>
                <c:pt idx="17">
                  <c:v>5.8700000000000002E-2</c:v>
                </c:pt>
                <c:pt idx="18">
                  <c:v>6.7000000000000004E-2</c:v>
                </c:pt>
                <c:pt idx="19">
                  <c:v>7.6399999999999996E-2</c:v>
                </c:pt>
                <c:pt idx="20">
                  <c:v>8.6900000000000005E-2</c:v>
                </c:pt>
                <c:pt idx="21">
                  <c:v>9.8799999999999999E-2</c:v>
                </c:pt>
                <c:pt idx="22">
                  <c:v>0.11210000000000001</c:v>
                </c:pt>
                <c:pt idx="23">
                  <c:v>0.12709999999999999</c:v>
                </c:pt>
                <c:pt idx="24">
                  <c:v>0.14399999999999999</c:v>
                </c:pt>
                <c:pt idx="25">
                  <c:v>0.16300000000000001</c:v>
                </c:pt>
                <c:pt idx="26">
                  <c:v>0.18440000000000001</c:v>
                </c:pt>
                <c:pt idx="27">
                  <c:v>0.20799999999999999</c:v>
                </c:pt>
                <c:pt idx="28">
                  <c:v>0.23599999999999999</c:v>
                </c:pt>
                <c:pt idx="29">
                  <c:v>0.26600000000000001</c:v>
                </c:pt>
                <c:pt idx="30">
                  <c:v>0.3</c:v>
                </c:pt>
                <c:pt idx="31">
                  <c:v>0.33900000000000002</c:v>
                </c:pt>
                <c:pt idx="32">
                  <c:v>0.38200000000000001</c:v>
                </c:pt>
                <c:pt idx="33">
                  <c:v>0.43099999999999999</c:v>
                </c:pt>
                <c:pt idx="34">
                  <c:v>0.48599999999999999</c:v>
                </c:pt>
                <c:pt idx="35">
                  <c:v>0.54700000000000004</c:v>
                </c:pt>
                <c:pt idx="36">
                  <c:v>0.61699999999999999</c:v>
                </c:pt>
                <c:pt idx="37">
                  <c:v>0.69499999999999995</c:v>
                </c:pt>
                <c:pt idx="38">
                  <c:v>0.78300000000000003</c:v>
                </c:pt>
                <c:pt idx="39">
                  <c:v>0.88200000000000001</c:v>
                </c:pt>
                <c:pt idx="40">
                  <c:v>0.99299999999999999</c:v>
                </c:pt>
                <c:pt idx="41">
                  <c:v>1.1180000000000001</c:v>
                </c:pt>
                <c:pt idx="42">
                  <c:v>1.2589999999999999</c:v>
                </c:pt>
                <c:pt idx="43">
                  <c:v>1.417</c:v>
                </c:pt>
                <c:pt idx="44">
                  <c:v>1.595</c:v>
                </c:pt>
                <c:pt idx="45">
                  <c:v>1.7949999999999999</c:v>
                </c:pt>
                <c:pt idx="46">
                  <c:v>2.0209999999999999</c:v>
                </c:pt>
                <c:pt idx="47">
                  <c:v>2.2749999999999999</c:v>
                </c:pt>
                <c:pt idx="48">
                  <c:v>2.56</c:v>
                </c:pt>
                <c:pt idx="49">
                  <c:v>2.8809999999999998</c:v>
                </c:pt>
                <c:pt idx="50">
                  <c:v>3.242</c:v>
                </c:pt>
                <c:pt idx="51">
                  <c:v>3.6480000000000001</c:v>
                </c:pt>
                <c:pt idx="52">
                  <c:v>4.1050000000000004</c:v>
                </c:pt>
                <c:pt idx="53">
                  <c:v>4.6189999999999998</c:v>
                </c:pt>
                <c:pt idx="54">
                  <c:v>5.1980000000000004</c:v>
                </c:pt>
                <c:pt idx="55">
                  <c:v>5.8479999999999999</c:v>
                </c:pt>
                <c:pt idx="56">
                  <c:v>6.58</c:v>
                </c:pt>
                <c:pt idx="57">
                  <c:v>7.4039999999999999</c:v>
                </c:pt>
                <c:pt idx="58">
                  <c:v>8.3309999999999995</c:v>
                </c:pt>
                <c:pt idx="59">
                  <c:v>9.3729999999999993</c:v>
                </c:pt>
                <c:pt idx="60">
                  <c:v>10.545</c:v>
                </c:pt>
                <c:pt idx="61">
                  <c:v>11.865</c:v>
                </c:pt>
                <c:pt idx="62">
                  <c:v>13.349</c:v>
                </c:pt>
                <c:pt idx="63">
                  <c:v>15.018000000000001</c:v>
                </c:pt>
                <c:pt idx="64">
                  <c:v>16.896999999999998</c:v>
                </c:pt>
                <c:pt idx="65">
                  <c:v>19.010000000000002</c:v>
                </c:pt>
                <c:pt idx="66">
                  <c:v>21.387</c:v>
                </c:pt>
                <c:pt idx="67">
                  <c:v>24.061</c:v>
                </c:pt>
                <c:pt idx="68">
                  <c:v>27.07</c:v>
                </c:pt>
                <c:pt idx="69">
                  <c:v>30.454999999999998</c:v>
                </c:pt>
                <c:pt idx="70">
                  <c:v>34.262</c:v>
                </c:pt>
                <c:pt idx="71">
                  <c:v>38.545999999999999</c:v>
                </c:pt>
                <c:pt idx="72">
                  <c:v>43.366</c:v>
                </c:pt>
                <c:pt idx="73">
                  <c:v>48.786999999999999</c:v>
                </c:pt>
                <c:pt idx="74">
                  <c:v>54.786999999999999</c:v>
                </c:pt>
                <c:pt idx="75">
                  <c:v>60.786999999999999</c:v>
                </c:pt>
                <c:pt idx="76">
                  <c:v>66.787000000000006</c:v>
                </c:pt>
                <c:pt idx="77">
                  <c:v>72</c:v>
                </c:pt>
              </c:numCache>
            </c:numRef>
          </c:xVal>
          <c:yVal>
            <c:numRef>
              <c:f>Data!$G$2:$G$79</c:f>
              <c:numCache>
                <c:formatCode>0.0000E+00</c:formatCode>
                <c:ptCount val="78"/>
                <c:pt idx="1">
                  <c:v>6.3572727272725889</c:v>
                </c:pt>
                <c:pt idx="2">
                  <c:v>2.5892307692301983</c:v>
                </c:pt>
                <c:pt idx="3">
                  <c:v>-2.9485714285703062</c:v>
                </c:pt>
                <c:pt idx="4">
                  <c:v>15.159999999999847</c:v>
                </c:pt>
                <c:pt idx="5">
                  <c:v>-1.3666666666674951</c:v>
                </c:pt>
                <c:pt idx="6">
                  <c:v>27.080999999999722</c:v>
                </c:pt>
                <c:pt idx="7">
                  <c:v>-3.0978260869574115</c:v>
                </c:pt>
                <c:pt idx="9">
                  <c:v>28.489655172411894</c:v>
                </c:pt>
                <c:pt idx="10">
                  <c:v>32.462500000000588</c:v>
                </c:pt>
                <c:pt idx="11">
                  <c:v>24.630810810809841</c:v>
                </c:pt>
                <c:pt idx="12">
                  <c:v>33.526829268294328</c:v>
                </c:pt>
                <c:pt idx="13">
                  <c:v>37.471304347826909</c:v>
                </c:pt>
                <c:pt idx="14">
                  <c:v>30.368461538459346</c:v>
                </c:pt>
                <c:pt idx="15">
                  <c:v>64.095254237288458</c:v>
                </c:pt>
                <c:pt idx="16">
                  <c:v>42.692923076923613</c:v>
                </c:pt>
                <c:pt idx="17">
                  <c:v>64.100400000000434</c:v>
                </c:pt>
                <c:pt idx="18">
                  <c:v>62.479518072287384</c:v>
                </c:pt>
                <c:pt idx="19">
                  <c:v>93.386808510640307</c:v>
                </c:pt>
                <c:pt idx="20">
                  <c:v>79.947999999998729</c:v>
                </c:pt>
                <c:pt idx="21">
                  <c:v>111.08773109243793</c:v>
                </c:pt>
                <c:pt idx="22">
                  <c:v>124.65857142857107</c:v>
                </c:pt>
                <c:pt idx="23">
                  <c:v>107.95026666666492</c:v>
                </c:pt>
                <c:pt idx="24">
                  <c:v>136.07573964497257</c:v>
                </c:pt>
                <c:pt idx="25">
                  <c:v>142.66789473684292</c:v>
                </c:pt>
                <c:pt idx="26">
                  <c:v>151.8284112149523</c:v>
                </c:pt>
                <c:pt idx="27">
                  <c:v>169.83728813559316</c:v>
                </c:pt>
                <c:pt idx="28">
                  <c:v>185.93428571428527</c:v>
                </c:pt>
                <c:pt idx="29">
                  <c:v>196.30799999999871</c:v>
                </c:pt>
                <c:pt idx="30">
                  <c:v>221.82352941176774</c:v>
                </c:pt>
                <c:pt idx="31">
                  <c:v>209.48461538461441</c:v>
                </c:pt>
                <c:pt idx="32">
                  <c:v>257.89441860464899</c:v>
                </c:pt>
                <c:pt idx="33">
                  <c:v>221.56918367346992</c:v>
                </c:pt>
                <c:pt idx="34">
                  <c:v>266.06290909091024</c:v>
                </c:pt>
                <c:pt idx="35">
                  <c:v>262.9186885245914</c:v>
                </c:pt>
                <c:pt idx="36">
                  <c:v>255.34985714285557</c:v>
                </c:pt>
                <c:pt idx="37">
                  <c:v>279.51474358974275</c:v>
                </c:pt>
                <c:pt idx="38">
                  <c:v>234.72204545454625</c:v>
                </c:pt>
                <c:pt idx="39">
                  <c:v>261.65999999999912</c:v>
                </c:pt>
                <c:pt idx="40">
                  <c:v>225.16945945946011</c:v>
                </c:pt>
                <c:pt idx="41">
                  <c:v>234.51168000000209</c:v>
                </c:pt>
                <c:pt idx="42">
                  <c:v>199.74347517730425</c:v>
                </c:pt>
                <c:pt idx="43">
                  <c:v>196.31727848101136</c:v>
                </c:pt>
                <c:pt idx="44">
                  <c:v>160.75449438202301</c:v>
                </c:pt>
                <c:pt idx="45">
                  <c:v>158.229250000001</c:v>
                </c:pt>
                <c:pt idx="46">
                  <c:v>90.676725663715672</c:v>
                </c:pt>
                <c:pt idx="47">
                  <c:v>126.64763779527445</c:v>
                </c:pt>
                <c:pt idx="48">
                  <c:v>110.48421052631737</c:v>
                </c:pt>
                <c:pt idx="49">
                  <c:v>54.209470404984138</c:v>
                </c:pt>
                <c:pt idx="50">
                  <c:v>78.670138504154991</c:v>
                </c:pt>
                <c:pt idx="51">
                  <c:v>37.468374384237094</c:v>
                </c:pt>
                <c:pt idx="52">
                  <c:v>48.595295404812667</c:v>
                </c:pt>
                <c:pt idx="53">
                  <c:v>44.033268482491145</c:v>
                </c:pt>
                <c:pt idx="54">
                  <c:v>55.122141623489618</c:v>
                </c:pt>
                <c:pt idx="55">
                  <c:v>22.22239999999822</c:v>
                </c:pt>
                <c:pt idx="56">
                  <c:v>47.55218579235143</c:v>
                </c:pt>
                <c:pt idx="57">
                  <c:v>32.796844660192953</c:v>
                </c:pt>
                <c:pt idx="58">
                  <c:v>37.925372168285044</c:v>
                </c:pt>
                <c:pt idx="59">
                  <c:v>24.376996161228739</c:v>
                </c:pt>
                <c:pt idx="60">
                  <c:v>43.007764505119191</c:v>
                </c:pt>
                <c:pt idx="61">
                  <c:v>41.347727272726445</c:v>
                </c:pt>
                <c:pt idx="62">
                  <c:v>22.308301886792616</c:v>
                </c:pt>
                <c:pt idx="63">
                  <c:v>35.362935889754908</c:v>
                </c:pt>
                <c:pt idx="64">
                  <c:v>48.559765832890704</c:v>
                </c:pt>
                <c:pt idx="65">
                  <c:v>-16.194036914341417</c:v>
                </c:pt>
                <c:pt idx="66">
                  <c:v>66.22142196045553</c:v>
                </c:pt>
                <c:pt idx="67">
                  <c:v>28.794016454749851</c:v>
                </c:pt>
                <c:pt idx="68">
                  <c:v>26.899069458291869</c:v>
                </c:pt>
                <c:pt idx="69">
                  <c:v>18.803825701624088</c:v>
                </c:pt>
                <c:pt idx="70">
                  <c:v>34.738986078275943</c:v>
                </c:pt>
                <c:pt idx="71">
                  <c:v>36.260592903830009</c:v>
                </c:pt>
                <c:pt idx="72">
                  <c:v>15.385033195019028</c:v>
                </c:pt>
                <c:pt idx="73">
                  <c:v>42.20826969193925</c:v>
                </c:pt>
                <c:pt idx="74">
                  <c:v>19.723320000000747</c:v>
                </c:pt>
                <c:pt idx="75">
                  <c:v>33.939408333332409</c:v>
                </c:pt>
                <c:pt idx="76">
                  <c:v>35.508421666667239</c:v>
                </c:pt>
                <c:pt idx="77">
                  <c:v>18.921925954343422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C3-43D9-8AD0-0CF93B482DF1}"/>
            </c:ext>
          </c:extLst>
        </c:ser>
        <c:ser>
          <c:idx val="2"/>
          <c:order val="2"/>
          <c:spPr>
            <a:ln w="317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Data!$E$2:$E$79</c:f>
              <c:numCache>
                <c:formatCode>General</c:formatCode>
                <c:ptCount val="78"/>
                <c:pt idx="0">
                  <c:v>1E-3</c:v>
                </c:pt>
                <c:pt idx="1">
                  <c:v>2.0999999999999999E-3</c:v>
                </c:pt>
                <c:pt idx="2">
                  <c:v>3.3999999999999998E-3</c:v>
                </c:pt>
                <c:pt idx="3">
                  <c:v>4.7999999999999996E-3</c:v>
                </c:pt>
                <c:pt idx="4">
                  <c:v>6.4000000000000003E-3</c:v>
                </c:pt>
                <c:pt idx="5">
                  <c:v>8.2000000000000007E-3</c:v>
                </c:pt>
                <c:pt idx="6">
                  <c:v>1.0200000000000001E-2</c:v>
                </c:pt>
                <c:pt idx="7">
                  <c:v>1.2500000000000001E-2</c:v>
                </c:pt>
                <c:pt idx="8">
                  <c:v>1.5100000000000001E-2</c:v>
                </c:pt>
                <c:pt idx="9">
                  <c:v>1.7999999999999999E-2</c:v>
                </c:pt>
                <c:pt idx="10">
                  <c:v>2.12E-2</c:v>
                </c:pt>
                <c:pt idx="11">
                  <c:v>2.4899999999999999E-2</c:v>
                </c:pt>
                <c:pt idx="12">
                  <c:v>2.9000000000000001E-2</c:v>
                </c:pt>
                <c:pt idx="13">
                  <c:v>3.3599999999999998E-2</c:v>
                </c:pt>
                <c:pt idx="14">
                  <c:v>3.8800000000000001E-2</c:v>
                </c:pt>
                <c:pt idx="15">
                  <c:v>4.4699999999999997E-2</c:v>
                </c:pt>
                <c:pt idx="16">
                  <c:v>5.1200000000000002E-2</c:v>
                </c:pt>
                <c:pt idx="17">
                  <c:v>5.8700000000000002E-2</c:v>
                </c:pt>
                <c:pt idx="18">
                  <c:v>6.7000000000000004E-2</c:v>
                </c:pt>
                <c:pt idx="19">
                  <c:v>7.6399999999999996E-2</c:v>
                </c:pt>
                <c:pt idx="20">
                  <c:v>8.6900000000000005E-2</c:v>
                </c:pt>
                <c:pt idx="21">
                  <c:v>9.8799999999999999E-2</c:v>
                </c:pt>
                <c:pt idx="22">
                  <c:v>0.11210000000000001</c:v>
                </c:pt>
                <c:pt idx="23">
                  <c:v>0.12709999999999999</c:v>
                </c:pt>
                <c:pt idx="24">
                  <c:v>0.14399999999999999</c:v>
                </c:pt>
                <c:pt idx="25">
                  <c:v>0.16300000000000001</c:v>
                </c:pt>
                <c:pt idx="26">
                  <c:v>0.18440000000000001</c:v>
                </c:pt>
                <c:pt idx="27">
                  <c:v>0.20799999999999999</c:v>
                </c:pt>
                <c:pt idx="28">
                  <c:v>0.23599999999999999</c:v>
                </c:pt>
                <c:pt idx="29">
                  <c:v>0.26600000000000001</c:v>
                </c:pt>
                <c:pt idx="30">
                  <c:v>0.3</c:v>
                </c:pt>
                <c:pt idx="31">
                  <c:v>0.33900000000000002</c:v>
                </c:pt>
                <c:pt idx="32">
                  <c:v>0.38200000000000001</c:v>
                </c:pt>
                <c:pt idx="33">
                  <c:v>0.43099999999999999</c:v>
                </c:pt>
                <c:pt idx="34">
                  <c:v>0.48599999999999999</c:v>
                </c:pt>
                <c:pt idx="35">
                  <c:v>0.54700000000000004</c:v>
                </c:pt>
                <c:pt idx="36">
                  <c:v>0.61699999999999999</c:v>
                </c:pt>
                <c:pt idx="37">
                  <c:v>0.69499999999999995</c:v>
                </c:pt>
                <c:pt idx="38">
                  <c:v>0.78300000000000003</c:v>
                </c:pt>
                <c:pt idx="39">
                  <c:v>0.88200000000000001</c:v>
                </c:pt>
                <c:pt idx="40">
                  <c:v>0.99299999999999999</c:v>
                </c:pt>
                <c:pt idx="41">
                  <c:v>1.1180000000000001</c:v>
                </c:pt>
                <c:pt idx="42">
                  <c:v>1.2589999999999999</c:v>
                </c:pt>
                <c:pt idx="43">
                  <c:v>1.417</c:v>
                </c:pt>
                <c:pt idx="44">
                  <c:v>1.595</c:v>
                </c:pt>
                <c:pt idx="45">
                  <c:v>1.7949999999999999</c:v>
                </c:pt>
                <c:pt idx="46">
                  <c:v>2.0209999999999999</c:v>
                </c:pt>
                <c:pt idx="47">
                  <c:v>2.2749999999999999</c:v>
                </c:pt>
                <c:pt idx="48">
                  <c:v>2.56</c:v>
                </c:pt>
                <c:pt idx="49">
                  <c:v>2.8809999999999998</c:v>
                </c:pt>
                <c:pt idx="50">
                  <c:v>3.242</c:v>
                </c:pt>
                <c:pt idx="51">
                  <c:v>3.6480000000000001</c:v>
                </c:pt>
                <c:pt idx="52">
                  <c:v>4.1050000000000004</c:v>
                </c:pt>
                <c:pt idx="53">
                  <c:v>4.6189999999999998</c:v>
                </c:pt>
                <c:pt idx="54">
                  <c:v>5.1980000000000004</c:v>
                </c:pt>
                <c:pt idx="55">
                  <c:v>5.8479999999999999</c:v>
                </c:pt>
                <c:pt idx="56">
                  <c:v>6.58</c:v>
                </c:pt>
                <c:pt idx="57">
                  <c:v>7.4039999999999999</c:v>
                </c:pt>
                <c:pt idx="58">
                  <c:v>8.3309999999999995</c:v>
                </c:pt>
                <c:pt idx="59">
                  <c:v>9.3729999999999993</c:v>
                </c:pt>
                <c:pt idx="60">
                  <c:v>10.545</c:v>
                </c:pt>
                <c:pt idx="61">
                  <c:v>11.865</c:v>
                </c:pt>
                <c:pt idx="62">
                  <c:v>13.349</c:v>
                </c:pt>
                <c:pt idx="63">
                  <c:v>15.018000000000001</c:v>
                </c:pt>
                <c:pt idx="64">
                  <c:v>16.896999999999998</c:v>
                </c:pt>
                <c:pt idx="65">
                  <c:v>19.010000000000002</c:v>
                </c:pt>
                <c:pt idx="66">
                  <c:v>21.387</c:v>
                </c:pt>
                <c:pt idx="67">
                  <c:v>24.061</c:v>
                </c:pt>
                <c:pt idx="68">
                  <c:v>27.07</c:v>
                </c:pt>
                <c:pt idx="69">
                  <c:v>30.454999999999998</c:v>
                </c:pt>
                <c:pt idx="70">
                  <c:v>34.262</c:v>
                </c:pt>
                <c:pt idx="71">
                  <c:v>38.545999999999999</c:v>
                </c:pt>
                <c:pt idx="72">
                  <c:v>43.366</c:v>
                </c:pt>
                <c:pt idx="73">
                  <c:v>48.786999999999999</c:v>
                </c:pt>
                <c:pt idx="74">
                  <c:v>54.786999999999999</c:v>
                </c:pt>
                <c:pt idx="75">
                  <c:v>60.786999999999999</c:v>
                </c:pt>
                <c:pt idx="76">
                  <c:v>66.787000000000006</c:v>
                </c:pt>
                <c:pt idx="77">
                  <c:v>72</c:v>
                </c:pt>
              </c:numCache>
            </c:numRef>
          </c:xVal>
          <c:yVal>
            <c:numRef>
              <c:f>Data!$H$2:$H$79</c:f>
              <c:numCache>
                <c:formatCode>General</c:formatCode>
                <c:ptCount val="78"/>
                <c:pt idx="0">
                  <c:v>1.2265920652692306</c:v>
                </c:pt>
                <c:pt idx="1">
                  <c:v>2.5723372935434314</c:v>
                </c:pt>
                <c:pt idx="2">
                  <c:v>4.158239726041673</c:v>
                </c:pt>
                <c:pt idx="3">
                  <c:v>5.8608016988562426</c:v>
                </c:pt>
                <c:pt idx="4">
                  <c:v>7.7999575766836049</c:v>
                </c:pt>
                <c:pt idx="5">
                  <c:v>9.9732070983964878</c:v>
                </c:pt>
                <c:pt idx="6">
                  <c:v>12.377788391862042</c:v>
                </c:pt>
                <c:pt idx="7">
                  <c:v>15.130064362473449</c:v>
                </c:pt>
                <c:pt idx="8">
                  <c:v>18.224847471659807</c:v>
                </c:pt>
                <c:pt idx="9">
                  <c:v>21.65638992216898</c:v>
                </c:pt>
                <c:pt idx="10">
                  <c:v>25.418408769733908</c:v>
                </c:pt>
                <c:pt idx="11">
                  <c:v>29.736674252792355</c:v>
                </c:pt>
                <c:pt idx="12">
                  <c:v>34.48285627756254</c:v>
                </c:pt>
                <c:pt idx="13">
                  <c:v>39.759933308486637</c:v>
                </c:pt>
                <c:pt idx="14">
                  <c:v>45.665372478181339</c:v>
                </c:pt>
                <c:pt idx="15">
                  <c:v>52.290141357170278</c:v>
                </c:pt>
                <c:pt idx="16">
                  <c:v>59.497345174598351</c:v>
                </c:pt>
                <c:pt idx="17">
                  <c:v>67.696940848374965</c:v>
                </c:pt>
                <c:pt idx="18">
                  <c:v>76.629033042299156</c:v>
                </c:pt>
                <c:pt idx="19">
                  <c:v>86.568957207666472</c:v>
                </c:pt>
                <c:pt idx="20">
                  <c:v>97.456876148017031</c:v>
                </c:pt>
                <c:pt idx="21">
                  <c:v>109.52977080054676</c:v>
                </c:pt>
                <c:pt idx="22">
                  <c:v>122.6978740761425</c:v>
                </c:pt>
                <c:pt idx="23">
                  <c:v>137.15099324347591</c:v>
                </c:pt>
                <c:pt idx="24">
                  <c:v>152.94742946245285</c:v>
                </c:pt>
                <c:pt idx="25">
                  <c:v>170.11417443884125</c:v>
                </c:pt>
                <c:pt idx="26">
                  <c:v>188.7302324195955</c:v>
                </c:pt>
                <c:pt idx="27">
                  <c:v>208.41736558837104</c:v>
                </c:pt>
                <c:pt idx="28">
                  <c:v>230.68673040624034</c:v>
                </c:pt>
                <c:pt idx="29">
                  <c:v>253.30848889997429</c:v>
                </c:pt>
                <c:pt idx="30">
                  <c:v>277.49184151017261</c:v>
                </c:pt>
                <c:pt idx="31">
                  <c:v>303.45470332667554</c:v>
                </c:pt>
                <c:pt idx="32">
                  <c:v>330.04125840127654</c:v>
                </c:pt>
                <c:pt idx="33">
                  <c:v>357.94316902967472</c:v>
                </c:pt>
                <c:pt idx="34">
                  <c:v>386.49807059475557</c:v>
                </c:pt>
                <c:pt idx="35">
                  <c:v>415.09249098662826</c:v>
                </c:pt>
                <c:pt idx="36">
                  <c:v>444.36632721340055</c:v>
                </c:pt>
                <c:pt idx="37">
                  <c:v>473.08473620907375</c:v>
                </c:pt>
                <c:pt idx="38">
                  <c:v>501.23411919097549</c:v>
                </c:pt>
                <c:pt idx="39">
                  <c:v>528.34271152737733</c:v>
                </c:pt>
                <c:pt idx="40">
                  <c:v>553.97028617174226</c:v>
                </c:pt>
                <c:pt idx="41">
                  <c:v>577.92220142604924</c:v>
                </c:pt>
                <c:pt idx="42">
                  <c:v>599.97345639613752</c:v>
                </c:pt>
                <c:pt idx="43">
                  <c:v>619.8170780509065</c:v>
                </c:pt>
                <c:pt idx="44">
                  <c:v>637.49297349184599</c:v>
                </c:pt>
                <c:pt idx="45">
                  <c:v>652.96699335086748</c:v>
                </c:pt>
                <c:pt idx="46">
                  <c:v>666.41244835407178</c:v>
                </c:pt>
                <c:pt idx="47">
                  <c:v>677.91299876709115</c:v>
                </c:pt>
                <c:pt idx="48">
                  <c:v>687.68109150118858</c:v>
                </c:pt>
                <c:pt idx="49">
                  <c:v>696.00355682382315</c:v>
                </c:pt>
                <c:pt idx="50">
                  <c:v>703.11762255354915</c:v>
                </c:pt>
                <c:pt idx="51">
                  <c:v>709.26634613520412</c:v>
                </c:pt>
                <c:pt idx="52">
                  <c:v>714.67232653961821</c:v>
                </c:pt>
                <c:pt idx="53">
                  <c:v>719.51712858093708</c:v>
                </c:pt>
                <c:pt idx="54">
                  <c:v>723.9591097287888</c:v>
                </c:pt>
                <c:pt idx="55">
                  <c:v>728.10178805373971</c:v>
                </c:pt>
                <c:pt idx="56">
                  <c:v>732.04662049181388</c:v>
                </c:pt>
                <c:pt idx="57">
                  <c:v>735.8537378437818</c:v>
                </c:pt>
                <c:pt idx="58">
                  <c:v>739.56354530150202</c:v>
                </c:pt>
                <c:pt idx="59">
                  <c:v>743.20151447876117</c:v>
                </c:pt>
                <c:pt idx="60">
                  <c:v>746.78823121694438</c:v>
                </c:pt>
                <c:pt idx="61">
                  <c:v>750.33948890773854</c:v>
                </c:pt>
                <c:pt idx="62">
                  <c:v>753.85574269922495</c:v>
                </c:pt>
                <c:pt idx="63">
                  <c:v>757.34305848675319</c:v>
                </c:pt>
                <c:pt idx="64">
                  <c:v>760.80806611449327</c:v>
                </c:pt>
                <c:pt idx="65">
                  <c:v>764.24919157174429</c:v>
                </c:pt>
                <c:pt idx="66">
                  <c:v>767.66993041339072</c:v>
                </c:pt>
                <c:pt idx="67">
                  <c:v>771.07230798631088</c:v>
                </c:pt>
                <c:pt idx="68">
                  <c:v>774.45917650016827</c:v>
                </c:pt>
                <c:pt idx="69">
                  <c:v>777.83132955434576</c:v>
                </c:pt>
                <c:pt idx="70">
                  <c:v>781.18967049128162</c:v>
                </c:pt>
                <c:pt idx="71">
                  <c:v>784.53764981605445</c:v>
                </c:pt>
                <c:pt idx="72">
                  <c:v>787.87609307529408</c:v>
                </c:pt>
                <c:pt idx="73">
                  <c:v>791.20505736168377</c:v>
                </c:pt>
                <c:pt idx="74">
                  <c:v>794.47598805093082</c:v>
                </c:pt>
                <c:pt idx="75">
                  <c:v>797.40137847927031</c:v>
                </c:pt>
                <c:pt idx="76">
                  <c:v>800.04739091959891</c:v>
                </c:pt>
                <c:pt idx="77">
                  <c:v>802.15772762692939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1C3-43D9-8AD0-0CF93B482DF1}"/>
            </c:ext>
          </c:extLst>
        </c:ser>
        <c:ser>
          <c:idx val="3"/>
          <c:order val="3"/>
          <c:spPr>
            <a:ln w="3810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Data!$E$2:$E$79</c:f>
              <c:numCache>
                <c:formatCode>General</c:formatCode>
                <c:ptCount val="78"/>
                <c:pt idx="0">
                  <c:v>1E-3</c:v>
                </c:pt>
                <c:pt idx="1">
                  <c:v>2.0999999999999999E-3</c:v>
                </c:pt>
                <c:pt idx="2">
                  <c:v>3.3999999999999998E-3</c:v>
                </c:pt>
                <c:pt idx="3">
                  <c:v>4.7999999999999996E-3</c:v>
                </c:pt>
                <c:pt idx="4">
                  <c:v>6.4000000000000003E-3</c:v>
                </c:pt>
                <c:pt idx="5">
                  <c:v>8.2000000000000007E-3</c:v>
                </c:pt>
                <c:pt idx="6">
                  <c:v>1.0200000000000001E-2</c:v>
                </c:pt>
                <c:pt idx="7">
                  <c:v>1.2500000000000001E-2</c:v>
                </c:pt>
                <c:pt idx="8">
                  <c:v>1.5100000000000001E-2</c:v>
                </c:pt>
                <c:pt idx="9">
                  <c:v>1.7999999999999999E-2</c:v>
                </c:pt>
                <c:pt idx="10">
                  <c:v>2.12E-2</c:v>
                </c:pt>
                <c:pt idx="11">
                  <c:v>2.4899999999999999E-2</c:v>
                </c:pt>
                <c:pt idx="12">
                  <c:v>2.9000000000000001E-2</c:v>
                </c:pt>
                <c:pt idx="13">
                  <c:v>3.3599999999999998E-2</c:v>
                </c:pt>
                <c:pt idx="14">
                  <c:v>3.8800000000000001E-2</c:v>
                </c:pt>
                <c:pt idx="15">
                  <c:v>4.4699999999999997E-2</c:v>
                </c:pt>
                <c:pt idx="16">
                  <c:v>5.1200000000000002E-2</c:v>
                </c:pt>
                <c:pt idx="17">
                  <c:v>5.8700000000000002E-2</c:v>
                </c:pt>
                <c:pt idx="18">
                  <c:v>6.7000000000000004E-2</c:v>
                </c:pt>
                <c:pt idx="19">
                  <c:v>7.6399999999999996E-2</c:v>
                </c:pt>
                <c:pt idx="20">
                  <c:v>8.6900000000000005E-2</c:v>
                </c:pt>
                <c:pt idx="21">
                  <c:v>9.8799999999999999E-2</c:v>
                </c:pt>
                <c:pt idx="22">
                  <c:v>0.11210000000000001</c:v>
                </c:pt>
                <c:pt idx="23">
                  <c:v>0.12709999999999999</c:v>
                </c:pt>
                <c:pt idx="24">
                  <c:v>0.14399999999999999</c:v>
                </c:pt>
                <c:pt idx="25">
                  <c:v>0.16300000000000001</c:v>
                </c:pt>
                <c:pt idx="26">
                  <c:v>0.18440000000000001</c:v>
                </c:pt>
                <c:pt idx="27">
                  <c:v>0.20799999999999999</c:v>
                </c:pt>
                <c:pt idx="28">
                  <c:v>0.23599999999999999</c:v>
                </c:pt>
                <c:pt idx="29">
                  <c:v>0.26600000000000001</c:v>
                </c:pt>
                <c:pt idx="30">
                  <c:v>0.3</c:v>
                </c:pt>
                <c:pt idx="31">
                  <c:v>0.33900000000000002</c:v>
                </c:pt>
                <c:pt idx="32">
                  <c:v>0.38200000000000001</c:v>
                </c:pt>
                <c:pt idx="33">
                  <c:v>0.43099999999999999</c:v>
                </c:pt>
                <c:pt idx="34">
                  <c:v>0.48599999999999999</c:v>
                </c:pt>
                <c:pt idx="35">
                  <c:v>0.54700000000000004</c:v>
                </c:pt>
                <c:pt idx="36">
                  <c:v>0.61699999999999999</c:v>
                </c:pt>
                <c:pt idx="37">
                  <c:v>0.69499999999999995</c:v>
                </c:pt>
                <c:pt idx="38">
                  <c:v>0.78300000000000003</c:v>
                </c:pt>
                <c:pt idx="39">
                  <c:v>0.88200000000000001</c:v>
                </c:pt>
                <c:pt idx="40">
                  <c:v>0.99299999999999999</c:v>
                </c:pt>
                <c:pt idx="41">
                  <c:v>1.1180000000000001</c:v>
                </c:pt>
                <c:pt idx="42">
                  <c:v>1.2589999999999999</c:v>
                </c:pt>
                <c:pt idx="43">
                  <c:v>1.417</c:v>
                </c:pt>
                <c:pt idx="44">
                  <c:v>1.595</c:v>
                </c:pt>
                <c:pt idx="45">
                  <c:v>1.7949999999999999</c:v>
                </c:pt>
                <c:pt idx="46">
                  <c:v>2.0209999999999999</c:v>
                </c:pt>
                <c:pt idx="47">
                  <c:v>2.2749999999999999</c:v>
                </c:pt>
                <c:pt idx="48">
                  <c:v>2.56</c:v>
                </c:pt>
                <c:pt idx="49">
                  <c:v>2.8809999999999998</c:v>
                </c:pt>
                <c:pt idx="50">
                  <c:v>3.242</c:v>
                </c:pt>
                <c:pt idx="51">
                  <c:v>3.6480000000000001</c:v>
                </c:pt>
                <c:pt idx="52">
                  <c:v>4.1050000000000004</c:v>
                </c:pt>
                <c:pt idx="53">
                  <c:v>4.6189999999999998</c:v>
                </c:pt>
                <c:pt idx="54">
                  <c:v>5.1980000000000004</c:v>
                </c:pt>
                <c:pt idx="55">
                  <c:v>5.8479999999999999</c:v>
                </c:pt>
                <c:pt idx="56">
                  <c:v>6.58</c:v>
                </c:pt>
                <c:pt idx="57">
                  <c:v>7.4039999999999999</c:v>
                </c:pt>
                <c:pt idx="58">
                  <c:v>8.3309999999999995</c:v>
                </c:pt>
                <c:pt idx="59">
                  <c:v>9.3729999999999993</c:v>
                </c:pt>
                <c:pt idx="60">
                  <c:v>10.545</c:v>
                </c:pt>
                <c:pt idx="61">
                  <c:v>11.865</c:v>
                </c:pt>
                <c:pt idx="62">
                  <c:v>13.349</c:v>
                </c:pt>
                <c:pt idx="63">
                  <c:v>15.018000000000001</c:v>
                </c:pt>
                <c:pt idx="64">
                  <c:v>16.896999999999998</c:v>
                </c:pt>
                <c:pt idx="65">
                  <c:v>19.010000000000002</c:v>
                </c:pt>
                <c:pt idx="66">
                  <c:v>21.387</c:v>
                </c:pt>
                <c:pt idx="67">
                  <c:v>24.061</c:v>
                </c:pt>
                <c:pt idx="68">
                  <c:v>27.07</c:v>
                </c:pt>
                <c:pt idx="69">
                  <c:v>30.454999999999998</c:v>
                </c:pt>
                <c:pt idx="70">
                  <c:v>34.262</c:v>
                </c:pt>
                <c:pt idx="71">
                  <c:v>38.545999999999999</c:v>
                </c:pt>
                <c:pt idx="72">
                  <c:v>43.366</c:v>
                </c:pt>
                <c:pt idx="73">
                  <c:v>48.786999999999999</c:v>
                </c:pt>
                <c:pt idx="74">
                  <c:v>54.786999999999999</c:v>
                </c:pt>
                <c:pt idx="75">
                  <c:v>60.786999999999999</c:v>
                </c:pt>
                <c:pt idx="76">
                  <c:v>66.787000000000006</c:v>
                </c:pt>
                <c:pt idx="77">
                  <c:v>72</c:v>
                </c:pt>
              </c:numCache>
            </c:numRef>
          </c:xVal>
          <c:yVal>
            <c:numRef>
              <c:f>Data!$I$2:$I$78</c:f>
              <c:numCache>
                <c:formatCode>General</c:formatCode>
                <c:ptCount val="77"/>
                <c:pt idx="1">
                  <c:v>2.5691499812507472</c:v>
                </c:pt>
                <c:pt idx="2">
                  <c:v>4.1477448234569394</c:v>
                </c:pt>
                <c:pt idx="3">
                  <c:v>5.8373553353642382</c:v>
                </c:pt>
                <c:pt idx="4">
                  <c:v>7.7566235113094466</c:v>
                </c:pt>
                <c:pt idx="5">
                  <c:v>9.9003589322475758</c:v>
                </c:pt>
                <c:pt idx="6">
                  <c:v>12.263364596674327</c:v>
                </c:pt>
                <c:pt idx="7">
                  <c:v>14.958021579409824</c:v>
                </c:pt>
                <c:pt idx="8">
                  <c:v>17.973548057197693</c:v>
                </c:pt>
                <c:pt idx="9">
                  <c:v>21.299229003160399</c:v>
                </c:pt>
                <c:pt idx="10">
                  <c:v>24.923374865117633</c:v>
                </c:pt>
                <c:pt idx="11">
                  <c:v>29.060759602204154</c:v>
                </c:pt>
                <c:pt idx="12">
                  <c:v>33.570555784959822</c:v>
                </c:pt>
                <c:pt idx="13">
                  <c:v>38.545606138923866</c:v>
                </c:pt>
                <c:pt idx="14">
                  <c:v>44.063661496952754</c:v>
                </c:pt>
                <c:pt idx="15">
                  <c:v>50.191045574712838</c:v>
                </c:pt>
                <c:pt idx="16">
                  <c:v>56.770590069587243</c:v>
                </c:pt>
                <c:pt idx="17">
                  <c:v>64.175502140091638</c:v>
                </c:pt>
                <c:pt idx="18">
                  <c:v>72.102430963002504</c:v>
                </c:pt>
                <c:pt idx="19">
                  <c:v>80.788319812134418</c:v>
                </c:pt>
                <c:pt idx="20">
                  <c:v>90.110491039663131</c:v>
                </c:pt>
                <c:pt idx="21">
                  <c:v>100.23546148486869</c:v>
                </c:pt>
                <c:pt idx="22">
                  <c:v>110.98829903716404</c:v>
                </c:pt>
                <c:pt idx="23">
                  <c:v>122.46609641120521</c:v>
                </c:pt>
                <c:pt idx="24">
                  <c:v>134.59685299009934</c:v>
                </c:pt>
                <c:pt idx="25">
                  <c:v>147.27260163954247</c:v>
                </c:pt>
                <c:pt idx="26">
                  <c:v>160.41126596500388</c:v>
                </c:pt>
                <c:pt idx="27">
                  <c:v>173.51371606378459</c:v>
                </c:pt>
                <c:pt idx="28">
                  <c:v>187.69893203632699</c:v>
                </c:pt>
                <c:pt idx="29">
                  <c:v>200.57959197777419</c:v>
                </c:pt>
                <c:pt idx="30">
                  <c:v>213.38252303116175</c:v>
                </c:pt>
                <c:pt idx="31">
                  <c:v>225.67718348190996</c:v>
                </c:pt>
                <c:pt idx="32">
                  <c:v>236.18753577901359</c:v>
                </c:pt>
                <c:pt idx="33">
                  <c:v>245.42292818040042</c:v>
                </c:pt>
                <c:pt idx="34">
                  <c:v>252.32149382962359</c:v>
                </c:pt>
                <c:pt idx="35">
                  <c:v>256.41226154679259</c:v>
                </c:pt>
                <c:pt idx="36">
                  <c:v>258.02795645597877</c:v>
                </c:pt>
                <c:pt idx="37">
                  <c:v>255.88838784606261</c:v>
                </c:pt>
                <c:pt idx="38">
                  <c:v>250.46553266851186</c:v>
                </c:pt>
                <c:pt idx="39">
                  <c:v>241.5129135424892</c:v>
                </c:pt>
                <c:pt idx="40">
                  <c:v>229.26289749418353</c:v>
                </c:pt>
                <c:pt idx="41">
                  <c:v>214.22593003452147</c:v>
                </c:pt>
                <c:pt idx="42">
                  <c:v>196.89737593858996</c:v>
                </c:pt>
                <c:pt idx="43">
                  <c:v>177.96463218232671</c:v>
                </c:pt>
                <c:pt idx="44">
                  <c:v>158.38793948482297</c:v>
                </c:pt>
                <c:pt idx="45">
                  <c:v>138.87932823471795</c:v>
                </c:pt>
                <c:pt idx="46">
                  <c:v>120.23568390033581</c:v>
                </c:pt>
                <c:pt idx="47">
                  <c:v>103.00689838432703</c:v>
                </c:pt>
                <c:pt idx="48">
                  <c:v>87.741464558910138</c:v>
                </c:pt>
                <c:pt idx="49">
                  <c:v>74.694774437726522</c:v>
                </c:pt>
                <c:pt idx="50">
                  <c:v>63.888645694658457</c:v>
                </c:pt>
                <c:pt idx="51">
                  <c:v>55.247644398712552</c:v>
                </c:pt>
                <c:pt idx="52">
                  <c:v>48.559189409452614</c:v>
                </c:pt>
                <c:pt idx="53">
                  <c:v>43.537238577532868</c:v>
                </c:pt>
                <c:pt idx="54">
                  <c:v>39.878096729763762</c:v>
                </c:pt>
                <c:pt idx="55">
                  <c:v>37.271358222019884</c:v>
                </c:pt>
                <c:pt idx="56">
                  <c:v>35.460379019847061</c:v>
                </c:pt>
                <c:pt idx="57">
                  <c:v>34.208612711129206</c:v>
                </c:pt>
                <c:pt idx="58">
                  <c:v>33.340243721971028</c:v>
                </c:pt>
                <c:pt idx="59">
                  <c:v>32.724265929414614</c:v>
                </c:pt>
                <c:pt idx="60">
                  <c:v>32.271269628107476</c:v>
                </c:pt>
                <c:pt idx="61">
                  <c:v>31.920964016115679</c:v>
                </c:pt>
                <c:pt idx="62">
                  <c:v>31.629698020587622</c:v>
                </c:pt>
                <c:pt idx="63">
                  <c:v>31.379573695086389</c:v>
                </c:pt>
                <c:pt idx="64">
                  <c:v>31.159251668932502</c:v>
                </c:pt>
                <c:pt idx="65">
                  <c:v>30.958729267554084</c:v>
                </c:pt>
                <c:pt idx="66">
                  <c:v>30.778014979508683</c:v>
                </c:pt>
                <c:pt idx="67">
                  <c:v>30.615036193729228</c:v>
                </c:pt>
                <c:pt idx="68">
                  <c:v>30.469435250953687</c:v>
                </c:pt>
                <c:pt idx="69">
                  <c:v>30.339415440170004</c:v>
                </c:pt>
                <c:pt idx="70">
                  <c:v>30.224186283503123</c:v>
                </c:pt>
                <c:pt idx="71">
                  <c:v>30.123998845166618</c:v>
                </c:pt>
                <c:pt idx="72">
                  <c:v>30.036292609997005</c:v>
                </c:pt>
                <c:pt idx="73">
                  <c:v>29.959450404001824</c:v>
                </c:pt>
                <c:pt idx="74">
                  <c:v>29.867413278629709</c:v>
                </c:pt>
                <c:pt idx="75">
                  <c:v>29.637617994578694</c:v>
                </c:pt>
                <c:pt idx="76">
                  <c:v>29.453205475371053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1C3-43D9-8AD0-0CF93B482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369368"/>
        <c:axId val="543368384"/>
      </c:scatterChart>
      <c:valAx>
        <c:axId val="54336936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t, hr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s-MX"/>
          </a:p>
        </c:txPr>
        <c:crossAx val="543368384"/>
        <c:crosses val="autoZero"/>
        <c:crossBetween val="midCat"/>
      </c:valAx>
      <c:valAx>
        <c:axId val="5433683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l-G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Δ</a:t>
                </a:r>
                <a:r>
                  <a:rPr lang="es-MX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</a:t>
                </a:r>
                <a:r>
                  <a:rPr lang="es-MX"/>
                  <a:t>, psia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s-MX"/>
          </a:p>
        </c:txPr>
        <c:crossAx val="543369368"/>
        <c:crossesAt val="1.0000000000000002E-3"/>
        <c:crossBetween val="midCat"/>
      </c:valAx>
      <c:spPr>
        <a:noFill/>
        <a:ln>
          <a:solidFill>
            <a:sysClr val="windowText" lastClr="000000"/>
          </a:solidFill>
        </a:ln>
      </c:spPr>
    </c:plotArea>
    <c:plotVisOnly val="1"/>
    <c:dispBlanksAs val="gap"/>
    <c:showDLblsOverMax val="0"/>
    <c:extLst/>
  </c:chart>
  <c:spPr>
    <a:solidFill>
      <a:schemeClr val="bg1"/>
    </a:solidFill>
    <a:ln>
      <a:noFill/>
    </a:ln>
  </c:spPr>
  <c:txPr>
    <a:bodyPr/>
    <a:lstStyle/>
    <a:p>
      <a:pPr>
        <a:defRPr sz="1600">
          <a:solidFill>
            <a:schemeClr val="tx1"/>
          </a:solidFill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64721291801464"/>
          <c:y val="6.1202214630049857E-2"/>
          <c:w val="0.81394161273189192"/>
          <c:h val="0.80238189748731725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Data!$E$2:$E$79</c:f>
              <c:numCache>
                <c:formatCode>General</c:formatCode>
                <c:ptCount val="78"/>
                <c:pt idx="0">
                  <c:v>1E-3</c:v>
                </c:pt>
                <c:pt idx="1">
                  <c:v>2.0999999999999999E-3</c:v>
                </c:pt>
                <c:pt idx="2">
                  <c:v>3.3999999999999998E-3</c:v>
                </c:pt>
                <c:pt idx="3">
                  <c:v>4.7999999999999996E-3</c:v>
                </c:pt>
                <c:pt idx="4">
                  <c:v>6.4000000000000003E-3</c:v>
                </c:pt>
                <c:pt idx="5">
                  <c:v>8.2000000000000007E-3</c:v>
                </c:pt>
                <c:pt idx="6">
                  <c:v>1.0200000000000001E-2</c:v>
                </c:pt>
                <c:pt idx="7">
                  <c:v>1.2500000000000001E-2</c:v>
                </c:pt>
                <c:pt idx="8">
                  <c:v>1.5100000000000001E-2</c:v>
                </c:pt>
                <c:pt idx="9">
                  <c:v>1.7999999999999999E-2</c:v>
                </c:pt>
                <c:pt idx="10">
                  <c:v>2.12E-2</c:v>
                </c:pt>
                <c:pt idx="11">
                  <c:v>2.4899999999999999E-2</c:v>
                </c:pt>
                <c:pt idx="12">
                  <c:v>2.9000000000000001E-2</c:v>
                </c:pt>
                <c:pt idx="13">
                  <c:v>3.3599999999999998E-2</c:v>
                </c:pt>
                <c:pt idx="14">
                  <c:v>3.8800000000000001E-2</c:v>
                </c:pt>
                <c:pt idx="15">
                  <c:v>4.4699999999999997E-2</c:v>
                </c:pt>
                <c:pt idx="16">
                  <c:v>5.1200000000000002E-2</c:v>
                </c:pt>
                <c:pt idx="17">
                  <c:v>5.8700000000000002E-2</c:v>
                </c:pt>
                <c:pt idx="18">
                  <c:v>6.7000000000000004E-2</c:v>
                </c:pt>
                <c:pt idx="19">
                  <c:v>7.6399999999999996E-2</c:v>
                </c:pt>
                <c:pt idx="20">
                  <c:v>8.6900000000000005E-2</c:v>
                </c:pt>
                <c:pt idx="21">
                  <c:v>9.8799999999999999E-2</c:v>
                </c:pt>
                <c:pt idx="22">
                  <c:v>0.11210000000000001</c:v>
                </c:pt>
                <c:pt idx="23">
                  <c:v>0.12709999999999999</c:v>
                </c:pt>
                <c:pt idx="24">
                  <c:v>0.14399999999999999</c:v>
                </c:pt>
                <c:pt idx="25">
                  <c:v>0.16300000000000001</c:v>
                </c:pt>
                <c:pt idx="26">
                  <c:v>0.18440000000000001</c:v>
                </c:pt>
                <c:pt idx="27">
                  <c:v>0.20799999999999999</c:v>
                </c:pt>
                <c:pt idx="28">
                  <c:v>0.23599999999999999</c:v>
                </c:pt>
                <c:pt idx="29">
                  <c:v>0.26600000000000001</c:v>
                </c:pt>
                <c:pt idx="30">
                  <c:v>0.3</c:v>
                </c:pt>
                <c:pt idx="31">
                  <c:v>0.33900000000000002</c:v>
                </c:pt>
                <c:pt idx="32">
                  <c:v>0.38200000000000001</c:v>
                </c:pt>
                <c:pt idx="33">
                  <c:v>0.43099999999999999</c:v>
                </c:pt>
                <c:pt idx="34">
                  <c:v>0.48599999999999999</c:v>
                </c:pt>
                <c:pt idx="35">
                  <c:v>0.54700000000000004</c:v>
                </c:pt>
                <c:pt idx="36">
                  <c:v>0.61699999999999999</c:v>
                </c:pt>
                <c:pt idx="37">
                  <c:v>0.69499999999999995</c:v>
                </c:pt>
                <c:pt idx="38">
                  <c:v>0.78300000000000003</c:v>
                </c:pt>
                <c:pt idx="39">
                  <c:v>0.88200000000000001</c:v>
                </c:pt>
                <c:pt idx="40">
                  <c:v>0.99299999999999999</c:v>
                </c:pt>
                <c:pt idx="41">
                  <c:v>1.1180000000000001</c:v>
                </c:pt>
                <c:pt idx="42">
                  <c:v>1.2589999999999999</c:v>
                </c:pt>
                <c:pt idx="43">
                  <c:v>1.417</c:v>
                </c:pt>
                <c:pt idx="44">
                  <c:v>1.595</c:v>
                </c:pt>
                <c:pt idx="45">
                  <c:v>1.7949999999999999</c:v>
                </c:pt>
                <c:pt idx="46">
                  <c:v>2.0209999999999999</c:v>
                </c:pt>
                <c:pt idx="47">
                  <c:v>2.2749999999999999</c:v>
                </c:pt>
                <c:pt idx="48">
                  <c:v>2.56</c:v>
                </c:pt>
                <c:pt idx="49">
                  <c:v>2.8809999999999998</c:v>
                </c:pt>
                <c:pt idx="50">
                  <c:v>3.242</c:v>
                </c:pt>
                <c:pt idx="51">
                  <c:v>3.6480000000000001</c:v>
                </c:pt>
                <c:pt idx="52">
                  <c:v>4.1050000000000004</c:v>
                </c:pt>
                <c:pt idx="53">
                  <c:v>4.6189999999999998</c:v>
                </c:pt>
                <c:pt idx="54">
                  <c:v>5.1980000000000004</c:v>
                </c:pt>
                <c:pt idx="55">
                  <c:v>5.8479999999999999</c:v>
                </c:pt>
                <c:pt idx="56">
                  <c:v>6.58</c:v>
                </c:pt>
                <c:pt idx="57">
                  <c:v>7.4039999999999999</c:v>
                </c:pt>
                <c:pt idx="58">
                  <c:v>8.3309999999999995</c:v>
                </c:pt>
                <c:pt idx="59">
                  <c:v>9.3729999999999993</c:v>
                </c:pt>
                <c:pt idx="60">
                  <c:v>10.545</c:v>
                </c:pt>
                <c:pt idx="61">
                  <c:v>11.865</c:v>
                </c:pt>
                <c:pt idx="62">
                  <c:v>13.349</c:v>
                </c:pt>
                <c:pt idx="63">
                  <c:v>15.018000000000001</c:v>
                </c:pt>
                <c:pt idx="64">
                  <c:v>16.896999999999998</c:v>
                </c:pt>
                <c:pt idx="65">
                  <c:v>19.010000000000002</c:v>
                </c:pt>
                <c:pt idx="66">
                  <c:v>21.387</c:v>
                </c:pt>
                <c:pt idx="67">
                  <c:v>24.061</c:v>
                </c:pt>
                <c:pt idx="68">
                  <c:v>27.07</c:v>
                </c:pt>
                <c:pt idx="69">
                  <c:v>30.454999999999998</c:v>
                </c:pt>
                <c:pt idx="70">
                  <c:v>34.262</c:v>
                </c:pt>
                <c:pt idx="71">
                  <c:v>38.545999999999999</c:v>
                </c:pt>
                <c:pt idx="72">
                  <c:v>43.366</c:v>
                </c:pt>
                <c:pt idx="73">
                  <c:v>48.786999999999999</c:v>
                </c:pt>
                <c:pt idx="74">
                  <c:v>54.786999999999999</c:v>
                </c:pt>
                <c:pt idx="75">
                  <c:v>60.786999999999999</c:v>
                </c:pt>
                <c:pt idx="76">
                  <c:v>66.787000000000006</c:v>
                </c:pt>
                <c:pt idx="77">
                  <c:v>72</c:v>
                </c:pt>
              </c:numCache>
            </c:numRef>
          </c:xVal>
          <c:yVal>
            <c:numRef>
              <c:f>Data!$F$2:$F$79</c:f>
              <c:numCache>
                <c:formatCode>General</c:formatCode>
                <c:ptCount val="78"/>
                <c:pt idx="0">
                  <c:v>1.0500000000001819</c:v>
                </c:pt>
                <c:pt idx="1">
                  <c:v>4.3800000000001091</c:v>
                </c:pt>
                <c:pt idx="2">
                  <c:v>5.3699999999998909</c:v>
                </c:pt>
                <c:pt idx="3">
                  <c:v>4.5100000000002183</c:v>
                </c:pt>
                <c:pt idx="4">
                  <c:v>8.3000000000001819</c:v>
                </c:pt>
                <c:pt idx="5">
                  <c:v>8</c:v>
                </c:pt>
                <c:pt idx="6">
                  <c:v>13.309999999999945</c:v>
                </c:pt>
                <c:pt idx="7">
                  <c:v>12.739999999999782</c:v>
                </c:pt>
                <c:pt idx="8">
                  <c:v>16.2800000000002</c:v>
                </c:pt>
                <c:pt idx="9">
                  <c:v>20.869999999999891</c:v>
                </c:pt>
                <c:pt idx="10">
                  <c:v>25.769999999999982</c:v>
                </c:pt>
                <c:pt idx="11">
                  <c:v>29.429999999999836</c:v>
                </c:pt>
                <c:pt idx="12">
                  <c:v>34.170000000000073</c:v>
                </c:pt>
                <c:pt idx="13">
                  <c:v>39.300000000000182</c:v>
                </c:pt>
                <c:pt idx="14">
                  <c:v>43.369999999999891</c:v>
                </c:pt>
                <c:pt idx="15">
                  <c:v>51.829999999999927</c:v>
                </c:pt>
                <c:pt idx="16">
                  <c:v>57.25</c:v>
                </c:pt>
                <c:pt idx="17">
                  <c:v>65.440000000000055</c:v>
                </c:pt>
                <c:pt idx="18">
                  <c:v>73.179999999999836</c:v>
                </c:pt>
                <c:pt idx="19">
                  <c:v>84.670000000000073</c:v>
                </c:pt>
                <c:pt idx="20">
                  <c:v>94.329999999999927</c:v>
                </c:pt>
                <c:pt idx="21">
                  <c:v>107.71000000000004</c:v>
                </c:pt>
                <c:pt idx="22">
                  <c:v>122.5</c:v>
                </c:pt>
                <c:pt idx="23">
                  <c:v>135.23999999999978</c:v>
                </c:pt>
                <c:pt idx="24">
                  <c:v>151.21000000000004</c:v>
                </c:pt>
                <c:pt idx="25">
                  <c:v>167.84000000000015</c:v>
                </c:pt>
                <c:pt idx="26">
                  <c:v>185.46000000000004</c:v>
                </c:pt>
                <c:pt idx="27">
                  <c:v>204.73000000000002</c:v>
                </c:pt>
                <c:pt idx="28">
                  <c:v>226.78999999999996</c:v>
                </c:pt>
                <c:pt idx="29">
                  <c:v>248.92999999999984</c:v>
                </c:pt>
                <c:pt idx="30">
                  <c:v>274.07000000000016</c:v>
                </c:pt>
                <c:pt idx="31">
                  <c:v>298.17000000000007</c:v>
                </c:pt>
                <c:pt idx="32">
                  <c:v>327.19999999999982</c:v>
                </c:pt>
                <c:pt idx="33">
                  <c:v>352.38999999999987</c:v>
                </c:pt>
                <c:pt idx="34">
                  <c:v>382.5</c:v>
                </c:pt>
                <c:pt idx="35">
                  <c:v>411.82000000000016</c:v>
                </c:pt>
                <c:pt idx="36">
                  <c:v>440.78999999999996</c:v>
                </c:pt>
                <c:pt idx="37">
                  <c:v>472.15999999999985</c:v>
                </c:pt>
                <c:pt idx="38">
                  <c:v>498.53999999999996</c:v>
                </c:pt>
                <c:pt idx="39">
                  <c:v>527.90999999999985</c:v>
                </c:pt>
                <c:pt idx="40">
                  <c:v>553.07999999999993</c:v>
                </c:pt>
                <c:pt idx="41">
                  <c:v>579.30000000000018</c:v>
                </c:pt>
                <c:pt idx="42">
                  <c:v>601.67000000000007</c:v>
                </c:pt>
                <c:pt idx="43">
                  <c:v>623.55999999999995</c:v>
                </c:pt>
                <c:pt idx="44">
                  <c:v>641.5</c:v>
                </c:pt>
                <c:pt idx="45">
                  <c:v>659.13000000000011</c:v>
                </c:pt>
                <c:pt idx="46">
                  <c:v>669.27</c:v>
                </c:pt>
                <c:pt idx="47">
                  <c:v>683.40999999999985</c:v>
                </c:pt>
                <c:pt idx="48">
                  <c:v>695.71</c:v>
                </c:pt>
                <c:pt idx="49">
                  <c:v>701.75</c:v>
                </c:pt>
                <c:pt idx="50">
                  <c:v>710.51</c:v>
                </c:pt>
                <c:pt idx="51">
                  <c:v>714.68000000000006</c:v>
                </c:pt>
                <c:pt idx="52">
                  <c:v>720.08999999999992</c:v>
                </c:pt>
                <c:pt idx="53">
                  <c:v>724.99</c:v>
                </c:pt>
                <c:pt idx="54">
                  <c:v>731.13000000000011</c:v>
                </c:pt>
                <c:pt idx="55">
                  <c:v>733.59999999999991</c:v>
                </c:pt>
                <c:pt idx="56">
                  <c:v>738.8900000000001</c:v>
                </c:pt>
                <c:pt idx="57">
                  <c:v>742.54</c:v>
                </c:pt>
                <c:pt idx="58">
                  <c:v>746.76</c:v>
                </c:pt>
                <c:pt idx="59">
                  <c:v>749.47</c:v>
                </c:pt>
                <c:pt idx="60">
                  <c:v>754.25</c:v>
                </c:pt>
                <c:pt idx="61">
                  <c:v>758.84999999999991</c:v>
                </c:pt>
                <c:pt idx="62">
                  <c:v>761.32999999999993</c:v>
                </c:pt>
                <c:pt idx="63">
                  <c:v>765.26</c:v>
                </c:pt>
                <c:pt idx="64">
                  <c:v>770.66000000000008</c:v>
                </c:pt>
                <c:pt idx="65">
                  <c:v>768.8599999999999</c:v>
                </c:pt>
                <c:pt idx="66">
                  <c:v>776.22</c:v>
                </c:pt>
                <c:pt idx="67">
                  <c:v>779.42000000000007</c:v>
                </c:pt>
                <c:pt idx="68">
                  <c:v>782.41000000000008</c:v>
                </c:pt>
                <c:pt idx="69">
                  <c:v>784.5</c:v>
                </c:pt>
                <c:pt idx="70">
                  <c:v>788.3599999999999</c:v>
                </c:pt>
                <c:pt idx="71">
                  <c:v>792.3900000000001</c:v>
                </c:pt>
                <c:pt idx="72">
                  <c:v>794.09999999999991</c:v>
                </c:pt>
                <c:pt idx="73">
                  <c:v>798.79</c:v>
                </c:pt>
                <c:pt idx="74">
                  <c:v>800.95</c:v>
                </c:pt>
                <c:pt idx="75">
                  <c:v>804.3</c:v>
                </c:pt>
                <c:pt idx="76">
                  <c:v>807.49</c:v>
                </c:pt>
                <c:pt idx="77">
                  <c:v>808.8599999999999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D2-40BA-BB2C-CD8478658279}"/>
            </c:ext>
          </c:extLst>
        </c:ser>
        <c:ser>
          <c:idx val="2"/>
          <c:order val="1"/>
          <c:spPr>
            <a:ln w="317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Data!$E$2:$E$79</c:f>
              <c:numCache>
                <c:formatCode>General</c:formatCode>
                <c:ptCount val="78"/>
                <c:pt idx="0">
                  <c:v>1E-3</c:v>
                </c:pt>
                <c:pt idx="1">
                  <c:v>2.0999999999999999E-3</c:v>
                </c:pt>
                <c:pt idx="2">
                  <c:v>3.3999999999999998E-3</c:v>
                </c:pt>
                <c:pt idx="3">
                  <c:v>4.7999999999999996E-3</c:v>
                </c:pt>
                <c:pt idx="4">
                  <c:v>6.4000000000000003E-3</c:v>
                </c:pt>
                <c:pt idx="5">
                  <c:v>8.2000000000000007E-3</c:v>
                </c:pt>
                <c:pt idx="6">
                  <c:v>1.0200000000000001E-2</c:v>
                </c:pt>
                <c:pt idx="7">
                  <c:v>1.2500000000000001E-2</c:v>
                </c:pt>
                <c:pt idx="8">
                  <c:v>1.5100000000000001E-2</c:v>
                </c:pt>
                <c:pt idx="9">
                  <c:v>1.7999999999999999E-2</c:v>
                </c:pt>
                <c:pt idx="10">
                  <c:v>2.12E-2</c:v>
                </c:pt>
                <c:pt idx="11">
                  <c:v>2.4899999999999999E-2</c:v>
                </c:pt>
                <c:pt idx="12">
                  <c:v>2.9000000000000001E-2</c:v>
                </c:pt>
                <c:pt idx="13">
                  <c:v>3.3599999999999998E-2</c:v>
                </c:pt>
                <c:pt idx="14">
                  <c:v>3.8800000000000001E-2</c:v>
                </c:pt>
                <c:pt idx="15">
                  <c:v>4.4699999999999997E-2</c:v>
                </c:pt>
                <c:pt idx="16">
                  <c:v>5.1200000000000002E-2</c:v>
                </c:pt>
                <c:pt idx="17">
                  <c:v>5.8700000000000002E-2</c:v>
                </c:pt>
                <c:pt idx="18">
                  <c:v>6.7000000000000004E-2</c:v>
                </c:pt>
                <c:pt idx="19">
                  <c:v>7.6399999999999996E-2</c:v>
                </c:pt>
                <c:pt idx="20">
                  <c:v>8.6900000000000005E-2</c:v>
                </c:pt>
                <c:pt idx="21">
                  <c:v>9.8799999999999999E-2</c:v>
                </c:pt>
                <c:pt idx="22">
                  <c:v>0.11210000000000001</c:v>
                </c:pt>
                <c:pt idx="23">
                  <c:v>0.12709999999999999</c:v>
                </c:pt>
                <c:pt idx="24">
                  <c:v>0.14399999999999999</c:v>
                </c:pt>
                <c:pt idx="25">
                  <c:v>0.16300000000000001</c:v>
                </c:pt>
                <c:pt idx="26">
                  <c:v>0.18440000000000001</c:v>
                </c:pt>
                <c:pt idx="27">
                  <c:v>0.20799999999999999</c:v>
                </c:pt>
                <c:pt idx="28">
                  <c:v>0.23599999999999999</c:v>
                </c:pt>
                <c:pt idx="29">
                  <c:v>0.26600000000000001</c:v>
                </c:pt>
                <c:pt idx="30">
                  <c:v>0.3</c:v>
                </c:pt>
                <c:pt idx="31">
                  <c:v>0.33900000000000002</c:v>
                </c:pt>
                <c:pt idx="32">
                  <c:v>0.38200000000000001</c:v>
                </c:pt>
                <c:pt idx="33">
                  <c:v>0.43099999999999999</c:v>
                </c:pt>
                <c:pt idx="34">
                  <c:v>0.48599999999999999</c:v>
                </c:pt>
                <c:pt idx="35">
                  <c:v>0.54700000000000004</c:v>
                </c:pt>
                <c:pt idx="36">
                  <c:v>0.61699999999999999</c:v>
                </c:pt>
                <c:pt idx="37">
                  <c:v>0.69499999999999995</c:v>
                </c:pt>
                <c:pt idx="38">
                  <c:v>0.78300000000000003</c:v>
                </c:pt>
                <c:pt idx="39">
                  <c:v>0.88200000000000001</c:v>
                </c:pt>
                <c:pt idx="40">
                  <c:v>0.99299999999999999</c:v>
                </c:pt>
                <c:pt idx="41">
                  <c:v>1.1180000000000001</c:v>
                </c:pt>
                <c:pt idx="42">
                  <c:v>1.2589999999999999</c:v>
                </c:pt>
                <c:pt idx="43">
                  <c:v>1.417</c:v>
                </c:pt>
                <c:pt idx="44">
                  <c:v>1.595</c:v>
                </c:pt>
                <c:pt idx="45">
                  <c:v>1.7949999999999999</c:v>
                </c:pt>
                <c:pt idx="46">
                  <c:v>2.0209999999999999</c:v>
                </c:pt>
                <c:pt idx="47">
                  <c:v>2.2749999999999999</c:v>
                </c:pt>
                <c:pt idx="48">
                  <c:v>2.56</c:v>
                </c:pt>
                <c:pt idx="49">
                  <c:v>2.8809999999999998</c:v>
                </c:pt>
                <c:pt idx="50">
                  <c:v>3.242</c:v>
                </c:pt>
                <c:pt idx="51">
                  <c:v>3.6480000000000001</c:v>
                </c:pt>
                <c:pt idx="52">
                  <c:v>4.1050000000000004</c:v>
                </c:pt>
                <c:pt idx="53">
                  <c:v>4.6189999999999998</c:v>
                </c:pt>
                <c:pt idx="54">
                  <c:v>5.1980000000000004</c:v>
                </c:pt>
                <c:pt idx="55">
                  <c:v>5.8479999999999999</c:v>
                </c:pt>
                <c:pt idx="56">
                  <c:v>6.58</c:v>
                </c:pt>
                <c:pt idx="57">
                  <c:v>7.4039999999999999</c:v>
                </c:pt>
                <c:pt idx="58">
                  <c:v>8.3309999999999995</c:v>
                </c:pt>
                <c:pt idx="59">
                  <c:v>9.3729999999999993</c:v>
                </c:pt>
                <c:pt idx="60">
                  <c:v>10.545</c:v>
                </c:pt>
                <c:pt idx="61">
                  <c:v>11.865</c:v>
                </c:pt>
                <c:pt idx="62">
                  <c:v>13.349</c:v>
                </c:pt>
                <c:pt idx="63">
                  <c:v>15.018000000000001</c:v>
                </c:pt>
                <c:pt idx="64">
                  <c:v>16.896999999999998</c:v>
                </c:pt>
                <c:pt idx="65">
                  <c:v>19.010000000000002</c:v>
                </c:pt>
                <c:pt idx="66">
                  <c:v>21.387</c:v>
                </c:pt>
                <c:pt idx="67">
                  <c:v>24.061</c:v>
                </c:pt>
                <c:pt idx="68">
                  <c:v>27.07</c:v>
                </c:pt>
                <c:pt idx="69">
                  <c:v>30.454999999999998</c:v>
                </c:pt>
                <c:pt idx="70">
                  <c:v>34.262</c:v>
                </c:pt>
                <c:pt idx="71">
                  <c:v>38.545999999999999</c:v>
                </c:pt>
                <c:pt idx="72">
                  <c:v>43.366</c:v>
                </c:pt>
                <c:pt idx="73">
                  <c:v>48.786999999999999</c:v>
                </c:pt>
                <c:pt idx="74">
                  <c:v>54.786999999999999</c:v>
                </c:pt>
                <c:pt idx="75">
                  <c:v>60.786999999999999</c:v>
                </c:pt>
                <c:pt idx="76">
                  <c:v>66.787000000000006</c:v>
                </c:pt>
                <c:pt idx="77">
                  <c:v>72</c:v>
                </c:pt>
              </c:numCache>
            </c:numRef>
          </c:xVal>
          <c:yVal>
            <c:numRef>
              <c:f>Data!$H$2:$H$79</c:f>
              <c:numCache>
                <c:formatCode>General</c:formatCode>
                <c:ptCount val="78"/>
                <c:pt idx="0">
                  <c:v>1.2265920652692306</c:v>
                </c:pt>
                <c:pt idx="1">
                  <c:v>2.5723372935434314</c:v>
                </c:pt>
                <c:pt idx="2">
                  <c:v>4.158239726041673</c:v>
                </c:pt>
                <c:pt idx="3">
                  <c:v>5.8608016988562426</c:v>
                </c:pt>
                <c:pt idx="4">
                  <c:v>7.7999575766836049</c:v>
                </c:pt>
                <c:pt idx="5">
                  <c:v>9.9732070983964878</c:v>
                </c:pt>
                <c:pt idx="6">
                  <c:v>12.377788391862042</c:v>
                </c:pt>
                <c:pt idx="7">
                  <c:v>15.130064362473449</c:v>
                </c:pt>
                <c:pt idx="8">
                  <c:v>18.224847471659807</c:v>
                </c:pt>
                <c:pt idx="9">
                  <c:v>21.65638992216898</c:v>
                </c:pt>
                <c:pt idx="10">
                  <c:v>25.418408769733908</c:v>
                </c:pt>
                <c:pt idx="11">
                  <c:v>29.736674252792355</c:v>
                </c:pt>
                <c:pt idx="12">
                  <c:v>34.48285627756254</c:v>
                </c:pt>
                <c:pt idx="13">
                  <c:v>39.759933308486637</c:v>
                </c:pt>
                <c:pt idx="14">
                  <c:v>45.665372478181339</c:v>
                </c:pt>
                <c:pt idx="15">
                  <c:v>52.290141357170278</c:v>
                </c:pt>
                <c:pt idx="16">
                  <c:v>59.497345174598351</c:v>
                </c:pt>
                <c:pt idx="17">
                  <c:v>67.696940848374965</c:v>
                </c:pt>
                <c:pt idx="18">
                  <c:v>76.629033042299156</c:v>
                </c:pt>
                <c:pt idx="19">
                  <c:v>86.568957207666472</c:v>
                </c:pt>
                <c:pt idx="20">
                  <c:v>97.456876148017031</c:v>
                </c:pt>
                <c:pt idx="21">
                  <c:v>109.52977080054676</c:v>
                </c:pt>
                <c:pt idx="22">
                  <c:v>122.6978740761425</c:v>
                </c:pt>
                <c:pt idx="23">
                  <c:v>137.15099324347591</c:v>
                </c:pt>
                <c:pt idx="24">
                  <c:v>152.94742946245285</c:v>
                </c:pt>
                <c:pt idx="25">
                  <c:v>170.11417443884125</c:v>
                </c:pt>
                <c:pt idx="26">
                  <c:v>188.7302324195955</c:v>
                </c:pt>
                <c:pt idx="27">
                  <c:v>208.41736558837104</c:v>
                </c:pt>
                <c:pt idx="28">
                  <c:v>230.68673040624034</c:v>
                </c:pt>
                <c:pt idx="29">
                  <c:v>253.30848889997429</c:v>
                </c:pt>
                <c:pt idx="30">
                  <c:v>277.49184151017261</c:v>
                </c:pt>
                <c:pt idx="31">
                  <c:v>303.45470332667554</c:v>
                </c:pt>
                <c:pt idx="32">
                  <c:v>330.04125840127654</c:v>
                </c:pt>
                <c:pt idx="33">
                  <c:v>357.94316902967472</c:v>
                </c:pt>
                <c:pt idx="34">
                  <c:v>386.49807059475557</c:v>
                </c:pt>
                <c:pt idx="35">
                  <c:v>415.09249098662826</c:v>
                </c:pt>
                <c:pt idx="36">
                  <c:v>444.36632721340055</c:v>
                </c:pt>
                <c:pt idx="37">
                  <c:v>473.08473620907375</c:v>
                </c:pt>
                <c:pt idx="38">
                  <c:v>501.23411919097549</c:v>
                </c:pt>
                <c:pt idx="39">
                  <c:v>528.34271152737733</c:v>
                </c:pt>
                <c:pt idx="40">
                  <c:v>553.97028617174226</c:v>
                </c:pt>
                <c:pt idx="41">
                  <c:v>577.92220142604924</c:v>
                </c:pt>
                <c:pt idx="42">
                  <c:v>599.97345639613752</c:v>
                </c:pt>
                <c:pt idx="43">
                  <c:v>619.8170780509065</c:v>
                </c:pt>
                <c:pt idx="44">
                  <c:v>637.49297349184599</c:v>
                </c:pt>
                <c:pt idx="45">
                  <c:v>652.96699335086748</c:v>
                </c:pt>
                <c:pt idx="46">
                  <c:v>666.41244835407178</c:v>
                </c:pt>
                <c:pt idx="47">
                  <c:v>677.91299876709115</c:v>
                </c:pt>
                <c:pt idx="48">
                  <c:v>687.68109150118858</c:v>
                </c:pt>
                <c:pt idx="49">
                  <c:v>696.00355682382315</c:v>
                </c:pt>
                <c:pt idx="50">
                  <c:v>703.11762255354915</c:v>
                </c:pt>
                <c:pt idx="51">
                  <c:v>709.26634613520412</c:v>
                </c:pt>
                <c:pt idx="52">
                  <c:v>714.67232653961821</c:v>
                </c:pt>
                <c:pt idx="53">
                  <c:v>719.51712858093708</c:v>
                </c:pt>
                <c:pt idx="54">
                  <c:v>723.9591097287888</c:v>
                </c:pt>
                <c:pt idx="55">
                  <c:v>728.10178805373971</c:v>
                </c:pt>
                <c:pt idx="56">
                  <c:v>732.04662049181388</c:v>
                </c:pt>
                <c:pt idx="57">
                  <c:v>735.8537378437818</c:v>
                </c:pt>
                <c:pt idx="58">
                  <c:v>739.56354530150202</c:v>
                </c:pt>
                <c:pt idx="59">
                  <c:v>743.20151447876117</c:v>
                </c:pt>
                <c:pt idx="60">
                  <c:v>746.78823121694438</c:v>
                </c:pt>
                <c:pt idx="61">
                  <c:v>750.33948890773854</c:v>
                </c:pt>
                <c:pt idx="62">
                  <c:v>753.85574269922495</c:v>
                </c:pt>
                <c:pt idx="63">
                  <c:v>757.34305848675319</c:v>
                </c:pt>
                <c:pt idx="64">
                  <c:v>760.80806611449327</c:v>
                </c:pt>
                <c:pt idx="65">
                  <c:v>764.24919157174429</c:v>
                </c:pt>
                <c:pt idx="66">
                  <c:v>767.66993041339072</c:v>
                </c:pt>
                <c:pt idx="67">
                  <c:v>771.07230798631088</c:v>
                </c:pt>
                <c:pt idx="68">
                  <c:v>774.45917650016827</c:v>
                </c:pt>
                <c:pt idx="69">
                  <c:v>777.83132955434576</c:v>
                </c:pt>
                <c:pt idx="70">
                  <c:v>781.18967049128162</c:v>
                </c:pt>
                <c:pt idx="71">
                  <c:v>784.53764981605445</c:v>
                </c:pt>
                <c:pt idx="72">
                  <c:v>787.87609307529408</c:v>
                </c:pt>
                <c:pt idx="73">
                  <c:v>791.20505736168377</c:v>
                </c:pt>
                <c:pt idx="74">
                  <c:v>794.47598805093082</c:v>
                </c:pt>
                <c:pt idx="75">
                  <c:v>797.40137847927031</c:v>
                </c:pt>
                <c:pt idx="76">
                  <c:v>800.04739091959891</c:v>
                </c:pt>
                <c:pt idx="77">
                  <c:v>802.15772762692939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D2-40BA-BB2C-CD8478658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369368"/>
        <c:axId val="543368384"/>
      </c:scatterChart>
      <c:valAx>
        <c:axId val="54336936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t, hr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s-MX"/>
          </a:p>
        </c:txPr>
        <c:crossAx val="543368384"/>
        <c:crosses val="autoZero"/>
        <c:crossBetween val="midCat"/>
      </c:valAx>
      <c:valAx>
        <c:axId val="54336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l-G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Δ</a:t>
                </a:r>
                <a:r>
                  <a:rPr lang="es-MX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</a:t>
                </a:r>
                <a:r>
                  <a:rPr lang="es-MX"/>
                  <a:t>, psia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s-MX"/>
          </a:p>
        </c:txPr>
        <c:crossAx val="543369368"/>
        <c:crossesAt val="1.0000000000000002E-3"/>
        <c:crossBetween val="midCat"/>
      </c:valAx>
      <c:spPr>
        <a:noFill/>
        <a:ln>
          <a:solidFill>
            <a:sysClr val="windowText" lastClr="000000"/>
          </a:solidFill>
        </a:ln>
      </c:spPr>
    </c:plotArea>
    <c:plotVisOnly val="1"/>
    <c:dispBlanksAs val="gap"/>
    <c:showDLblsOverMax val="0"/>
    <c:extLst/>
  </c:chart>
  <c:spPr>
    <a:solidFill>
      <a:schemeClr val="bg1"/>
    </a:solidFill>
    <a:ln>
      <a:noFill/>
    </a:ln>
  </c:spPr>
  <c:txPr>
    <a:bodyPr/>
    <a:lstStyle/>
    <a:p>
      <a:pPr>
        <a:defRPr sz="1600">
          <a:solidFill>
            <a:schemeClr val="tx1"/>
          </a:solidFill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430305</xdr:colOff>
      <xdr:row>0</xdr:row>
      <xdr:rowOff>0</xdr:rowOff>
    </xdr:from>
    <xdr:to>
      <xdr:col>21</xdr:col>
      <xdr:colOff>546847</xdr:colOff>
      <xdr:row>28</xdr:row>
      <xdr:rowOff>89647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D60C21A7-7376-4E69-BCD6-0B4CA9C324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439272</xdr:colOff>
      <xdr:row>29</xdr:row>
      <xdr:rowOff>161365</xdr:rowOff>
    </xdr:from>
    <xdr:to>
      <xdr:col>21</xdr:col>
      <xdr:colOff>528919</xdr:colOff>
      <xdr:row>62</xdr:row>
      <xdr:rowOff>64995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72183451-4A8F-4FB0-B957-55DA348E41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86446</xdr:colOff>
      <xdr:row>26</xdr:row>
      <xdr:rowOff>74280</xdr:rowOff>
    </xdr:from>
    <xdr:to>
      <xdr:col>16</xdr:col>
      <xdr:colOff>143596</xdr:colOff>
      <xdr:row>34</xdr:row>
      <xdr:rowOff>26656</xdr:rowOff>
    </xdr:to>
    <xdr:pic>
      <xdr:nvPicPr>
        <xdr:cNvPr id="5" name="Imagen 5">
          <a:extLst>
            <a:ext uri="{FF2B5EF4-FFF2-40B4-BE49-F238E27FC236}">
              <a16:creationId xmlns:a16="http://schemas.microsoft.com/office/drawing/2014/main" id="{35150B6D-32D9-40E5-BBA4-63F1F118D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4328" y="4888327"/>
          <a:ext cx="4790515" cy="13867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460212</xdr:colOff>
      <xdr:row>21</xdr:row>
      <xdr:rowOff>168409</xdr:rowOff>
    </xdr:from>
    <xdr:to>
      <xdr:col>13</xdr:col>
      <xdr:colOff>63417</xdr:colOff>
      <xdr:row>24</xdr:row>
      <xdr:rowOff>149289</xdr:rowOff>
    </xdr:to>
    <xdr:pic>
      <xdr:nvPicPr>
        <xdr:cNvPr id="6" name="Imagen 6">
          <a:extLst>
            <a:ext uri="{FF2B5EF4-FFF2-40B4-BE49-F238E27FC236}">
              <a16:creationId xmlns:a16="http://schemas.microsoft.com/office/drawing/2014/main" id="{5DE4EE99-59B2-4A32-9ED6-42CDB0AC4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29200" y="4085985"/>
          <a:ext cx="2758782" cy="518763"/>
        </a:xfrm>
        <a:prstGeom prst="rect">
          <a:avLst/>
        </a:prstGeom>
      </xdr:spPr>
    </xdr:pic>
    <xdr:clientData/>
  </xdr:twoCellAnchor>
  <xdr:twoCellAnchor editAs="oneCell">
    <xdr:from>
      <xdr:col>13</xdr:col>
      <xdr:colOff>184997</xdr:colOff>
      <xdr:row>21</xdr:row>
      <xdr:rowOff>98036</xdr:rowOff>
    </xdr:from>
    <xdr:to>
      <xdr:col>17</xdr:col>
      <xdr:colOff>432648</xdr:colOff>
      <xdr:row>25</xdr:row>
      <xdr:rowOff>37124</xdr:rowOff>
    </xdr:to>
    <xdr:pic>
      <xdr:nvPicPr>
        <xdr:cNvPr id="7" name="Imagen 7">
          <a:extLst>
            <a:ext uri="{FF2B5EF4-FFF2-40B4-BE49-F238E27FC236}">
              <a16:creationId xmlns:a16="http://schemas.microsoft.com/office/drawing/2014/main" id="{8604FFE9-5DB5-466A-AE70-1863D4D36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9562" y="4015612"/>
          <a:ext cx="3403227" cy="656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726141</xdr:colOff>
      <xdr:row>13</xdr:row>
      <xdr:rowOff>80683</xdr:rowOff>
    </xdr:from>
    <xdr:to>
      <xdr:col>15</xdr:col>
      <xdr:colOff>362622</xdr:colOff>
      <xdr:row>19</xdr:row>
      <xdr:rowOff>147776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E266110-7FB4-3A98-CAE1-127857CD9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84023" y="2563907"/>
          <a:ext cx="3580952" cy="1142857"/>
        </a:xfrm>
        <a:prstGeom prst="rect">
          <a:avLst/>
        </a:prstGeom>
      </xdr:spPr>
    </xdr:pic>
    <xdr:clientData/>
  </xdr:twoCellAnchor>
  <xdr:twoCellAnchor editAs="oneCell">
    <xdr:from>
      <xdr:col>8</xdr:col>
      <xdr:colOff>349623</xdr:colOff>
      <xdr:row>4</xdr:row>
      <xdr:rowOff>197224</xdr:rowOff>
    </xdr:from>
    <xdr:to>
      <xdr:col>17</xdr:col>
      <xdr:colOff>259100</xdr:colOff>
      <xdr:row>12</xdr:row>
      <xdr:rowOff>39042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1FCF1E9-1A24-540A-773C-CDD7C392A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29717" y="914400"/>
          <a:ext cx="7009524" cy="142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251011</xdr:colOff>
      <xdr:row>35</xdr:row>
      <xdr:rowOff>0</xdr:rowOff>
    </xdr:from>
    <xdr:to>
      <xdr:col>15</xdr:col>
      <xdr:colOff>782730</xdr:colOff>
      <xdr:row>40</xdr:row>
      <xdr:rowOff>74958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90082F0-3D95-6E6E-36CE-236F73D7B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08893" y="6427694"/>
          <a:ext cx="4476190" cy="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7D23-EC95-4EA6-B2DD-1B2D7689FEFF}">
  <dimension ref="A1:J183"/>
  <sheetViews>
    <sheetView tabSelected="1" zoomScale="70" zoomScaleNormal="70" workbookViewId="0">
      <selection activeCell="D13" sqref="D13"/>
    </sheetView>
  </sheetViews>
  <sheetFormatPr defaultColWidth="11.5546875" defaultRowHeight="14.4" x14ac:dyDescent="0.3"/>
  <cols>
    <col min="2" max="2" width="15.6640625" customWidth="1"/>
    <col min="3" max="3" width="13.44140625" customWidth="1"/>
    <col min="5" max="5" width="11.5546875" customWidth="1"/>
    <col min="6" max="6" width="14.33203125" bestFit="1" customWidth="1"/>
    <col min="8" max="8" width="18.6640625" bestFit="1" customWidth="1"/>
    <col min="9" max="9" width="14.5546875" bestFit="1" customWidth="1"/>
  </cols>
  <sheetData>
    <row r="1" spans="1:9" ht="18" x14ac:dyDescent="0.35">
      <c r="A1" s="13" t="s">
        <v>33</v>
      </c>
      <c r="B1" s="13"/>
      <c r="C1" s="13"/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</row>
    <row r="2" spans="1:9" ht="18" x14ac:dyDescent="0.35">
      <c r="A2" s="12" t="s">
        <v>7</v>
      </c>
      <c r="B2" s="8">
        <v>125</v>
      </c>
      <c r="C2" s="12" t="s">
        <v>25</v>
      </c>
      <c r="E2" s="1">
        <v>1E-3</v>
      </c>
      <c r="F2" s="1">
        <v>1.0500000000001819</v>
      </c>
      <c r="G2" s="1"/>
      <c r="H2" s="1">
        <f>Stephest!G6</f>
        <v>1.2265920652692306</v>
      </c>
      <c r="I2" s="1"/>
    </row>
    <row r="3" spans="1:9" ht="18" x14ac:dyDescent="0.35">
      <c r="A3" s="12" t="s">
        <v>8</v>
      </c>
      <c r="B3" s="8">
        <v>32</v>
      </c>
      <c r="C3" s="12" t="s">
        <v>26</v>
      </c>
      <c r="E3" s="1">
        <v>2.0999999999999999E-3</v>
      </c>
      <c r="F3" s="1">
        <v>4.3800000000001091</v>
      </c>
      <c r="G3" s="14">
        <v>6.3572727272725889</v>
      </c>
      <c r="H3" s="1">
        <f>Stephest!G7</f>
        <v>2.5723372935434314</v>
      </c>
      <c r="I3" s="1">
        <f>Stephest!H7</f>
        <v>2.5691499812507472</v>
      </c>
    </row>
    <row r="4" spans="1:9" ht="18" x14ac:dyDescent="0.35">
      <c r="A4" s="12" t="s">
        <v>9</v>
      </c>
      <c r="B4" s="8">
        <v>1.1519999999999999</v>
      </c>
      <c r="C4" s="12" t="s">
        <v>28</v>
      </c>
      <c r="E4" s="1">
        <v>3.3999999999999998E-3</v>
      </c>
      <c r="F4" s="1">
        <v>5.3699999999998909</v>
      </c>
      <c r="G4" s="14">
        <v>2.5892307692301983</v>
      </c>
      <c r="H4" s="1">
        <f>Stephest!G8</f>
        <v>4.158239726041673</v>
      </c>
      <c r="I4" s="1">
        <f>Stephest!H8</f>
        <v>4.1477448234569394</v>
      </c>
    </row>
    <row r="5" spans="1:9" ht="18" x14ac:dyDescent="0.35">
      <c r="A5" s="12" t="s">
        <v>10</v>
      </c>
      <c r="B5" s="8">
        <v>2.1219999999999999</v>
      </c>
      <c r="C5" s="12" t="s">
        <v>30</v>
      </c>
      <c r="E5" s="1">
        <v>4.7999999999999996E-3</v>
      </c>
      <c r="F5" s="1">
        <v>4.5100000000002183</v>
      </c>
      <c r="G5" s="14">
        <v>-2.9485714285703062</v>
      </c>
      <c r="H5" s="1">
        <f>Stephest!G9</f>
        <v>5.8608016988562426</v>
      </c>
      <c r="I5" s="1">
        <f>Stephest!H9</f>
        <v>5.8373553353642382</v>
      </c>
    </row>
    <row r="6" spans="1:9" ht="18" x14ac:dyDescent="0.35">
      <c r="A6" s="12" t="s">
        <v>11</v>
      </c>
      <c r="B6" s="8">
        <v>1.0900000000000001E-5</v>
      </c>
      <c r="C6" s="12" t="s">
        <v>29</v>
      </c>
      <c r="E6" s="1">
        <v>6.4000000000000003E-3</v>
      </c>
      <c r="F6" s="1">
        <v>8.3000000000001819</v>
      </c>
      <c r="G6" s="14">
        <v>15.159999999999847</v>
      </c>
      <c r="H6" s="1">
        <f>Stephest!G10</f>
        <v>7.7999575766836049</v>
      </c>
      <c r="I6" s="1">
        <f>Stephest!H10</f>
        <v>7.7566235113094466</v>
      </c>
    </row>
    <row r="7" spans="1:9" ht="18" x14ac:dyDescent="0.35">
      <c r="A7" s="12" t="s">
        <v>12</v>
      </c>
      <c r="B7" s="8">
        <v>0.22</v>
      </c>
      <c r="C7" s="12" t="s">
        <v>27</v>
      </c>
      <c r="E7" s="1">
        <v>8.2000000000000007E-3</v>
      </c>
      <c r="F7" s="1">
        <v>8</v>
      </c>
      <c r="G7" s="14">
        <v>-1.3666666666674951</v>
      </c>
      <c r="H7" s="1">
        <f>Stephest!G11</f>
        <v>9.9732070983964878</v>
      </c>
      <c r="I7" s="1">
        <f>Stephest!H11</f>
        <v>9.9003589322475758</v>
      </c>
    </row>
    <row r="8" spans="1:9" ht="18" x14ac:dyDescent="0.35">
      <c r="A8" s="12" t="s">
        <v>13</v>
      </c>
      <c r="B8" s="8">
        <v>0.25</v>
      </c>
      <c r="C8" s="12" t="s">
        <v>26</v>
      </c>
      <c r="E8" s="1">
        <v>1.0200000000000001E-2</v>
      </c>
      <c r="F8" s="1">
        <v>13.309999999999945</v>
      </c>
      <c r="G8" s="14">
        <v>27.080999999999722</v>
      </c>
      <c r="H8" s="1">
        <f>Stephest!G12</f>
        <v>12.377788391862042</v>
      </c>
      <c r="I8" s="1">
        <f>Stephest!H12</f>
        <v>12.263364596674327</v>
      </c>
    </row>
    <row r="9" spans="1:9" ht="18" x14ac:dyDescent="0.35">
      <c r="A9" s="12" t="s">
        <v>14</v>
      </c>
      <c r="B9" s="8">
        <v>6.9396000000000004</v>
      </c>
      <c r="C9" s="12"/>
      <c r="E9" s="1">
        <v>1.2500000000000001E-2</v>
      </c>
      <c r="F9" s="1">
        <v>12.739999999999782</v>
      </c>
      <c r="G9" s="14">
        <v>-3.0978260869574115</v>
      </c>
      <c r="H9" s="1">
        <f>Stephest!G13</f>
        <v>15.130064362473449</v>
      </c>
      <c r="I9" s="1">
        <f>Stephest!H13</f>
        <v>14.958021579409824</v>
      </c>
    </row>
    <row r="10" spans="1:9" ht="18" x14ac:dyDescent="0.35">
      <c r="A10" s="12" t="s">
        <v>16</v>
      </c>
      <c r="B10" s="8">
        <v>24.02</v>
      </c>
      <c r="C10" s="12" t="s">
        <v>31</v>
      </c>
      <c r="E10" s="1">
        <v>1.5100000000000001E-2</v>
      </c>
      <c r="F10" s="1">
        <v>16.2800000000002</v>
      </c>
      <c r="G10" s="1"/>
      <c r="H10" s="1">
        <f>Stephest!G14</f>
        <v>18.224847471659807</v>
      </c>
      <c r="I10" s="1">
        <f>Stephest!H14</f>
        <v>17.973548057197693</v>
      </c>
    </row>
    <row r="11" spans="1:9" ht="18" x14ac:dyDescent="0.35">
      <c r="A11" s="12" t="s">
        <v>17</v>
      </c>
      <c r="B11" s="8">
        <v>5.4000000000000003E-3</v>
      </c>
      <c r="C11" s="12" t="s">
        <v>32</v>
      </c>
      <c r="E11" s="1">
        <v>1.7999999999999999E-2</v>
      </c>
      <c r="F11" s="1">
        <v>20.869999999999891</v>
      </c>
      <c r="G11" s="14">
        <v>28.489655172411894</v>
      </c>
      <c r="H11" s="1">
        <f>Stephest!G15</f>
        <v>21.65638992216898</v>
      </c>
      <c r="I11" s="1">
        <f>Stephest!H15</f>
        <v>21.299229003160399</v>
      </c>
    </row>
    <row r="12" spans="1:9" ht="18" x14ac:dyDescent="0.35">
      <c r="A12" s="12" t="s">
        <v>3</v>
      </c>
      <c r="B12" s="15">
        <v>908.05838265934938</v>
      </c>
      <c r="C12" s="12"/>
      <c r="E12" s="1">
        <v>2.12E-2</v>
      </c>
      <c r="F12" s="1">
        <v>25.769999999999982</v>
      </c>
      <c r="G12" s="14">
        <v>32.462500000000588</v>
      </c>
      <c r="H12" s="1">
        <f>Stephest!G16</f>
        <v>25.418408769733908</v>
      </c>
      <c r="I12" s="1">
        <f>Stephest!H16</f>
        <v>24.923374865117633</v>
      </c>
    </row>
    <row r="13" spans="1:9" x14ac:dyDescent="0.3">
      <c r="E13" s="1">
        <v>2.4899999999999999E-2</v>
      </c>
      <c r="F13" s="1">
        <v>29.429999999999836</v>
      </c>
      <c r="G13" s="14">
        <v>24.630810810809841</v>
      </c>
      <c r="H13" s="1">
        <f>Stephest!G17</f>
        <v>29.736674252792355</v>
      </c>
      <c r="I13" s="1">
        <f>Stephest!H17</f>
        <v>29.060759602204154</v>
      </c>
    </row>
    <row r="14" spans="1:9" ht="18" x14ac:dyDescent="0.35">
      <c r="A14" s="11"/>
      <c r="B14" s="11"/>
      <c r="E14" s="1">
        <v>2.9000000000000001E-2</v>
      </c>
      <c r="F14" s="1">
        <v>34.170000000000073</v>
      </c>
      <c r="G14" s="14">
        <v>33.526829268294328</v>
      </c>
      <c r="H14" s="1">
        <f>Stephest!G18</f>
        <v>34.48285627756254</v>
      </c>
      <c r="I14" s="1">
        <f>Stephest!H18</f>
        <v>33.570555784959822</v>
      </c>
    </row>
    <row r="15" spans="1:9" ht="18" x14ac:dyDescent="0.35">
      <c r="A15" s="11"/>
      <c r="E15" s="1">
        <v>3.3599999999999998E-2</v>
      </c>
      <c r="F15" s="1">
        <v>39.300000000000182</v>
      </c>
      <c r="G15" s="14">
        <v>37.471304347826909</v>
      </c>
      <c r="H15" s="1">
        <f>Stephest!G19</f>
        <v>39.759933308486637</v>
      </c>
      <c r="I15" s="1">
        <f>Stephest!H19</f>
        <v>38.545606138923866</v>
      </c>
    </row>
    <row r="16" spans="1:9" x14ac:dyDescent="0.3">
      <c r="E16" s="1">
        <v>3.8800000000000001E-2</v>
      </c>
      <c r="F16" s="1">
        <v>43.369999999999891</v>
      </c>
      <c r="G16" s="14">
        <v>30.368461538459346</v>
      </c>
      <c r="H16" s="1">
        <f>Stephest!G20</f>
        <v>45.665372478181339</v>
      </c>
      <c r="I16" s="1">
        <f>Stephest!H20</f>
        <v>44.063661496952754</v>
      </c>
    </row>
    <row r="17" spans="5:9" x14ac:dyDescent="0.3">
      <c r="E17" s="1">
        <v>4.4699999999999997E-2</v>
      </c>
      <c r="F17" s="1">
        <v>51.829999999999927</v>
      </c>
      <c r="G17" s="14">
        <v>64.095254237288458</v>
      </c>
      <c r="H17" s="1">
        <f>Stephest!G21</f>
        <v>52.290141357170278</v>
      </c>
      <c r="I17" s="1">
        <f>Stephest!H21</f>
        <v>50.191045574712838</v>
      </c>
    </row>
    <row r="18" spans="5:9" x14ac:dyDescent="0.3">
      <c r="E18" s="1">
        <v>5.1200000000000002E-2</v>
      </c>
      <c r="F18" s="1">
        <v>57.25</v>
      </c>
      <c r="G18" s="14">
        <v>42.692923076923613</v>
      </c>
      <c r="H18" s="1">
        <f>Stephest!G22</f>
        <v>59.497345174598351</v>
      </c>
      <c r="I18" s="1">
        <f>Stephest!H22</f>
        <v>56.770590069587243</v>
      </c>
    </row>
    <row r="19" spans="5:9" x14ac:dyDescent="0.3">
      <c r="E19" s="1">
        <v>5.8700000000000002E-2</v>
      </c>
      <c r="F19" s="1">
        <v>65.440000000000055</v>
      </c>
      <c r="G19" s="14">
        <v>64.100400000000434</v>
      </c>
      <c r="H19" s="1">
        <f>Stephest!G23</f>
        <v>67.696940848374965</v>
      </c>
      <c r="I19" s="1">
        <f>Stephest!H23</f>
        <v>64.175502140091638</v>
      </c>
    </row>
    <row r="20" spans="5:9" x14ac:dyDescent="0.3">
      <c r="E20" s="1">
        <v>6.7000000000000004E-2</v>
      </c>
      <c r="F20" s="1">
        <v>73.179999999999836</v>
      </c>
      <c r="G20" s="14">
        <v>62.479518072287384</v>
      </c>
      <c r="H20" s="1">
        <f>Stephest!G24</f>
        <v>76.629033042299156</v>
      </c>
      <c r="I20" s="1">
        <f>Stephest!H24</f>
        <v>72.102430963002504</v>
      </c>
    </row>
    <row r="21" spans="5:9" x14ac:dyDescent="0.3">
      <c r="E21" s="1">
        <v>7.6399999999999996E-2</v>
      </c>
      <c r="F21" s="1">
        <v>84.670000000000073</v>
      </c>
      <c r="G21" s="14">
        <v>93.386808510640307</v>
      </c>
      <c r="H21" s="1">
        <f>Stephest!G25</f>
        <v>86.568957207666472</v>
      </c>
      <c r="I21" s="1">
        <f>Stephest!H25</f>
        <v>80.788319812134418</v>
      </c>
    </row>
    <row r="22" spans="5:9" x14ac:dyDescent="0.3">
      <c r="E22" s="1">
        <v>8.6900000000000005E-2</v>
      </c>
      <c r="F22" s="1">
        <v>94.329999999999927</v>
      </c>
      <c r="G22" s="14">
        <v>79.947999999998729</v>
      </c>
      <c r="H22" s="1">
        <f>Stephest!G26</f>
        <v>97.456876148017031</v>
      </c>
      <c r="I22" s="1">
        <f>Stephest!H26</f>
        <v>90.110491039663131</v>
      </c>
    </row>
    <row r="23" spans="5:9" x14ac:dyDescent="0.3">
      <c r="E23" s="1">
        <v>9.8799999999999999E-2</v>
      </c>
      <c r="F23" s="1">
        <v>107.71000000000004</v>
      </c>
      <c r="G23" s="14">
        <v>111.08773109243793</v>
      </c>
      <c r="H23" s="1">
        <f>Stephest!G27</f>
        <v>109.52977080054676</v>
      </c>
      <c r="I23" s="1">
        <f>Stephest!H27</f>
        <v>100.23546148486869</v>
      </c>
    </row>
    <row r="24" spans="5:9" x14ac:dyDescent="0.3">
      <c r="E24" s="1">
        <v>0.11210000000000001</v>
      </c>
      <c r="F24" s="1">
        <v>122.5</v>
      </c>
      <c r="G24" s="14">
        <v>124.65857142857107</v>
      </c>
      <c r="H24" s="1">
        <f>Stephest!G28</f>
        <v>122.6978740761425</v>
      </c>
      <c r="I24" s="1">
        <f>Stephest!H28</f>
        <v>110.98829903716404</v>
      </c>
    </row>
    <row r="25" spans="5:9" x14ac:dyDescent="0.3">
      <c r="E25" s="1">
        <v>0.12709999999999999</v>
      </c>
      <c r="F25" s="1">
        <v>135.23999999999978</v>
      </c>
      <c r="G25" s="14">
        <v>107.95026666666492</v>
      </c>
      <c r="H25" s="1">
        <f>Stephest!G29</f>
        <v>137.15099324347591</v>
      </c>
      <c r="I25" s="1">
        <f>Stephest!H29</f>
        <v>122.46609641120521</v>
      </c>
    </row>
    <row r="26" spans="5:9" x14ac:dyDescent="0.3">
      <c r="E26" s="1">
        <v>0.14399999999999999</v>
      </c>
      <c r="F26" s="1">
        <v>151.21000000000004</v>
      </c>
      <c r="G26" s="14">
        <v>136.07573964497257</v>
      </c>
      <c r="H26" s="1">
        <f>Stephest!G30</f>
        <v>152.94742946245285</v>
      </c>
      <c r="I26" s="1">
        <f>Stephest!H30</f>
        <v>134.59685299009934</v>
      </c>
    </row>
    <row r="27" spans="5:9" x14ac:dyDescent="0.3">
      <c r="E27" s="1">
        <v>0.16300000000000001</v>
      </c>
      <c r="F27" s="1">
        <v>167.84000000000015</v>
      </c>
      <c r="G27" s="14">
        <v>142.66789473684292</v>
      </c>
      <c r="H27" s="1">
        <f>Stephest!G31</f>
        <v>170.11417443884125</v>
      </c>
      <c r="I27" s="1">
        <f>Stephest!H31</f>
        <v>147.27260163954247</v>
      </c>
    </row>
    <row r="28" spans="5:9" x14ac:dyDescent="0.3">
      <c r="E28" s="1">
        <v>0.18440000000000001</v>
      </c>
      <c r="F28" s="1">
        <v>185.46000000000004</v>
      </c>
      <c r="G28" s="14">
        <v>151.8284112149523</v>
      </c>
      <c r="H28" s="1">
        <f>Stephest!G32</f>
        <v>188.7302324195955</v>
      </c>
      <c r="I28" s="1">
        <f>Stephest!H32</f>
        <v>160.41126596500388</v>
      </c>
    </row>
    <row r="29" spans="5:9" x14ac:dyDescent="0.3">
      <c r="E29" s="1">
        <v>0.20799999999999999</v>
      </c>
      <c r="F29" s="1">
        <v>204.73000000000002</v>
      </c>
      <c r="G29" s="14">
        <v>169.83728813559316</v>
      </c>
      <c r="H29" s="1">
        <f>Stephest!G33</f>
        <v>208.41736558837104</v>
      </c>
      <c r="I29" s="1">
        <f>Stephest!H33</f>
        <v>173.51371606378459</v>
      </c>
    </row>
    <row r="30" spans="5:9" x14ac:dyDescent="0.3">
      <c r="E30" s="1">
        <v>0.23599999999999999</v>
      </c>
      <c r="F30" s="1">
        <v>226.78999999999996</v>
      </c>
      <c r="G30" s="14">
        <v>185.93428571428527</v>
      </c>
      <c r="H30" s="1">
        <f>Stephest!G34</f>
        <v>230.68673040624034</v>
      </c>
      <c r="I30" s="1">
        <f>Stephest!H34</f>
        <v>187.69893203632699</v>
      </c>
    </row>
    <row r="31" spans="5:9" x14ac:dyDescent="0.3">
      <c r="E31" s="1">
        <v>0.26600000000000001</v>
      </c>
      <c r="F31" s="1">
        <v>248.92999999999984</v>
      </c>
      <c r="G31" s="14">
        <v>196.30799999999871</v>
      </c>
      <c r="H31" s="1">
        <f>Stephest!G35</f>
        <v>253.30848889997429</v>
      </c>
      <c r="I31" s="1">
        <f>Stephest!H35</f>
        <v>200.57959197777419</v>
      </c>
    </row>
    <row r="32" spans="5:9" x14ac:dyDescent="0.3">
      <c r="E32" s="1">
        <v>0.3</v>
      </c>
      <c r="F32" s="1">
        <v>274.07000000000016</v>
      </c>
      <c r="G32" s="14">
        <v>221.82352941176774</v>
      </c>
      <c r="H32" s="1">
        <f>Stephest!G36</f>
        <v>277.49184151017261</v>
      </c>
      <c r="I32" s="1">
        <f>Stephest!H36</f>
        <v>213.38252303116175</v>
      </c>
    </row>
    <row r="33" spans="5:9" x14ac:dyDescent="0.3">
      <c r="E33" s="1">
        <v>0.33900000000000002</v>
      </c>
      <c r="F33" s="1">
        <v>298.17000000000007</v>
      </c>
      <c r="G33" s="14">
        <v>209.48461538461441</v>
      </c>
      <c r="H33" s="1">
        <f>Stephest!G37</f>
        <v>303.45470332667554</v>
      </c>
      <c r="I33" s="1">
        <f>Stephest!H37</f>
        <v>225.67718348190996</v>
      </c>
    </row>
    <row r="34" spans="5:9" x14ac:dyDescent="0.3">
      <c r="E34" s="1">
        <v>0.38200000000000001</v>
      </c>
      <c r="F34" s="1">
        <v>327.19999999999982</v>
      </c>
      <c r="G34" s="14">
        <v>257.89441860464899</v>
      </c>
      <c r="H34" s="1">
        <f>Stephest!G38</f>
        <v>330.04125840127654</v>
      </c>
      <c r="I34" s="1">
        <f>Stephest!H38</f>
        <v>236.18753577901359</v>
      </c>
    </row>
    <row r="35" spans="5:9" x14ac:dyDescent="0.3">
      <c r="E35" s="1">
        <v>0.43099999999999999</v>
      </c>
      <c r="F35" s="1">
        <v>352.38999999999987</v>
      </c>
      <c r="G35" s="14">
        <v>221.56918367346992</v>
      </c>
      <c r="H35" s="1">
        <f>Stephest!G39</f>
        <v>357.94316902967472</v>
      </c>
      <c r="I35" s="1">
        <f>Stephest!H39</f>
        <v>245.42292818040042</v>
      </c>
    </row>
    <row r="36" spans="5:9" x14ac:dyDescent="0.3">
      <c r="E36" s="1">
        <v>0.48599999999999999</v>
      </c>
      <c r="F36" s="1">
        <v>382.5</v>
      </c>
      <c r="G36" s="14">
        <v>266.06290909091024</v>
      </c>
      <c r="H36" s="1">
        <f>Stephest!G40</f>
        <v>386.49807059475557</v>
      </c>
      <c r="I36" s="1">
        <f>Stephest!H40</f>
        <v>252.32149382962359</v>
      </c>
    </row>
    <row r="37" spans="5:9" x14ac:dyDescent="0.3">
      <c r="E37" s="1">
        <v>0.54700000000000004</v>
      </c>
      <c r="F37" s="1">
        <v>411.82000000000016</v>
      </c>
      <c r="G37" s="14">
        <v>262.9186885245914</v>
      </c>
      <c r="H37" s="1">
        <f>Stephest!G41</f>
        <v>415.09249098662826</v>
      </c>
      <c r="I37" s="1">
        <f>Stephest!H41</f>
        <v>256.41226154679259</v>
      </c>
    </row>
    <row r="38" spans="5:9" x14ac:dyDescent="0.3">
      <c r="E38" s="1">
        <v>0.61699999999999999</v>
      </c>
      <c r="F38" s="1">
        <v>440.78999999999996</v>
      </c>
      <c r="G38" s="14">
        <v>255.34985714285557</v>
      </c>
      <c r="H38" s="1">
        <f>Stephest!G42</f>
        <v>444.36632721340055</v>
      </c>
      <c r="I38" s="1">
        <f>Stephest!H42</f>
        <v>258.02795645597877</v>
      </c>
    </row>
    <row r="39" spans="5:9" x14ac:dyDescent="0.3">
      <c r="E39" s="1">
        <v>0.69499999999999995</v>
      </c>
      <c r="F39" s="1">
        <v>472.15999999999985</v>
      </c>
      <c r="G39" s="14">
        <v>279.51474358974275</v>
      </c>
      <c r="H39" s="1">
        <f>Stephest!G43</f>
        <v>473.08473620907375</v>
      </c>
      <c r="I39" s="1">
        <f>Stephest!H43</f>
        <v>255.88838784606261</v>
      </c>
    </row>
    <row r="40" spans="5:9" x14ac:dyDescent="0.3">
      <c r="E40" s="1">
        <v>0.78300000000000003</v>
      </c>
      <c r="F40" s="1">
        <v>498.53999999999996</v>
      </c>
      <c r="G40" s="14">
        <v>234.72204545454625</v>
      </c>
      <c r="H40" s="1">
        <f>Stephest!G44</f>
        <v>501.23411919097549</v>
      </c>
      <c r="I40" s="1">
        <f>Stephest!H44</f>
        <v>250.46553266851186</v>
      </c>
    </row>
    <row r="41" spans="5:9" x14ac:dyDescent="0.3">
      <c r="E41" s="1">
        <v>0.88200000000000001</v>
      </c>
      <c r="F41" s="1">
        <v>527.90999999999985</v>
      </c>
      <c r="G41" s="14">
        <v>261.65999999999912</v>
      </c>
      <c r="H41" s="1">
        <f>Stephest!G45</f>
        <v>528.34271152737733</v>
      </c>
      <c r="I41" s="1">
        <f>Stephest!H45</f>
        <v>241.5129135424892</v>
      </c>
    </row>
    <row r="42" spans="5:9" x14ac:dyDescent="0.3">
      <c r="E42" s="1">
        <v>0.99299999999999999</v>
      </c>
      <c r="F42" s="1">
        <v>553.07999999999993</v>
      </c>
      <c r="G42" s="14">
        <v>225.16945945946011</v>
      </c>
      <c r="H42" s="1">
        <f>Stephest!G46</f>
        <v>553.97028617174226</v>
      </c>
      <c r="I42" s="1">
        <f>Stephest!H46</f>
        <v>229.26289749418353</v>
      </c>
    </row>
    <row r="43" spans="5:9" x14ac:dyDescent="0.3">
      <c r="E43" s="1">
        <v>1.1180000000000001</v>
      </c>
      <c r="F43" s="1">
        <v>579.30000000000018</v>
      </c>
      <c r="G43" s="14">
        <v>234.51168000000209</v>
      </c>
      <c r="H43" s="1">
        <f>Stephest!G47</f>
        <v>577.92220142604924</v>
      </c>
      <c r="I43" s="1">
        <f>Stephest!H47</f>
        <v>214.22593003452147</v>
      </c>
    </row>
    <row r="44" spans="5:9" x14ac:dyDescent="0.3">
      <c r="E44" s="1">
        <v>1.2589999999999999</v>
      </c>
      <c r="F44" s="1">
        <v>601.67000000000007</v>
      </c>
      <c r="G44" s="14">
        <v>199.74347517730425</v>
      </c>
      <c r="H44" s="1">
        <f>Stephest!G48</f>
        <v>599.97345639613752</v>
      </c>
      <c r="I44" s="1">
        <f>Stephest!H48</f>
        <v>196.89737593858996</v>
      </c>
    </row>
    <row r="45" spans="5:9" x14ac:dyDescent="0.3">
      <c r="E45" s="1">
        <v>1.417</v>
      </c>
      <c r="F45" s="1">
        <v>623.55999999999995</v>
      </c>
      <c r="G45" s="14">
        <v>196.31727848101136</v>
      </c>
      <c r="H45" s="1">
        <f>Stephest!G49</f>
        <v>619.8170780509065</v>
      </c>
      <c r="I45" s="1">
        <f>Stephest!H49</f>
        <v>177.96463218232671</v>
      </c>
    </row>
    <row r="46" spans="5:9" x14ac:dyDescent="0.3">
      <c r="E46" s="1">
        <v>1.595</v>
      </c>
      <c r="F46" s="1">
        <v>641.5</v>
      </c>
      <c r="G46" s="14">
        <v>160.75449438202301</v>
      </c>
      <c r="H46" s="1">
        <f>Stephest!G50</f>
        <v>637.49297349184599</v>
      </c>
      <c r="I46" s="1">
        <f>Stephest!H50</f>
        <v>158.38793948482297</v>
      </c>
    </row>
    <row r="47" spans="5:9" x14ac:dyDescent="0.3">
      <c r="E47" s="1">
        <v>1.7949999999999999</v>
      </c>
      <c r="F47" s="1">
        <v>659.13000000000011</v>
      </c>
      <c r="G47" s="14">
        <v>158.229250000001</v>
      </c>
      <c r="H47" s="1">
        <f>Stephest!G51</f>
        <v>652.96699335086748</v>
      </c>
      <c r="I47" s="1">
        <f>Stephest!H51</f>
        <v>138.87932823471795</v>
      </c>
    </row>
    <row r="48" spans="5:9" x14ac:dyDescent="0.3">
      <c r="E48" s="1">
        <v>2.0209999999999999</v>
      </c>
      <c r="F48" s="1">
        <v>669.27</v>
      </c>
      <c r="G48" s="14">
        <v>90.676725663715672</v>
      </c>
      <c r="H48" s="1">
        <f>Stephest!G52</f>
        <v>666.41244835407178</v>
      </c>
      <c r="I48" s="1">
        <f>Stephest!H52</f>
        <v>120.23568390033581</v>
      </c>
    </row>
    <row r="49" spans="5:9" x14ac:dyDescent="0.3">
      <c r="E49" s="1">
        <v>2.2749999999999999</v>
      </c>
      <c r="F49" s="1">
        <v>683.40999999999985</v>
      </c>
      <c r="G49" s="14">
        <v>126.64763779527445</v>
      </c>
      <c r="H49" s="1">
        <f>Stephest!G53</f>
        <v>677.91299876709115</v>
      </c>
      <c r="I49" s="1">
        <f>Stephest!H53</f>
        <v>103.00689838432703</v>
      </c>
    </row>
    <row r="50" spans="5:9" x14ac:dyDescent="0.3">
      <c r="E50" s="1">
        <v>2.56</v>
      </c>
      <c r="F50" s="1">
        <v>695.71</v>
      </c>
      <c r="G50" s="14">
        <v>110.48421052631737</v>
      </c>
      <c r="H50" s="1">
        <f>Stephest!G54</f>
        <v>687.68109150118858</v>
      </c>
      <c r="I50" s="1">
        <f>Stephest!H54</f>
        <v>87.741464558910138</v>
      </c>
    </row>
    <row r="51" spans="5:9" x14ac:dyDescent="0.3">
      <c r="E51" s="1">
        <v>2.8809999999999998</v>
      </c>
      <c r="F51" s="1">
        <v>701.75</v>
      </c>
      <c r="G51" s="14">
        <v>54.209470404984138</v>
      </c>
      <c r="H51" s="1">
        <f>Stephest!G55</f>
        <v>696.00355682382315</v>
      </c>
      <c r="I51" s="1">
        <f>Stephest!H55</f>
        <v>74.694774437726522</v>
      </c>
    </row>
    <row r="52" spans="5:9" x14ac:dyDescent="0.3">
      <c r="E52" s="1">
        <v>3.242</v>
      </c>
      <c r="F52" s="1">
        <v>710.51</v>
      </c>
      <c r="G52" s="14">
        <v>78.670138504154991</v>
      </c>
      <c r="H52" s="1">
        <f>Stephest!G56</f>
        <v>703.11762255354915</v>
      </c>
      <c r="I52" s="1">
        <f>Stephest!H56</f>
        <v>63.888645694658457</v>
      </c>
    </row>
    <row r="53" spans="5:9" x14ac:dyDescent="0.3">
      <c r="E53" s="1">
        <v>3.6480000000000001</v>
      </c>
      <c r="F53" s="1">
        <v>714.68000000000006</v>
      </c>
      <c r="G53" s="14">
        <v>37.468374384237094</v>
      </c>
      <c r="H53" s="1">
        <f>Stephest!G57</f>
        <v>709.26634613520412</v>
      </c>
      <c r="I53" s="1">
        <f>Stephest!H57</f>
        <v>55.247644398712552</v>
      </c>
    </row>
    <row r="54" spans="5:9" x14ac:dyDescent="0.3">
      <c r="E54" s="1">
        <v>4.1050000000000004</v>
      </c>
      <c r="F54" s="1">
        <v>720.08999999999992</v>
      </c>
      <c r="G54" s="14">
        <v>48.595295404812667</v>
      </c>
      <c r="H54" s="1">
        <f>Stephest!G58</f>
        <v>714.67232653961821</v>
      </c>
      <c r="I54" s="1">
        <f>Stephest!H58</f>
        <v>48.559189409452614</v>
      </c>
    </row>
    <row r="55" spans="5:9" x14ac:dyDescent="0.3">
      <c r="E55" s="1">
        <v>4.6189999999999998</v>
      </c>
      <c r="F55" s="1">
        <v>724.99</v>
      </c>
      <c r="G55" s="14">
        <v>44.033268482491145</v>
      </c>
      <c r="H55" s="1">
        <f>Stephest!G59</f>
        <v>719.51712858093708</v>
      </c>
      <c r="I55" s="1">
        <f>Stephest!H59</f>
        <v>43.537238577532868</v>
      </c>
    </row>
    <row r="56" spans="5:9" x14ac:dyDescent="0.3">
      <c r="E56" s="1">
        <v>5.1980000000000004</v>
      </c>
      <c r="F56" s="1">
        <v>731.13000000000011</v>
      </c>
      <c r="G56" s="14">
        <v>55.122141623489618</v>
      </c>
      <c r="H56" s="1">
        <f>Stephest!G60</f>
        <v>723.9591097287888</v>
      </c>
      <c r="I56" s="1">
        <f>Stephest!H60</f>
        <v>39.878096729763762</v>
      </c>
    </row>
    <row r="57" spans="5:9" x14ac:dyDescent="0.3">
      <c r="E57" s="1">
        <v>5.8479999999999999</v>
      </c>
      <c r="F57" s="1">
        <v>733.59999999999991</v>
      </c>
      <c r="G57" s="14">
        <v>22.22239999999822</v>
      </c>
      <c r="H57" s="1">
        <f>Stephest!G61</f>
        <v>728.10178805373971</v>
      </c>
      <c r="I57" s="1">
        <f>Stephest!H61</f>
        <v>37.271358222019884</v>
      </c>
    </row>
    <row r="58" spans="5:9" x14ac:dyDescent="0.3">
      <c r="E58" s="1">
        <v>6.58</v>
      </c>
      <c r="F58" s="1">
        <v>738.8900000000001</v>
      </c>
      <c r="G58" s="14">
        <v>47.55218579235143</v>
      </c>
      <c r="H58" s="1">
        <f>Stephest!G62</f>
        <v>732.04662049181388</v>
      </c>
      <c r="I58" s="1">
        <f>Stephest!H62</f>
        <v>35.460379019847061</v>
      </c>
    </row>
    <row r="59" spans="5:9" x14ac:dyDescent="0.3">
      <c r="E59" s="1">
        <v>7.4039999999999999</v>
      </c>
      <c r="F59" s="1">
        <v>742.54</v>
      </c>
      <c r="G59" s="14">
        <v>32.796844660192953</v>
      </c>
      <c r="H59" s="1">
        <f>Stephest!G63</f>
        <v>735.8537378437818</v>
      </c>
      <c r="I59" s="1">
        <f>Stephest!H63</f>
        <v>34.208612711129206</v>
      </c>
    </row>
    <row r="60" spans="5:9" x14ac:dyDescent="0.3">
      <c r="E60" s="1">
        <v>8.3309999999999995</v>
      </c>
      <c r="F60" s="1">
        <v>746.76</v>
      </c>
      <c r="G60" s="14">
        <v>37.925372168285044</v>
      </c>
      <c r="H60" s="1">
        <f>Stephest!G64</f>
        <v>739.56354530150202</v>
      </c>
      <c r="I60" s="1">
        <f>Stephest!H64</f>
        <v>33.340243721971028</v>
      </c>
    </row>
    <row r="61" spans="5:9" x14ac:dyDescent="0.3">
      <c r="E61" s="1">
        <v>9.3729999999999993</v>
      </c>
      <c r="F61" s="1">
        <v>749.47</v>
      </c>
      <c r="G61" s="14">
        <v>24.376996161228739</v>
      </c>
      <c r="H61" s="1">
        <f>Stephest!G65</f>
        <v>743.20151447876117</v>
      </c>
      <c r="I61" s="1">
        <f>Stephest!H65</f>
        <v>32.724265929414614</v>
      </c>
    </row>
    <row r="62" spans="5:9" x14ac:dyDescent="0.3">
      <c r="E62" s="1">
        <v>10.545</v>
      </c>
      <c r="F62" s="1">
        <v>754.25</v>
      </c>
      <c r="G62" s="14">
        <v>43.007764505119191</v>
      </c>
      <c r="H62" s="1">
        <f>Stephest!G66</f>
        <v>746.78823121694438</v>
      </c>
      <c r="I62" s="1">
        <f>Stephest!H66</f>
        <v>32.271269628107476</v>
      </c>
    </row>
    <row r="63" spans="5:9" x14ac:dyDescent="0.3">
      <c r="E63" s="1">
        <v>11.865</v>
      </c>
      <c r="F63" s="1">
        <v>758.84999999999991</v>
      </c>
      <c r="G63" s="14">
        <v>41.347727272726445</v>
      </c>
      <c r="H63" s="1">
        <f>Stephest!G67</f>
        <v>750.33948890773854</v>
      </c>
      <c r="I63" s="1">
        <f>Stephest!H67</f>
        <v>31.920964016115679</v>
      </c>
    </row>
    <row r="64" spans="5:9" x14ac:dyDescent="0.3">
      <c r="E64" s="1">
        <v>13.349</v>
      </c>
      <c r="F64" s="1">
        <v>761.32999999999993</v>
      </c>
      <c r="G64" s="14">
        <v>22.308301886792616</v>
      </c>
      <c r="H64" s="1">
        <f>Stephest!G68</f>
        <v>753.85574269922495</v>
      </c>
      <c r="I64" s="1">
        <f>Stephest!H68</f>
        <v>31.629698020587622</v>
      </c>
    </row>
    <row r="65" spans="5:9" x14ac:dyDescent="0.3">
      <c r="E65" s="1">
        <v>15.018000000000001</v>
      </c>
      <c r="F65" s="1">
        <v>765.26</v>
      </c>
      <c r="G65" s="14">
        <v>35.362935889754908</v>
      </c>
      <c r="H65" s="1">
        <f>Stephest!G69</f>
        <v>757.34305848675319</v>
      </c>
      <c r="I65" s="1">
        <f>Stephest!H69</f>
        <v>31.379573695086389</v>
      </c>
    </row>
    <row r="66" spans="5:9" x14ac:dyDescent="0.3">
      <c r="E66" s="1">
        <v>16.896999999999998</v>
      </c>
      <c r="F66" s="1">
        <v>770.66000000000008</v>
      </c>
      <c r="G66" s="14">
        <v>48.559765832890704</v>
      </c>
      <c r="H66" s="1">
        <f>Stephest!G70</f>
        <v>760.80806611449327</v>
      </c>
      <c r="I66" s="1">
        <f>Stephest!H70</f>
        <v>31.159251668932502</v>
      </c>
    </row>
    <row r="67" spans="5:9" x14ac:dyDescent="0.3">
      <c r="E67" s="1">
        <v>19.010000000000002</v>
      </c>
      <c r="F67" s="1">
        <v>768.8599999999999</v>
      </c>
      <c r="G67" s="14">
        <v>-16.194036914341417</v>
      </c>
      <c r="H67" s="1">
        <f>Stephest!G71</f>
        <v>764.24919157174429</v>
      </c>
      <c r="I67" s="1">
        <f>Stephest!H71</f>
        <v>30.958729267554084</v>
      </c>
    </row>
    <row r="68" spans="5:9" x14ac:dyDescent="0.3">
      <c r="E68" s="1">
        <v>21.387</v>
      </c>
      <c r="F68" s="1">
        <v>776.22</v>
      </c>
      <c r="G68" s="14">
        <v>66.22142196045553</v>
      </c>
      <c r="H68" s="1">
        <f>Stephest!G72</f>
        <v>767.66993041339072</v>
      </c>
      <c r="I68" s="1">
        <f>Stephest!H72</f>
        <v>30.778014979508683</v>
      </c>
    </row>
    <row r="69" spans="5:9" x14ac:dyDescent="0.3">
      <c r="E69" s="1">
        <v>24.061</v>
      </c>
      <c r="F69" s="1">
        <v>779.42000000000007</v>
      </c>
      <c r="G69" s="14">
        <v>28.794016454749851</v>
      </c>
      <c r="H69" s="1">
        <f>Stephest!G73</f>
        <v>771.07230798631088</v>
      </c>
      <c r="I69" s="1">
        <f>Stephest!H73</f>
        <v>30.615036193729228</v>
      </c>
    </row>
    <row r="70" spans="5:9" x14ac:dyDescent="0.3">
      <c r="E70" s="1">
        <v>27.07</v>
      </c>
      <c r="F70" s="1">
        <v>782.41000000000008</v>
      </c>
      <c r="G70" s="14">
        <v>26.899069458291869</v>
      </c>
      <c r="H70" s="1">
        <f>Stephest!G74</f>
        <v>774.45917650016827</v>
      </c>
      <c r="I70" s="1">
        <f>Stephest!H74</f>
        <v>30.469435250953687</v>
      </c>
    </row>
    <row r="71" spans="5:9" x14ac:dyDescent="0.3">
      <c r="E71" s="1">
        <v>30.454999999999998</v>
      </c>
      <c r="F71" s="1">
        <v>784.5</v>
      </c>
      <c r="G71" s="14">
        <v>18.803825701624088</v>
      </c>
      <c r="H71" s="1">
        <f>Stephest!G75</f>
        <v>777.83132955434576</v>
      </c>
      <c r="I71" s="1">
        <f>Stephest!H75</f>
        <v>30.339415440170004</v>
      </c>
    </row>
    <row r="72" spans="5:9" x14ac:dyDescent="0.3">
      <c r="E72" s="1">
        <v>34.262</v>
      </c>
      <c r="F72" s="1">
        <v>788.3599999999999</v>
      </c>
      <c r="G72" s="14">
        <v>34.738986078275943</v>
      </c>
      <c r="H72" s="1">
        <f>Stephest!G76</f>
        <v>781.18967049128162</v>
      </c>
      <c r="I72" s="1">
        <f>Stephest!H76</f>
        <v>30.224186283503123</v>
      </c>
    </row>
    <row r="73" spans="5:9" x14ac:dyDescent="0.3">
      <c r="E73" s="1">
        <v>38.545999999999999</v>
      </c>
      <c r="F73" s="1">
        <v>792.3900000000001</v>
      </c>
      <c r="G73" s="14">
        <v>36.260592903830009</v>
      </c>
      <c r="H73" s="1">
        <f>Stephest!G77</f>
        <v>784.53764981605445</v>
      </c>
      <c r="I73" s="1">
        <f>Stephest!H77</f>
        <v>30.123998845166618</v>
      </c>
    </row>
    <row r="74" spans="5:9" x14ac:dyDescent="0.3">
      <c r="E74" s="1">
        <v>43.366</v>
      </c>
      <c r="F74" s="1">
        <v>794.09999999999991</v>
      </c>
      <c r="G74" s="14">
        <v>15.385033195019028</v>
      </c>
      <c r="H74" s="1">
        <f>Stephest!G78</f>
        <v>787.87609307529408</v>
      </c>
      <c r="I74" s="1">
        <f>Stephest!H78</f>
        <v>30.036292609997005</v>
      </c>
    </row>
    <row r="75" spans="5:9" x14ac:dyDescent="0.3">
      <c r="E75" s="1">
        <v>48.786999999999999</v>
      </c>
      <c r="F75" s="1">
        <v>798.79</v>
      </c>
      <c r="G75" s="14">
        <v>42.20826969193925</v>
      </c>
      <c r="H75" s="1">
        <f>Stephest!G79</f>
        <v>791.20505736168377</v>
      </c>
      <c r="I75" s="1">
        <f>Stephest!H79</f>
        <v>29.959450404001824</v>
      </c>
    </row>
    <row r="76" spans="5:9" x14ac:dyDescent="0.3">
      <c r="E76" s="1">
        <v>54.786999999999999</v>
      </c>
      <c r="F76" s="1">
        <v>800.95</v>
      </c>
      <c r="G76" s="14">
        <v>19.723320000000747</v>
      </c>
      <c r="H76" s="1">
        <f>Stephest!G80</f>
        <v>794.47598805093082</v>
      </c>
      <c r="I76" s="1">
        <f>Stephest!H80</f>
        <v>29.867413278629709</v>
      </c>
    </row>
    <row r="77" spans="5:9" x14ac:dyDescent="0.3">
      <c r="E77" s="1">
        <v>60.786999999999999</v>
      </c>
      <c r="F77" s="1">
        <v>804.3</v>
      </c>
      <c r="G77" s="14">
        <v>33.939408333332409</v>
      </c>
      <c r="H77" s="1">
        <f>Stephest!G81</f>
        <v>797.40137847927031</v>
      </c>
      <c r="I77" s="1">
        <f>Stephest!H81</f>
        <v>29.637617994578694</v>
      </c>
    </row>
    <row r="78" spans="5:9" x14ac:dyDescent="0.3">
      <c r="E78" s="1">
        <v>66.787000000000006</v>
      </c>
      <c r="F78" s="1">
        <v>807.49</v>
      </c>
      <c r="G78" s="14">
        <v>35.508421666667239</v>
      </c>
      <c r="H78" s="1">
        <f>Stephest!G82</f>
        <v>800.04739091959891</v>
      </c>
      <c r="I78" s="1">
        <f>Stephest!H82</f>
        <v>29.453205475371053</v>
      </c>
    </row>
    <row r="79" spans="5:9" x14ac:dyDescent="0.3">
      <c r="E79" s="1">
        <v>72</v>
      </c>
      <c r="F79" s="1">
        <v>808.8599999999999</v>
      </c>
      <c r="G79" s="14">
        <v>18.921925954343422</v>
      </c>
      <c r="H79" s="1">
        <f>Stephest!G83</f>
        <v>802.15772762692939</v>
      </c>
      <c r="I79" s="1">
        <f>Stephest!H83</f>
        <v>29.147178769958643</v>
      </c>
    </row>
    <row r="81" spans="5:10" x14ac:dyDescent="0.3">
      <c r="E81" s="3"/>
      <c r="F81" s="4"/>
      <c r="G81" s="6"/>
      <c r="J81" s="7"/>
    </row>
    <row r="82" spans="5:10" x14ac:dyDescent="0.3">
      <c r="E82" s="3"/>
      <c r="F82" s="4"/>
      <c r="G82" s="6"/>
      <c r="J82" s="7"/>
    </row>
    <row r="83" spans="5:10" x14ac:dyDescent="0.3">
      <c r="E83" s="3"/>
      <c r="F83" s="4"/>
      <c r="G83" s="6"/>
      <c r="J83" s="7"/>
    </row>
    <row r="84" spans="5:10" x14ac:dyDescent="0.3">
      <c r="E84" s="3"/>
      <c r="F84" s="4"/>
      <c r="G84" s="6"/>
      <c r="J84" s="7"/>
    </row>
    <row r="85" spans="5:10" x14ac:dyDescent="0.3">
      <c r="E85" s="3"/>
      <c r="F85" s="4"/>
      <c r="G85" s="6"/>
      <c r="J85" s="7"/>
    </row>
    <row r="86" spans="5:10" x14ac:dyDescent="0.3">
      <c r="E86" s="3"/>
      <c r="F86" s="4"/>
      <c r="G86" s="6"/>
      <c r="J86" s="7"/>
    </row>
    <row r="87" spans="5:10" x14ac:dyDescent="0.3">
      <c r="E87" s="3"/>
      <c r="F87" s="4"/>
      <c r="G87" s="6"/>
      <c r="J87" s="7"/>
    </row>
    <row r="88" spans="5:10" x14ac:dyDescent="0.3">
      <c r="E88" s="3"/>
      <c r="F88" s="4"/>
      <c r="G88" s="6"/>
      <c r="J88" s="7"/>
    </row>
    <row r="89" spans="5:10" x14ac:dyDescent="0.3">
      <c r="E89" s="3"/>
      <c r="F89" s="4"/>
      <c r="G89" s="6"/>
      <c r="J89" s="7"/>
    </row>
    <row r="90" spans="5:10" x14ac:dyDescent="0.3">
      <c r="E90" s="3"/>
      <c r="F90" s="4"/>
      <c r="G90" s="6"/>
      <c r="J90" s="7"/>
    </row>
    <row r="91" spans="5:10" x14ac:dyDescent="0.3">
      <c r="E91" s="3"/>
      <c r="F91" s="4"/>
      <c r="G91" s="6"/>
      <c r="J91" s="7"/>
    </row>
    <row r="92" spans="5:10" x14ac:dyDescent="0.3">
      <c r="E92" s="3"/>
      <c r="F92" s="4"/>
      <c r="G92" s="6"/>
      <c r="J92" s="7"/>
    </row>
    <row r="93" spans="5:10" x14ac:dyDescent="0.3">
      <c r="E93" s="3"/>
      <c r="F93" s="4"/>
      <c r="G93" s="6"/>
      <c r="J93" s="7"/>
    </row>
    <row r="94" spans="5:10" x14ac:dyDescent="0.3">
      <c r="E94" s="3"/>
      <c r="F94" s="4"/>
      <c r="G94" s="6"/>
      <c r="J94" s="7"/>
    </row>
    <row r="95" spans="5:10" x14ac:dyDescent="0.3">
      <c r="E95" s="3"/>
      <c r="F95" s="4"/>
      <c r="G95" s="6"/>
      <c r="J95" s="7"/>
    </row>
    <row r="96" spans="5:10" x14ac:dyDescent="0.3">
      <c r="E96" s="3"/>
      <c r="F96" s="4"/>
      <c r="G96" s="6"/>
      <c r="J96" s="7"/>
    </row>
    <row r="97" spans="5:10" x14ac:dyDescent="0.3">
      <c r="E97" s="3"/>
      <c r="F97" s="4"/>
      <c r="G97" s="6"/>
      <c r="J97" s="7"/>
    </row>
    <row r="98" spans="5:10" x14ac:dyDescent="0.3">
      <c r="E98" s="3"/>
      <c r="F98" s="4"/>
      <c r="G98" s="6"/>
      <c r="J98" s="7"/>
    </row>
    <row r="99" spans="5:10" x14ac:dyDescent="0.3">
      <c r="E99" s="3"/>
      <c r="F99" s="4"/>
      <c r="G99" s="6"/>
      <c r="J99" s="7"/>
    </row>
    <row r="100" spans="5:10" x14ac:dyDescent="0.3">
      <c r="E100" s="3"/>
      <c r="F100" s="4"/>
      <c r="G100" s="6"/>
      <c r="J100" s="7"/>
    </row>
    <row r="101" spans="5:10" x14ac:dyDescent="0.3">
      <c r="E101" s="3"/>
      <c r="F101" s="4"/>
      <c r="G101" s="6"/>
      <c r="J101" s="7"/>
    </row>
    <row r="102" spans="5:10" x14ac:dyDescent="0.3">
      <c r="E102" s="3"/>
      <c r="F102" s="4"/>
      <c r="G102" s="6"/>
      <c r="J102" s="7"/>
    </row>
    <row r="103" spans="5:10" x14ac:dyDescent="0.3">
      <c r="E103" s="3"/>
      <c r="F103" s="4"/>
      <c r="G103" s="6"/>
      <c r="J103" s="7"/>
    </row>
    <row r="104" spans="5:10" x14ac:dyDescent="0.3">
      <c r="E104" s="3"/>
      <c r="F104" s="4"/>
      <c r="G104" s="6"/>
      <c r="J104" s="7"/>
    </row>
    <row r="105" spans="5:10" x14ac:dyDescent="0.3">
      <c r="E105" s="3"/>
      <c r="F105" s="4"/>
      <c r="G105" s="6"/>
      <c r="J105" s="7"/>
    </row>
    <row r="106" spans="5:10" x14ac:dyDescent="0.3">
      <c r="E106" s="3"/>
      <c r="F106" s="4"/>
      <c r="G106" s="6"/>
      <c r="J106" s="7"/>
    </row>
    <row r="107" spans="5:10" x14ac:dyDescent="0.3">
      <c r="E107" s="5"/>
      <c r="F107" s="2"/>
      <c r="G107" s="6"/>
      <c r="J107" s="7"/>
    </row>
    <row r="108" spans="5:10" x14ac:dyDescent="0.3">
      <c r="E108" s="5"/>
      <c r="F108" s="2"/>
      <c r="G108" s="6"/>
      <c r="J108" s="7"/>
    </row>
    <row r="109" spans="5:10" x14ac:dyDescent="0.3">
      <c r="E109" s="5"/>
      <c r="F109" s="2"/>
      <c r="G109" s="6"/>
      <c r="J109" s="7"/>
    </row>
    <row r="110" spans="5:10" x14ac:dyDescent="0.3">
      <c r="E110" s="5"/>
      <c r="F110" s="2"/>
      <c r="G110" s="6"/>
      <c r="J110" s="7"/>
    </row>
    <row r="111" spans="5:10" x14ac:dyDescent="0.3">
      <c r="E111" s="5"/>
      <c r="F111" s="2"/>
      <c r="G111" s="6"/>
      <c r="J111" s="7"/>
    </row>
    <row r="112" spans="5:10" x14ac:dyDescent="0.3">
      <c r="E112" s="5"/>
      <c r="F112" s="2"/>
      <c r="G112" s="6"/>
      <c r="J112" s="7"/>
    </row>
    <row r="113" spans="5:10" x14ac:dyDescent="0.3">
      <c r="E113" s="5"/>
      <c r="F113" s="2"/>
      <c r="G113" s="6"/>
      <c r="J113" s="7"/>
    </row>
    <row r="114" spans="5:10" x14ac:dyDescent="0.3">
      <c r="E114" s="5"/>
      <c r="F114" s="2"/>
      <c r="G114" s="6"/>
      <c r="J114" s="7"/>
    </row>
    <row r="115" spans="5:10" x14ac:dyDescent="0.3">
      <c r="E115" s="5"/>
      <c r="F115" s="2"/>
      <c r="G115" s="6"/>
      <c r="J115" s="7"/>
    </row>
    <row r="116" spans="5:10" x14ac:dyDescent="0.3">
      <c r="E116" s="5"/>
      <c r="F116" s="2"/>
      <c r="G116" s="6"/>
      <c r="J116" s="7"/>
    </row>
    <row r="117" spans="5:10" x14ac:dyDescent="0.3">
      <c r="E117" s="5"/>
      <c r="F117" s="2"/>
      <c r="G117" s="6"/>
      <c r="J117" s="7"/>
    </row>
    <row r="118" spans="5:10" x14ac:dyDescent="0.3">
      <c r="E118" s="5"/>
      <c r="F118" s="2"/>
      <c r="G118" s="6"/>
      <c r="J118" s="7"/>
    </row>
    <row r="119" spans="5:10" x14ac:dyDescent="0.3">
      <c r="E119" s="5"/>
      <c r="F119" s="2"/>
      <c r="G119" s="6"/>
      <c r="J119" s="7"/>
    </row>
    <row r="120" spans="5:10" x14ac:dyDescent="0.3">
      <c r="E120" s="5"/>
      <c r="F120" s="2"/>
      <c r="G120" s="6"/>
      <c r="J120" s="7"/>
    </row>
    <row r="121" spans="5:10" x14ac:dyDescent="0.3">
      <c r="E121" s="5"/>
      <c r="F121" s="2"/>
      <c r="G121" s="6"/>
      <c r="J121" s="7"/>
    </row>
    <row r="122" spans="5:10" x14ac:dyDescent="0.3">
      <c r="E122" s="5"/>
      <c r="F122" s="2"/>
      <c r="G122" s="6"/>
      <c r="J122" s="7"/>
    </row>
    <row r="123" spans="5:10" x14ac:dyDescent="0.3">
      <c r="E123" s="5"/>
      <c r="F123" s="2"/>
      <c r="G123" s="6"/>
      <c r="J123" s="7"/>
    </row>
    <row r="124" spans="5:10" x14ac:dyDescent="0.3">
      <c r="E124" s="5"/>
      <c r="F124" s="2"/>
      <c r="G124" s="6"/>
      <c r="J124" s="7"/>
    </row>
    <row r="125" spans="5:10" x14ac:dyDescent="0.3">
      <c r="E125" s="5"/>
      <c r="F125" s="2"/>
      <c r="G125" s="6"/>
      <c r="J125" s="7"/>
    </row>
    <row r="126" spans="5:10" x14ac:dyDescent="0.3">
      <c r="E126" s="5"/>
      <c r="F126" s="2"/>
      <c r="G126" s="6"/>
      <c r="J126" s="7"/>
    </row>
    <row r="127" spans="5:10" x14ac:dyDescent="0.3">
      <c r="E127" s="5"/>
      <c r="F127" s="2"/>
      <c r="G127" s="6"/>
      <c r="J127" s="7"/>
    </row>
    <row r="128" spans="5:10" x14ac:dyDescent="0.3">
      <c r="E128" s="5"/>
      <c r="F128" s="2"/>
      <c r="G128" s="6"/>
      <c r="J128" s="7"/>
    </row>
    <row r="129" spans="5:10" x14ac:dyDescent="0.3">
      <c r="E129" s="5"/>
      <c r="F129" s="2"/>
      <c r="G129" s="6"/>
      <c r="J129" s="7"/>
    </row>
    <row r="130" spans="5:10" x14ac:dyDescent="0.3">
      <c r="E130" s="5"/>
      <c r="F130" s="2"/>
      <c r="G130" s="6"/>
      <c r="J130" s="7"/>
    </row>
    <row r="131" spans="5:10" x14ac:dyDescent="0.3">
      <c r="E131" s="5"/>
      <c r="F131" s="2"/>
      <c r="G131" s="6"/>
      <c r="J131" s="7"/>
    </row>
    <row r="132" spans="5:10" x14ac:dyDescent="0.3">
      <c r="E132" s="5"/>
      <c r="F132" s="2"/>
      <c r="G132" s="6"/>
      <c r="J132" s="7"/>
    </row>
    <row r="133" spans="5:10" x14ac:dyDescent="0.3">
      <c r="E133" s="5"/>
      <c r="F133" s="2"/>
      <c r="G133" s="6"/>
      <c r="J133" s="7"/>
    </row>
    <row r="134" spans="5:10" x14ac:dyDescent="0.3">
      <c r="E134" s="5"/>
      <c r="F134" s="2"/>
      <c r="G134" s="6"/>
      <c r="J134" s="7"/>
    </row>
    <row r="135" spans="5:10" x14ac:dyDescent="0.3">
      <c r="E135" s="5"/>
      <c r="F135" s="2"/>
      <c r="G135" s="6"/>
      <c r="J135" s="7"/>
    </row>
    <row r="136" spans="5:10" x14ac:dyDescent="0.3">
      <c r="E136" s="5"/>
      <c r="F136" s="2"/>
      <c r="G136" s="6"/>
      <c r="J136" s="7"/>
    </row>
    <row r="137" spans="5:10" x14ac:dyDescent="0.3">
      <c r="E137" s="5"/>
      <c r="F137" s="2"/>
      <c r="G137" s="6"/>
      <c r="J137" s="7"/>
    </row>
    <row r="138" spans="5:10" x14ac:dyDescent="0.3">
      <c r="E138" s="5"/>
      <c r="F138" s="2"/>
      <c r="G138" s="6"/>
      <c r="J138" s="7"/>
    </row>
    <row r="139" spans="5:10" x14ac:dyDescent="0.3">
      <c r="E139" s="5"/>
      <c r="F139" s="2"/>
      <c r="G139" s="6"/>
      <c r="J139" s="7"/>
    </row>
    <row r="140" spans="5:10" x14ac:dyDescent="0.3">
      <c r="E140" s="5"/>
      <c r="F140" s="2"/>
      <c r="G140" s="6"/>
      <c r="J140" s="7"/>
    </row>
    <row r="141" spans="5:10" x14ac:dyDescent="0.3">
      <c r="E141" s="5"/>
      <c r="F141" s="2"/>
      <c r="G141" s="6"/>
      <c r="J141" s="7"/>
    </row>
    <row r="142" spans="5:10" x14ac:dyDescent="0.3">
      <c r="E142" s="5"/>
      <c r="F142" s="2"/>
      <c r="G142" s="6"/>
      <c r="J142" s="7"/>
    </row>
    <row r="143" spans="5:10" x14ac:dyDescent="0.3">
      <c r="E143" s="5"/>
      <c r="F143" s="2"/>
      <c r="G143" s="6"/>
      <c r="J143" s="7"/>
    </row>
    <row r="144" spans="5:10" x14ac:dyDescent="0.3">
      <c r="E144" s="5"/>
      <c r="F144" s="2"/>
      <c r="G144" s="6"/>
      <c r="J144" s="7"/>
    </row>
    <row r="145" spans="5:10" x14ac:dyDescent="0.3">
      <c r="E145" s="5"/>
      <c r="F145" s="2"/>
      <c r="G145" s="6"/>
      <c r="J145" s="7"/>
    </row>
    <row r="146" spans="5:10" x14ac:dyDescent="0.3">
      <c r="E146" s="5"/>
      <c r="F146" s="2"/>
      <c r="G146" s="6"/>
      <c r="J146" s="7"/>
    </row>
    <row r="147" spans="5:10" x14ac:dyDescent="0.3">
      <c r="E147" s="5"/>
      <c r="F147" s="2"/>
      <c r="G147" s="6"/>
      <c r="J147" s="7"/>
    </row>
    <row r="148" spans="5:10" x14ac:dyDescent="0.3">
      <c r="E148" s="5"/>
      <c r="F148" s="2"/>
      <c r="G148" s="6"/>
      <c r="J148" s="7"/>
    </row>
    <row r="149" spans="5:10" x14ac:dyDescent="0.3">
      <c r="E149" s="5"/>
      <c r="F149" s="2"/>
      <c r="G149" s="6"/>
      <c r="J149" s="7"/>
    </row>
    <row r="150" spans="5:10" x14ac:dyDescent="0.3">
      <c r="E150" s="5"/>
      <c r="F150" s="2"/>
      <c r="G150" s="6"/>
      <c r="J150" s="7"/>
    </row>
    <row r="151" spans="5:10" x14ac:dyDescent="0.3">
      <c r="E151" s="5"/>
      <c r="F151" s="2"/>
      <c r="G151" s="6"/>
      <c r="J151" s="7"/>
    </row>
    <row r="152" spans="5:10" x14ac:dyDescent="0.3">
      <c r="E152" s="5"/>
      <c r="F152" s="2"/>
      <c r="G152" s="6"/>
      <c r="J152" s="7"/>
    </row>
    <row r="153" spans="5:10" x14ac:dyDescent="0.3">
      <c r="E153" s="5"/>
      <c r="F153" s="2"/>
      <c r="G153" s="6"/>
      <c r="J153" s="7"/>
    </row>
    <row r="154" spans="5:10" x14ac:dyDescent="0.3">
      <c r="E154" s="5"/>
      <c r="F154" s="2"/>
      <c r="G154" s="6"/>
      <c r="J154" s="7"/>
    </row>
    <row r="155" spans="5:10" x14ac:dyDescent="0.3">
      <c r="E155" s="5"/>
      <c r="F155" s="2"/>
      <c r="G155" s="6"/>
      <c r="J155" s="7"/>
    </row>
    <row r="156" spans="5:10" x14ac:dyDescent="0.3">
      <c r="E156" s="5"/>
      <c r="F156" s="2"/>
      <c r="G156" s="6"/>
      <c r="J156" s="7"/>
    </row>
    <row r="157" spans="5:10" x14ac:dyDescent="0.3">
      <c r="E157" s="5"/>
      <c r="F157" s="2"/>
      <c r="G157" s="6"/>
      <c r="J157" s="7"/>
    </row>
    <row r="158" spans="5:10" x14ac:dyDescent="0.3">
      <c r="E158" s="5"/>
      <c r="F158" s="2"/>
      <c r="G158" s="6"/>
      <c r="J158" s="7"/>
    </row>
    <row r="159" spans="5:10" x14ac:dyDescent="0.3">
      <c r="E159" s="5"/>
      <c r="F159" s="2"/>
      <c r="G159" s="6"/>
      <c r="J159" s="7"/>
    </row>
    <row r="160" spans="5:10" x14ac:dyDescent="0.3">
      <c r="E160" s="5"/>
      <c r="F160" s="2"/>
      <c r="G160" s="6"/>
      <c r="J160" s="7"/>
    </row>
    <row r="161" spans="5:10" x14ac:dyDescent="0.3">
      <c r="E161" s="5"/>
      <c r="F161" s="2"/>
      <c r="G161" s="6"/>
      <c r="J161" s="7"/>
    </row>
    <row r="162" spans="5:10" x14ac:dyDescent="0.3">
      <c r="E162" s="5"/>
      <c r="F162" s="2"/>
      <c r="G162" s="6"/>
      <c r="J162" s="7"/>
    </row>
    <row r="163" spans="5:10" x14ac:dyDescent="0.3">
      <c r="E163" s="5"/>
      <c r="F163" s="2"/>
      <c r="G163" s="6"/>
      <c r="J163" s="7"/>
    </row>
    <row r="164" spans="5:10" x14ac:dyDescent="0.3">
      <c r="E164" s="5"/>
      <c r="F164" s="2"/>
      <c r="G164" s="6"/>
      <c r="J164" s="7"/>
    </row>
    <row r="165" spans="5:10" x14ac:dyDescent="0.3">
      <c r="E165" s="5"/>
      <c r="F165" s="2"/>
      <c r="G165" s="6"/>
      <c r="J165" s="7"/>
    </row>
    <row r="166" spans="5:10" x14ac:dyDescent="0.3">
      <c r="E166" s="5"/>
      <c r="F166" s="2"/>
      <c r="G166" s="6"/>
      <c r="J166" s="7"/>
    </row>
    <row r="167" spans="5:10" x14ac:dyDescent="0.3">
      <c r="E167" s="5"/>
      <c r="F167" s="2"/>
      <c r="G167" s="6"/>
      <c r="J167" s="7"/>
    </row>
    <row r="168" spans="5:10" x14ac:dyDescent="0.3">
      <c r="E168" s="5"/>
      <c r="F168" s="2"/>
      <c r="G168" s="6"/>
      <c r="J168" s="7"/>
    </row>
    <row r="169" spans="5:10" x14ac:dyDescent="0.3">
      <c r="E169" s="5"/>
      <c r="F169" s="2"/>
      <c r="G169" s="6"/>
      <c r="J169" s="7"/>
    </row>
    <row r="170" spans="5:10" x14ac:dyDescent="0.3">
      <c r="E170" s="5"/>
      <c r="F170" s="2"/>
      <c r="G170" s="6"/>
      <c r="J170" s="7"/>
    </row>
    <row r="171" spans="5:10" x14ac:dyDescent="0.3">
      <c r="E171" s="5"/>
      <c r="F171" s="2"/>
      <c r="G171" s="6"/>
      <c r="J171" s="7"/>
    </row>
    <row r="172" spans="5:10" x14ac:dyDescent="0.3">
      <c r="E172" s="5"/>
      <c r="F172" s="2"/>
      <c r="G172" s="6"/>
      <c r="J172" s="7"/>
    </row>
    <row r="173" spans="5:10" x14ac:dyDescent="0.3">
      <c r="E173" s="5"/>
      <c r="F173" s="2"/>
      <c r="G173" s="6"/>
      <c r="J173" s="7"/>
    </row>
    <row r="174" spans="5:10" x14ac:dyDescent="0.3">
      <c r="E174" s="5"/>
      <c r="F174" s="2"/>
      <c r="G174" s="6"/>
      <c r="J174" s="7"/>
    </row>
    <row r="175" spans="5:10" x14ac:dyDescent="0.3">
      <c r="E175" s="5"/>
      <c r="F175" s="2"/>
      <c r="G175" s="6"/>
      <c r="J175" s="7"/>
    </row>
    <row r="176" spans="5:10" x14ac:dyDescent="0.3">
      <c r="E176" s="5"/>
      <c r="F176" s="2"/>
      <c r="G176" s="6"/>
      <c r="J176" s="7"/>
    </row>
    <row r="177" spans="5:10" x14ac:dyDescent="0.3">
      <c r="E177" s="5"/>
      <c r="F177" s="2"/>
      <c r="G177" s="6"/>
      <c r="J177" s="7"/>
    </row>
    <row r="178" spans="5:10" x14ac:dyDescent="0.3">
      <c r="E178" s="5"/>
      <c r="F178" s="2"/>
      <c r="G178" s="6"/>
      <c r="J178" s="7"/>
    </row>
    <row r="179" spans="5:10" x14ac:dyDescent="0.3">
      <c r="E179" s="5"/>
      <c r="F179" s="2"/>
      <c r="G179" s="6"/>
      <c r="J179" s="7"/>
    </row>
    <row r="180" spans="5:10" x14ac:dyDescent="0.3">
      <c r="E180" s="5"/>
      <c r="F180" s="2"/>
      <c r="G180" s="6"/>
      <c r="J180" s="7"/>
    </row>
    <row r="181" spans="5:10" x14ac:dyDescent="0.3">
      <c r="E181" s="5"/>
      <c r="F181" s="2"/>
      <c r="G181" s="6"/>
      <c r="J181" s="7"/>
    </row>
    <row r="182" spans="5:10" x14ac:dyDescent="0.3">
      <c r="E182" s="5"/>
      <c r="F182" s="2"/>
      <c r="G182" s="6"/>
      <c r="J182" s="7"/>
    </row>
    <row r="183" spans="5:10" x14ac:dyDescent="0.3">
      <c r="E183" s="5"/>
      <c r="F183" s="2"/>
      <c r="G183" s="6"/>
      <c r="J183" s="7"/>
    </row>
  </sheetData>
  <mergeCells count="1">
    <mergeCell ref="A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D84D-7E84-433F-8B62-6100DAA82524}">
  <dimension ref="A2:I83"/>
  <sheetViews>
    <sheetView zoomScale="85" zoomScaleNormal="85" workbookViewId="0">
      <pane ySplit="3" topLeftCell="A4" activePane="bottomLeft" state="frozen"/>
      <selection pane="bottomLeft" activeCell="J18" sqref="J18"/>
    </sheetView>
  </sheetViews>
  <sheetFormatPr defaultColWidth="11.5546875" defaultRowHeight="14.4" x14ac:dyDescent="0.3"/>
  <cols>
    <col min="4" max="4" width="15.44140625" customWidth="1"/>
  </cols>
  <sheetData>
    <row r="2" spans="1:9" x14ac:dyDescent="0.3">
      <c r="A2" s="1" t="s">
        <v>2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</row>
    <row r="3" spans="1:9" x14ac:dyDescent="0.3">
      <c r="A3" s="1" t="s">
        <v>4</v>
      </c>
      <c r="B3" s="1">
        <v>-0.33333299999999999</v>
      </c>
      <c r="C3" s="1">
        <v>48.333300000000001</v>
      </c>
      <c r="D3" s="1">
        <v>-906</v>
      </c>
      <c r="E3" s="1">
        <v>5464.67</v>
      </c>
      <c r="F3" s="1">
        <v>-14376.7</v>
      </c>
      <c r="G3" s="1">
        <v>18730</v>
      </c>
      <c r="H3" s="1">
        <v>-11946.7</v>
      </c>
      <c r="I3" s="1">
        <v>2986.67</v>
      </c>
    </row>
    <row r="5" spans="1:9" ht="25.8" x14ac:dyDescent="0.5">
      <c r="A5" s="10" t="s">
        <v>0</v>
      </c>
      <c r="B5" s="10" t="s">
        <v>15</v>
      </c>
      <c r="C5" s="10" t="s">
        <v>1</v>
      </c>
      <c r="D5" s="10" t="s">
        <v>5</v>
      </c>
      <c r="E5" s="10" t="s">
        <v>6</v>
      </c>
      <c r="F5" s="10" t="s">
        <v>18</v>
      </c>
      <c r="G5" s="10" t="s">
        <v>19</v>
      </c>
      <c r="H5" s="10" t="s">
        <v>34</v>
      </c>
    </row>
    <row r="6" spans="1:9" x14ac:dyDescent="0.3">
      <c r="A6">
        <v>1E-3</v>
      </c>
      <c r="B6">
        <f>(0.0002637*Data!$B$10*Stephest!A6)/(Data!$B$7*Data!$B$5*Data!$B$6*Data!$B$8^2)</f>
        <v>19.916295310496732</v>
      </c>
      <c r="C6">
        <f>LN(2)/B6</f>
        <v>3.4803017818008923E-2</v>
      </c>
      <c r="D6">
        <f t="array" ref="D6">C6*SUM((B$3:I$3)*(BESSELK(SQRT($C6*B$2:I$2),0)/(SQRT($C6*B$2:I$2)*BESSELK(SQRT($C6*B$2:I$2),1))+Data!$B$9)/($C6*B$2:I$2*(1+$C6*B$2:I$2*Data!$B$12*(BESSELK(SQRT($C6*B$2:I$2),0)/(SQRT($C6*B$2:I$2)*BESSELK(SQRT($C6*B$2:I$2),1))+Data!$B$9))))</f>
        <v>2.1851465252703536E-2</v>
      </c>
      <c r="F6">
        <f>(D6*141.2*Data!$B$4*Data!$B$5*Data!$B$2)/(Data!$B$3*Data!$B$10)</f>
        <v>1.2265920652692306</v>
      </c>
      <c r="G6">
        <f>F6</f>
        <v>1.2265920652692306</v>
      </c>
    </row>
    <row r="7" spans="1:9" x14ac:dyDescent="0.3">
      <c r="A7">
        <v>2.0999999999999999E-3</v>
      </c>
      <c r="B7">
        <f>(0.0002637*Data!$B$10*Stephest!A7)/(Data!$B$7*Data!$B$5*Data!$B$6*Data!$B$8^2)</f>
        <v>41.824220152043132</v>
      </c>
      <c r="C7">
        <f t="shared" ref="C7:C70" si="0">LN(2)/B7</f>
        <v>1.6572865627623296E-2</v>
      </c>
      <c r="D7">
        <f t="array" ref="D7">C7*SUM((B$3:I$3)*(BESSELK(SQRT($C7*B$2:I$2),0)/(SQRT($C7*B$2:I$2)*BESSELK(SQRT($C7*B$2:I$2),1))+Data!$B$9)/($C7*B$2:I$2*(1+$C7*B$2:I$2*Data!$B$12*(BESSELK(SQRT($C7*B$2:I$2),0)/(SQRT($C7*B$2:I$2)*BESSELK(SQRT($C7*B$2:I$2),1))+Data!$B$9))))</f>
        <v>4.5825617643923115E-2</v>
      </c>
      <c r="E7">
        <f t="shared" ref="E7:E38" si="1">B7*((D7-D6)/(B7-B6))</f>
        <v>4.5768836383237387E-2</v>
      </c>
      <c r="F7">
        <f>(D7*141.2*Data!$B$4*Data!$B$5*Data!$B$2)/(Data!$B$3*Data!$B$10)</f>
        <v>2.5723372935434314</v>
      </c>
      <c r="G7">
        <f t="shared" ref="G7:G70" si="2">F7</f>
        <v>2.5723372935434314</v>
      </c>
      <c r="H7">
        <f t="shared" ref="H7:H38" si="3">A7*((G7-G6)/(A7-A6))</f>
        <v>2.5691499812507472</v>
      </c>
    </row>
    <row r="8" spans="1:9" x14ac:dyDescent="0.3">
      <c r="A8">
        <v>3.3999999999999998E-3</v>
      </c>
      <c r="B8">
        <f>(0.0002637*Data!$B$10*Stephest!A8)/(Data!$B$7*Data!$B$5*Data!$B$6*Data!$B$8^2)</f>
        <v>67.715404055688879</v>
      </c>
      <c r="C8">
        <f t="shared" si="0"/>
        <v>1.0236181711179095E-2</v>
      </c>
      <c r="D8">
        <f t="array" ref="D8">C8*SUM((B$3:I$3)*(BESSELK(SQRT($C8*B$2:I$2),0)/(SQRT($C8*B$2:I$2)*BESSELK(SQRT($C8*B$2:I$2),1))+Data!$B$9)/($C8*B$2:I$2*(1+$C8*B$2:I$2*Data!$B$12*(BESSELK(SQRT($C8*B$2:I$2),0)/(SQRT($C8*B$2:I$2)*BESSELK(SQRT($C8*B$2:I$2),1))+Data!$B$9))))</f>
        <v>7.4078117296533297E-2</v>
      </c>
      <c r="E8">
        <f t="shared" si="1"/>
        <v>7.3891152937595864E-2</v>
      </c>
      <c r="F8">
        <f>(D8*141.2*Data!$B$4*Data!$B$5*Data!$B$2)/(Data!$B$3*Data!$B$10)</f>
        <v>4.158239726041673</v>
      </c>
      <c r="G8">
        <f t="shared" si="2"/>
        <v>4.158239726041673</v>
      </c>
      <c r="H8">
        <f t="shared" si="3"/>
        <v>4.1477448234569394</v>
      </c>
    </row>
    <row r="9" spans="1:9" x14ac:dyDescent="0.3">
      <c r="A9">
        <v>4.7999999999999996E-3</v>
      </c>
      <c r="B9">
        <f>(0.0002637*Data!$B$10*Stephest!A9)/(Data!$B$7*Data!$B$5*Data!$B$6*Data!$B$8^2)</f>
        <v>95.5982174903843</v>
      </c>
      <c r="C9">
        <f t="shared" si="0"/>
        <v>7.2506287120851932E-3</v>
      </c>
      <c r="D9">
        <f t="array" ref="D9">C9*SUM((B$3:I$3)*(BESSELK(SQRT($C9*B$2:I$2),0)/(SQRT($C9*B$2:I$2)*BESSELK(SQRT($C9*B$2:I$2),1))+Data!$B$9)/($C9*B$2:I$2*(1+$C9*B$2:I$2*Data!$B$12*(BESSELK(SQRT($C9*B$2:I$2),0)/(SQRT($C9*B$2:I$2)*BESSELK(SQRT($C9*B$2:I$2),1))+Data!$B$9))))</f>
        <v>0.10440888075322169</v>
      </c>
      <c r="E9">
        <f t="shared" si="1"/>
        <v>0.1039911889943602</v>
      </c>
      <c r="F9">
        <f>(D9*141.2*Data!$B$4*Data!$B$5*Data!$B$2)/(Data!$B$3*Data!$B$10)</f>
        <v>5.8608016988562426</v>
      </c>
      <c r="G9">
        <f t="shared" si="2"/>
        <v>5.8608016988562426</v>
      </c>
      <c r="H9">
        <f t="shared" si="3"/>
        <v>5.8373553353642382</v>
      </c>
    </row>
    <row r="10" spans="1:9" x14ac:dyDescent="0.3">
      <c r="A10">
        <v>6.4000000000000003E-3</v>
      </c>
      <c r="B10">
        <f>(0.0002637*Data!$B$10*Stephest!A10)/(Data!$B$7*Data!$B$5*Data!$B$6*Data!$B$8^2)</f>
        <v>127.46428998717909</v>
      </c>
      <c r="C10">
        <f t="shared" si="0"/>
        <v>5.4379715340638936E-3</v>
      </c>
      <c r="D10">
        <f t="array" ref="D10">C10*SUM((B$3:I$3)*(BESSELK(SQRT($C10*B$2:I$2),0)/(SQRT($C10*B$2:I$2)*BESSELK(SQRT($C10*B$2:I$2),1))+Data!$B$9)/($C10*B$2:I$2*(1+$C10*B$2:I$2*Data!$B$12*(BESSELK(SQRT($C10*B$2:I$2),0)/(SQRT($C10*B$2:I$2)*BESSELK(SQRT($C10*B$2:I$2),1))+Data!$B$9))))</f>
        <v>0.1389545120871564</v>
      </c>
      <c r="E10">
        <f t="shared" si="1"/>
        <v>0.13818252533573877</v>
      </c>
      <c r="F10">
        <f>(D10*141.2*Data!$B$4*Data!$B$5*Data!$B$2)/(Data!$B$3*Data!$B$10)</f>
        <v>7.7999575766836049</v>
      </c>
      <c r="G10">
        <f t="shared" si="2"/>
        <v>7.7999575766836049</v>
      </c>
      <c r="H10">
        <f t="shared" si="3"/>
        <v>7.7566235113094466</v>
      </c>
    </row>
    <row r="11" spans="1:9" x14ac:dyDescent="0.3">
      <c r="A11">
        <v>8.2000000000000007E-3</v>
      </c>
      <c r="B11">
        <f>(0.0002637*Data!$B$10*Stephest!A11)/(Data!$B$7*Data!$B$5*Data!$B$6*Data!$B$8^2)</f>
        <v>163.31362154607319</v>
      </c>
      <c r="C11">
        <f t="shared" si="0"/>
        <v>4.2442704656108447E-3</v>
      </c>
      <c r="D11">
        <f t="array" ref="D11">C11*SUM((B$3:I$3)*(BESSELK(SQRT($C11*B$2:I$2),0)/(SQRT($C11*B$2:I$2)*BESSELK(SQRT($C11*B$2:I$2),1))+Data!$B$9)/($C11*B$2:I$2*(1+$C11*B$2:I$2*Data!$B$12*(BESSELK(SQRT($C11*B$2:I$2),0)/(SQRT($C11*B$2:I$2)*BESSELK(SQRT($C11*B$2:I$2),1))+Data!$B$9))))</f>
        <v>0.17767046970158965</v>
      </c>
      <c r="E11">
        <f t="shared" si="1"/>
        <v>0.17637269579908485</v>
      </c>
      <c r="F11">
        <f>(D11*141.2*Data!$B$4*Data!$B$5*Data!$B$2)/(Data!$B$3*Data!$B$10)</f>
        <v>9.9732070983964878</v>
      </c>
      <c r="G11">
        <f t="shared" si="2"/>
        <v>9.9732070983964878</v>
      </c>
      <c r="H11">
        <f t="shared" si="3"/>
        <v>9.9003589322475758</v>
      </c>
    </row>
    <row r="12" spans="1:9" x14ac:dyDescent="0.3">
      <c r="A12">
        <v>1.0200000000000001E-2</v>
      </c>
      <c r="B12">
        <f>(0.0002637*Data!$B$10*Stephest!A12)/(Data!$B$7*Data!$B$5*Data!$B$6*Data!$B$8^2)</f>
        <v>203.14621216706666</v>
      </c>
      <c r="C12">
        <f t="shared" si="0"/>
        <v>3.4120605703930316E-3</v>
      </c>
      <c r="D12">
        <f t="array" ref="D12">C12*SUM((B$3:I$3)*(BESSELK(SQRT($C12*B$2:I$2),0)/(SQRT($C12*B$2:I$2)*BESSELK(SQRT($C12*B$2:I$2),1))+Data!$B$9)/($C12*B$2:I$2*(1+$C12*B$2:I$2*Data!$B$12*(BESSELK(SQRT($C12*B$2:I$2),0)/(SQRT($C12*B$2:I$2)*BESSELK(SQRT($C12*B$2:I$2),1))+Data!$B$9))))</f>
        <v>0.22050755145780535</v>
      </c>
      <c r="E12">
        <f t="shared" si="1"/>
        <v>0.21846911695670002</v>
      </c>
      <c r="F12">
        <f>(D12*141.2*Data!$B$4*Data!$B$5*Data!$B$2)/(Data!$B$3*Data!$B$10)</f>
        <v>12.377788391862042</v>
      </c>
      <c r="G12">
        <f t="shared" si="2"/>
        <v>12.377788391862042</v>
      </c>
      <c r="H12">
        <f t="shared" si="3"/>
        <v>12.263364596674327</v>
      </c>
    </row>
    <row r="13" spans="1:9" x14ac:dyDescent="0.3">
      <c r="A13">
        <v>1.2500000000000001E-2</v>
      </c>
      <c r="B13">
        <f>(0.0002637*Data!$B$10*Stephest!A13)/(Data!$B$7*Data!$B$5*Data!$B$6*Data!$B$8^2)</f>
        <v>248.95369138120913</v>
      </c>
      <c r="C13">
        <f t="shared" si="0"/>
        <v>2.7842414254407141E-3</v>
      </c>
      <c r="D13">
        <f t="array" ref="D13">C13*SUM((B$3:I$3)*(BESSELK(SQRT($C13*B$2:I$2),0)/(SQRT($C13*B$2:I$2)*BESSELK(SQRT($C13*B$2:I$2),1))+Data!$B$9)/($C13*B$2:I$2*(1+$C13*B$2:I$2*Data!$B$12*(BESSELK(SQRT($C13*B$2:I$2),0)/(SQRT($C13*B$2:I$2)*BESSELK(SQRT($C13*B$2:I$2),1))+Data!$B$9))))</f>
        <v>0.26953873667459977</v>
      </c>
      <c r="E13">
        <f t="shared" si="1"/>
        <v>0.26647383269996977</v>
      </c>
      <c r="F13">
        <f>(D13*141.2*Data!$B$4*Data!$B$5*Data!$B$2)/(Data!$B$3*Data!$B$10)</f>
        <v>15.130064362473449</v>
      </c>
      <c r="G13">
        <f t="shared" si="2"/>
        <v>15.130064362473449</v>
      </c>
      <c r="H13">
        <f t="shared" si="3"/>
        <v>14.958021579409824</v>
      </c>
    </row>
    <row r="14" spans="1:9" x14ac:dyDescent="0.3">
      <c r="A14">
        <v>1.5100000000000001E-2</v>
      </c>
      <c r="B14">
        <f>(0.0002637*Data!$B$10*Stephest!A14)/(Data!$B$7*Data!$B$5*Data!$B$6*Data!$B$8^2)</f>
        <v>300.73605918850063</v>
      </c>
      <c r="C14">
        <f t="shared" si="0"/>
        <v>2.3048356170866837E-3</v>
      </c>
      <c r="D14">
        <f t="array" ref="D14">C14*SUM((B$3:I$3)*(BESSELK(SQRT($C14*B$2:I$2),0)/(SQRT($C14*B$2:I$2)*BESSELK(SQRT($C14*B$2:I$2),1))+Data!$B$9)/($C14*B$2:I$2*(1+$C14*B$2:I$2*Data!$B$12*(BESSELK(SQRT($C14*B$2:I$2),0)/(SQRT($C14*B$2:I$2)*BESSELK(SQRT($C14*B$2:I$2),1))+Data!$B$9))))</f>
        <v>0.32467161050433224</v>
      </c>
      <c r="E14">
        <f t="shared" si="1"/>
        <v>0.32019476724190782</v>
      </c>
      <c r="F14">
        <f>(D14*141.2*Data!$B$4*Data!$B$5*Data!$B$2)/(Data!$B$3*Data!$B$10)</f>
        <v>18.224847471659807</v>
      </c>
      <c r="G14">
        <f t="shared" si="2"/>
        <v>18.224847471659807</v>
      </c>
      <c r="H14">
        <f t="shared" si="3"/>
        <v>17.973548057197693</v>
      </c>
    </row>
    <row r="15" spans="1:9" x14ac:dyDescent="0.3">
      <c r="A15">
        <v>1.7999999999999999E-2</v>
      </c>
      <c r="B15">
        <f>(0.0002637*Data!$B$10*Stephest!A15)/(Data!$B$7*Data!$B$5*Data!$B$6*Data!$B$8^2)</f>
        <v>358.49331558894113</v>
      </c>
      <c r="C15">
        <f t="shared" si="0"/>
        <v>1.9335009898893848E-3</v>
      </c>
      <c r="D15">
        <f t="array" ref="D15">C15*SUM((B$3:I$3)*(BESSELK(SQRT($C15*B$2:I$2),0)/(SQRT($C15*B$2:I$2)*BESSELK(SQRT($C15*B$2:I$2),1))+Data!$B$9)/($C15*B$2:I$2*(1+$C15*B$2:I$2*Data!$B$12*(BESSELK(SQRT($C15*B$2:I$2),0)/(SQRT($C15*B$2:I$2)*BESSELK(SQRT($C15*B$2:I$2),1))+Data!$B$9))))</f>
        <v>0.3858037772153729</v>
      </c>
      <c r="E15">
        <f t="shared" si="1"/>
        <v>0.37944103475818353</v>
      </c>
      <c r="F15">
        <f>(D15*141.2*Data!$B$4*Data!$B$5*Data!$B$2)/(Data!$B$3*Data!$B$10)</f>
        <v>21.65638992216898</v>
      </c>
      <c r="G15">
        <f t="shared" si="2"/>
        <v>21.65638992216898</v>
      </c>
      <c r="H15">
        <f t="shared" si="3"/>
        <v>21.299229003160399</v>
      </c>
    </row>
    <row r="16" spans="1:9" x14ac:dyDescent="0.3">
      <c r="A16">
        <v>2.12E-2</v>
      </c>
      <c r="B16">
        <f>(0.0002637*Data!$B$10*Stephest!A16)/(Data!$B$7*Data!$B$5*Data!$B$6*Data!$B$8^2)</f>
        <v>422.22546058253067</v>
      </c>
      <c r="C16">
        <f t="shared" si="0"/>
        <v>1.6416517838683455E-3</v>
      </c>
      <c r="D16">
        <f t="array" ref="D16">C16*SUM((B$3:I$3)*(BESSELK(SQRT($C16*B$2:I$2),0)/(SQRT($C16*B$2:I$2)*BESSELK(SQRT($C16*B$2:I$2),1))+Data!$B$9)/($C16*B$2:I$2*(1+$C16*B$2:I$2*Data!$B$12*(BESSELK(SQRT($C16*B$2:I$2),0)/(SQRT($C16*B$2:I$2)*BESSELK(SQRT($C16*B$2:I$2),1))+Data!$B$9))))</f>
        <v>0.45282330755086148</v>
      </c>
      <c r="E16">
        <f t="shared" si="1"/>
        <v>0.44400438847261181</v>
      </c>
      <c r="F16">
        <f>(D16*141.2*Data!$B$4*Data!$B$5*Data!$B$2)/(Data!$B$3*Data!$B$10)</f>
        <v>25.418408769733908</v>
      </c>
      <c r="G16">
        <f t="shared" si="2"/>
        <v>25.418408769733908</v>
      </c>
      <c r="H16">
        <f t="shared" si="3"/>
        <v>24.923374865117633</v>
      </c>
    </row>
    <row r="17" spans="1:8" x14ac:dyDescent="0.3">
      <c r="A17">
        <v>2.4899999999999999E-2</v>
      </c>
      <c r="B17">
        <f>(0.0002637*Data!$B$10*Stephest!A17)/(Data!$B$7*Data!$B$5*Data!$B$6*Data!$B$8^2)</f>
        <v>495.91575323136851</v>
      </c>
      <c r="C17">
        <f t="shared" si="0"/>
        <v>1.397711558956182E-3</v>
      </c>
      <c r="D17">
        <f t="array" ref="D17">C17*SUM((B$3:I$3)*(BESSELK(SQRT($C17*B$2:I$2),0)/(SQRT($C17*B$2:I$2)*BESSELK(SQRT($C17*B$2:I$2),1))+Data!$B$9)/($C17*B$2:I$2*(1+$C17*B$2:I$2*Data!$B$12*(BESSELK(SQRT($C17*B$2:I$2),0)/(SQRT($C17*B$2:I$2)*BESSELK(SQRT($C17*B$2:I$2),1))+Data!$B$9))))</f>
        <v>0.52975224817162858</v>
      </c>
      <c r="E17">
        <f t="shared" si="1"/>
        <v>0.51771097877218974</v>
      </c>
      <c r="F17">
        <f>(D17*141.2*Data!$B$4*Data!$B$5*Data!$B$2)/(Data!$B$3*Data!$B$10)</f>
        <v>29.736674252792355</v>
      </c>
      <c r="G17">
        <f t="shared" si="2"/>
        <v>29.736674252792355</v>
      </c>
      <c r="H17">
        <f t="shared" si="3"/>
        <v>29.060759602204154</v>
      </c>
    </row>
    <row r="18" spans="1:8" x14ac:dyDescent="0.3">
      <c r="A18">
        <v>2.9000000000000001E-2</v>
      </c>
      <c r="B18">
        <f>(0.0002637*Data!$B$10*Stephest!A18)/(Data!$B$7*Data!$B$5*Data!$B$6*Data!$B$8^2)</f>
        <v>577.57256400440519</v>
      </c>
      <c r="C18">
        <f t="shared" si="0"/>
        <v>1.2001040626899628E-3</v>
      </c>
      <c r="D18">
        <f t="array" ref="D18">C18*SUM((B$3:I$3)*(BESSELK(SQRT($C18*B$2:I$2),0)/(SQRT($C18*B$2:I$2)*BESSELK(SQRT($C18*B$2:I$2),1))+Data!$B$9)/($C18*B$2:I$2*(1+$C18*B$2:I$2*Data!$B$12*(BESSELK(SQRT($C18*B$2:I$2),0)/(SQRT($C18*B$2:I$2)*BESSELK(SQRT($C18*B$2:I$2),1))+Data!$B$9))))</f>
        <v>0.61430442695529608</v>
      </c>
      <c r="E18">
        <f t="shared" si="1"/>
        <v>0.59805199627472072</v>
      </c>
      <c r="F18">
        <f>(D18*141.2*Data!$B$4*Data!$B$5*Data!$B$2)/(Data!$B$3*Data!$B$10)</f>
        <v>34.48285627756254</v>
      </c>
      <c r="G18">
        <f t="shared" si="2"/>
        <v>34.48285627756254</v>
      </c>
      <c r="H18">
        <f t="shared" si="3"/>
        <v>33.570555784959822</v>
      </c>
    </row>
    <row r="19" spans="1:8" x14ac:dyDescent="0.3">
      <c r="A19">
        <v>3.3599999999999998E-2</v>
      </c>
      <c r="B19">
        <f>(0.0002637*Data!$B$10*Stephest!A19)/(Data!$B$7*Data!$B$5*Data!$B$6*Data!$B$8^2)</f>
        <v>669.18752243269012</v>
      </c>
      <c r="C19">
        <f t="shared" si="0"/>
        <v>1.035804101726456E-3</v>
      </c>
      <c r="D19">
        <f t="array" ref="D19">C19*SUM((B$3:I$3)*(BESSELK(SQRT($C19*B$2:I$2),0)/(SQRT($C19*B$2:I$2)*BESSELK(SQRT($C19*B$2:I$2),1))+Data!$B$9)/($C19*B$2:I$2*(1+$C19*B$2:I$2*Data!$B$12*(BESSELK(SQRT($C19*B$2:I$2),0)/(SQRT($C19*B$2:I$2)*BESSELK(SQRT($C19*B$2:I$2),1))+Data!$B$9))))</f>
        <v>0.70831438237740907</v>
      </c>
      <c r="E19">
        <f t="shared" si="1"/>
        <v>0.68668141351804302</v>
      </c>
      <c r="F19">
        <f>(D19*141.2*Data!$B$4*Data!$B$5*Data!$B$2)/(Data!$B$3*Data!$B$10)</f>
        <v>39.759933308486637</v>
      </c>
      <c r="G19">
        <f t="shared" si="2"/>
        <v>39.759933308486637</v>
      </c>
      <c r="H19">
        <f t="shared" si="3"/>
        <v>38.545606138923866</v>
      </c>
    </row>
    <row r="20" spans="1:8" x14ac:dyDescent="0.3">
      <c r="A20">
        <v>3.8800000000000001E-2</v>
      </c>
      <c r="B20">
        <f>(0.0002637*Data!$B$10*Stephest!A20)/(Data!$B$7*Data!$B$5*Data!$B$6*Data!$B$8^2)</f>
        <v>772.75225804727313</v>
      </c>
      <c r="C20">
        <f t="shared" si="0"/>
        <v>8.969849953095084E-4</v>
      </c>
      <c r="D20">
        <f t="array" ref="D20">C20*SUM((B$3:I$3)*(BESSELK(SQRT($C20*B$2:I$2),0)/(SQRT($C20*B$2:I$2)*BESSELK(SQRT($C20*B$2:I$2),1))+Data!$B$9)/($C20*B$2:I$2*(1+$C20*B$2:I$2*Data!$B$12*(BESSELK(SQRT($C20*B$2:I$2),0)/(SQRT($C20*B$2:I$2)*BESSELK(SQRT($C20*B$2:I$2),1))+Data!$B$9))))</f>
        <v>0.81351846976094677</v>
      </c>
      <c r="E20">
        <f t="shared" si="1"/>
        <v>0.78498434432331965</v>
      </c>
      <c r="F20">
        <f>(D20*141.2*Data!$B$4*Data!$B$5*Data!$B$2)/(Data!$B$3*Data!$B$10)</f>
        <v>45.665372478181339</v>
      </c>
      <c r="G20">
        <f t="shared" si="2"/>
        <v>45.665372478181339</v>
      </c>
      <c r="H20">
        <f t="shared" si="3"/>
        <v>44.063661496952754</v>
      </c>
    </row>
    <row r="21" spans="1:8" x14ac:dyDescent="0.3">
      <c r="A21">
        <v>4.4699999999999997E-2</v>
      </c>
      <c r="B21">
        <f>(0.0002637*Data!$B$10*Stephest!A21)/(Data!$B$7*Data!$B$5*Data!$B$6*Data!$B$8^2)</f>
        <v>890.25840037920364</v>
      </c>
      <c r="C21">
        <f t="shared" si="0"/>
        <v>7.7859100264002082E-4</v>
      </c>
      <c r="D21">
        <f t="array" ref="D21">C21*SUM((B$3:I$3)*(BESSELK(SQRT($C21*B$2:I$2),0)/(SQRT($C21*B$2:I$2)*BESSELK(SQRT($C21*B$2:I$2),1))+Data!$B$9)/($C21*B$2:I$2*(1+$C21*B$2:I$2*Data!$B$12*(BESSELK(SQRT($C21*B$2:I$2),0)/(SQRT($C21*B$2:I$2)*BESSELK(SQRT($C21*B$2:I$2),1))+Data!$B$9))))</f>
        <v>0.93153725617356242</v>
      </c>
      <c r="E21">
        <f t="shared" si="1"/>
        <v>0.89414233095659779</v>
      </c>
      <c r="F21">
        <f>(D21*141.2*Data!$B$4*Data!$B$5*Data!$B$2)/(Data!$B$3*Data!$B$10)</f>
        <v>52.290141357170278</v>
      </c>
      <c r="G21">
        <f t="shared" si="2"/>
        <v>52.290141357170278</v>
      </c>
      <c r="H21">
        <f t="shared" si="3"/>
        <v>50.191045574712838</v>
      </c>
    </row>
    <row r="22" spans="1:8" x14ac:dyDescent="0.3">
      <c r="A22">
        <v>5.1200000000000002E-2</v>
      </c>
      <c r="B22">
        <f>(0.0002637*Data!$B$10*Stephest!A22)/(Data!$B$7*Data!$B$5*Data!$B$6*Data!$B$8^2)</f>
        <v>1019.7143198974327</v>
      </c>
      <c r="C22">
        <f t="shared" si="0"/>
        <v>6.797464417579867E-4</v>
      </c>
      <c r="D22">
        <f t="array" ref="D22">C22*SUM((B$3:I$3)*(BESSELK(SQRT($C22*B$2:I$2),0)/(SQRT($C22*B$2:I$2)*BESSELK(SQRT($C22*B$2:I$2),1))+Data!$B$9)/($C22*B$2:I$2*(1+$C22*B$2:I$2*Data!$B$12*(BESSELK(SQRT($C22*B$2:I$2),0)/(SQRT($C22*B$2:I$2)*BESSELK(SQRT($C22*B$2:I$2),1))+Data!$B$9))))</f>
        <v>1.0599319916727801</v>
      </c>
      <c r="E22">
        <f t="shared" si="1"/>
        <v>1.0113554550092199</v>
      </c>
      <c r="F22">
        <f>(D22*141.2*Data!$B$4*Data!$B$5*Data!$B$2)/(Data!$B$3*Data!$B$10)</f>
        <v>59.497345174598351</v>
      </c>
      <c r="G22">
        <f t="shared" si="2"/>
        <v>59.497345174598351</v>
      </c>
      <c r="H22">
        <f t="shared" si="3"/>
        <v>56.770590069587243</v>
      </c>
    </row>
    <row r="23" spans="1:8" x14ac:dyDescent="0.3">
      <c r="A23">
        <v>5.8700000000000002E-2</v>
      </c>
      <c r="B23">
        <f>(0.0002637*Data!$B$10*Stephest!A23)/(Data!$B$7*Data!$B$5*Data!$B$6*Data!$B$8^2)</f>
        <v>1169.0865347261581</v>
      </c>
      <c r="C23">
        <f t="shared" si="0"/>
        <v>5.9289638531531382E-4</v>
      </c>
      <c r="D23">
        <f t="array" ref="D23">C23*SUM((B$3:I$3)*(BESSELK(SQRT($C23*B$2:I$2),0)/(SQRT($C23*B$2:I$2)*BESSELK(SQRT($C23*B$2:I$2),1))+Data!$B$9)/($C23*B$2:I$2*(1+$C23*B$2:I$2*Data!$B$12*(BESSELK(SQRT($C23*B$2:I$2),0)/(SQRT($C23*B$2:I$2)*BESSELK(SQRT($C23*B$2:I$2),1))+Data!$B$9))))</f>
        <v>1.2060059677117658</v>
      </c>
      <c r="E23">
        <f t="shared" si="1"/>
        <v>1.1432723191317955</v>
      </c>
      <c r="F23">
        <f>(D23*141.2*Data!$B$4*Data!$B$5*Data!$B$2)/(Data!$B$3*Data!$B$10)</f>
        <v>67.696940848374965</v>
      </c>
      <c r="G23">
        <f t="shared" si="2"/>
        <v>67.696940848374965</v>
      </c>
      <c r="H23">
        <f t="shared" si="3"/>
        <v>64.175502140091638</v>
      </c>
    </row>
    <row r="24" spans="1:8" x14ac:dyDescent="0.3">
      <c r="A24">
        <v>6.7000000000000004E-2</v>
      </c>
      <c r="B24">
        <f>(0.0002637*Data!$B$10*Stephest!A24)/(Data!$B$7*Data!$B$5*Data!$B$6*Data!$B$8^2)</f>
        <v>1334.391785803281</v>
      </c>
      <c r="C24">
        <f t="shared" si="0"/>
        <v>5.194480271344615E-4</v>
      </c>
      <c r="D24">
        <f t="array" ref="D24">C24*SUM((B$3:I$3)*(BESSELK(SQRT($C24*B$2:I$2),0)/(SQRT($C24*B$2:I$2)*BESSELK(SQRT($C24*B$2:I$2),1))+Data!$B$9)/($C24*B$2:I$2*(1+$C24*B$2:I$2*Data!$B$12*(BESSELK(SQRT($C24*B$2:I$2),0)/(SQRT($C24*B$2:I$2)*BESSELK(SQRT($C24*B$2:I$2),1))+Data!$B$9))))</f>
        <v>1.3651292065912202</v>
      </c>
      <c r="E24">
        <f t="shared" si="1"/>
        <v>1.2844887957739086</v>
      </c>
      <c r="F24">
        <f>(D24*141.2*Data!$B$4*Data!$B$5*Data!$B$2)/(Data!$B$3*Data!$B$10)</f>
        <v>76.629033042299156</v>
      </c>
      <c r="G24">
        <f t="shared" si="2"/>
        <v>76.629033042299156</v>
      </c>
      <c r="H24">
        <f t="shared" si="3"/>
        <v>72.102430963002504</v>
      </c>
    </row>
    <row r="25" spans="1:8" x14ac:dyDescent="0.3">
      <c r="A25">
        <v>7.6399999999999996E-2</v>
      </c>
      <c r="B25">
        <f>(0.0002637*Data!$B$10*Stephest!A25)/(Data!$B$7*Data!$B$5*Data!$B$6*Data!$B$8^2)</f>
        <v>1521.6049617219501</v>
      </c>
      <c r="C25">
        <f t="shared" si="0"/>
        <v>4.5553688243467181E-4</v>
      </c>
      <c r="D25">
        <f t="array" ref="D25">C25*SUM((B$3:I$3)*(BESSELK(SQRT($C25*B$2:I$2),0)/(SQRT($C25*B$2:I$2)*BESSELK(SQRT($C25*B$2:I$2),1))+Data!$B$9)/($C25*B$2:I$2*(1+$C25*B$2:I$2*Data!$B$12*(BESSELK(SQRT($C25*B$2:I$2),0)/(SQRT($C25*B$2:I$2)*BESSELK(SQRT($C25*B$2:I$2),1))+Data!$B$9))))</f>
        <v>1.5422067482320569</v>
      </c>
      <c r="E25">
        <f t="shared" si="1"/>
        <v>1.4392259767404192</v>
      </c>
      <c r="F25">
        <f>(D25*141.2*Data!$B$4*Data!$B$5*Data!$B$2)/(Data!$B$3*Data!$B$10)</f>
        <v>86.568957207666472</v>
      </c>
      <c r="G25">
        <f t="shared" si="2"/>
        <v>86.568957207666472</v>
      </c>
      <c r="H25">
        <f t="shared" si="3"/>
        <v>80.788319812134418</v>
      </c>
    </row>
    <row r="26" spans="1:8" x14ac:dyDescent="0.3">
      <c r="A26">
        <v>8.6900000000000005E-2</v>
      </c>
      <c r="B26">
        <f>(0.0002637*Data!$B$10*Stephest!A26)/(Data!$B$7*Data!$B$5*Data!$B$6*Data!$B$8^2)</f>
        <v>1730.7260624821658</v>
      </c>
      <c r="C26">
        <f t="shared" si="0"/>
        <v>4.0049502667444104E-4</v>
      </c>
      <c r="D26">
        <f t="array" ref="D26">C26*SUM((B$3:I$3)*(BESSELK(SQRT($C26*B$2:I$2),0)/(SQRT($C26*B$2:I$2)*BESSELK(SQRT($C26*B$2:I$2),1))+Data!$B$9)/($C26*B$2:I$2*(1+$C26*B$2:I$2*Data!$B$12*(BESSELK(SQRT($C26*B$2:I$2),0)/(SQRT($C26*B$2:I$2)*BESSELK(SQRT($C26*B$2:I$2),1))+Data!$B$9))))</f>
        <v>1.7361726062674272</v>
      </c>
      <c r="E26">
        <f t="shared" si="1"/>
        <v>1.6052983869784445</v>
      </c>
      <c r="F26">
        <f>(D26*141.2*Data!$B$4*Data!$B$5*Data!$B$2)/(Data!$B$3*Data!$B$10)</f>
        <v>97.456876148017031</v>
      </c>
      <c r="G26">
        <f t="shared" si="2"/>
        <v>97.456876148017031</v>
      </c>
      <c r="H26">
        <f t="shared" si="3"/>
        <v>90.110491039663131</v>
      </c>
    </row>
    <row r="27" spans="1:8" x14ac:dyDescent="0.3">
      <c r="A27">
        <v>9.8799999999999999E-2</v>
      </c>
      <c r="B27">
        <f>(0.0002637*Data!$B$10*Stephest!A27)/(Data!$B$7*Data!$B$5*Data!$B$6*Data!$B$8^2)</f>
        <v>1967.7299766770768</v>
      </c>
      <c r="C27">
        <f t="shared" si="0"/>
        <v>3.522572653644628E-4</v>
      </c>
      <c r="D27">
        <f t="array" ref="D27">C27*SUM((B$3:I$3)*(BESSELK(SQRT($C27*B$2:I$2),0)/(SQRT($C27*B$2:I$2)*BESSELK(SQRT($C27*B$2:I$2),1))+Data!$B$9)/($C27*B$2:I$2*(1+$C27*B$2:I$2*Data!$B$12*(BESSELK(SQRT($C27*B$2:I$2),0)/(SQRT($C27*B$2:I$2)*BESSELK(SQRT($C27*B$2:I$2),1))+Data!$B$9))))</f>
        <v>1.9512485434669706</v>
      </c>
      <c r="E27">
        <f t="shared" si="1"/>
        <v>1.7856724870012521</v>
      </c>
      <c r="F27">
        <f>(D27*141.2*Data!$B$4*Data!$B$5*Data!$B$2)/(Data!$B$3*Data!$B$10)</f>
        <v>109.52977080054676</v>
      </c>
      <c r="G27">
        <f t="shared" si="2"/>
        <v>109.52977080054676</v>
      </c>
      <c r="H27">
        <f t="shared" si="3"/>
        <v>100.23546148486869</v>
      </c>
    </row>
    <row r="28" spans="1:8" x14ac:dyDescent="0.3">
      <c r="A28">
        <v>0.11210000000000001</v>
      </c>
      <c r="B28">
        <f>(0.0002637*Data!$B$10*Stephest!A28)/(Data!$B$7*Data!$B$5*Data!$B$6*Data!$B$8^2)</f>
        <v>2232.6167043066835</v>
      </c>
      <c r="C28">
        <f t="shared" si="0"/>
        <v>3.1046403049071297E-4</v>
      </c>
      <c r="D28">
        <f t="array" ref="D28">C28*SUM((B$3:I$3)*(BESSELK(SQRT($C28*B$2:I$2),0)/(SQRT($C28*B$2:I$2)*BESSELK(SQRT($C28*B$2:I$2),1))+Data!$B$9)/($C28*B$2:I$2*(1+$C28*B$2:I$2*Data!$B$12*(BESSELK(SQRT($C28*B$2:I$2),0)/(SQRT($C28*B$2:I$2)*BESSELK(SQRT($C28*B$2:I$2),1))+Data!$B$9))))</f>
        <v>2.1858353790727709</v>
      </c>
      <c r="E28">
        <f t="shared" si="1"/>
        <v>1.9772319001060301</v>
      </c>
      <c r="F28">
        <f>(D28*141.2*Data!$B$4*Data!$B$5*Data!$B$2)/(Data!$B$3*Data!$B$10)</f>
        <v>122.6978740761425</v>
      </c>
      <c r="G28">
        <f t="shared" si="2"/>
        <v>122.6978740761425</v>
      </c>
      <c r="H28">
        <f t="shared" si="3"/>
        <v>110.98829903716404</v>
      </c>
    </row>
    <row r="29" spans="1:8" x14ac:dyDescent="0.3">
      <c r="A29">
        <v>0.12709999999999999</v>
      </c>
      <c r="B29">
        <f>(0.0002637*Data!$B$10*Stephest!A29)/(Data!$B$7*Data!$B$5*Data!$B$6*Data!$B$8^2)</f>
        <v>2531.3611339641343</v>
      </c>
      <c r="C29">
        <f t="shared" si="0"/>
        <v>2.7382390100715129E-4</v>
      </c>
      <c r="D29">
        <f t="array" ref="D29">C29*SUM((B$3:I$3)*(BESSELK(SQRT($C29*B$2:I$2),0)/(SQRT($C29*B$2:I$2)*BESSELK(SQRT($C29*B$2:I$2),1))+Data!$B$9)/($C29*B$2:I$2*(1+$C29*B$2:I$2*Data!$B$12*(BESSELK(SQRT($C29*B$2:I$2),0)/(SQRT($C29*B$2:I$2)*BESSELK(SQRT($C29*B$2:I$2),1))+Data!$B$9))))</f>
        <v>2.4433144874255937</v>
      </c>
      <c r="E29">
        <f t="shared" si="1"/>
        <v>2.1817063114429187</v>
      </c>
      <c r="F29">
        <f>(D29*141.2*Data!$B$4*Data!$B$5*Data!$B$2)/(Data!$B$3*Data!$B$10)</f>
        <v>137.15099324347591</v>
      </c>
      <c r="G29">
        <f t="shared" si="2"/>
        <v>137.15099324347591</v>
      </c>
      <c r="H29">
        <f t="shared" si="3"/>
        <v>122.46609641120521</v>
      </c>
    </row>
    <row r="30" spans="1:8" x14ac:dyDescent="0.3">
      <c r="A30">
        <v>0.14399999999999999</v>
      </c>
      <c r="B30">
        <f>(0.0002637*Data!$B$10*Stephest!A30)/(Data!$B$7*Data!$B$5*Data!$B$6*Data!$B$8^2)</f>
        <v>2867.946524711529</v>
      </c>
      <c r="C30">
        <f t="shared" si="0"/>
        <v>2.416876237361731E-4</v>
      </c>
      <c r="D30">
        <f t="array" ref="D30">C30*SUM((B$3:I$3)*(BESSELK(SQRT($C30*B$2:I$2),0)/(SQRT($C30*B$2:I$2)*BESSELK(SQRT($C30*B$2:I$2),1))+Data!$B$9)/($C30*B$2:I$2*(1+$C30*B$2:I$2*Data!$B$12*(BESSELK(SQRT($C30*B$2:I$2),0)/(SQRT($C30*B$2:I$2)*BESSELK(SQRT($C30*B$2:I$2),1))+Data!$B$9))))</f>
        <v>2.7247244907421879</v>
      </c>
      <c r="E30">
        <f t="shared" si="1"/>
        <v>2.3978130460112173</v>
      </c>
      <c r="F30">
        <f>(D30*141.2*Data!$B$4*Data!$B$5*Data!$B$2)/(Data!$B$3*Data!$B$10)</f>
        <v>152.94742946245285</v>
      </c>
      <c r="G30">
        <f t="shared" si="2"/>
        <v>152.94742946245285</v>
      </c>
      <c r="H30">
        <f t="shared" si="3"/>
        <v>134.59685299009934</v>
      </c>
    </row>
    <row r="31" spans="1:8" x14ac:dyDescent="0.3">
      <c r="A31">
        <v>0.16300000000000001</v>
      </c>
      <c r="B31">
        <f>(0.0002637*Data!$B$10*Stephest!A31)/(Data!$B$7*Data!$B$5*Data!$B$6*Data!$B$8^2)</f>
        <v>3246.3561356109672</v>
      </c>
      <c r="C31">
        <f t="shared" si="0"/>
        <v>2.1351544673625105E-4</v>
      </c>
      <c r="D31">
        <f t="array" ref="D31">C31*SUM((B$3:I$3)*(BESSELK(SQRT($C31*B$2:I$2),0)/(SQRT($C31*B$2:I$2)*BESSELK(SQRT($C31*B$2:I$2),1))+Data!$B$9)/($C31*B$2:I$2*(1+$C31*B$2:I$2*Data!$B$12*(BESSELK(SQRT($C31*B$2:I$2),0)/(SQRT($C31*B$2:I$2)*BESSELK(SQRT($C31*B$2:I$2),1))+Data!$B$9))))</f>
        <v>3.0305462402667436</v>
      </c>
      <c r="E31">
        <f t="shared" si="1"/>
        <v>2.6236286932896076</v>
      </c>
      <c r="F31">
        <f>(D31*141.2*Data!$B$4*Data!$B$5*Data!$B$2)/(Data!$B$3*Data!$B$10)</f>
        <v>170.11417443884125</v>
      </c>
      <c r="G31">
        <f t="shared" si="2"/>
        <v>170.11417443884125</v>
      </c>
      <c r="H31">
        <f t="shared" si="3"/>
        <v>147.27260163954247</v>
      </c>
    </row>
    <row r="32" spans="1:8" x14ac:dyDescent="0.3">
      <c r="A32">
        <v>0.18440000000000001</v>
      </c>
      <c r="B32">
        <f>(0.0002637*Data!$B$10*Stephest!A32)/(Data!$B$7*Data!$B$5*Data!$B$6*Data!$B$8^2)</f>
        <v>3672.5648552555972</v>
      </c>
      <c r="C32">
        <f t="shared" si="0"/>
        <v>1.8873653914321543E-4</v>
      </c>
      <c r="D32">
        <f t="array" ref="D32">C32*SUM((B$3:I$3)*(BESSELK(SQRT($C32*B$2:I$2),0)/(SQRT($C32*B$2:I$2)*BESSELK(SQRT($C32*B$2:I$2),1))+Data!$B$9)/($C32*B$2:I$2*(1+$C32*B$2:I$2*Data!$B$12*(BESSELK(SQRT($C32*B$2:I$2),0)/(SQRT($C32*B$2:I$2)*BESSELK(SQRT($C32*B$2:I$2),1))+Data!$B$9))))</f>
        <v>3.3621871791142306</v>
      </c>
      <c r="E32">
        <f t="shared" si="1"/>
        <v>2.8576910805362901</v>
      </c>
      <c r="F32">
        <f>(D32*141.2*Data!$B$4*Data!$B$5*Data!$B$2)/(Data!$B$3*Data!$B$10)</f>
        <v>188.7302324195955</v>
      </c>
      <c r="G32">
        <f t="shared" si="2"/>
        <v>188.7302324195955</v>
      </c>
      <c r="H32">
        <f t="shared" si="3"/>
        <v>160.41126596500388</v>
      </c>
    </row>
    <row r="33" spans="1:8" x14ac:dyDescent="0.3">
      <c r="A33">
        <v>0.20799999999999999</v>
      </c>
      <c r="B33">
        <f>(0.0002637*Data!$B$10*Stephest!A33)/(Data!$B$7*Data!$B$5*Data!$B$6*Data!$B$8^2)</f>
        <v>4142.5894245833197</v>
      </c>
      <c r="C33">
        <f t="shared" si="0"/>
        <v>1.6732220104811982E-4</v>
      </c>
      <c r="D33">
        <f t="array" ref="D33">C33*SUM((B$3:I$3)*(BESSELK(SQRT($C33*B$2:I$2),0)/(SQRT($C33*B$2:I$2)*BESSELK(SQRT($C33*B$2:I$2),1))+Data!$B$9)/($C33*B$2:I$2*(1+$C33*B$2:I$2*Data!$B$12*(BESSELK(SQRT($C33*B$2:I$2),0)/(SQRT($C33*B$2:I$2)*BESSELK(SQRT($C33*B$2:I$2),1))+Data!$B$9))))</f>
        <v>3.7129090845819799</v>
      </c>
      <c r="E33">
        <f t="shared" si="1"/>
        <v>3.0911083193767754</v>
      </c>
      <c r="F33">
        <f>(D33*141.2*Data!$B$4*Data!$B$5*Data!$B$2)/(Data!$B$3*Data!$B$10)</f>
        <v>208.41736558837104</v>
      </c>
      <c r="G33">
        <f t="shared" si="2"/>
        <v>208.41736558837104</v>
      </c>
      <c r="H33">
        <f t="shared" si="3"/>
        <v>173.51371606378459</v>
      </c>
    </row>
    <row r="34" spans="1:8" x14ac:dyDescent="0.3">
      <c r="A34">
        <v>0.23599999999999999</v>
      </c>
      <c r="B34">
        <f>(0.0002637*Data!$B$10*Stephest!A34)/(Data!$B$7*Data!$B$5*Data!$B$6*Data!$B$8^2)</f>
        <v>4700.2456932772275</v>
      </c>
      <c r="C34">
        <f t="shared" si="0"/>
        <v>1.4747041448308869E-4</v>
      </c>
      <c r="D34">
        <f t="array" ref="D34">C34*SUM((B$3:I$3)*(BESSELK(SQRT($C34*B$2:I$2),0)/(SQRT($C34*B$2:I$2)*BESSELK(SQRT($C34*B$2:I$2),1))+Data!$B$9)/($C34*B$2:I$2*(1+$C34*B$2:I$2*Data!$B$12*(BESSELK(SQRT($C34*B$2:I$2),0)/(SQRT($C34*B$2:I$2)*BESSELK(SQRT($C34*B$2:I$2),1))+Data!$B$9))))</f>
        <v>4.1096328734405354</v>
      </c>
      <c r="E34">
        <f t="shared" si="1"/>
        <v>3.3438147918078283</v>
      </c>
      <c r="F34">
        <f>(D34*141.2*Data!$B$4*Data!$B$5*Data!$B$2)/(Data!$B$3*Data!$B$10)</f>
        <v>230.68673040624034</v>
      </c>
      <c r="G34">
        <f t="shared" si="2"/>
        <v>230.68673040624034</v>
      </c>
      <c r="H34">
        <f t="shared" si="3"/>
        <v>187.69893203632699</v>
      </c>
    </row>
    <row r="35" spans="1:8" x14ac:dyDescent="0.3">
      <c r="A35">
        <v>0.26600000000000001</v>
      </c>
      <c r="B35">
        <f>(0.0002637*Data!$B$10*Stephest!A35)/(Data!$B$7*Data!$B$5*Data!$B$6*Data!$B$8^2)</f>
        <v>5297.7345525921301</v>
      </c>
      <c r="C35">
        <f t="shared" si="0"/>
        <v>1.3083841284965763E-4</v>
      </c>
      <c r="D35">
        <f t="array" ref="D35">C35*SUM((B$3:I$3)*(BESSELK(SQRT($C35*B$2:I$2),0)/(SQRT($C35*B$2:I$2)*BESSELK(SQRT($C35*B$2:I$2),1))+Data!$B$9)/($C35*B$2:I$2*(1+$C35*B$2:I$2*Data!$B$12*(BESSELK(SQRT($C35*B$2:I$2),0)/(SQRT($C35*B$2:I$2)*BESSELK(SQRT($C35*B$2:I$2),1))+Data!$B$9))))</f>
        <v>4.5126344773783345</v>
      </c>
      <c r="E35">
        <f t="shared" si="1"/>
        <v>3.5732808882484806</v>
      </c>
      <c r="F35">
        <f>(D35*141.2*Data!$B$4*Data!$B$5*Data!$B$2)/(Data!$B$3*Data!$B$10)</f>
        <v>253.30848889997429</v>
      </c>
      <c r="G35">
        <f t="shared" si="2"/>
        <v>253.30848889997429</v>
      </c>
      <c r="H35">
        <f t="shared" si="3"/>
        <v>200.57959197777419</v>
      </c>
    </row>
    <row r="36" spans="1:8" x14ac:dyDescent="0.3">
      <c r="A36">
        <v>0.3</v>
      </c>
      <c r="B36">
        <f>(0.0002637*Data!$B$10*Stephest!A36)/(Data!$B$7*Data!$B$5*Data!$B$6*Data!$B$8^2)</f>
        <v>5974.8885931490186</v>
      </c>
      <c r="C36">
        <f t="shared" si="0"/>
        <v>1.1601005939336309E-4</v>
      </c>
      <c r="D36">
        <f t="array" ref="D36">C36*SUM((B$3:I$3)*(BESSELK(SQRT($C36*B$2:I$2),0)/(SQRT($C36*B$2:I$2)*BESSELK(SQRT($C36*B$2:I$2),1))+Data!$B$9)/($C36*B$2:I$2*(1+$C36*B$2:I$2*Data!$B$12*(BESSELK(SQRT($C36*B$2:I$2),0)/(SQRT($C36*B$2:I$2)*BESSELK(SQRT($C36*B$2:I$2),1))+Data!$B$9))))</f>
        <v>4.9434555337167643</v>
      </c>
      <c r="E36">
        <f t="shared" si="1"/>
        <v>3.8013622618096763</v>
      </c>
      <c r="F36">
        <f>(D36*141.2*Data!$B$4*Data!$B$5*Data!$B$2)/(Data!$B$3*Data!$B$10)</f>
        <v>277.49184151017261</v>
      </c>
      <c r="G36">
        <f t="shared" si="2"/>
        <v>277.49184151017261</v>
      </c>
      <c r="H36">
        <f t="shared" si="3"/>
        <v>213.38252303116175</v>
      </c>
    </row>
    <row r="37" spans="1:8" x14ac:dyDescent="0.3">
      <c r="A37">
        <v>0.33900000000000002</v>
      </c>
      <c r="B37">
        <f>(0.0002637*Data!$B$10*Stephest!A37)/(Data!$B$7*Data!$B$5*Data!$B$6*Data!$B$8^2)</f>
        <v>6751.6241102583917</v>
      </c>
      <c r="C37">
        <f t="shared" si="0"/>
        <v>1.0266376937465759E-4</v>
      </c>
      <c r="D37">
        <f t="array" ref="D37">C37*SUM((B$3:I$3)*(BESSELK(SQRT($C37*B$2:I$2),0)/(SQRT($C37*B$2:I$2)*BESSELK(SQRT($C37*B$2:I$2),1))+Data!$B$9)/($C37*B$2:I$2*(1+$C37*B$2:I$2*Data!$B$12*(BESSELK(SQRT($C37*B$2:I$2),0)/(SQRT($C37*B$2:I$2)*BESSELK(SQRT($C37*B$2:I$2),1))+Data!$B$9))))</f>
        <v>5.4059781513887879</v>
      </c>
      <c r="E37">
        <f t="shared" si="1"/>
        <v>4.0203889074568169</v>
      </c>
      <c r="F37">
        <f>(D37*141.2*Data!$B$4*Data!$B$5*Data!$B$2)/(Data!$B$3*Data!$B$10)</f>
        <v>303.45470332667554</v>
      </c>
      <c r="G37">
        <f t="shared" si="2"/>
        <v>303.45470332667554</v>
      </c>
      <c r="H37">
        <f t="shared" si="3"/>
        <v>225.67718348190996</v>
      </c>
    </row>
    <row r="38" spans="1:8" x14ac:dyDescent="0.3">
      <c r="A38">
        <v>0.38200000000000001</v>
      </c>
      <c r="B38">
        <f>(0.0002637*Data!$B$10*Stephest!A38)/(Data!$B$7*Data!$B$5*Data!$B$6*Data!$B$8^2)</f>
        <v>7608.0248086097508</v>
      </c>
      <c r="C38">
        <f t="shared" si="0"/>
        <v>9.1107376486934354E-5</v>
      </c>
      <c r="D38">
        <f t="array" ref="D38">C38*SUM((B$3:I$3)*(BESSELK(SQRT($C38*B$2:I$2),0)/(SQRT($C38*B$2:I$2)*BESSELK(SQRT($C38*B$2:I$2),1))+Data!$B$9)/($C38*B$2:I$2*(1+$C38*B$2:I$2*Data!$B$12*(BESSELK(SQRT($C38*B$2:I$2),0)/(SQRT($C38*B$2:I$2)*BESSELK(SQRT($C38*B$2:I$2),1))+Data!$B$9))))</f>
        <v>5.879611725949875</v>
      </c>
      <c r="E38">
        <f t="shared" si="1"/>
        <v>4.2076284995891946</v>
      </c>
      <c r="F38">
        <f>(D38*141.2*Data!$B$4*Data!$B$5*Data!$B$2)/(Data!$B$3*Data!$B$10)</f>
        <v>330.04125840127654</v>
      </c>
      <c r="G38">
        <f t="shared" si="2"/>
        <v>330.04125840127654</v>
      </c>
      <c r="H38">
        <f t="shared" si="3"/>
        <v>236.18753577901359</v>
      </c>
    </row>
    <row r="39" spans="1:8" x14ac:dyDescent="0.3">
      <c r="A39">
        <v>0.43099999999999999</v>
      </c>
      <c r="B39">
        <f>(0.0002637*Data!$B$10*Stephest!A39)/(Data!$B$7*Data!$B$5*Data!$B$6*Data!$B$8^2)</f>
        <v>8583.9232788240915</v>
      </c>
      <c r="C39">
        <f t="shared" si="0"/>
        <v>8.0749461294684277E-5</v>
      </c>
      <c r="D39">
        <f t="array" ref="D39">C39*SUM((B$3:I$3)*(BESSELK(SQRT($C39*B$2:I$2),0)/(SQRT($C39*B$2:I$2)*BESSELK(SQRT($C39*B$2:I$2),1))+Data!$B$9)/($C39*B$2:I$2*(1+$C39*B$2:I$2*Data!$B$12*(BESSELK(SQRT($C39*B$2:I$2),0)/(SQRT($C39*B$2:I$2)*BESSELK(SQRT($C39*B$2:I$2),1))+Data!$B$9))))</f>
        <v>6.376678067600027</v>
      </c>
      <c r="E39">
        <f t="shared" ref="E39:E70" si="4">B39*((D39-D38)/(B39-B38))</f>
        <v>4.3721549643105169</v>
      </c>
      <c r="F39">
        <f>(D39*141.2*Data!$B$4*Data!$B$5*Data!$B$2)/(Data!$B$3*Data!$B$10)</f>
        <v>357.94316902967472</v>
      </c>
      <c r="G39">
        <f t="shared" si="2"/>
        <v>357.94316902967472</v>
      </c>
      <c r="H39">
        <f t="shared" ref="H39:H70" si="5">A39*((G39-G38)/(A39-A38))</f>
        <v>245.42292818040042</v>
      </c>
    </row>
    <row r="40" spans="1:8" x14ac:dyDescent="0.3">
      <c r="A40">
        <v>0.48599999999999999</v>
      </c>
      <c r="B40">
        <f>(0.0002637*Data!$B$10*Stephest!A40)/(Data!$B$7*Data!$B$5*Data!$B$6*Data!$B$8^2)</f>
        <v>9679.3195209014102</v>
      </c>
      <c r="C40">
        <f t="shared" si="0"/>
        <v>7.1611147773680922E-5</v>
      </c>
      <c r="D40">
        <f t="array" ref="D40">C40*SUM((B$3:I$3)*(BESSELK(SQRT($C40*B$2:I$2),0)/(SQRT($C40*B$2:I$2)*BESSELK(SQRT($C40*B$2:I$2),1))+Data!$B$9)/($C40*B$2:I$2*(1+$C40*B$2:I$2*Data!$B$12*(BESSELK(SQRT($C40*B$2:I$2),0)/(SQRT($C40*B$2:I$2)*BESSELK(SQRT($C40*B$2:I$2),1))+Data!$B$9))))</f>
        <v>6.8853772977770777</v>
      </c>
      <c r="E40">
        <f t="shared" si="4"/>
        <v>4.4950513793826721</v>
      </c>
      <c r="F40">
        <f>(D40*141.2*Data!$B$4*Data!$B$5*Data!$B$2)/(Data!$B$3*Data!$B$10)</f>
        <v>386.49807059475557</v>
      </c>
      <c r="G40">
        <f t="shared" si="2"/>
        <v>386.49807059475557</v>
      </c>
      <c r="H40">
        <f t="shared" si="5"/>
        <v>252.32149382962359</v>
      </c>
    </row>
    <row r="41" spans="1:8" x14ac:dyDescent="0.3">
      <c r="A41">
        <v>0.54700000000000004</v>
      </c>
      <c r="B41">
        <f>(0.0002637*Data!$B$10*Stephest!A41)/(Data!$B$7*Data!$B$5*Data!$B$6*Data!$B$8^2)</f>
        <v>10894.213534841712</v>
      </c>
      <c r="C41">
        <f t="shared" si="0"/>
        <v>6.3625261093252136E-5</v>
      </c>
      <c r="D41">
        <f t="array" ref="D41">C41*SUM((B$3:I$3)*(BESSELK(SQRT($C41*B$2:I$2),0)/(SQRT($C41*B$2:I$2)*BESSELK(SQRT($C41*B$2:I$2),1))+Data!$B$9)/($C41*B$2:I$2*(1+$C41*B$2:I$2*Data!$B$12*(BESSELK(SQRT($C41*B$2:I$2),0)/(SQRT($C41*B$2:I$2)*BESSELK(SQRT($C41*B$2:I$2),1))+Data!$B$9))))</f>
        <v>7.3947805470774508</v>
      </c>
      <c r="E41">
        <f t="shared" si="4"/>
        <v>4.5679274978246509</v>
      </c>
      <c r="F41">
        <f>(D41*141.2*Data!$B$4*Data!$B$5*Data!$B$2)/(Data!$B$3*Data!$B$10)</f>
        <v>415.09249098662826</v>
      </c>
      <c r="G41">
        <f t="shared" si="2"/>
        <v>415.09249098662826</v>
      </c>
      <c r="H41">
        <f t="shared" si="5"/>
        <v>256.41226154679259</v>
      </c>
    </row>
    <row r="42" spans="1:8" x14ac:dyDescent="0.3">
      <c r="A42">
        <v>0.61699999999999999</v>
      </c>
      <c r="B42">
        <f>(0.0002637*Data!$B$10*Stephest!A42)/(Data!$B$7*Data!$B$5*Data!$B$6*Data!$B$8^2)</f>
        <v>12288.354206576483</v>
      </c>
      <c r="C42">
        <f t="shared" si="0"/>
        <v>5.6406836009738936E-5</v>
      </c>
      <c r="D42">
        <f t="array" ref="D42">C42*SUM((B$3:I$3)*(BESSELK(SQRT($C42*B$2:I$2),0)/(SQRT($C42*B$2:I$2)*BESSELK(SQRT($C42*B$2:I$2),1))+Data!$B$9)/($C42*B$2:I$2*(1+$C42*B$2:I$2*Data!$B$12*(BESSELK(SQRT($C42*B$2:I$2),0)/(SQRT($C42*B$2:I$2)*BESSELK(SQRT($C42*B$2:I$2),1))+Data!$B$9))))</f>
        <v>7.9162874385982622</v>
      </c>
      <c r="E42">
        <f t="shared" si="4"/>
        <v>4.5967107438334391</v>
      </c>
      <c r="F42">
        <f>(D42*141.2*Data!$B$4*Data!$B$5*Data!$B$2)/(Data!$B$3*Data!$B$10)</f>
        <v>444.36632721340055</v>
      </c>
      <c r="G42">
        <f t="shared" si="2"/>
        <v>444.36632721340055</v>
      </c>
      <c r="H42">
        <f t="shared" si="5"/>
        <v>258.02795645597877</v>
      </c>
    </row>
    <row r="43" spans="1:8" x14ac:dyDescent="0.3">
      <c r="A43">
        <v>0.69499999999999995</v>
      </c>
      <c r="B43">
        <f>(0.0002637*Data!$B$10*Stephest!A43)/(Data!$B$7*Data!$B$5*Data!$B$6*Data!$B$8^2)</f>
        <v>13841.825240795226</v>
      </c>
      <c r="C43">
        <f t="shared" si="0"/>
        <v>5.0076284630228674E-5</v>
      </c>
      <c r="D43">
        <f t="array" ref="D43">C43*SUM((B$3:I$3)*(BESSELK(SQRT($C43*B$2:I$2),0)/(SQRT($C43*B$2:I$2)*BESSELK(SQRT($C43*B$2:I$2),1))+Data!$B$9)/($C43*B$2:I$2*(1+$C43*B$2:I$2*Data!$B$12*(BESSELK(SQRT($C43*B$2:I$2),0)/(SQRT($C43*B$2:I$2)*BESSELK(SQRT($C43*B$2:I$2),1))+Data!$B$9))))</f>
        <v>8.4278995173411175</v>
      </c>
      <c r="E43">
        <f t="shared" si="4"/>
        <v>4.5585948041831399</v>
      </c>
      <c r="F43">
        <f>(D43*141.2*Data!$B$4*Data!$B$5*Data!$B$2)/(Data!$B$3*Data!$B$10)</f>
        <v>473.08473620907375</v>
      </c>
      <c r="G43">
        <f t="shared" si="2"/>
        <v>473.08473620907375</v>
      </c>
      <c r="H43">
        <f t="shared" si="5"/>
        <v>255.88838784606261</v>
      </c>
    </row>
    <row r="44" spans="1:8" x14ac:dyDescent="0.3">
      <c r="A44">
        <v>0.78300000000000003</v>
      </c>
      <c r="B44">
        <f>(0.0002637*Data!$B$10*Stephest!A44)/(Data!$B$7*Data!$B$5*Data!$B$6*Data!$B$8^2)</f>
        <v>15594.45922811894</v>
      </c>
      <c r="C44">
        <f t="shared" si="0"/>
        <v>4.4448298618146776E-5</v>
      </c>
      <c r="D44">
        <f t="array" ref="D44">C44*SUM((B$3:I$3)*(BESSELK(SQRT($C44*B$2:I$2),0)/(SQRT($C44*B$2:I$2)*BESSELK(SQRT($C44*B$2:I$2),1))+Data!$B$9)/($C44*B$2:I$2*(1+$C44*B$2:I$2*Data!$B$12*(BESSELK(SQRT($C44*B$2:I$2),0)/(SQRT($C44*B$2:I$2)*BESSELK(SQRT($C44*B$2:I$2),1))+Data!$B$9))))</f>
        <v>8.9293745240125961</v>
      </c>
      <c r="E44">
        <f t="shared" si="4"/>
        <v>4.4619878434519018</v>
      </c>
      <c r="F44">
        <f>(D44*141.2*Data!$B$4*Data!$B$5*Data!$B$2)/(Data!$B$3*Data!$B$10)</f>
        <v>501.23411919097549</v>
      </c>
      <c r="G44">
        <f t="shared" si="2"/>
        <v>501.23411919097549</v>
      </c>
      <c r="H44">
        <f t="shared" si="5"/>
        <v>250.46553266851186</v>
      </c>
    </row>
    <row r="45" spans="1:8" x14ac:dyDescent="0.3">
      <c r="A45">
        <v>0.88200000000000001</v>
      </c>
      <c r="B45">
        <f>(0.0002637*Data!$B$10*Stephest!A45)/(Data!$B$7*Data!$B$5*Data!$B$6*Data!$B$8^2)</f>
        <v>17566.172463858114</v>
      </c>
      <c r="C45">
        <f t="shared" si="0"/>
        <v>3.9459203875293569E-5</v>
      </c>
      <c r="D45">
        <f t="array" ref="D45">C45*SUM((B$3:I$3)*(BESSELK(SQRT($C45*B$2:I$2),0)/(SQRT($C45*B$2:I$2)*BESSELK(SQRT($C45*B$2:I$2),1))+Data!$B$9)/($C45*B$2:I$2*(1+$C45*B$2:I$2*Data!$B$12*(BESSELK(SQRT($C45*B$2:I$2),0)/(SQRT($C45*B$2:I$2)*BESSELK(SQRT($C45*B$2:I$2),1))+Data!$B$9))))</f>
        <v>9.412308076463523</v>
      </c>
      <c r="E45">
        <f t="shared" si="4"/>
        <v>4.3024989218355332</v>
      </c>
      <c r="F45">
        <f>(D45*141.2*Data!$B$4*Data!$B$5*Data!$B$2)/(Data!$B$3*Data!$B$10)</f>
        <v>528.34271152737733</v>
      </c>
      <c r="G45">
        <f t="shared" si="2"/>
        <v>528.34271152737733</v>
      </c>
      <c r="H45">
        <f t="shared" si="5"/>
        <v>241.5129135424892</v>
      </c>
    </row>
    <row r="46" spans="1:8" x14ac:dyDescent="0.3">
      <c r="A46">
        <v>0.99299999999999999</v>
      </c>
      <c r="B46">
        <f>(0.0002637*Data!$B$10*Stephest!A46)/(Data!$B$7*Data!$B$5*Data!$B$6*Data!$B$8^2)</f>
        <v>19776.881243323252</v>
      </c>
      <c r="C46">
        <f t="shared" si="0"/>
        <v>3.5048356312194289E-5</v>
      </c>
      <c r="D46">
        <f t="array" ref="D46">C46*SUM((B$3:I$3)*(BESSELK(SQRT($C46*B$2:I$2),0)/(SQRT($C46*B$2:I$2)*BESSELK(SQRT($C46*B$2:I$2),1))+Data!$B$9)/($C46*B$2:I$2*(1+$C46*B$2:I$2*Data!$B$12*(BESSELK(SQRT($C46*B$2:I$2),0)/(SQRT($C46*B$2:I$2)*BESSELK(SQRT($C46*B$2:I$2),1))+Data!$B$9))))</f>
        <v>9.86885762762134</v>
      </c>
      <c r="E46">
        <f t="shared" si="4"/>
        <v>4.0842676063037127</v>
      </c>
      <c r="F46">
        <f>(D46*141.2*Data!$B$4*Data!$B$5*Data!$B$2)/(Data!$B$3*Data!$B$10)</f>
        <v>553.97028617174226</v>
      </c>
      <c r="G46">
        <f t="shared" si="2"/>
        <v>553.97028617174226</v>
      </c>
      <c r="H46">
        <f t="shared" si="5"/>
        <v>229.26289749418353</v>
      </c>
    </row>
    <row r="47" spans="1:8" x14ac:dyDescent="0.3">
      <c r="A47">
        <v>1.1180000000000001</v>
      </c>
      <c r="B47">
        <f>(0.0002637*Data!$B$10*Stephest!A47)/(Data!$B$7*Data!$B$5*Data!$B$6*Data!$B$8^2)</f>
        <v>22266.418157135347</v>
      </c>
      <c r="C47">
        <f t="shared" si="0"/>
        <v>3.1129711822906011E-5</v>
      </c>
      <c r="D47">
        <f t="array" ref="D47">C47*SUM((B$3:I$3)*(BESSELK(SQRT($C47*B$2:I$2),0)/(SQRT($C47*B$2:I$2)*BESSELK(SQRT($C47*B$2:I$2),1))+Data!$B$9)/($C47*B$2:I$2*(1+$C47*B$2:I$2*Data!$B$12*(BESSELK(SQRT($C47*B$2:I$2),0)/(SQRT($C47*B$2:I$2)*BESSELK(SQRT($C47*B$2:I$2),1))+Data!$B$9))))</f>
        <v>10.295555678860003</v>
      </c>
      <c r="E47">
        <f t="shared" si="4"/>
        <v>3.8163873702785978</v>
      </c>
      <c r="F47">
        <f>(D47*141.2*Data!$B$4*Data!$B$5*Data!$B$2)/(Data!$B$3*Data!$B$10)</f>
        <v>577.92220142604924</v>
      </c>
      <c r="G47">
        <f t="shared" si="2"/>
        <v>577.92220142604924</v>
      </c>
      <c r="H47">
        <f t="shared" si="5"/>
        <v>214.22593003452147</v>
      </c>
    </row>
    <row r="48" spans="1:8" x14ac:dyDescent="0.3">
      <c r="A48">
        <v>1.2589999999999999</v>
      </c>
      <c r="B48">
        <f>(0.0002637*Data!$B$10*Stephest!A48)/(Data!$B$7*Data!$B$5*Data!$B$6*Data!$B$8^2)</f>
        <v>25074.615795915379</v>
      </c>
      <c r="C48">
        <f t="shared" si="0"/>
        <v>2.7643381904693351E-5</v>
      </c>
      <c r="D48">
        <f t="array" ref="D48">C48*SUM((B$3:I$3)*(BESSELK(SQRT($C48*B$2:I$2),0)/(SQRT($C48*B$2:I$2)*BESSELK(SQRT($C48*B$2:I$2),1))+Data!$B$9)/($C48*B$2:I$2*(1+$C48*B$2:I$2*Data!$B$12*(BESSELK(SQRT($C48*B$2:I$2),0)/(SQRT($C48*B$2:I$2)*BESSELK(SQRT($C48*B$2:I$2),1))+Data!$B$9))))</f>
        <v>10.68839388921613</v>
      </c>
      <c r="E48">
        <f t="shared" si="4"/>
        <v>3.5076830272224435</v>
      </c>
      <c r="F48">
        <f>(D48*141.2*Data!$B$4*Data!$B$5*Data!$B$2)/(Data!$B$3*Data!$B$10)</f>
        <v>599.97345639613752</v>
      </c>
      <c r="G48">
        <f t="shared" si="2"/>
        <v>599.97345639613752</v>
      </c>
      <c r="H48">
        <f t="shared" si="5"/>
        <v>196.89737593858996</v>
      </c>
    </row>
    <row r="49" spans="1:8" x14ac:dyDescent="0.3">
      <c r="A49">
        <v>1.417</v>
      </c>
      <c r="B49">
        <f>(0.0002637*Data!$B$10*Stephest!A49)/(Data!$B$7*Data!$B$5*Data!$B$6*Data!$B$8^2)</f>
        <v>28221.390454973869</v>
      </c>
      <c r="C49">
        <f t="shared" si="0"/>
        <v>2.4561057034586395E-5</v>
      </c>
      <c r="D49">
        <f t="array" ref="D49">C49*SUM((B$3:I$3)*(BESSELK(SQRT($C49*B$2:I$2),0)/(SQRT($C49*B$2:I$2)*BESSELK(SQRT($C49*B$2:I$2),1))+Data!$B$9)/($C49*B$2:I$2*(1+$C49*B$2:I$2*Data!$B$12*(BESSELK(SQRT($C49*B$2:I$2),0)/(SQRT($C49*B$2:I$2)*BESSELK(SQRT($C49*B$2:I$2),1))+Data!$B$9))))</f>
        <v>11.041903602310356</v>
      </c>
      <c r="E49">
        <f t="shared" si="4"/>
        <v>3.1704004016108698</v>
      </c>
      <c r="F49">
        <f>(D49*141.2*Data!$B$4*Data!$B$5*Data!$B$2)/(Data!$B$3*Data!$B$10)</f>
        <v>619.8170780509065</v>
      </c>
      <c r="G49">
        <f t="shared" si="2"/>
        <v>619.8170780509065</v>
      </c>
      <c r="H49">
        <f t="shared" si="5"/>
        <v>177.96463218232671</v>
      </c>
    </row>
    <row r="50" spans="1:8" x14ac:dyDescent="0.3">
      <c r="A50">
        <v>1.595</v>
      </c>
      <c r="B50">
        <f>(0.0002637*Data!$B$10*Stephest!A50)/(Data!$B$7*Data!$B$5*Data!$B$6*Data!$B$8^2)</f>
        <v>31766.491020242283</v>
      </c>
      <c r="C50">
        <f t="shared" si="0"/>
        <v>2.1820073867090234E-5</v>
      </c>
      <c r="D50">
        <f t="array" ref="D50">C50*SUM((B$3:I$3)*(BESSELK(SQRT($C50*B$2:I$2),0)/(SQRT($C50*B$2:I$2)*BESSELK(SQRT($C50*B$2:I$2),1))+Data!$B$9)/($C50*B$2:I$2*(1+$C50*B$2:I$2*Data!$B$12*(BESSELK(SQRT($C50*B$2:I$2),0)/(SQRT($C50*B$2:I$2)*BESSELK(SQRT($C50*B$2:I$2),1))+Data!$B$9))))</f>
        <v>11.356795754293525</v>
      </c>
      <c r="E50">
        <f t="shared" si="4"/>
        <v>2.8216459686132356</v>
      </c>
      <c r="F50">
        <f>(D50*141.2*Data!$B$4*Data!$B$5*Data!$B$2)/(Data!$B$3*Data!$B$10)</f>
        <v>637.49297349184599</v>
      </c>
      <c r="G50">
        <f t="shared" si="2"/>
        <v>637.49297349184599</v>
      </c>
      <c r="H50">
        <f t="shared" si="5"/>
        <v>158.38793948482297</v>
      </c>
    </row>
    <row r="51" spans="1:8" x14ac:dyDescent="0.3">
      <c r="A51">
        <v>1.7949999999999999</v>
      </c>
      <c r="B51">
        <f>(0.0002637*Data!$B$10*Stephest!A51)/(Data!$B$7*Data!$B$5*Data!$B$6*Data!$B$8^2)</f>
        <v>35749.750082341627</v>
      </c>
      <c r="C51">
        <f t="shared" si="0"/>
        <v>1.9388867865186032E-5</v>
      </c>
      <c r="D51">
        <f t="array" ref="D51">C51*SUM((B$3:I$3)*(BESSELK(SQRT($C51*B$2:I$2),0)/(SQRT($C51*B$2:I$2)*BESSELK(SQRT($C51*B$2:I$2),1))+Data!$B$9)/($C51*B$2:I$2*(1+$C51*B$2:I$2*Data!$B$12*(BESSELK(SQRT($C51*B$2:I$2),0)/(SQRT($C51*B$2:I$2)*BESSELK(SQRT($C51*B$2:I$2),1))+Data!$B$9))))</f>
        <v>11.63246198175672</v>
      </c>
      <c r="E51">
        <f t="shared" si="4"/>
        <v>2.4741043914821699</v>
      </c>
      <c r="F51">
        <f>(D51*141.2*Data!$B$4*Data!$B$5*Data!$B$2)/(Data!$B$3*Data!$B$10)</f>
        <v>652.96699335086748</v>
      </c>
      <c r="G51">
        <f t="shared" si="2"/>
        <v>652.96699335086748</v>
      </c>
      <c r="H51">
        <f t="shared" si="5"/>
        <v>138.87932823471795</v>
      </c>
    </row>
    <row r="52" spans="1:8" x14ac:dyDescent="0.3">
      <c r="A52">
        <v>2.0209999999999999</v>
      </c>
      <c r="B52">
        <f>(0.0002637*Data!$B$10*Stephest!A52)/(Data!$B$7*Data!$B$5*Data!$B$6*Data!$B$8^2)</f>
        <v>40250.83282251389</v>
      </c>
      <c r="C52">
        <f t="shared" si="0"/>
        <v>1.7220691646713966E-5</v>
      </c>
      <c r="D52">
        <f t="array" ref="D52">C52*SUM((B$3:I$3)*(BESSELK(SQRT($C52*B$2:I$2),0)/(SQRT($C52*B$2:I$2)*BESSELK(SQRT($C52*B$2:I$2),1))+Data!$B$9)/($C52*B$2:I$2*(1+$C52*B$2:I$2*Data!$B$12*(BESSELK(SQRT($C52*B$2:I$2),0)/(SQRT($C52*B$2:I$2)*BESSELK(SQRT($C52*B$2:I$2),1))+Data!$B$9))))</f>
        <v>11.871989776798191</v>
      </c>
      <c r="E52">
        <f t="shared" si="4"/>
        <v>2.1419720078708577</v>
      </c>
      <c r="F52">
        <f>(D52*141.2*Data!$B$4*Data!$B$5*Data!$B$2)/(Data!$B$3*Data!$B$10)</f>
        <v>666.41244835407178</v>
      </c>
      <c r="G52">
        <f t="shared" si="2"/>
        <v>666.41244835407178</v>
      </c>
      <c r="H52">
        <f t="shared" si="5"/>
        <v>120.23568390033581</v>
      </c>
    </row>
    <row r="53" spans="1:8" x14ac:dyDescent="0.3">
      <c r="A53">
        <v>2.2749999999999999</v>
      </c>
      <c r="B53">
        <f>(0.0002637*Data!$B$10*Stephest!A53)/(Data!$B$7*Data!$B$5*Data!$B$6*Data!$B$8^2)</f>
        <v>45309.571831380061</v>
      </c>
      <c r="C53">
        <f t="shared" si="0"/>
        <v>1.5298029810113814E-5</v>
      </c>
      <c r="D53">
        <f t="array" ref="D53">C53*SUM((B$3:I$3)*(BESSELK(SQRT($C53*B$2:I$2),0)/(SQRT($C53*B$2:I$2)*BESSELK(SQRT($C53*B$2:I$2),1))+Data!$B$9)/($C53*B$2:I$2*(1+$C53*B$2:I$2*Data!$B$12*(BESSELK(SQRT($C53*B$2:I$2),0)/(SQRT($C53*B$2:I$2)*BESSELK(SQRT($C53*B$2:I$2),1))+Data!$B$9))))</f>
        <v>12.076869528471704</v>
      </c>
      <c r="E53">
        <f t="shared" si="4"/>
        <v>1.8350450199103996</v>
      </c>
      <c r="F53">
        <f>(D53*141.2*Data!$B$4*Data!$B$5*Data!$B$2)/(Data!$B$3*Data!$B$10)</f>
        <v>677.91299876709115</v>
      </c>
      <c r="G53">
        <f t="shared" si="2"/>
        <v>677.91299876709115</v>
      </c>
      <c r="H53">
        <f t="shared" si="5"/>
        <v>103.00689838432703</v>
      </c>
    </row>
    <row r="54" spans="1:8" x14ac:dyDescent="0.3">
      <c r="A54">
        <v>2.56</v>
      </c>
      <c r="B54">
        <f>(0.0002637*Data!$B$10*Stephest!A54)/(Data!$B$7*Data!$B$5*Data!$B$6*Data!$B$8^2)</f>
        <v>50985.715994871622</v>
      </c>
      <c r="C54">
        <f t="shared" si="0"/>
        <v>1.3594928835159738E-5</v>
      </c>
      <c r="D54">
        <f t="array" ref="D54">C54*SUM((B$3:I$3)*(BESSELK(SQRT($C54*B$2:I$2),0)/(SQRT($C54*B$2:I$2)*BESSELK(SQRT($C54*B$2:I$2),1))+Data!$B$9)/($C54*B$2:I$2*(1+$C54*B$2:I$2*Data!$B$12*(BESSELK(SQRT($C54*B$2:I$2),0)/(SQRT($C54*B$2:I$2)*BESSELK(SQRT($C54*B$2:I$2),1))+Data!$B$9))))</f>
        <v>12.250885931323181</v>
      </c>
      <c r="E54">
        <f t="shared" si="4"/>
        <v>1.5630947063150191</v>
      </c>
      <c r="F54">
        <f>(D54*141.2*Data!$B$4*Data!$B$5*Data!$B$2)/(Data!$B$3*Data!$B$10)</f>
        <v>687.68109150118858</v>
      </c>
      <c r="G54">
        <f t="shared" si="2"/>
        <v>687.68109150118858</v>
      </c>
      <c r="H54">
        <f t="shared" si="5"/>
        <v>87.741464558910138</v>
      </c>
    </row>
    <row r="55" spans="1:8" x14ac:dyDescent="0.3">
      <c r="A55">
        <v>2.8809999999999998</v>
      </c>
      <c r="B55">
        <f>(0.0002637*Data!$B$10*Stephest!A55)/(Data!$B$7*Data!$B$5*Data!$B$6*Data!$B$8^2)</f>
        <v>57378.846789541079</v>
      </c>
      <c r="C55">
        <f t="shared" si="0"/>
        <v>1.2080186677545617E-5</v>
      </c>
      <c r="D55">
        <f t="array" ref="D55">C55*SUM((B$3:I$3)*(BESSELK(SQRT($C55*B$2:I$2),0)/(SQRT($C55*B$2:I$2)*BESSELK(SQRT($C55*B$2:I$2),1))+Data!$B$9)/($C55*B$2:I$2*(1+$C55*B$2:I$2*Data!$B$12*(BESSELK(SQRT($C55*B$2:I$2),0)/(SQRT($C55*B$2:I$2)*BESSELK(SQRT($C55*B$2:I$2),1))+Data!$B$9))))</f>
        <v>12.39914880287083</v>
      </c>
      <c r="E55">
        <f t="shared" si="4"/>
        <v>1.3306708190927614</v>
      </c>
      <c r="F55">
        <f>(D55*141.2*Data!$B$4*Data!$B$5*Data!$B$2)/(Data!$B$3*Data!$B$10)</f>
        <v>696.00355682382315</v>
      </c>
      <c r="G55">
        <f t="shared" si="2"/>
        <v>696.00355682382315</v>
      </c>
      <c r="H55">
        <f t="shared" si="5"/>
        <v>74.694774437726522</v>
      </c>
    </row>
    <row r="56" spans="1:8" x14ac:dyDescent="0.3">
      <c r="A56">
        <v>3.242</v>
      </c>
      <c r="B56">
        <f>(0.0002637*Data!$B$10*Stephest!A56)/(Data!$B$7*Data!$B$5*Data!$B$6*Data!$B$8^2)</f>
        <v>64568.6293966304</v>
      </c>
      <c r="C56">
        <f t="shared" si="0"/>
        <v>1.0735045594697385E-5</v>
      </c>
      <c r="D56">
        <f t="array" ref="D56">C56*SUM((B$3:I$3)*(BESSELK(SQRT($C56*B$2:I$2),0)/(SQRT($C56*B$2:I$2)*BESSELK(SQRT($C56*B$2:I$2),1))+Data!$B$9)/($C56*B$2:I$2*(1+$C56*B$2:I$2*Data!$B$12*(BESSELK(SQRT($C56*B$2:I$2),0)/(SQRT($C56*B$2:I$2)*BESSELK(SQRT($C56*B$2:I$2),1))+Data!$B$9))))</f>
        <v>12.525884304020868</v>
      </c>
      <c r="E56">
        <f t="shared" si="4"/>
        <v>1.1381620352587976</v>
      </c>
      <c r="F56">
        <f>(D56*141.2*Data!$B$4*Data!$B$5*Data!$B$2)/(Data!$B$3*Data!$B$10)</f>
        <v>703.11762255354915</v>
      </c>
      <c r="G56">
        <f t="shared" si="2"/>
        <v>703.11762255354915</v>
      </c>
      <c r="H56">
        <f t="shared" si="5"/>
        <v>63.888645694658457</v>
      </c>
    </row>
    <row r="57" spans="1:8" x14ac:dyDescent="0.3">
      <c r="A57">
        <v>3.6480000000000001</v>
      </c>
      <c r="B57">
        <f>(0.0002637*Data!$B$10*Stephest!A57)/(Data!$B$7*Data!$B$5*Data!$B$6*Data!$B$8^2)</f>
        <v>72654.645292692076</v>
      </c>
      <c r="C57">
        <f t="shared" si="0"/>
        <v>9.5403009369541995E-6</v>
      </c>
      <c r="D57">
        <f t="array" ref="D57">C57*SUM((B$3:I$3)*(BESSELK(SQRT($C57*B$2:I$2),0)/(SQRT($C57*B$2:I$2)*BESSELK(SQRT($C57*B$2:I$2),1))+Data!$B$9)/($C57*B$2:I$2*(1+$C57*B$2:I$2*Data!$B$12*(BESSELK(SQRT($C57*B$2:I$2),0)/(SQRT($C57*B$2:I$2)*BESSELK(SQRT($C57*B$2:I$2),1))+Data!$B$9))))</f>
        <v>12.63542244917716</v>
      </c>
      <c r="E57">
        <f t="shared" si="4"/>
        <v>0.98422451608411299</v>
      </c>
      <c r="F57">
        <f>(D57*141.2*Data!$B$4*Data!$B$5*Data!$B$2)/(Data!$B$3*Data!$B$10)</f>
        <v>709.26634613520412</v>
      </c>
      <c r="G57">
        <f t="shared" si="2"/>
        <v>709.26634613520412</v>
      </c>
      <c r="H57">
        <f t="shared" si="5"/>
        <v>55.247644398712552</v>
      </c>
    </row>
    <row r="58" spans="1:8" x14ac:dyDescent="0.3">
      <c r="A58">
        <v>4.1050000000000004</v>
      </c>
      <c r="B58">
        <f>(0.0002637*Data!$B$10*Stephest!A58)/(Data!$B$7*Data!$B$5*Data!$B$6*Data!$B$8^2)</f>
        <v>81756.392249589087</v>
      </c>
      <c r="C58">
        <f t="shared" si="0"/>
        <v>8.4782016609035123E-6</v>
      </c>
      <c r="D58">
        <f t="array" ref="D58">C58*SUM((B$3:I$3)*(BESSELK(SQRT($C58*B$2:I$2),0)/(SQRT($C58*B$2:I$2)*BESSELK(SQRT($C58*B$2:I$2),1))+Data!$B$9)/($C58*B$2:I$2*(1+$C58*B$2:I$2*Data!$B$12*(BESSELK(SQRT($C58*B$2:I$2),0)/(SQRT($C58*B$2:I$2)*BESSELK(SQRT($C58*B$2:I$2),1))+Data!$B$9))))</f>
        <v>12.731728789572342</v>
      </c>
      <c r="E58">
        <f t="shared" si="4"/>
        <v>0.86507117575978965</v>
      </c>
      <c r="F58">
        <f>(D58*141.2*Data!$B$4*Data!$B$5*Data!$B$2)/(Data!$B$3*Data!$B$10)</f>
        <v>714.67232653961821</v>
      </c>
      <c r="G58">
        <f t="shared" si="2"/>
        <v>714.67232653961821</v>
      </c>
      <c r="H58">
        <f t="shared" si="5"/>
        <v>48.559189409452614</v>
      </c>
    </row>
    <row r="59" spans="1:8" x14ac:dyDescent="0.3">
      <c r="A59">
        <v>4.6189999999999998</v>
      </c>
      <c r="B59">
        <f>(0.0002637*Data!$B$10*Stephest!A59)/(Data!$B$7*Data!$B$5*Data!$B$6*Data!$B$8^2)</f>
        <v>91993.368039184395</v>
      </c>
      <c r="C59">
        <f t="shared" si="0"/>
        <v>7.5347516384518128E-6</v>
      </c>
      <c r="D59">
        <f t="array" ref="D59">C59*SUM((B$3:I$3)*(BESSELK(SQRT($C59*B$2:I$2),0)/(SQRT($C59*B$2:I$2)*BESSELK(SQRT($C59*B$2:I$2),1))+Data!$B$9)/($C59*B$2:I$2*(1+$C59*B$2:I$2*Data!$B$12*(BESSELK(SQRT($C59*B$2:I$2),0)/(SQRT($C59*B$2:I$2)*BESSELK(SQRT($C59*B$2:I$2),1))+Data!$B$9))))</f>
        <v>12.818037862050218</v>
      </c>
      <c r="E59">
        <f t="shared" si="4"/>
        <v>0.77560623691694597</v>
      </c>
      <c r="F59">
        <f>(D59*141.2*Data!$B$4*Data!$B$5*Data!$B$2)/(Data!$B$3*Data!$B$10)</f>
        <v>719.51712858093708</v>
      </c>
      <c r="G59">
        <f t="shared" si="2"/>
        <v>719.51712858093708</v>
      </c>
      <c r="H59">
        <f t="shared" si="5"/>
        <v>43.537238577532868</v>
      </c>
    </row>
    <row r="60" spans="1:8" x14ac:dyDescent="0.3">
      <c r="A60">
        <v>5.1980000000000004</v>
      </c>
      <c r="B60">
        <f>(0.0002637*Data!$B$10*Stephest!A60)/(Data!$B$7*Data!$B$5*Data!$B$6*Data!$B$8^2)</f>
        <v>103524.903023962</v>
      </c>
      <c r="C60">
        <f t="shared" si="0"/>
        <v>6.6954632200863648E-6</v>
      </c>
      <c r="D60">
        <f t="array" ref="D60">C60*SUM((B$3:I$3)*(BESSELK(SQRT($C60*B$2:I$2),0)/(SQRT($C60*B$2:I$2)*BESSELK(SQRT($C60*B$2:I$2),1))+Data!$B$9)/($C60*B$2:I$2*(1+$C60*B$2:I$2*Data!$B$12*(BESSELK(SQRT($C60*B$2:I$2),0)/(SQRT($C60*B$2:I$2)*BESSELK(SQRT($C60*B$2:I$2),1))+Data!$B$9))))</f>
        <v>12.897170769765657</v>
      </c>
      <c r="E60">
        <f t="shared" si="4"/>
        <v>0.71041943748678493</v>
      </c>
      <c r="F60">
        <f>(D60*141.2*Data!$B$4*Data!$B$5*Data!$B$2)/(Data!$B$3*Data!$B$10)</f>
        <v>723.9591097287888</v>
      </c>
      <c r="G60">
        <f t="shared" si="2"/>
        <v>723.9591097287888</v>
      </c>
      <c r="H60">
        <f t="shared" si="5"/>
        <v>39.878096729763762</v>
      </c>
    </row>
    <row r="61" spans="1:8" x14ac:dyDescent="0.3">
      <c r="A61">
        <v>5.8479999999999999</v>
      </c>
      <c r="B61">
        <f>(0.0002637*Data!$B$10*Stephest!A61)/(Data!$B$7*Data!$B$5*Data!$B$6*Data!$B$8^2)</f>
        <v>116470.49497578487</v>
      </c>
      <c r="C61">
        <f t="shared" si="0"/>
        <v>5.9512684367320325E-6</v>
      </c>
      <c r="D61">
        <f t="array" ref="D61">C61*SUM((B$3:I$3)*(BESSELK(SQRT($C61*B$2:I$2),0)/(SQRT($C61*B$2:I$2)*BESSELK(SQRT($C61*B$2:I$2),1))+Data!$B$9)/($C61*B$2:I$2*(1+$C61*B$2:I$2*Data!$B$12*(BESSELK(SQRT($C61*B$2:I$2),0)/(SQRT($C61*B$2:I$2)*BESSELK(SQRT($C61*B$2:I$2),1))+Data!$B$9))))</f>
        <v>12.970971664157492</v>
      </c>
      <c r="E61">
        <f t="shared" si="4"/>
        <v>0.66398096985146893</v>
      </c>
      <c r="F61">
        <f>(D61*141.2*Data!$B$4*Data!$B$5*Data!$B$2)/(Data!$B$3*Data!$B$10)</f>
        <v>728.10178805373971</v>
      </c>
      <c r="G61">
        <f t="shared" si="2"/>
        <v>728.10178805373971</v>
      </c>
      <c r="H61">
        <f t="shared" si="5"/>
        <v>37.271358222019884</v>
      </c>
    </row>
    <row r="62" spans="1:8" x14ac:dyDescent="0.3">
      <c r="A62">
        <v>6.58</v>
      </c>
      <c r="B62">
        <f>(0.0002637*Data!$B$10*Stephest!A62)/(Data!$B$7*Data!$B$5*Data!$B$6*Data!$B$8^2)</f>
        <v>131049.22314306848</v>
      </c>
      <c r="C62">
        <f t="shared" si="0"/>
        <v>5.2892124343478613E-6</v>
      </c>
      <c r="D62">
        <f t="array" ref="D62">C62*SUM((B$3:I$3)*(BESSELK(SQRT($C62*B$2:I$2),0)/(SQRT($C62*B$2:I$2)*BESSELK(SQRT($C62*B$2:I$2),1))+Data!$B$9)/($C62*B$2:I$2*(1+$C62*B$2:I$2*Data!$B$12*(BESSELK(SQRT($C62*B$2:I$2),0)/(SQRT($C62*B$2:I$2)*BESSELK(SQRT($C62*B$2:I$2),1))+Data!$B$9))))</f>
        <v>13.041247978010372</v>
      </c>
      <c r="E62">
        <f t="shared" si="4"/>
        <v>0.63171877752998185</v>
      </c>
      <c r="F62">
        <f>(D62*141.2*Data!$B$4*Data!$B$5*Data!$B$2)/(Data!$B$3*Data!$B$10)</f>
        <v>732.04662049181388</v>
      </c>
      <c r="G62">
        <f t="shared" si="2"/>
        <v>732.04662049181388</v>
      </c>
      <c r="H62">
        <f t="shared" si="5"/>
        <v>35.460379019847061</v>
      </c>
    </row>
    <row r="63" spans="1:8" x14ac:dyDescent="0.3">
      <c r="A63">
        <v>7.4039999999999999</v>
      </c>
      <c r="B63">
        <f>(0.0002637*Data!$B$10*Stephest!A63)/(Data!$B$7*Data!$B$5*Data!$B$6*Data!$B$8^2)</f>
        <v>147460.25047891779</v>
      </c>
      <c r="C63">
        <f t="shared" si="0"/>
        <v>4.7005696674782447E-6</v>
      </c>
      <c r="D63">
        <f t="array" ref="D63">C63*SUM((B$3:I$3)*(BESSELK(SQRT($C63*B$2:I$2),0)/(SQRT($C63*B$2:I$2)*BESSELK(SQRT($C63*B$2:I$2),1))+Data!$B$9)/($C63*B$2:I$2*(1+$C63*B$2:I$2*Data!$B$12*(BESSELK(SQRT($C63*B$2:I$2),0)/(SQRT($C63*B$2:I$2)*BESSELK(SQRT($C63*B$2:I$2),1))+Data!$B$9))))</f>
        <v>13.109070928186748</v>
      </c>
      <c r="E63">
        <f t="shared" si="4"/>
        <v>0.6094188387207401</v>
      </c>
      <c r="F63">
        <f>(D63*141.2*Data!$B$4*Data!$B$5*Data!$B$2)/(Data!$B$3*Data!$B$10)</f>
        <v>735.8537378437818</v>
      </c>
      <c r="G63">
        <f t="shared" si="2"/>
        <v>735.8537378437818</v>
      </c>
      <c r="H63">
        <f t="shared" si="5"/>
        <v>34.208612711129206</v>
      </c>
    </row>
    <row r="64" spans="1:8" x14ac:dyDescent="0.3">
      <c r="A64">
        <v>8.3309999999999995</v>
      </c>
      <c r="B64">
        <f>(0.0002637*Data!$B$10*Stephest!A64)/(Data!$B$7*Data!$B$5*Data!$B$6*Data!$B$8^2)</f>
        <v>165922.65623174823</v>
      </c>
      <c r="C64">
        <f t="shared" si="0"/>
        <v>4.1775318470782534E-6</v>
      </c>
      <c r="D64">
        <f t="array" ref="D64">C64*SUM((B$3:I$3)*(BESSELK(SQRT($C64*B$2:I$2),0)/(SQRT($C64*B$2:I$2)*BESSELK(SQRT($C64*B$2:I$2),1))+Data!$B$9)/($C64*B$2:I$2*(1+$C64*B$2:I$2*Data!$B$12*(BESSELK(SQRT($C64*B$2:I$2),0)/(SQRT($C64*B$2:I$2)*BESSELK(SQRT($C64*B$2:I$2),1))+Data!$B$9))))</f>
        <v>13.17516032420677</v>
      </c>
      <c r="E64">
        <f t="shared" si="4"/>
        <v>0.59394903801812693</v>
      </c>
      <c r="F64">
        <f>(D64*141.2*Data!$B$4*Data!$B$5*Data!$B$2)/(Data!$B$3*Data!$B$10)</f>
        <v>739.56354530150202</v>
      </c>
      <c r="G64">
        <f t="shared" si="2"/>
        <v>739.56354530150202</v>
      </c>
      <c r="H64">
        <f t="shared" si="5"/>
        <v>33.340243721971028</v>
      </c>
    </row>
    <row r="65" spans="1:8" x14ac:dyDescent="0.3">
      <c r="A65">
        <v>9.3729999999999993</v>
      </c>
      <c r="B65">
        <f>(0.0002637*Data!$B$10*Stephest!A65)/(Data!$B$7*Data!$B$5*Data!$B$6*Data!$B$8^2)</f>
        <v>186675.43594528583</v>
      </c>
      <c r="C65">
        <f t="shared" si="0"/>
        <v>3.7131140315810229E-6</v>
      </c>
      <c r="D65">
        <f t="array" ref="D65">C65*SUM((B$3:I$3)*(BESSELK(SQRT($C65*B$2:I$2),0)/(SQRT($C65*B$2:I$2)*BESSELK(SQRT($C65*B$2:I$2),1))+Data!$B$9)/($C65*B$2:I$2*(1+$C65*B$2:I$2*Data!$B$12*(BESSELK(SQRT($C65*B$2:I$2),0)/(SQRT($C65*B$2:I$2)*BESSELK(SQRT($C65*B$2:I$2),1))+Data!$B$9))))</f>
        <v>13.239969937213546</v>
      </c>
      <c r="E65">
        <f t="shared" si="4"/>
        <v>0.58297553043427475</v>
      </c>
      <c r="F65">
        <f>(D65*141.2*Data!$B$4*Data!$B$5*Data!$B$2)/(Data!$B$3*Data!$B$10)</f>
        <v>743.20151447876117</v>
      </c>
      <c r="G65">
        <f t="shared" si="2"/>
        <v>743.20151447876117</v>
      </c>
      <c r="H65">
        <f t="shared" si="5"/>
        <v>32.724265929414614</v>
      </c>
    </row>
    <row r="66" spans="1:8" x14ac:dyDescent="0.3">
      <c r="A66">
        <v>10.545</v>
      </c>
      <c r="B66">
        <f>(0.0002637*Data!$B$10*Stephest!A66)/(Data!$B$7*Data!$B$5*Data!$B$6*Data!$B$8^2)</f>
        <v>210017.33404918804</v>
      </c>
      <c r="C66">
        <f t="shared" si="0"/>
        <v>3.3004284322436151E-6</v>
      </c>
      <c r="D66">
        <f t="array" ref="D66">C66*SUM((B$3:I$3)*(BESSELK(SQRT($C66*B$2:I$2),0)/(SQRT($C66*B$2:I$2)*BESSELK(SQRT($C66*B$2:I$2),1))+Data!$B$9)/($C66*B$2:I$2*(1+$C66*B$2:I$2*Data!$B$12*(BESSELK(SQRT($C66*B$2:I$2),0)/(SQRT($C66*B$2:I$2)*BESSELK(SQRT($C66*B$2:I$2),1))+Data!$B$9))))</f>
        <v>13.303866499399852</v>
      </c>
      <c r="E66">
        <f t="shared" si="4"/>
        <v>0.5749055019237177</v>
      </c>
      <c r="F66">
        <f>(D66*141.2*Data!$B$4*Data!$B$5*Data!$B$2)/(Data!$B$3*Data!$B$10)</f>
        <v>746.78823121694438</v>
      </c>
      <c r="G66">
        <f t="shared" si="2"/>
        <v>746.78823121694438</v>
      </c>
      <c r="H66">
        <f t="shared" si="5"/>
        <v>32.271269628107476</v>
      </c>
    </row>
    <row r="67" spans="1:8" x14ac:dyDescent="0.3">
      <c r="A67">
        <v>11.865</v>
      </c>
      <c r="B67">
        <f>(0.0002637*Data!$B$10*Stephest!A67)/(Data!$B$7*Data!$B$5*Data!$B$6*Data!$B$8^2)</f>
        <v>236306.8438590437</v>
      </c>
      <c r="C67">
        <f t="shared" si="0"/>
        <v>2.9332505535616456E-6</v>
      </c>
      <c r="D67">
        <f t="array" ref="D67">C67*SUM((B$3:I$3)*(BESSELK(SQRT($C67*B$2:I$2),0)/(SQRT($C67*B$2:I$2)*BESSELK(SQRT($C67*B$2:I$2),1))+Data!$B$9)/($C67*B$2:I$2*(1+$C67*B$2:I$2*Data!$B$12*(BESSELK(SQRT($C67*B$2:I$2),0)/(SQRT($C67*B$2:I$2)*BESSELK(SQRT($C67*B$2:I$2),1))+Data!$B$9))))</f>
        <v>13.367131366531334</v>
      </c>
      <c r="E67">
        <f t="shared" si="4"/>
        <v>0.56866488523865799</v>
      </c>
      <c r="F67">
        <f>(D67*141.2*Data!$B$4*Data!$B$5*Data!$B$2)/(Data!$B$3*Data!$B$10)</f>
        <v>750.33948890773854</v>
      </c>
      <c r="G67">
        <f t="shared" si="2"/>
        <v>750.33948890773854</v>
      </c>
      <c r="H67">
        <f t="shared" si="5"/>
        <v>31.920964016115679</v>
      </c>
    </row>
    <row r="68" spans="1:8" x14ac:dyDescent="0.3">
      <c r="A68">
        <v>13.349</v>
      </c>
      <c r="B68">
        <f>(0.0002637*Data!$B$10*Stephest!A68)/(Data!$B$7*Data!$B$5*Data!$B$6*Data!$B$8^2)</f>
        <v>265862.62609982089</v>
      </c>
      <c r="C68">
        <f t="shared" si="0"/>
        <v>2.6071629199197631E-6</v>
      </c>
      <c r="D68">
        <f t="array" ref="D68">C68*SUM((B$3:I$3)*(BESSELK(SQRT($C68*B$2:I$2),0)/(SQRT($C68*B$2:I$2)*BESSELK(SQRT($C68*B$2:I$2),1))+Data!$B$9)/($C68*B$2:I$2*(1+$C68*B$2:I$2*Data!$B$12*(BESSELK(SQRT($C68*B$2:I$2),0)/(SQRT($C68*B$2:I$2)*BESSELK(SQRT($C68*B$2:I$2),1))+Data!$B$9))))</f>
        <v>13.42977264696998</v>
      </c>
      <c r="E68">
        <f t="shared" si="4"/>
        <v>0.56347604620989344</v>
      </c>
      <c r="F68">
        <f>(D68*141.2*Data!$B$4*Data!$B$5*Data!$B$2)/(Data!$B$3*Data!$B$10)</f>
        <v>753.85574269922495</v>
      </c>
      <c r="G68">
        <f t="shared" si="2"/>
        <v>753.85574269922495</v>
      </c>
      <c r="H68">
        <f t="shared" si="5"/>
        <v>31.629698020587622</v>
      </c>
    </row>
    <row r="69" spans="1:8" x14ac:dyDescent="0.3">
      <c r="A69">
        <v>15.018000000000001</v>
      </c>
      <c r="B69">
        <f>(0.0002637*Data!$B$10*Stephest!A69)/(Data!$B$7*Data!$B$5*Data!$B$6*Data!$B$8^2)</f>
        <v>299102.92297303991</v>
      </c>
      <c r="C69">
        <f t="shared" si="0"/>
        <v>2.317420283527029E-6</v>
      </c>
      <c r="D69">
        <f t="array" ref="D69">C69*SUM((B$3:I$3)*(BESSELK(SQRT($C69*B$2:I$2),0)/(SQRT($C69*B$2:I$2)*BESSELK(SQRT($C69*B$2:I$2),1))+Data!$B$9)/($C69*B$2:I$2*(1+$C69*B$2:I$2*Data!$B$12*(BESSELK(SQRT($C69*B$2:I$2),0)/(SQRT($C69*B$2:I$2)*BESSELK(SQRT($C69*B$2:I$2),1))+Data!$B$9))))</f>
        <v>13.491898403294396</v>
      </c>
      <c r="E69">
        <f t="shared" si="4"/>
        <v>0.55902013689639685</v>
      </c>
      <c r="F69">
        <f>(D69*141.2*Data!$B$4*Data!$B$5*Data!$B$2)/(Data!$B$3*Data!$B$10)</f>
        <v>757.34305848675319</v>
      </c>
      <c r="G69">
        <f t="shared" si="2"/>
        <v>757.34305848675319</v>
      </c>
      <c r="H69">
        <f t="shared" si="5"/>
        <v>31.379573695086389</v>
      </c>
    </row>
    <row r="70" spans="1:8" x14ac:dyDescent="0.3">
      <c r="A70">
        <v>16.896999999999998</v>
      </c>
      <c r="B70">
        <f>(0.0002637*Data!$B$10*Stephest!A70)/(Data!$B$7*Data!$B$5*Data!$B$6*Data!$B$8^2)</f>
        <v>336525.64186146326</v>
      </c>
      <c r="C70">
        <f t="shared" si="0"/>
        <v>2.0597157967691852E-6</v>
      </c>
      <c r="D70">
        <f t="array" ref="D70">C70*SUM((B$3:I$3)*(BESSELK(SQRT($C70*B$2:I$2),0)/(SQRT($C70*B$2:I$2)*BESSELK(SQRT($C70*B$2:I$2),1))+Data!$B$9)/($C70*B$2:I$2*(1+$C70*B$2:I$2*Data!$B$12*(BESSELK(SQRT($C70*B$2:I$2),0)/(SQRT($C70*B$2:I$2)*BESSELK(SQRT($C70*B$2:I$2),1))+Data!$B$9))))</f>
        <v>13.55362674470617</v>
      </c>
      <c r="E70">
        <f t="shared" si="4"/>
        <v>0.55509514892748535</v>
      </c>
      <c r="F70">
        <f>(D70*141.2*Data!$B$4*Data!$B$5*Data!$B$2)/(Data!$B$3*Data!$B$10)</f>
        <v>760.80806611449327</v>
      </c>
      <c r="G70">
        <f t="shared" si="2"/>
        <v>760.80806611449327</v>
      </c>
      <c r="H70">
        <f t="shared" si="5"/>
        <v>31.159251668932502</v>
      </c>
    </row>
    <row r="71" spans="1:8" x14ac:dyDescent="0.3">
      <c r="A71">
        <v>19.010000000000002</v>
      </c>
      <c r="B71">
        <f>(0.0002637*Data!$B$10*Stephest!A71)/(Data!$B$7*Data!$B$5*Data!$B$6*Data!$B$8^2)</f>
        <v>378608.77385254286</v>
      </c>
      <c r="C71">
        <f t="shared" ref="C71:C83" si="6">LN(2)/B71</f>
        <v>1.8307742145191437E-6</v>
      </c>
      <c r="D71">
        <f t="array" ref="D71">C71*SUM((B$3:I$3)*(BESSELK(SQRT($C71*B$2:I$2),0)/(SQRT($C71*B$2:I$2)*BESSELK(SQRT($C71*B$2:I$2),1))+Data!$B$9)/($C71*B$2:I$2*(1+$C71*B$2:I$2*Data!$B$12*(BESSELK(SQRT($C71*B$2:I$2),0)/(SQRT($C71*B$2:I$2)*BESSELK(SQRT($C71*B$2:I$2),1))+Data!$B$9))))</f>
        <v>13.614929630554213</v>
      </c>
      <c r="E71">
        <f t="shared" ref="E71:E83" si="7">B71*((D71-D70)/(B71-B70))</f>
        <v>0.55152288687709583</v>
      </c>
      <c r="F71">
        <f>(D71*141.2*Data!$B$4*Data!$B$5*Data!$B$2)/(Data!$B$3*Data!$B$10)</f>
        <v>764.24919157174429</v>
      </c>
      <c r="G71">
        <f t="shared" ref="G71:G83" si="8">F71</f>
        <v>764.24919157174429</v>
      </c>
      <c r="H71">
        <f t="shared" ref="H71:H83" si="9">A71*((G71-G70)/(A71-A70))</f>
        <v>30.958729267554084</v>
      </c>
    </row>
    <row r="72" spans="1:8" x14ac:dyDescent="0.3">
      <c r="A72">
        <v>21.387</v>
      </c>
      <c r="B72">
        <f>(0.0002637*Data!$B$10*Stephest!A72)/(Data!$B$7*Data!$B$5*Data!$B$6*Data!$B$8^2)</f>
        <v>425949.80780559359</v>
      </c>
      <c r="C72">
        <f t="shared" si="6"/>
        <v>1.6272977892181662E-6</v>
      </c>
      <c r="D72">
        <f t="array" ref="D72">C72*SUM((B$3:I$3)*(BESSELK(SQRT($C72*B$2:I$2),0)/(SQRT($C72*B$2:I$2)*BESSELK(SQRT($C72*B$2:I$2),1))+Data!$B$9)/($C72*B$2:I$2*(1+$C72*B$2:I$2*Data!$B$12*(BESSELK(SQRT($C72*B$2:I$2),0)/(SQRT($C72*B$2:I$2)*BESSELK(SQRT($C72*B$2:I$2),1))+Data!$B$9))))</f>
        <v>13.67586933337253</v>
      </c>
      <c r="E72">
        <f t="shared" si="7"/>
        <v>0.5483035019669078</v>
      </c>
      <c r="F72">
        <f>(D72*141.2*Data!$B$4*Data!$B$5*Data!$B$2)/(Data!$B$3*Data!$B$10)</f>
        <v>767.66993041339072</v>
      </c>
      <c r="G72">
        <f t="shared" si="8"/>
        <v>767.66993041339072</v>
      </c>
      <c r="H72">
        <f t="shared" si="9"/>
        <v>30.778014979508683</v>
      </c>
    </row>
    <row r="73" spans="1:8" x14ac:dyDescent="0.3">
      <c r="A73">
        <v>24.061</v>
      </c>
      <c r="B73">
        <f>(0.0002637*Data!$B$10*Stephest!A73)/(Data!$B$7*Data!$B$5*Data!$B$6*Data!$B$8^2)</f>
        <v>479205.98146586178</v>
      </c>
      <c r="C73">
        <f t="shared" si="6"/>
        <v>1.446449350318313E-6</v>
      </c>
      <c r="D73">
        <f t="array" ref="D73">C73*SUM((B$3:I$3)*(BESSELK(SQRT($C73*B$2:I$2),0)/(SQRT($C73*B$2:I$2)*BESSELK(SQRT($C73*B$2:I$2),1))+Data!$B$9)/($C73*B$2:I$2*(1+$C73*B$2:I$2*Data!$B$12*(BESSELK(SQRT($C73*B$2:I$2),0)/(SQRT($C73*B$2:I$2)*BESSELK(SQRT($C73*B$2:I$2),1))+Data!$B$9))))</f>
        <v>13.736481934265981</v>
      </c>
      <c r="E73">
        <f t="shared" si="7"/>
        <v>0.54540007109100008</v>
      </c>
      <c r="F73">
        <f>(D73*141.2*Data!$B$4*Data!$B$5*Data!$B$2)/(Data!$B$3*Data!$B$10)</f>
        <v>771.07230798631088</v>
      </c>
      <c r="G73">
        <f t="shared" si="8"/>
        <v>771.07230798631088</v>
      </c>
      <c r="H73">
        <f t="shared" si="9"/>
        <v>30.615036193729228</v>
      </c>
    </row>
    <row r="74" spans="1:8" x14ac:dyDescent="0.3">
      <c r="A74">
        <v>27.07</v>
      </c>
      <c r="B74">
        <f>(0.0002637*Data!$B$10*Stephest!A74)/(Data!$B$7*Data!$B$5*Data!$B$6*Data!$B$8^2)</f>
        <v>539134.11405514646</v>
      </c>
      <c r="C74">
        <f t="shared" si="6"/>
        <v>1.2856674480239722E-6</v>
      </c>
      <c r="D74">
        <f t="array" ref="D74">C74*SUM((B$3:I$3)*(BESSELK(SQRT($C74*B$2:I$2),0)/(SQRT($C74*B$2:I$2)*BESSELK(SQRT($C74*B$2:I$2),1))+Data!$B$9)/($C74*B$2:I$2*(1+$C74*B$2:I$2*Data!$B$12*(BESSELK(SQRT($C74*B$2:I$2),0)/(SQRT($C74*B$2:I$2)*BESSELK(SQRT($C74*B$2:I$2),1))+Data!$B$9))))</f>
        <v>13.796818244716343</v>
      </c>
      <c r="E74">
        <f t="shared" si="7"/>
        <v>0.54280622262921019</v>
      </c>
      <c r="F74">
        <f>(D74*141.2*Data!$B$4*Data!$B$5*Data!$B$2)/(Data!$B$3*Data!$B$10)</f>
        <v>774.45917650016827</v>
      </c>
      <c r="G74">
        <f t="shared" si="8"/>
        <v>774.45917650016827</v>
      </c>
      <c r="H74">
        <f t="shared" si="9"/>
        <v>30.469435250953687</v>
      </c>
    </row>
    <row r="75" spans="1:8" x14ac:dyDescent="0.3">
      <c r="A75">
        <v>30.454999999999998</v>
      </c>
      <c r="B75">
        <f>(0.0002637*Data!$B$10*Stephest!A75)/(Data!$B$7*Data!$B$5*Data!$B$6*Data!$B$8^2)</f>
        <v>606550.77368117787</v>
      </c>
      <c r="C75">
        <f t="shared" si="6"/>
        <v>1.1427686034480029E-6</v>
      </c>
      <c r="D75">
        <f t="array" ref="D75">C75*SUM((B$3:I$3)*(BESSELK(SQRT($C75*B$2:I$2),0)/(SQRT($C75*B$2:I$2)*BESSELK(SQRT($C75*B$2:I$2),1))+Data!$B$9)/($C75*B$2:I$2*(1+$C75*B$2:I$2*Data!$B$12*(BESSELK(SQRT($C75*B$2:I$2),0)/(SQRT($C75*B$2:I$2)*BESSELK(SQRT($C75*B$2:I$2),1))+Data!$B$9))))</f>
        <v>13.856892402520375</v>
      </c>
      <c r="E75">
        <f t="shared" si="7"/>
        <v>0.54048994857364119</v>
      </c>
      <c r="F75">
        <f>(D75*141.2*Data!$B$4*Data!$B$5*Data!$B$2)/(Data!$B$3*Data!$B$10)</f>
        <v>777.83132955434576</v>
      </c>
      <c r="G75">
        <f t="shared" si="8"/>
        <v>777.83132955434576</v>
      </c>
      <c r="H75">
        <f t="shared" si="9"/>
        <v>30.339415440170004</v>
      </c>
    </row>
    <row r="76" spans="1:8" x14ac:dyDescent="0.3">
      <c r="A76">
        <v>34.262</v>
      </c>
      <c r="B76">
        <f>(0.0002637*Data!$B$10*Stephest!A76)/(Data!$B$7*Data!$B$5*Data!$B$6*Data!$B$8^2)</f>
        <v>682372.10992823902</v>
      </c>
      <c r="C76">
        <f t="shared" si="6"/>
        <v>1.015790608195929E-6</v>
      </c>
      <c r="D76">
        <f t="array" ref="D76">C76*SUM((B$3:I$3)*(BESSELK(SQRT($C76*B$2:I$2),0)/(SQRT($C76*B$2:I$2)*BESSELK(SQRT($C76*B$2:I$2),1))+Data!$B$9)/($C76*B$2:I$2*(1+$C76*B$2:I$2*Data!$B$12*(BESSELK(SQRT($C76*B$2:I$2),0)/(SQRT($C76*B$2:I$2)*BESSELK(SQRT($C76*B$2:I$2),1))+Data!$B$9))))</f>
        <v>13.916720500523011</v>
      </c>
      <c r="E76">
        <f t="shared" si="7"/>
        <v>0.53843716673662589</v>
      </c>
      <c r="F76">
        <f>(D76*141.2*Data!$B$4*Data!$B$5*Data!$B$2)/(Data!$B$3*Data!$B$10)</f>
        <v>781.18967049128162</v>
      </c>
      <c r="G76">
        <f t="shared" si="8"/>
        <v>781.18967049128162</v>
      </c>
      <c r="H76">
        <f t="shared" si="9"/>
        <v>30.224186283503123</v>
      </c>
    </row>
    <row r="77" spans="1:8" x14ac:dyDescent="0.3">
      <c r="A77">
        <v>38.545999999999999</v>
      </c>
      <c r="B77">
        <f>(0.0002637*Data!$B$10*Stephest!A77)/(Data!$B$7*Data!$B$5*Data!$B$6*Data!$B$8^2)</f>
        <v>767693.5190384069</v>
      </c>
      <c r="C77">
        <f t="shared" si="6"/>
        <v>9.0289570430158582E-7</v>
      </c>
      <c r="D77">
        <f t="array" ref="D77">C77*SUM((B$3:I$3)*(BESSELK(SQRT($C77*B$2:I$2),0)/(SQRT($C77*B$2:I$2)*BESSELK(SQRT($C77*B$2:I$2),1))+Data!$B$9)/($C77*B$2:I$2*(1+$C77*B$2:I$2*Data!$B$12*(BESSELK(SQRT($C77*B$2:I$2),0)/(SQRT($C77*B$2:I$2)*BESSELK(SQRT($C77*B$2:I$2),1))+Data!$B$9))))</f>
        <v>13.976364008705975</v>
      </c>
      <c r="E77">
        <f t="shared" si="7"/>
        <v>0.53665234977136267</v>
      </c>
      <c r="F77">
        <f>(D77*141.2*Data!$B$4*Data!$B$5*Data!$B$2)/(Data!$B$3*Data!$B$10)</f>
        <v>784.53764981605445</v>
      </c>
      <c r="G77">
        <f t="shared" si="8"/>
        <v>784.53764981605445</v>
      </c>
      <c r="H77">
        <f t="shared" si="9"/>
        <v>30.123998845166618</v>
      </c>
    </row>
    <row r="78" spans="1:8" x14ac:dyDescent="0.3">
      <c r="A78">
        <v>43.366</v>
      </c>
      <c r="B78">
        <f>(0.0002637*Data!$B$10*Stephest!A78)/(Data!$B$7*Data!$B$5*Data!$B$6*Data!$B$8^2)</f>
        <v>863690.06243500113</v>
      </c>
      <c r="C78">
        <f t="shared" si="6"/>
        <v>8.0254157215350563E-7</v>
      </c>
      <c r="D78">
        <f t="array" ref="D78">C78*SUM((B$3:I$3)*(BESSELK(SQRT($C78*B$2:I$2),0)/(SQRT($C78*B$2:I$2)*BESSELK(SQRT($C78*B$2:I$2),1))+Data!$B$9)/($C78*B$2:I$2*(1+$C78*B$2:I$2*Data!$B$12*(BESSELK(SQRT($C78*B$2:I$2),0)/(SQRT($C78*B$2:I$2)*BESSELK(SQRT($C78*B$2:I$2),1))+Data!$B$9))))</f>
        <v>14.035837633999144</v>
      </c>
      <c r="E78">
        <f t="shared" si="7"/>
        <v>0.53508988266878899</v>
      </c>
      <c r="F78">
        <f>(D78*141.2*Data!$B$4*Data!$B$5*Data!$B$2)/(Data!$B$3*Data!$B$10)</f>
        <v>787.87609307529408</v>
      </c>
      <c r="G78">
        <f t="shared" si="8"/>
        <v>787.87609307529408</v>
      </c>
      <c r="H78">
        <f t="shared" si="9"/>
        <v>30.036292609997005</v>
      </c>
    </row>
    <row r="79" spans="1:8" x14ac:dyDescent="0.3">
      <c r="A79">
        <v>48.786999999999999</v>
      </c>
      <c r="B79">
        <f>(0.0002637*Data!$B$10*Stephest!A79)/(Data!$B$7*Data!$B$5*Data!$B$6*Data!$B$8^2)</f>
        <v>971656.2993132039</v>
      </c>
      <c r="C79">
        <f t="shared" si="6"/>
        <v>7.1336663082396802E-7</v>
      </c>
      <c r="D79">
        <f t="array" ref="D79">C79*SUM((B$3:I$3)*(BESSELK(SQRT($C79*B$2:I$2),0)/(SQRT($C79*B$2:I$2)*BESSELK(SQRT($C79*B$2:I$2),1))+Data!$B$9)/($C79*B$2:I$2*(1+$C79*B$2:I$2*Data!$B$12*(BESSELK(SQRT($C79*B$2:I$2),0)/(SQRT($C79*B$2:I$2)*BESSELK(SQRT($C79*B$2:I$2),1))+Data!$B$9))))</f>
        <v>14.095142393495994</v>
      </c>
      <c r="E79">
        <f t="shared" si="7"/>
        <v>0.53372095583339541</v>
      </c>
      <c r="F79">
        <f>(D79*141.2*Data!$B$4*Data!$B$5*Data!$B$2)/(Data!$B$3*Data!$B$10)</f>
        <v>791.20505736168377</v>
      </c>
      <c r="G79">
        <f t="shared" si="8"/>
        <v>791.20505736168377</v>
      </c>
      <c r="H79">
        <f t="shared" si="9"/>
        <v>29.959450404001824</v>
      </c>
    </row>
    <row r="80" spans="1:8" x14ac:dyDescent="0.3">
      <c r="A80">
        <v>54.786999999999999</v>
      </c>
      <c r="B80">
        <f>(0.0002637*Data!$B$10*Stephest!A80)/(Data!$B$7*Data!$B$5*Data!$B$6*Data!$B$8^2)</f>
        <v>1091154.0711761843</v>
      </c>
      <c r="C80">
        <f t="shared" si="6"/>
        <v>6.3524226217914701E-7</v>
      </c>
      <c r="D80">
        <f t="array" ref="D80">C80*SUM((B$3:I$3)*(BESSELK(SQRT($C80*B$2:I$2),0)/(SQRT($C80*B$2:I$2)*BESSELK(SQRT($C80*B$2:I$2),1))+Data!$B$9)/($C80*B$2:I$2*(1+$C80*B$2:I$2*Data!$B$12*(BESSELK(SQRT($C80*B$2:I$2),0)/(SQRT($C80*B$2:I$2)*BESSELK(SQRT($C80*B$2:I$2),1))+Data!$B$9))))</f>
        <v>14.153413297347303</v>
      </c>
      <c r="E80">
        <f t="shared" si="7"/>
        <v>0.53208133488360831</v>
      </c>
      <c r="F80">
        <f>(D80*141.2*Data!$B$4*Data!$B$5*Data!$B$2)/(Data!$B$3*Data!$B$10)</f>
        <v>794.47598805093082</v>
      </c>
      <c r="G80">
        <f t="shared" si="8"/>
        <v>794.47598805093082</v>
      </c>
      <c r="H80">
        <f t="shared" si="9"/>
        <v>29.867413278629709</v>
      </c>
    </row>
    <row r="81" spans="1:8" x14ac:dyDescent="0.3">
      <c r="A81">
        <v>60.786999999999999</v>
      </c>
      <c r="B81">
        <f>(0.0002637*Data!$B$10*Stephest!A81)/(Data!$B$7*Data!$B$5*Data!$B$6*Data!$B$8^2)</f>
        <v>1210651.8430391646</v>
      </c>
      <c r="C81">
        <f t="shared" si="6"/>
        <v>5.7254047441079392E-7</v>
      </c>
      <c r="D81">
        <f t="array" ref="D81">C81*SUM((B$3:I$3)*(BESSELK(SQRT($C81*B$2:I$2),0)/(SQRT($C81*B$2:I$2)*BESSELK(SQRT($C81*B$2:I$2),1))+Data!$B$9)/($C81*B$2:I$2*(1+$C81*B$2:I$2*Data!$B$12*(BESSELK(SQRT($C81*B$2:I$2),0)/(SQRT($C81*B$2:I$2)*BESSELK(SQRT($C81*B$2:I$2),1))+Data!$B$9))))</f>
        <v>14.205528478184888</v>
      </c>
      <c r="E81">
        <f t="shared" si="7"/>
        <v>0.52798758292905212</v>
      </c>
      <c r="F81">
        <f>(D81*141.2*Data!$B$4*Data!$B$5*Data!$B$2)/(Data!$B$3*Data!$B$10)</f>
        <v>797.40137847927031</v>
      </c>
      <c r="G81">
        <f t="shared" si="8"/>
        <v>797.40137847927031</v>
      </c>
      <c r="H81">
        <f t="shared" si="9"/>
        <v>29.637617994578694</v>
      </c>
    </row>
    <row r="82" spans="1:8" x14ac:dyDescent="0.3">
      <c r="A82">
        <v>66.787000000000006</v>
      </c>
      <c r="B82">
        <f>(0.0002637*Data!$B$10*Stephest!A82)/(Data!$B$7*Data!$B$5*Data!$B$6*Data!$B$8^2)</f>
        <v>1330149.6149021452</v>
      </c>
      <c r="C82">
        <f t="shared" si="6"/>
        <v>5.2110467333476456E-7</v>
      </c>
      <c r="D82">
        <f t="array" ref="D82">C82*SUM((B$3:I$3)*(BESSELK(SQRT($C82*B$2:I$2),0)/(SQRT($C82*B$2:I$2)*BESSELK(SQRT($C82*B$2:I$2),1))+Data!$B$9)/($C82*B$2:I$2*(1+$C82*B$2:I$2*Data!$B$12*(BESSELK(SQRT($C82*B$2:I$2),0)/(SQRT($C82*B$2:I$2)*BESSELK(SQRT($C82*B$2:I$2),1))+Data!$B$9))))</f>
        <v>14.252666602207706</v>
      </c>
      <c r="E82">
        <f t="shared" si="7"/>
        <v>0.52470231485198138</v>
      </c>
      <c r="F82">
        <f>(D82*141.2*Data!$B$4*Data!$B$5*Data!$B$2)/(Data!$B$3*Data!$B$10)</f>
        <v>800.04739091959891</v>
      </c>
      <c r="G82">
        <f t="shared" si="8"/>
        <v>800.04739091959891</v>
      </c>
      <c r="H82">
        <f t="shared" si="9"/>
        <v>29.453205475371053</v>
      </c>
    </row>
    <row r="83" spans="1:8" x14ac:dyDescent="0.3">
      <c r="A83">
        <v>72</v>
      </c>
      <c r="B83">
        <f>(0.0002637*Data!$B$10*Stephest!A83)/(Data!$B$7*Data!$B$5*Data!$B$6*Data!$B$8^2)</f>
        <v>1433973.2623557646</v>
      </c>
      <c r="C83">
        <f t="shared" si="6"/>
        <v>4.8337524747234612E-7</v>
      </c>
      <c r="D83">
        <f t="array" ref="D83">C83*SUM((B$3:I$3)*(BESSELK(SQRT($C83*B$2:I$2),0)/(SQRT($C83*B$2:I$2)*BESSELK(SQRT($C83*B$2:I$2),1))+Data!$B$9)/($C83*B$2:I$2*(1+$C83*B$2:I$2*Data!$B$12*(BESSELK(SQRT($C83*B$2:I$2),0)/(SQRT($C83*B$2:I$2)*BESSELK(SQRT($C83*B$2:I$2),1))+Data!$B$9))))</f>
        <v>14.290261782005004</v>
      </c>
      <c r="E83">
        <f t="shared" si="7"/>
        <v>0.51925051705457292</v>
      </c>
      <c r="F83">
        <f>(D83*141.2*Data!$B$4*Data!$B$5*Data!$B$2)/(Data!$B$3*Data!$B$10)</f>
        <v>802.15772762692939</v>
      </c>
      <c r="G83">
        <f t="shared" si="8"/>
        <v>802.15772762692939</v>
      </c>
      <c r="H83">
        <f t="shared" si="9"/>
        <v>29.147178769958643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Stephest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Rigoberto Chandomi Vazquez</dc:creator>
  <cp:lastModifiedBy>Rigoberto CHANDOMI</cp:lastModifiedBy>
  <dcterms:created xsi:type="dcterms:W3CDTF">2021-09-25T05:44:19Z</dcterms:created>
  <dcterms:modified xsi:type="dcterms:W3CDTF">2025-02-14T19:17:47Z</dcterms:modified>
</cp:coreProperties>
</file>