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printerSettings/printerSettings3.bin" ContentType="application/vnd.openxmlformats-officedocument.spreadsheetml.printerSettings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DKO\Desktop\"/>
    </mc:Choice>
  </mc:AlternateContent>
  <bookViews>
    <workbookView xWindow="0" yWindow="0" windowWidth="17925" windowHeight="9750"/>
  </bookViews>
  <sheets>
    <sheet name="login" sheetId="12" r:id="rId1"/>
    <sheet name="ensinamento" sheetId="5" r:id="rId2"/>
    <sheet name="dashboard" sheetId="1" r:id="rId3"/>
    <sheet name="Db" sheetId="2" r:id="rId4"/>
    <sheet name="Plan4" sheetId="4" state="hidden" r:id="rId5"/>
    <sheet name="PrincipalUsuario" sheetId="9" r:id="rId6"/>
    <sheet name="UsuarioRelatorio" sheetId="10" r:id="rId7"/>
  </sheets>
  <externalReferences>
    <externalReference r:id="rId8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2" i="9" l="1"/>
  <c r="P14" i="9"/>
  <c r="P15" i="9"/>
  <c r="P16" i="9"/>
  <c r="P17" i="9"/>
  <c r="P13" i="9"/>
  <c r="M13" i="9"/>
  <c r="K18" i="9"/>
  <c r="L17" i="9"/>
  <c r="M17" i="9"/>
  <c r="L16" i="9"/>
  <c r="M16" i="9"/>
  <c r="L15" i="9"/>
  <c r="M15" i="9"/>
  <c r="M14" i="9"/>
  <c r="L14" i="9"/>
  <c r="M12" i="9"/>
  <c r="L12" i="9"/>
  <c r="L13" i="9"/>
  <c r="K14" i="9"/>
  <c r="K15" i="9"/>
  <c r="K16" i="9"/>
  <c r="K17" i="9"/>
  <c r="K13" i="9"/>
  <c r="K12" i="9"/>
  <c r="A39" i="2" l="1"/>
  <c r="E39" i="2" s="1"/>
  <c r="A38" i="2"/>
  <c r="E38" i="2" s="1"/>
  <c r="A37" i="2"/>
  <c r="E37" i="2" s="1"/>
  <c r="G25" i="2"/>
  <c r="G26" i="2"/>
  <c r="G27" i="2"/>
  <c r="G28" i="2"/>
  <c r="G29" i="2"/>
  <c r="G30" i="2"/>
  <c r="G31" i="2"/>
  <c r="G32" i="2"/>
  <c r="G33" i="2"/>
  <c r="G34" i="2"/>
  <c r="G35" i="2"/>
  <c r="G24" i="2"/>
  <c r="M18" i="1"/>
  <c r="M17" i="1"/>
  <c r="M18" i="5"/>
  <c r="M17" i="5"/>
  <c r="M16" i="5"/>
  <c r="K18" i="5"/>
  <c r="AD6" i="5"/>
  <c r="H7" i="4"/>
  <c r="G8" i="4"/>
  <c r="F8" i="4"/>
  <c r="G7" i="4"/>
  <c r="H8" i="4"/>
  <c r="H9" i="4"/>
  <c r="M16" i="1" l="1"/>
  <c r="K18" i="1"/>
  <c r="I18" i="2"/>
  <c r="K17" i="5" s="1"/>
  <c r="E18" i="2"/>
  <c r="K17" i="1" l="1"/>
  <c r="AE6" i="1"/>
  <c r="AC6" i="2"/>
  <c r="AC5" i="2"/>
  <c r="AC4" i="2"/>
  <c r="M8" i="2" l="1"/>
  <c r="AD9" i="2" s="1"/>
  <c r="M9" i="2"/>
  <c r="AD10" i="2" s="1"/>
  <c r="M10" i="2"/>
  <c r="AD11" i="2" s="1"/>
  <c r="M11" i="2"/>
  <c r="AD12" i="2" s="1"/>
  <c r="M12" i="2"/>
  <c r="AD13" i="2" s="1"/>
  <c r="M13" i="2"/>
  <c r="AD14" i="2" s="1"/>
  <c r="M14" i="2"/>
  <c r="AD15" i="2" s="1"/>
  <c r="M15" i="2"/>
  <c r="AD16" i="2" s="1"/>
  <c r="M16" i="2"/>
  <c r="AD17" i="2" s="1"/>
  <c r="M17" i="2"/>
  <c r="AD18" i="2" s="1"/>
  <c r="M6" i="2"/>
  <c r="M7" i="2"/>
  <c r="AD8" i="2" s="1"/>
  <c r="I5" i="2"/>
  <c r="E5" i="2"/>
  <c r="I18" i="1" l="1"/>
  <c r="I18" i="5"/>
  <c r="AD6" i="2"/>
  <c r="AD5" i="2"/>
  <c r="I17" i="1"/>
  <c r="I17" i="5"/>
  <c r="AD7" i="2"/>
  <c r="AD4" i="2" s="1"/>
  <c r="M18" i="2"/>
  <c r="M5" i="2"/>
  <c r="U7" i="5" s="1"/>
  <c r="U7" i="1" l="1"/>
</calcChain>
</file>

<file path=xl/sharedStrings.xml><?xml version="1.0" encoding="utf-8"?>
<sst xmlns="http://schemas.openxmlformats.org/spreadsheetml/2006/main" count="254" uniqueCount="83">
  <si>
    <t>Dias Uteis</t>
  </si>
  <si>
    <t>Sobre Chamados</t>
  </si>
  <si>
    <t>Encerrados</t>
  </si>
  <si>
    <t>Cancelados</t>
  </si>
  <si>
    <t>Total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</si>
  <si>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</si>
  <si>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</si>
  <si>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</si>
  <si>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</si>
  <si>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</si>
  <si>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</si>
  <si>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</si>
  <si>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</si>
  <si>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</si>
  <si>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</si>
  <si>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</si>
  <si>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</si>
  <si>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Grafico</t>
  </si>
  <si>
    <t>Dias Utéis</t>
  </si>
  <si>
    <t>J</t>
  </si>
  <si>
    <t>F</t>
  </si>
  <si>
    <t>M</t>
  </si>
  <si>
    <t>A</t>
  </si>
  <si>
    <t>S</t>
  </si>
  <si>
    <t>O</t>
  </si>
  <si>
    <t>N</t>
  </si>
  <si>
    <t>D</t>
  </si>
  <si>
    <t>Média chamados diários</t>
  </si>
  <si>
    <t>Detalhamento de Chamados</t>
  </si>
  <si>
    <t>Cancelados:</t>
  </si>
  <si>
    <t>Encerrados:</t>
  </si>
  <si>
    <t>Mês</t>
  </si>
  <si>
    <t>Média</t>
  </si>
  <si>
    <t>Ano comparativo:</t>
  </si>
  <si>
    <t>Ano vigente:</t>
  </si>
  <si>
    <t>Compativos</t>
  </si>
  <si>
    <t>Painel de acompanhamento - Sistema de Gestão</t>
  </si>
  <si>
    <t xml:space="preserve">Incidentes </t>
  </si>
  <si>
    <t>Mudanças</t>
  </si>
  <si>
    <t>Requisições</t>
  </si>
  <si>
    <t>Semana</t>
  </si>
  <si>
    <t>Anual</t>
  </si>
  <si>
    <t>Mensal</t>
  </si>
  <si>
    <t>Pesquisa de Satisfação</t>
  </si>
  <si>
    <t>satisfeito</t>
  </si>
  <si>
    <t>indiferente</t>
  </si>
  <si>
    <t>Insatisfeito</t>
  </si>
  <si>
    <t>Indicadores Gerais</t>
  </si>
  <si>
    <t>Registro</t>
  </si>
  <si>
    <t>TME</t>
  </si>
  <si>
    <t>Taxa de Abandono</t>
  </si>
  <si>
    <t>Sem escalonamento</t>
  </si>
  <si>
    <t>Satisfação do usuário</t>
  </si>
  <si>
    <t>Meta</t>
  </si>
  <si>
    <t>=</t>
  </si>
  <si>
    <t>&gt;=</t>
  </si>
  <si>
    <t>&lt;=</t>
  </si>
  <si>
    <t>Últimos chamados</t>
  </si>
  <si>
    <t>Chamados Abertos</t>
  </si>
  <si>
    <t>Chamados encerrados</t>
  </si>
  <si>
    <t>Aguardando seu encerramento</t>
  </si>
  <si>
    <t>Sua autorização</t>
  </si>
  <si>
    <t/>
  </si>
  <si>
    <t>Chamado</t>
  </si>
  <si>
    <t>Status</t>
  </si>
  <si>
    <t>Responsável</t>
  </si>
  <si>
    <t>Avaliação</t>
  </si>
  <si>
    <t>Chamados abertos</t>
  </si>
  <si>
    <t>Fechado</t>
  </si>
  <si>
    <t>Stephanie Cristina Rangel</t>
  </si>
  <si>
    <t>Stéphano Licks Baccin</t>
  </si>
  <si>
    <t>Maria Elizabete</t>
  </si>
  <si>
    <t>aberto</t>
  </si>
  <si>
    <t>Tatiane Matheus Carriço</t>
  </si>
  <si>
    <t>Andria Guimarães dos Santos</t>
  </si>
  <si>
    <t xml:space="preserve">Tatiane Matheus Carriço </t>
  </si>
  <si>
    <t>Mauricio da Silva Moreira</t>
  </si>
  <si>
    <t>Veluma de Oliveira</t>
  </si>
  <si>
    <t>Abrir novo chamado</t>
  </si>
  <si>
    <t>Db Principal usuario</t>
  </si>
  <si>
    <t>Aguard. Ag.</t>
  </si>
  <si>
    <t>&lt;&lt; Anterior | Próxima &gt;&gt;</t>
  </si>
  <si>
    <t>2014 systems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</si>
</sst>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mm\ yy"/>
    <numFmt numFmtId="165" formatCode="0.0"/>
  </numFmts>
  <fonts count="5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2"/>
      <color theme="5" tint="-0.249977111117893"/>
      <name val="Calibri"/>
      <family val="2"/>
      <scheme val="minor"/>
    </font>
    <font>
      <b/>
      <sz val="22"/>
      <color theme="5" tint="-0.249977111117893"/>
      <name val="Calibri"/>
      <family val="2"/>
      <scheme val="minor"/>
    </font>
    <font>
      <sz val="36"/>
      <color theme="1" tint="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6"/>
      <color theme="0" tint="-4.9989318521683403E-2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9"/>
      <color theme="1" tint="0.34998626667073579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10"/>
      <color theme="5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0"/>
      <color theme="5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name val="Arial"/>
      <family val="2"/>
    </font>
    <font>
      <sz val="8"/>
      <name val="Tahoma"/>
      <family val="2"/>
    </font>
    <font>
      <b/>
      <sz val="18"/>
      <color theme="3"/>
      <name val="Calibri Light"/>
      <family val="2"/>
      <scheme val="major"/>
    </font>
    <font>
      <sz val="10"/>
      <color theme="1"/>
      <name val="Calibri"/>
      <family val="2"/>
      <scheme val="minor"/>
    </font>
    <font>
      <sz val="10"/>
      <color indexed="8"/>
      <name val="Arial"/>
      <family val="2"/>
    </font>
    <font>
      <sz val="10"/>
      <color indexed="8"/>
      <name val="ARIAL"/>
      <charset val="1"/>
    </font>
    <font>
      <b/>
      <sz val="11"/>
      <color theme="0" tint="-0.14999847407452621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8"/>
      <name val="Segoe UI"/>
      <family val="2"/>
    </font>
    <font>
      <b/>
      <sz val="20"/>
      <color theme="5" tint="-0.249977111117893"/>
      <name val="Calibri"/>
      <family val="2"/>
      <scheme val="minor"/>
    </font>
    <font>
      <b/>
      <sz val="20"/>
      <color rgb="FFC65911"/>
      <name val="Calibri"/>
      <scheme val="minor"/>
    </font>
    <font>
      <sz val="12"/>
      <color theme="1" tint="0.499984740745262"/>
      <name val="Calibri"/>
      <family val="2"/>
      <scheme val="minor"/>
    </font>
    <font>
      <b/>
      <sz val="12"/>
      <color theme="5" tint="-0.249977111117893"/>
      <name val="Calibri"/>
      <family val="2"/>
      <scheme val="minor"/>
    </font>
    <font>
      <sz val="12"/>
      <color rgb="FFC00000"/>
      <name val="Calibri"/>
      <family val="2"/>
      <scheme val="minor"/>
    </font>
    <font>
      <sz val="8"/>
      <color rgb="FF000000"/>
      <name val="Segoe UI"/>
      <family val="2"/>
    </font>
    <font>
      <sz val="26"/>
      <color theme="0"/>
      <name val="Calibri"/>
      <family val="2"/>
      <scheme val="minor"/>
    </font>
    <font>
      <sz val="26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8"/>
      <color theme="4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1"/>
      <color rgb="FFC65911"/>
      <name val="Calibri"/>
      <scheme val="minor"/>
    </font>
    <font>
      <b/>
      <i/>
      <sz val="11"/>
      <color theme="0"/>
      <name val="Calibri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4546A"/>
        <bgColor indexed="64"/>
      </patternFill>
    </fill>
  </fills>
  <borders count="61">
    <border>
      <left/>
      <right/>
      <top/>
      <bottom/>
      <diagonal/>
    </border>
    <border>
      <left/>
      <right/>
      <top/>
      <bottom style="thick">
        <color rgb="FFA1A9B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ck">
        <color theme="0" tint="-0.14993743705557422"/>
      </right>
      <top style="thin">
        <color theme="0" tint="-0.14996795556505021"/>
      </top>
      <bottom/>
      <diagonal/>
    </border>
    <border>
      <left/>
      <right style="thick">
        <color theme="0" tint="-0.14993743705557422"/>
      </right>
      <top/>
      <bottom/>
      <diagonal/>
    </border>
    <border>
      <left style="thin">
        <color theme="0" tint="-0.14996795556505021"/>
      </left>
      <right/>
      <top/>
      <bottom style="thick">
        <color theme="0" tint="-0.14993743705557422"/>
      </bottom>
      <diagonal/>
    </border>
    <border>
      <left/>
      <right/>
      <top/>
      <bottom style="thick">
        <color theme="0" tint="-0.14993743705557422"/>
      </bottom>
      <diagonal/>
    </border>
    <border>
      <left/>
      <right style="thick">
        <color theme="0" tint="-0.14993743705557422"/>
      </right>
      <top/>
      <bottom style="thick">
        <color theme="0" tint="-0.14993743705557422"/>
      </bottom>
      <diagonal/>
    </border>
    <border>
      <left style="thin">
        <color rgb="FFA1A9B1"/>
      </left>
      <right/>
      <top/>
      <bottom/>
      <diagonal/>
    </border>
    <border>
      <left style="thin">
        <color rgb="FFA1A9B1"/>
      </left>
      <right/>
      <top/>
      <bottom style="thick">
        <color rgb="FFA1A9B1"/>
      </bottom>
      <diagonal/>
    </border>
    <border>
      <left/>
      <right style="thick">
        <color theme="0" tint="-0.14996795556505021"/>
      </right>
      <top style="thin">
        <color theme="0" tint="-0.14996795556505021"/>
      </top>
      <bottom/>
      <diagonal/>
    </border>
    <border>
      <left/>
      <right style="thick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ck">
        <color theme="0" tint="-0.14996795556505021"/>
      </bottom>
      <diagonal/>
    </border>
    <border>
      <left/>
      <right/>
      <top/>
      <bottom style="thick">
        <color theme="0" tint="-0.14996795556505021"/>
      </bottom>
      <diagonal/>
    </border>
    <border>
      <left/>
      <right style="thick">
        <color theme="0" tint="-0.14996795556505021"/>
      </right>
      <top/>
      <bottom style="thick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medium">
        <color theme="0" tint="-0.24994659260841701"/>
      </right>
      <top style="thin">
        <color theme="0" tint="-0.24994659260841701"/>
      </top>
      <bottom/>
      <diagonal/>
    </border>
    <border>
      <left/>
      <right style="medium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medium">
        <color theme="0" tint="-0.24994659260841701"/>
      </bottom>
      <diagonal/>
    </border>
    <border>
      <left/>
      <right/>
      <top/>
      <bottom style="medium">
        <color theme="0" tint="-0.24994659260841701"/>
      </bottom>
      <diagonal/>
    </border>
    <border>
      <left/>
      <right style="medium">
        <color theme="0" tint="-0.24994659260841701"/>
      </right>
      <top/>
      <bottom style="medium">
        <color theme="0" tint="-0.24994659260841701"/>
      </bottom>
      <diagonal/>
    </border>
    <border>
      <left/>
      <right style="medium">
        <color theme="0" tint="-0.14993743705557422"/>
      </right>
      <top/>
      <bottom/>
      <diagonal/>
    </border>
    <border>
      <left style="medium">
        <color theme="0" tint="-0.14993743705557422"/>
      </left>
      <right style="medium">
        <color theme="0" tint="-0.14993743705557422"/>
      </right>
      <top/>
      <bottom/>
      <diagonal/>
    </border>
    <border>
      <left style="medium">
        <color theme="0" tint="-0.14993743705557422"/>
      </left>
      <right/>
      <top/>
      <bottom/>
      <diagonal/>
    </border>
    <border>
      <left/>
      <right/>
      <top/>
      <bottom style="medium">
        <color theme="0" tint="-0.14996795556505021"/>
      </bottom>
      <diagonal/>
    </border>
    <border>
      <left/>
      <right/>
      <top style="thick">
        <color theme="0" tint="-0.14996795556505021"/>
      </top>
      <bottom style="thick">
        <color theme="0" tint="-0.14996795556505021"/>
      </bottom>
      <diagonal/>
    </border>
    <border>
      <left/>
      <right/>
      <top style="thick">
        <color theme="0" tint="-0.14996795556505021"/>
      </top>
      <bottom/>
      <diagonal/>
    </border>
    <border>
      <left style="thick">
        <color theme="0" tint="-0.14993743705557422"/>
      </left>
      <right/>
      <top style="thick">
        <color theme="0" tint="-0.14996795556505021"/>
      </top>
      <bottom/>
      <diagonal/>
    </border>
    <border>
      <left style="thick">
        <color theme="0" tint="-0.14993743705557422"/>
      </left>
      <right/>
      <top/>
      <bottom/>
      <diagonal/>
    </border>
    <border>
      <left style="hair">
        <color theme="0" tint="-0.24994659260841701"/>
      </left>
      <right/>
      <top style="hair">
        <color theme="0" tint="-0.24994659260841701"/>
      </top>
      <bottom style="hair">
        <color theme="0" tint="-0.24994659260841701"/>
      </bottom>
      <diagonal/>
    </border>
    <border>
      <left/>
      <right/>
      <top style="hair">
        <color theme="0" tint="-0.24994659260841701"/>
      </top>
      <bottom style="hair">
        <color theme="0" tint="-0.24994659260841701"/>
      </bottom>
      <diagonal/>
    </border>
    <border>
      <left/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/>
      <right/>
      <top style="medium">
        <color theme="0" tint="-0.1499679555650502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medium">
        <color theme="0" tint="-0.14993743705557422"/>
      </bottom>
      <diagonal/>
    </border>
    <border>
      <left style="medium">
        <color theme="0" tint="-0.34998626667073579"/>
      </left>
      <right/>
      <top/>
      <bottom/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indexed="64"/>
      </bottom>
      <diagonal/>
    </border>
  </borders>
  <cellStyleXfs count="61">
    <xf numFmtId="0" fontId="0" fillId="0" borderId="0"/>
    <xf numFmtId="0" fontId="23" fillId="0" borderId="37" applyNumberFormat="0" applyFill="0" applyAlignment="0" applyProtection="0"/>
    <xf numFmtId="0" fontId="24" fillId="0" borderId="38" applyNumberFormat="0" applyFill="0" applyAlignment="0" applyProtection="0"/>
    <xf numFmtId="0" fontId="25" fillId="0" borderId="39" applyNumberFormat="0" applyFill="0" applyAlignment="0" applyProtection="0"/>
    <xf numFmtId="0" fontId="25" fillId="0" borderId="0" applyNumberFormat="0" applyFill="0" applyBorder="0" applyAlignment="0" applyProtection="0"/>
    <xf numFmtId="0" fontId="26" fillId="7" borderId="0" applyNumberFormat="0" applyBorder="0" applyAlignment="0" applyProtection="0"/>
    <xf numFmtId="0" fontId="27" fillId="8" borderId="0" applyNumberFormat="0" applyBorder="0" applyAlignment="0" applyProtection="0"/>
    <xf numFmtId="0" fontId="28" fillId="9" borderId="0" applyNumberFormat="0" applyBorder="0" applyAlignment="0" applyProtection="0"/>
    <xf numFmtId="0" fontId="29" fillId="10" borderId="40" applyNumberFormat="0" applyAlignment="0" applyProtection="0"/>
    <xf numFmtId="0" fontId="30" fillId="11" borderId="41" applyNumberFormat="0" applyAlignment="0" applyProtection="0"/>
    <xf numFmtId="0" fontId="31" fillId="11" borderId="40" applyNumberFormat="0" applyAlignment="0" applyProtection="0"/>
    <xf numFmtId="0" fontId="32" fillId="0" borderId="42" applyNumberFormat="0" applyFill="0" applyAlignment="0" applyProtection="0"/>
    <xf numFmtId="0" fontId="33" fillId="12" borderId="43" applyNumberFormat="0" applyAlignment="0" applyProtection="0"/>
    <xf numFmtId="0" fontId="34" fillId="0" borderId="0" applyNumberFormat="0" applyFill="0" applyBorder="0" applyAlignment="0" applyProtection="0"/>
    <xf numFmtId="0" fontId="21" fillId="13" borderId="44" applyNumberFormat="0" applyFont="0" applyAlignment="0" applyProtection="0"/>
    <xf numFmtId="0" fontId="35" fillId="0" borderId="0" applyNumberFormat="0" applyFill="0" applyBorder="0" applyAlignment="0" applyProtection="0"/>
    <xf numFmtId="0" fontId="1" fillId="0" borderId="45" applyNumberFormat="0" applyFill="0" applyAlignment="0" applyProtection="0"/>
    <xf numFmtId="0" fontId="20" fillId="14" borderId="0" applyNumberFormat="0" applyBorder="0" applyAlignment="0" applyProtection="0"/>
    <xf numFmtId="0" fontId="21" fillId="15" borderId="0" applyNumberFormat="0" applyBorder="0" applyAlignment="0" applyProtection="0"/>
    <xf numFmtId="0" fontId="2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21" fillId="19" borderId="0" applyNumberFormat="0" applyBorder="0" applyAlignment="0" applyProtection="0"/>
    <xf numFmtId="0" fontId="2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21" fillId="23" borderId="0" applyNumberFormat="0" applyBorder="0" applyAlignment="0" applyProtection="0"/>
    <xf numFmtId="0" fontId="2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21" fillId="27" borderId="0" applyNumberFormat="0" applyBorder="0" applyAlignment="0" applyProtection="0"/>
    <xf numFmtId="0" fontId="2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21" fillId="31" borderId="0" applyNumberFormat="0" applyBorder="0" applyAlignment="0" applyProtection="0"/>
    <xf numFmtId="0" fontId="21" fillId="32" borderId="0" applyNumberFormat="0" applyBorder="0" applyAlignment="0" applyProtection="0"/>
    <xf numFmtId="0" fontId="20" fillId="33" borderId="0" applyNumberFormat="0" applyBorder="0" applyAlignment="0" applyProtection="0"/>
    <xf numFmtId="0" fontId="20" fillId="34" borderId="0" applyNumberFormat="0" applyBorder="0" applyAlignment="0" applyProtection="0"/>
    <xf numFmtId="0" fontId="21" fillId="35" borderId="0" applyNumberFormat="0" applyBorder="0" applyAlignment="0" applyProtection="0"/>
    <xf numFmtId="0" fontId="21" fillId="36" borderId="0" applyNumberFormat="0" applyBorder="0" applyAlignment="0" applyProtection="0"/>
    <xf numFmtId="0" fontId="20" fillId="37" borderId="0" applyNumberFormat="0" applyBorder="0" applyAlignment="0" applyProtection="0"/>
    <xf numFmtId="0" fontId="36" fillId="0" borderId="0"/>
    <xf numFmtId="0" fontId="36" fillId="0" borderId="0"/>
    <xf numFmtId="0" fontId="37" fillId="0" borderId="0">
      <alignment vertical="center"/>
    </xf>
    <xf numFmtId="0" fontId="38" fillId="0" borderId="0" applyNumberFormat="0" applyFill="0" applyBorder="0" applyAlignment="0" applyProtection="0"/>
    <xf numFmtId="0" fontId="36" fillId="0" borderId="0"/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6" fillId="0" borderId="0"/>
    <xf numFmtId="0" fontId="37" fillId="0" borderId="0">
      <alignment vertical="center"/>
    </xf>
    <xf numFmtId="0" fontId="36" fillId="0" borderId="0"/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6" fillId="0" borderId="0"/>
    <xf numFmtId="0" fontId="37" fillId="0" borderId="0">
      <alignment vertical="center"/>
    </xf>
    <xf numFmtId="0" fontId="22" fillId="0" borderId="0" applyNumberFormat="0" applyFill="0" applyBorder="0" applyAlignment="0" applyProtection="0"/>
    <xf numFmtId="0" fontId="40" fillId="0" borderId="0">
      <alignment vertical="top"/>
    </xf>
    <xf numFmtId="0" fontId="41" fillId="0" borderId="0">
      <alignment vertical="top"/>
    </xf>
  </cellStyleXfs>
  <cellXfs count="173"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0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5" xfId="0" applyFill="1" applyBorder="1"/>
    <xf numFmtId="0" fontId="2" fillId="3" borderId="3" xfId="0" applyFont="1" applyFill="1" applyBorder="1" applyAlignment="1">
      <alignment vertical="center"/>
    </xf>
    <xf numFmtId="0" fontId="4" fillId="3" borderId="3" xfId="0" applyFont="1" applyFill="1" applyBorder="1" applyAlignment="1">
      <alignment vertical="center"/>
    </xf>
    <xf numFmtId="0" fontId="0" fillId="3" borderId="2" xfId="0" applyFont="1" applyFill="1" applyBorder="1"/>
    <xf numFmtId="0" fontId="0" fillId="3" borderId="3" xfId="0" applyFont="1" applyFill="1" applyBorder="1"/>
    <xf numFmtId="0" fontId="0" fillId="3" borderId="3" xfId="0" applyFont="1" applyFill="1" applyBorder="1" applyAlignment="1">
      <alignment vertical="center"/>
    </xf>
    <xf numFmtId="0" fontId="0" fillId="3" borderId="5" xfId="0" applyFont="1" applyFill="1" applyBorder="1"/>
    <xf numFmtId="0" fontId="0" fillId="3" borderId="4" xfId="0" applyFont="1" applyFill="1" applyBorder="1"/>
    <xf numFmtId="0" fontId="0" fillId="3" borderId="0" xfId="0" applyFont="1" applyFill="1" applyBorder="1" applyAlignment="1">
      <alignment vertical="center"/>
    </xf>
    <xf numFmtId="0" fontId="0" fillId="3" borderId="6" xfId="0" applyFont="1" applyFill="1" applyBorder="1"/>
    <xf numFmtId="0" fontId="0" fillId="3" borderId="7" xfId="0" applyFont="1" applyFill="1" applyBorder="1"/>
    <xf numFmtId="0" fontId="0" fillId="3" borderId="8" xfId="0" applyFont="1" applyFill="1" applyBorder="1"/>
    <xf numFmtId="0" fontId="0" fillId="3" borderId="9" xfId="0" applyFont="1" applyFill="1" applyBorder="1"/>
    <xf numFmtId="0" fontId="0" fillId="3" borderId="12" xfId="0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16" xfId="0" applyFill="1" applyBorder="1"/>
    <xf numFmtId="0" fontId="0" fillId="4" borderId="17" xfId="0" applyFill="1" applyBorder="1"/>
    <xf numFmtId="0" fontId="0" fillId="4" borderId="18" xfId="0" applyFill="1" applyBorder="1"/>
    <xf numFmtId="0" fontId="0" fillId="4" borderId="20" xfId="0" applyFill="1" applyBorder="1"/>
    <xf numFmtId="0" fontId="0" fillId="4" borderId="19" xfId="0" applyFill="1" applyBorder="1"/>
    <xf numFmtId="0" fontId="0" fillId="4" borderId="0" xfId="0" applyFill="1" applyBorder="1"/>
    <xf numFmtId="0" fontId="0" fillId="4" borderId="21" xfId="0" applyFill="1" applyBorder="1"/>
    <xf numFmtId="0" fontId="0" fillId="4" borderId="0" xfId="0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0" fillId="4" borderId="22" xfId="0" applyFill="1" applyBorder="1"/>
    <xf numFmtId="0" fontId="0" fillId="4" borderId="23" xfId="0" applyFill="1" applyBorder="1"/>
    <xf numFmtId="0" fontId="0" fillId="4" borderId="24" xfId="0" applyFill="1" applyBorder="1"/>
    <xf numFmtId="0" fontId="0" fillId="3" borderId="0" xfId="0" applyFill="1" applyBorder="1" applyAlignment="1">
      <alignment horizontal="left"/>
    </xf>
    <xf numFmtId="0" fontId="11" fillId="3" borderId="0" xfId="0" applyFont="1" applyFill="1" applyBorder="1"/>
    <xf numFmtId="0" fontId="12" fillId="3" borderId="0" xfId="0" applyFont="1" applyFill="1" applyBorder="1"/>
    <xf numFmtId="0" fontId="10" fillId="3" borderId="15" xfId="0" applyFont="1" applyFill="1" applyBorder="1"/>
    <xf numFmtId="0" fontId="11" fillId="3" borderId="28" xfId="0" applyFont="1" applyFill="1" applyBorder="1"/>
    <xf numFmtId="0" fontId="15" fillId="3" borderId="0" xfId="0" applyFont="1" applyFill="1" applyBorder="1" applyAlignment="1">
      <alignment horizontal="left"/>
    </xf>
    <xf numFmtId="0" fontId="0" fillId="5" borderId="0" xfId="0" applyFill="1"/>
    <xf numFmtId="0" fontId="0" fillId="3" borderId="36" xfId="0" applyFill="1" applyBorder="1"/>
    <xf numFmtId="0" fontId="0" fillId="0" borderId="0" xfId="0" applyAlignment="1">
      <alignment horizontal="left"/>
    </xf>
    <xf numFmtId="10" fontId="0" fillId="0" borderId="0" xfId="0" applyNumberFormat="1"/>
    <xf numFmtId="0" fontId="1" fillId="0" borderId="0" xfId="0" applyFont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0" fillId="3" borderId="0" xfId="0" applyFont="1" applyFill="1" applyBorder="1"/>
    <xf numFmtId="0" fontId="0" fillId="0" borderId="0" xfId="0"/>
    <xf numFmtId="0" fontId="11" fillId="3" borderId="48" xfId="0" applyFont="1" applyFill="1" applyBorder="1"/>
    <xf numFmtId="0" fontId="43" fillId="6" borderId="47" xfId="0" applyFont="1" applyFill="1" applyBorder="1" applyAlignment="1">
      <alignment horizontal="center" vertical="center"/>
    </xf>
    <xf numFmtId="0" fontId="43" fillId="6" borderId="46" xfId="0" applyFont="1" applyFill="1" applyBorder="1" applyAlignment="1">
      <alignment horizontal="center" vertical="center"/>
    </xf>
    <xf numFmtId="0" fontId="9" fillId="2" borderId="10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9" fillId="2" borderId="1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0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17" fillId="3" borderId="2" xfId="0" applyFont="1" applyFill="1" applyBorder="1" applyAlignment="1">
      <alignment horizontal="center"/>
    </xf>
    <xf numFmtId="0" fontId="17" fillId="3" borderId="3" xfId="0" applyFont="1" applyFill="1" applyBorder="1" applyAlignment="1">
      <alignment horizontal="center"/>
    </xf>
    <xf numFmtId="0" fontId="17" fillId="3" borderId="12" xfId="0" applyFont="1" applyFill="1" applyBorder="1" applyAlignment="1">
      <alignment horizontal="center"/>
    </xf>
    <xf numFmtId="0" fontId="7" fillId="3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horizontal="left"/>
    </xf>
    <xf numFmtId="0" fontId="19" fillId="3" borderId="33" xfId="0" applyFont="1" applyFill="1" applyBorder="1" applyAlignment="1">
      <alignment horizontal="center"/>
    </xf>
    <xf numFmtId="0" fontId="19" fillId="3" borderId="34" xfId="0" applyFont="1" applyFill="1" applyBorder="1" applyAlignment="1">
      <alignment horizontal="center"/>
    </xf>
    <xf numFmtId="0" fontId="19" fillId="3" borderId="35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left"/>
    </xf>
    <xf numFmtId="0" fontId="14" fillId="3" borderId="25" xfId="0" applyFont="1" applyFill="1" applyBorder="1" applyAlignment="1">
      <alignment horizontal="center"/>
    </xf>
    <xf numFmtId="0" fontId="14" fillId="3" borderId="26" xfId="0" applyFont="1" applyFill="1" applyBorder="1" applyAlignment="1">
      <alignment horizontal="center"/>
    </xf>
    <xf numFmtId="1" fontId="16" fillId="3" borderId="26" xfId="0" applyNumberFormat="1" applyFont="1" applyFill="1" applyBorder="1" applyAlignment="1">
      <alignment horizontal="center"/>
    </xf>
    <xf numFmtId="1" fontId="16" fillId="3" borderId="27" xfId="0" applyNumberFormat="1" applyFont="1" applyFill="1" applyBorder="1" applyAlignment="1">
      <alignment horizontal="center"/>
    </xf>
    <xf numFmtId="0" fontId="18" fillId="3" borderId="31" xfId="0" applyFont="1" applyFill="1" applyBorder="1" applyAlignment="1">
      <alignment horizontal="center"/>
    </xf>
    <xf numFmtId="0" fontId="18" fillId="3" borderId="30" xfId="0" applyFont="1" applyFill="1" applyBorder="1" applyAlignment="1">
      <alignment horizontal="center"/>
    </xf>
    <xf numFmtId="0" fontId="15" fillId="3" borderId="29" xfId="0" applyFont="1" applyFill="1" applyBorder="1" applyAlignment="1">
      <alignment horizontal="center"/>
    </xf>
    <xf numFmtId="0" fontId="13" fillId="3" borderId="0" xfId="0" applyFont="1" applyFill="1" applyBorder="1" applyAlignment="1">
      <alignment horizontal="left"/>
    </xf>
    <xf numFmtId="0" fontId="13" fillId="3" borderId="25" xfId="0" applyFont="1" applyFill="1" applyBorder="1" applyAlignment="1">
      <alignment horizontal="center"/>
    </xf>
    <xf numFmtId="0" fontId="13" fillId="3" borderId="26" xfId="0" applyFont="1" applyFill="1" applyBorder="1" applyAlignment="1">
      <alignment horizontal="center"/>
    </xf>
    <xf numFmtId="9" fontId="39" fillId="3" borderId="46" xfId="0" applyNumberFormat="1" applyFont="1" applyFill="1" applyBorder="1" applyAlignment="1">
      <alignment horizontal="center" vertical="center"/>
    </xf>
    <xf numFmtId="9" fontId="39" fillId="3" borderId="47" xfId="0" applyNumberFormat="1" applyFont="1" applyFill="1" applyBorder="1" applyAlignment="1">
      <alignment horizontal="center" vertical="center"/>
    </xf>
    <xf numFmtId="0" fontId="11" fillId="3" borderId="48" xfId="0" applyFont="1" applyFill="1" applyBorder="1" applyAlignment="1">
      <alignment horizontal="center" vertical="center"/>
    </xf>
    <xf numFmtId="9" fontId="43" fillId="6" borderId="46" xfId="0" applyNumberFormat="1" applyFont="1" applyFill="1" applyBorder="1" applyAlignment="1">
      <alignment horizontal="center" vertical="center"/>
    </xf>
    <xf numFmtId="9" fontId="43" fillId="6" borderId="47" xfId="0" applyNumberFormat="1" applyFont="1" applyFill="1" applyBorder="1" applyAlignment="1">
      <alignment horizontal="center" vertical="center"/>
    </xf>
    <xf numFmtId="0" fontId="42" fillId="6" borderId="48" xfId="0" applyFont="1" applyFill="1" applyBorder="1" applyAlignment="1">
      <alignment horizontal="center"/>
    </xf>
    <xf numFmtId="0" fontId="10" fillId="3" borderId="46" xfId="0" applyFont="1" applyFill="1" applyBorder="1" applyAlignment="1">
      <alignment horizontal="left"/>
    </xf>
    <xf numFmtId="0" fontId="10" fillId="3" borderId="47" xfId="0" applyFont="1" applyFill="1" applyBorder="1" applyAlignment="1">
      <alignment horizontal="left"/>
    </xf>
    <xf numFmtId="0" fontId="18" fillId="3" borderId="32" xfId="0" applyFont="1" applyFill="1" applyBorder="1" applyAlignment="1">
      <alignment horizontal="center"/>
    </xf>
    <xf numFmtId="0" fontId="18" fillId="3" borderId="0" xfId="0" applyFont="1" applyFill="1" applyBorder="1" applyAlignment="1">
      <alignment horizontal="center"/>
    </xf>
    <xf numFmtId="0" fontId="5" fillId="3" borderId="33" xfId="0" applyFont="1" applyFill="1" applyBorder="1" applyAlignment="1">
      <alignment horizontal="center"/>
    </xf>
    <xf numFmtId="0" fontId="5" fillId="3" borderId="34" xfId="0" applyFont="1" applyFill="1" applyBorder="1" applyAlignment="1">
      <alignment horizontal="center"/>
    </xf>
    <xf numFmtId="0" fontId="5" fillId="3" borderId="35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 applyAlignment="1">
      <alignment horizontal="center"/>
    </xf>
    <xf numFmtId="164" fontId="0" fillId="0" borderId="0" xfId="0" applyNumberFormat="1" applyAlignment="1">
      <alignment horizontal="right"/>
    </xf>
    <xf numFmtId="0" fontId="0" fillId="4" borderId="0" xfId="0" applyFill="1" applyBorder="1" applyAlignment="1">
      <alignment horizontal="center"/>
    </xf>
    <xf numFmtId="165" fontId="1" fillId="4" borderId="0" xfId="0" applyNumberFormat="1" applyFon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0" fontId="0" fillId="0" borderId="0" xfId="0" applyAlignment="1">
      <alignment horizontal="left"/>
    </xf>
    <xf numFmtId="0" fontId="9" fillId="38" borderId="10" xfId="0" applyFont="1" applyFill="1" applyBorder="1" applyAlignment="1">
      <alignment horizontal="center" vertical="center"/>
    </xf>
    <xf numFmtId="0" fontId="9" fillId="38" borderId="0" xfId="0" applyFont="1" applyFill="1" applyBorder="1" applyAlignment="1">
      <alignment horizontal="center" vertical="center"/>
    </xf>
    <xf numFmtId="0" fontId="9" fillId="38" borderId="11" xfId="0" applyFont="1" applyFill="1" applyBorder="1" applyAlignment="1">
      <alignment horizontal="center" vertical="center"/>
    </xf>
    <xf numFmtId="0" fontId="9" fillId="38" borderId="1" xfId="0" applyFont="1" applyFill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7" fillId="0" borderId="0" xfId="0" applyFont="1" applyBorder="1" applyAlignment="1">
      <alignment horizontal="center"/>
    </xf>
    <xf numFmtId="0" fontId="2" fillId="0" borderId="49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48" fillId="0" borderId="0" xfId="0" applyFont="1" applyBorder="1" applyAlignment="1">
      <alignment horizontal="center"/>
    </xf>
    <xf numFmtId="0" fontId="48" fillId="0" borderId="49" xfId="0" applyFont="1" applyBorder="1" applyAlignment="1">
      <alignment horizontal="center"/>
    </xf>
    <xf numFmtId="0" fontId="49" fillId="0" borderId="0" xfId="0" applyFont="1" applyBorder="1" applyAlignment="1">
      <alignment horizontal="center"/>
    </xf>
    <xf numFmtId="0" fontId="49" fillId="0" borderId="49" xfId="0" applyFont="1" applyBorder="1" applyAlignment="1">
      <alignment horizontal="center"/>
    </xf>
    <xf numFmtId="0" fontId="47" fillId="0" borderId="0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48" fillId="0" borderId="0" xfId="0" applyFont="1" applyBorder="1" applyAlignment="1">
      <alignment horizontal="left"/>
    </xf>
    <xf numFmtId="0" fontId="49" fillId="0" borderId="0" xfId="0" applyFont="1" applyBorder="1" applyAlignment="1">
      <alignment horizontal="left"/>
    </xf>
    <xf numFmtId="0" fontId="0" fillId="0" borderId="0" xfId="0" quotePrefix="1"/>
    <xf numFmtId="0" fontId="0" fillId="0" borderId="50" xfId="0" applyBorder="1"/>
    <xf numFmtId="0" fontId="0" fillId="0" borderId="51" xfId="0" applyBorder="1"/>
    <xf numFmtId="0" fontId="0" fillId="0" borderId="51" xfId="0" applyBorder="1" applyAlignment="1">
      <alignment horizontal="left"/>
    </xf>
    <xf numFmtId="0" fontId="0" fillId="0" borderId="52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46" fillId="0" borderId="0" xfId="0" applyFont="1" applyAlignment="1">
      <alignment horizontal="center" vertical="center"/>
    </xf>
    <xf numFmtId="0" fontId="0" fillId="0" borderId="0" xfId="0" applyFill="1"/>
    <xf numFmtId="0" fontId="51" fillId="2" borderId="10" xfId="0" applyFont="1" applyFill="1" applyBorder="1" applyAlignment="1">
      <alignment horizontal="center" vertical="center"/>
    </xf>
    <xf numFmtId="0" fontId="51" fillId="2" borderId="0" xfId="0" applyFont="1" applyFill="1" applyBorder="1" applyAlignment="1">
      <alignment horizontal="center" vertical="center"/>
    </xf>
    <xf numFmtId="0" fontId="52" fillId="2" borderId="0" xfId="0" applyFont="1" applyFill="1" applyBorder="1" applyAlignment="1">
      <alignment horizontal="center" vertical="center"/>
    </xf>
    <xf numFmtId="0" fontId="51" fillId="2" borderId="11" xfId="0" applyFont="1" applyFill="1" applyBorder="1" applyAlignment="1">
      <alignment horizontal="center" vertical="center"/>
    </xf>
    <xf numFmtId="0" fontId="51" fillId="2" borderId="1" xfId="0" applyFont="1" applyFill="1" applyBorder="1" applyAlignment="1">
      <alignment horizontal="center" vertical="center"/>
    </xf>
    <xf numFmtId="0" fontId="52" fillId="2" borderId="1" xfId="0" applyFont="1" applyFill="1" applyBorder="1" applyAlignment="1">
      <alignment horizontal="center" vertical="center"/>
    </xf>
    <xf numFmtId="0" fontId="0" fillId="0" borderId="0" xfId="0" applyBorder="1" applyAlignment="1"/>
    <xf numFmtId="0" fontId="53" fillId="0" borderId="54" xfId="0" applyFont="1" applyBorder="1"/>
    <xf numFmtId="0" fontId="53" fillId="0" borderId="55" xfId="0" applyFont="1" applyBorder="1"/>
    <xf numFmtId="0" fontId="53" fillId="0" borderId="55" xfId="0" applyFont="1" applyBorder="1" applyAlignment="1">
      <alignment horizontal="left"/>
    </xf>
    <xf numFmtId="0" fontId="0" fillId="0" borderId="0" xfId="0" applyBorder="1" applyAlignment="1">
      <alignment horizontal="center"/>
    </xf>
    <xf numFmtId="0" fontId="54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53" fillId="0" borderId="56" xfId="0" applyFont="1" applyBorder="1"/>
    <xf numFmtId="0" fontId="53" fillId="0" borderId="57" xfId="0" applyFont="1" applyBorder="1"/>
    <xf numFmtId="0" fontId="53" fillId="0" borderId="57" xfId="0" applyFont="1" applyBorder="1" applyAlignment="1">
      <alignment horizontal="left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0" xfId="0" applyBorder="1"/>
    <xf numFmtId="0" fontId="55" fillId="0" borderId="0" xfId="0" applyFont="1" applyFill="1" applyBorder="1" applyAlignment="1">
      <alignment horizontal="center" vertical="center"/>
    </xf>
    <xf numFmtId="0" fontId="0" fillId="0" borderId="0" xfId="0" applyAlignment="1"/>
    <xf numFmtId="0" fontId="0" fillId="0" borderId="50" xfId="0" applyBorder="1" applyAlignment="1">
      <alignment horizontal="center"/>
    </xf>
    <xf numFmtId="0" fontId="2" fillId="0" borderId="49" xfId="0" applyFont="1" applyBorder="1" applyAlignment="1">
      <alignment horizontal="left" indent="1"/>
    </xf>
    <xf numFmtId="0" fontId="48" fillId="0" borderId="49" xfId="0" applyFont="1" applyBorder="1" applyAlignment="1">
      <alignment horizontal="left" indent="1"/>
    </xf>
    <xf numFmtId="0" fontId="49" fillId="0" borderId="49" xfId="0" applyFont="1" applyBorder="1" applyAlignment="1">
      <alignment horizontal="left" indent="1"/>
    </xf>
    <xf numFmtId="0" fontId="53" fillId="0" borderId="55" xfId="0" applyFont="1" applyBorder="1" applyAlignment="1">
      <alignment horizontal="left"/>
    </xf>
    <xf numFmtId="0" fontId="53" fillId="0" borderId="57" xfId="0" applyFont="1" applyBorder="1" applyAlignment="1">
      <alignment horizontal="left"/>
    </xf>
    <xf numFmtId="0" fontId="0" fillId="0" borderId="60" xfId="0" applyBorder="1"/>
    <xf numFmtId="0" fontId="53" fillId="0" borderId="0" xfId="0" applyFont="1" applyBorder="1"/>
    <xf numFmtId="0" fontId="53" fillId="0" borderId="0" xfId="0" applyFont="1" applyBorder="1" applyAlignment="1">
      <alignment horizontal="left"/>
    </xf>
    <xf numFmtId="0" fontId="53" fillId="0" borderId="50" xfId="0" applyFont="1" applyBorder="1"/>
    <xf numFmtId="0" fontId="0" fillId="2" borderId="0" xfId="0" applyFill="1" applyAlignment="1"/>
    <xf numFmtId="0" fontId="0" fillId="0" borderId="0" xfId="0" applyFill="1" applyAlignment="1"/>
    <xf numFmtId="0" fontId="0" fillId="0" borderId="60" xfId="0" applyBorder="1" applyAlignment="1">
      <alignment horizontal="center"/>
    </xf>
    <xf numFmtId="0" fontId="0" fillId="0" borderId="60" xfId="0" applyBorder="1" applyAlignment="1"/>
    <xf numFmtId="0" fontId="56" fillId="0" borderId="0" xfId="0" applyFont="1" applyAlignment="1">
      <alignment horizontal="center"/>
    </xf>
    <xf numFmtId="0" fontId="57" fillId="2" borderId="0" xfId="0" applyFont="1" applyFill="1" applyAlignment="1">
      <alignment horizontal="center"/>
    </xf>
  </cellXfs>
  <cellStyles count="61">
    <cellStyle name="20% - Ênfase1" xfId="18" builtinId="30" customBuiltin="1"/>
    <cellStyle name="20% - Ênfase2" xfId="22" builtinId="34" customBuiltin="1"/>
    <cellStyle name="20% - Ênfase3" xfId="26" builtinId="38" customBuiltin="1"/>
    <cellStyle name="20% - Ênfase4" xfId="30" builtinId="42" customBuiltin="1"/>
    <cellStyle name="20% - Ênfase5" xfId="34" builtinId="46" customBuiltin="1"/>
    <cellStyle name="20% - Ênfase6" xfId="38" builtinId="50" customBuiltin="1"/>
    <cellStyle name="40% - Ênfase1" xfId="19" builtinId="31" customBuiltin="1"/>
    <cellStyle name="40% - Ênfase2" xfId="23" builtinId="35" customBuiltin="1"/>
    <cellStyle name="40% - Ênfase3" xfId="27" builtinId="39" customBuiltin="1"/>
    <cellStyle name="40% - Ênfase4" xfId="31" builtinId="43" customBuiltin="1"/>
    <cellStyle name="40% - Ênfase5" xfId="35" builtinId="47" customBuiltin="1"/>
    <cellStyle name="40% - Ênfase6" xfId="39" builtinId="51" customBuiltin="1"/>
    <cellStyle name="60% - Ênfase1" xfId="20" builtinId="32" customBuiltin="1"/>
    <cellStyle name="60% - Ênfase2" xfId="24" builtinId="36" customBuiltin="1"/>
    <cellStyle name="60% - Ênfase3" xfId="28" builtinId="40" customBuiltin="1"/>
    <cellStyle name="60% - Ênfase4" xfId="32" builtinId="44" customBuiltin="1"/>
    <cellStyle name="60% - Ênfase5" xfId="36" builtinId="48" customBuiltin="1"/>
    <cellStyle name="60% - Ênfase6" xfId="40" builtinId="52" customBuiltin="1"/>
    <cellStyle name="Bom" xfId="5" builtinId="26" customBuiltin="1"/>
    <cellStyle name="Cálculo" xfId="10" builtinId="22" customBuiltin="1"/>
    <cellStyle name="Célula de Verificação" xfId="12" builtinId="23" customBuiltin="1"/>
    <cellStyle name="Célula Vinculada" xfId="11" builtinId="24" customBuiltin="1"/>
    <cellStyle name="Ênfase1" xfId="17" builtinId="29" customBuiltin="1"/>
    <cellStyle name="Ênfase2" xfId="21" builtinId="33" customBuiltin="1"/>
    <cellStyle name="Ênfase3" xfId="25" builtinId="37" customBuiltin="1"/>
    <cellStyle name="Ênfase4" xfId="29" builtinId="41" customBuiltin="1"/>
    <cellStyle name="Ênfase5" xfId="33" builtinId="45" customBuiltin="1"/>
    <cellStyle name="Ênfase6" xfId="37" builtinId="49" customBuiltin="1"/>
    <cellStyle name="Entrada" xfId="8" builtinId="20" customBuiltin="1"/>
    <cellStyle name="Incorreto" xfId="6" builtinId="27" customBuiltin="1"/>
    <cellStyle name="Neutra" xfId="7" builtinId="28" customBuiltin="1"/>
    <cellStyle name="Normal" xfId="0" builtinId="0"/>
    <cellStyle name="Normal 2" xfId="41"/>
    <cellStyle name="Normal 2 2" xfId="47"/>
    <cellStyle name="Normal 2 2 2" xfId="53"/>
    <cellStyle name="Normal 3" xfId="42"/>
    <cellStyle name="Normal 3 2" xfId="45"/>
    <cellStyle name="Normal 3 2 2" xfId="48"/>
    <cellStyle name="Normal 3 2 3" xfId="54"/>
    <cellStyle name="Normal 3 3" xfId="51"/>
    <cellStyle name="Normal 3 4" xfId="56"/>
    <cellStyle name="Normal 4" xfId="43"/>
    <cellStyle name="Normal 4 2" xfId="46"/>
    <cellStyle name="Normal 4 2 2" xfId="49"/>
    <cellStyle name="Normal 4 3" xfId="52"/>
    <cellStyle name="Normal 4 4" xfId="57"/>
    <cellStyle name="Normal 5" xfId="50"/>
    <cellStyle name="Normal 5 2" xfId="55"/>
    <cellStyle name="Normal 6" xfId="59"/>
    <cellStyle name="Normal 7" xfId="60"/>
    <cellStyle name="Nota" xfId="14" builtinId="10" customBuiltin="1"/>
    <cellStyle name="Saída" xfId="9" builtinId="21" customBuiltin="1"/>
    <cellStyle name="Texto de Aviso" xfId="13" builtinId="11" customBuiltin="1"/>
    <cellStyle name="Texto Explicativo" xfId="15" builtinId="53" customBuiltin="1"/>
    <cellStyle name="Título 1" xfId="1" builtinId="16" customBuiltin="1"/>
    <cellStyle name="Título 2" xfId="2" builtinId="17" customBuiltin="1"/>
    <cellStyle name="Título 3" xfId="3" builtinId="18" customBuiltin="1"/>
    <cellStyle name="Título 4" xfId="4" builtinId="19" customBuiltin="1"/>
    <cellStyle name="Título 5" xfId="58"/>
    <cellStyle name="Título 6" xfId="44"/>
    <cellStyle name="Total" xfId="16" builtinId="25" customBuiltin="1"/>
  </cellStyles>
  <dxfs count="10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79998168889431442"/>
        </patternFill>
      </fill>
      <border>
        <left style="hair">
          <color rgb="FFFF0000"/>
        </left>
        <right style="hair">
          <color rgb="FFFF0000"/>
        </right>
        <top style="hair">
          <color rgb="FFFF0000"/>
        </top>
        <bottom style="hair">
          <color rgb="FFFF0000"/>
        </bottom>
        <vertical/>
        <horizontal/>
      </border>
    </dxf>
    <dxf>
      <fill>
        <patternFill>
          <bgColor theme="5" tint="0.79998168889431442"/>
        </patternFill>
      </fill>
      <border>
        <left style="hair">
          <color rgb="FFFF0000"/>
        </left>
        <right style="hair">
          <color rgb="FFFF0000"/>
        </right>
        <top style="hair">
          <color rgb="FFFF0000"/>
        </top>
        <bottom style="hair">
          <color rgb="FFFF0000"/>
        </bottom>
        <vertical/>
        <horizontal/>
      </border>
    </dxf>
    <dxf>
      <fill>
        <patternFill>
          <bgColor theme="5" tint="0.79998168889431442"/>
        </patternFill>
      </fill>
      <border>
        <left style="hair">
          <color rgb="FFFF0000"/>
        </left>
        <right style="hair">
          <color rgb="FFFF0000"/>
        </right>
        <top style="hair">
          <color rgb="FFFF0000"/>
        </top>
        <bottom style="hair">
          <color rgb="FFFF0000"/>
        </bottom>
        <vertical/>
        <horizontal/>
      </border>
    </dxf>
    <dxf>
      <fill>
        <patternFill>
          <bgColor theme="5" tint="0.79998168889431442"/>
        </patternFill>
      </fill>
      <border>
        <left style="hair">
          <color rgb="FFFF0000"/>
        </left>
        <right style="hair">
          <color rgb="FFFF0000"/>
        </right>
        <top style="hair">
          <color rgb="FFFF0000"/>
        </top>
        <bottom style="hair">
          <color rgb="FFFF0000"/>
        </bottom>
        <vertical/>
        <horizontal/>
      </border>
    </dxf>
    <dxf>
      <fill>
        <patternFill>
          <bgColor theme="5" tint="0.79998168889431442"/>
        </patternFill>
      </fill>
      <border>
        <left style="hair">
          <color rgb="FFFF0000"/>
        </left>
        <right style="hair">
          <color rgb="FFFF0000"/>
        </right>
        <top style="hair">
          <color rgb="FFFF0000"/>
        </top>
        <bottom style="hair">
          <color rgb="FFFF0000"/>
        </bottom>
        <vertical/>
        <horizontal/>
      </border>
    </dxf>
    <dxf>
      <fill>
        <patternFill>
          <bgColor theme="5" tint="0.79998168889431442"/>
        </patternFill>
      </fill>
      <border>
        <left style="dotted">
          <color theme="5" tint="-0.24994659260841701"/>
        </left>
        <right style="dotted">
          <color theme="5" tint="-0.24994659260841701"/>
        </right>
        <top style="dotted">
          <color theme="5" tint="-0.24994659260841701"/>
        </top>
        <bottom style="dotted">
          <color theme="5" tint="-0.24994659260841701"/>
        </bottom>
      </border>
    </dxf>
    <dxf>
      <fill>
        <patternFill>
          <bgColor theme="5" tint="0.79998168889431442"/>
        </patternFill>
      </fill>
      <border>
        <left style="dotted">
          <color theme="5" tint="-0.24994659260841701"/>
        </left>
        <right style="dotted">
          <color theme="5" tint="-0.24994659260841701"/>
        </right>
        <top style="dotted">
          <color theme="5" tint="-0.24994659260841701"/>
        </top>
        <bottom style="dotted">
          <color theme="5" tint="-0.24994659260841701"/>
        </bottom>
      </border>
    </dxf>
  </dxfs>
  <tableStyles count="0" defaultTableStyle="TableStyleMedium2" defaultPivotStyle="PivotStyleLight16"/>
  <colors>
    <mruColors>
      <color rgb="FFE4E4E4"/>
      <color rgb="FF44546A"/>
      <color rgb="FFC65911"/>
      <color rgb="FFF8F200"/>
      <color rgb="FF657C9B"/>
      <color rgb="FFA3A4D5"/>
      <color rgb="FFA1A9B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7160597112860894"/>
          <c:y val="0.10022750280296516"/>
          <c:w val="0.26512171916010496"/>
          <c:h val="0.58642094912572884"/>
        </c:manualLayout>
      </c:layout>
      <c:doughnutChart>
        <c:varyColors val="1"/>
        <c:ser>
          <c:idx val="0"/>
          <c:order val="0"/>
          <c:tx>
            <c:strRef>
              <c:f>Db!$A$5:$D$5</c:f>
              <c:strCache>
                <c:ptCount val="4"/>
                <c:pt idx="0">
                  <c:v>Grafico</c:v>
                </c:pt>
              </c:strCache>
            </c:strRef>
          </c:tx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Db!$E$4:$L$4</c15:sqref>
                  </c15:fullRef>
                </c:ext>
              </c:extLst>
              <c:f>(Db!$E$4,Db!$I$4)</c:f>
              <c:strCache>
                <c:ptCount val="2"/>
                <c:pt idx="0">
                  <c:v>Encerrados</c:v>
                </c:pt>
                <c:pt idx="1">
                  <c:v>Cancelados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Db!$E$5:$L$5</c15:sqref>
                  </c15:fullRef>
                </c:ext>
              </c:extLst>
              <c:f>(Db!$E$5,Db!$I$5)</c:f>
              <c:numCache>
                <c:formatCode>General</c:formatCode>
                <c:ptCount val="2"/>
                <c:pt idx="0">
                  <c:v>1542</c:v>
                </c:pt>
                <c:pt idx="1">
                  <c:v>133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3600853018372716"/>
          <c:y val="0.43316243409857003"/>
          <c:w val="0.35714960629921261"/>
          <c:h val="0.293768164847007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cap="none" spc="20" baseline="0">
                <a:solidFill>
                  <a:schemeClr val="accent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000">
                <a:solidFill>
                  <a:schemeClr val="accent2">
                    <a:lumMod val="75000"/>
                  </a:schemeClr>
                </a:solidFill>
              </a:rPr>
              <a:t>Média Chamados dia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cap="none" spc="20" baseline="0">
              <a:solidFill>
                <a:schemeClr val="accent2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Db!$AC$4:$AC$6</c:f>
              <c:strCache>
                <c:ptCount val="3"/>
                <c:pt idx="0">
                  <c:v> </c:v>
                </c:pt>
                <c:pt idx="1">
                  <c:v> </c:v>
                </c:pt>
                <c:pt idx="2">
                  <c:v>Out</c:v>
                </c:pt>
              </c:strCache>
            </c:strRef>
          </c:cat>
          <c:val>
            <c:numRef>
              <c:f>Db!$AD$4:$AD$6</c:f>
              <c:numCache>
                <c:formatCode>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74.444444444444443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60010144"/>
        <c:axId val="60019392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gradFill rotWithShape="1">
                    <a:gsLst>
                      <a:gs pos="0">
                        <a:schemeClr val="accent2">
                          <a:lumMod val="110000"/>
                          <a:satMod val="105000"/>
                          <a:tint val="67000"/>
                        </a:schemeClr>
                      </a:gs>
                      <a:gs pos="50000">
                        <a:schemeClr val="accent2">
                          <a:lumMod val="105000"/>
                          <a:satMod val="103000"/>
                          <a:tint val="73000"/>
                        </a:schemeClr>
                      </a:gs>
                      <a:gs pos="100000">
                        <a:schemeClr val="accent2">
                          <a:lumMod val="105000"/>
                          <a:satMod val="109000"/>
                          <a:tint val="81000"/>
                        </a:schemeClr>
                      </a:gs>
                    </a:gsLst>
                    <a:lin ang="5400000" scaled="0"/>
                  </a:gradFill>
                  <a:ln w="9525" cap="flat" cmpd="sng" algn="ctr">
                    <a:solidFill>
                      <a:schemeClr val="accent2">
                        <a:shade val="95000"/>
                      </a:schemeClr>
                    </a:solidFill>
                    <a:round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Db!$AC$4:$AC$6</c15:sqref>
                        </c15:formulaRef>
                      </c:ext>
                    </c:extLst>
                    <c:strCache>
                      <c:ptCount val="3"/>
                      <c:pt idx="0">
                        <c:v> </c:v>
                      </c:pt>
                      <c:pt idx="1">
                        <c:v> </c:v>
                      </c:pt>
                      <c:pt idx="2">
                        <c:v>Out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Db!$AE$4:$AE$6</c15:sqref>
                        </c15:formulaRef>
                      </c:ext>
                    </c:extLst>
                    <c:numCache>
                      <c:formatCode>0.0</c:formatCode>
                      <c:ptCount val="3"/>
                    </c:numCache>
                  </c:numRef>
                </c:val>
              </c15:ser>
            </c15:filteredBarSeries>
            <c15:filteredBarSeries>
              <c15:ser>
                <c:idx val="2"/>
                <c:order val="2"/>
                <c:spPr>
                  <a:gradFill rotWithShape="1">
                    <a:gsLst>
                      <a:gs pos="0">
                        <a:schemeClr val="accent3">
                          <a:lumMod val="110000"/>
                          <a:satMod val="105000"/>
                          <a:tint val="67000"/>
                        </a:schemeClr>
                      </a:gs>
                      <a:gs pos="50000">
                        <a:schemeClr val="accent3">
                          <a:lumMod val="105000"/>
                          <a:satMod val="103000"/>
                          <a:tint val="73000"/>
                        </a:schemeClr>
                      </a:gs>
                      <a:gs pos="100000">
                        <a:schemeClr val="accent3">
                          <a:lumMod val="105000"/>
                          <a:satMod val="109000"/>
                          <a:tint val="81000"/>
                        </a:schemeClr>
                      </a:gs>
                    </a:gsLst>
                    <a:lin ang="5400000" scaled="0"/>
                  </a:gradFill>
                  <a:ln w="9525" cap="flat" cmpd="sng" algn="ctr">
                    <a:solidFill>
                      <a:schemeClr val="accent3">
                        <a:shade val="95000"/>
                      </a:schemeClr>
                    </a:solidFill>
                    <a:round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Db!$AC$4:$AC$6</c15:sqref>
                        </c15:formulaRef>
                      </c:ext>
                    </c:extLst>
                    <c:strCache>
                      <c:ptCount val="3"/>
                      <c:pt idx="0">
                        <c:v> </c:v>
                      </c:pt>
                      <c:pt idx="1">
                        <c:v> </c:v>
                      </c:pt>
                      <c:pt idx="2">
                        <c:v>Out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Db!$AF$4:$AF$6</c15:sqref>
                        </c15:formulaRef>
                      </c:ext>
                    </c:extLst>
                    <c:numCache>
                      <c:formatCode>0.0</c:formatCode>
                      <c:ptCount val="3"/>
                    </c:numCache>
                  </c:numRef>
                </c:val>
              </c15:ser>
            </c15:filteredBarSeries>
            <c15:filteredBarSeries>
              <c15:ser>
                <c:idx val="3"/>
                <c:order val="3"/>
                <c:spPr>
                  <a:gradFill rotWithShape="1">
                    <a:gsLst>
                      <a:gs pos="0">
                        <a:schemeClr val="accent4">
                          <a:lumMod val="110000"/>
                          <a:satMod val="105000"/>
                          <a:tint val="67000"/>
                        </a:schemeClr>
                      </a:gs>
                      <a:gs pos="50000">
                        <a:schemeClr val="accent4">
                          <a:lumMod val="105000"/>
                          <a:satMod val="103000"/>
                          <a:tint val="73000"/>
                        </a:schemeClr>
                      </a:gs>
                      <a:gs pos="100000">
                        <a:schemeClr val="accent4">
                          <a:lumMod val="105000"/>
                          <a:satMod val="109000"/>
                          <a:tint val="81000"/>
                        </a:schemeClr>
                      </a:gs>
                    </a:gsLst>
                    <a:lin ang="5400000" scaled="0"/>
                  </a:gradFill>
                  <a:ln w="9525" cap="flat" cmpd="sng" algn="ctr">
                    <a:solidFill>
                      <a:schemeClr val="accent4">
                        <a:shade val="95000"/>
                      </a:schemeClr>
                    </a:solidFill>
                    <a:round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Db!$AC$4:$AC$6</c15:sqref>
                        </c15:formulaRef>
                      </c:ext>
                    </c:extLst>
                    <c:strCache>
                      <c:ptCount val="3"/>
                      <c:pt idx="0">
                        <c:v> </c:v>
                      </c:pt>
                      <c:pt idx="1">
                        <c:v> </c:v>
                      </c:pt>
                      <c:pt idx="2">
                        <c:v>Out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Db!$AG$4:$AG$6</c15:sqref>
                        </c15:formulaRef>
                      </c:ext>
                    </c:extLst>
                    <c:numCache>
                      <c:formatCode>0.0</c:formatCode>
                      <c:ptCount val="3"/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spPr>
                  <a:gradFill rotWithShape="1">
                    <a:gsLst>
                      <a:gs pos="0">
                        <a:schemeClr val="accent5">
                          <a:lumMod val="110000"/>
                          <a:satMod val="105000"/>
                          <a:tint val="67000"/>
                        </a:schemeClr>
                      </a:gs>
                      <a:gs pos="50000">
                        <a:schemeClr val="accent5">
                          <a:lumMod val="105000"/>
                          <a:satMod val="103000"/>
                          <a:tint val="73000"/>
                        </a:schemeClr>
                      </a:gs>
                      <a:gs pos="100000">
                        <a:schemeClr val="accent5">
                          <a:lumMod val="105000"/>
                          <a:satMod val="109000"/>
                          <a:tint val="81000"/>
                        </a:schemeClr>
                      </a:gs>
                    </a:gsLst>
                    <a:lin ang="5400000" scaled="0"/>
                  </a:gradFill>
                  <a:ln w="9525" cap="flat" cmpd="sng" algn="ctr">
                    <a:solidFill>
                      <a:schemeClr val="accent5">
                        <a:shade val="95000"/>
                      </a:schemeClr>
                    </a:solidFill>
                    <a:round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Db!$AC$4:$AC$6</c15:sqref>
                        </c15:formulaRef>
                      </c:ext>
                    </c:extLst>
                    <c:strCache>
                      <c:ptCount val="3"/>
                      <c:pt idx="0">
                        <c:v> </c:v>
                      </c:pt>
                      <c:pt idx="1">
                        <c:v> </c:v>
                      </c:pt>
                      <c:pt idx="2">
                        <c:v>Out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Db!$AH$4:$AH$6</c15:sqref>
                        </c15:formulaRef>
                      </c:ext>
                    </c:extLst>
                    <c:numCache>
                      <c:formatCode>0.0</c:formatCode>
                      <c:ptCount val="3"/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spPr>
                  <a:gradFill rotWithShape="1">
                    <a:gsLst>
                      <a:gs pos="0">
                        <a:schemeClr val="accent6">
                          <a:lumMod val="110000"/>
                          <a:satMod val="105000"/>
                          <a:tint val="67000"/>
                        </a:schemeClr>
                      </a:gs>
                      <a:gs pos="50000">
                        <a:schemeClr val="accent6">
                          <a:lumMod val="105000"/>
                          <a:satMod val="103000"/>
                          <a:tint val="73000"/>
                        </a:schemeClr>
                      </a:gs>
                      <a:gs pos="100000">
                        <a:schemeClr val="accent6">
                          <a:lumMod val="105000"/>
                          <a:satMod val="109000"/>
                          <a:tint val="81000"/>
                        </a:schemeClr>
                      </a:gs>
                    </a:gsLst>
                    <a:lin ang="5400000" scaled="0"/>
                  </a:gradFill>
                  <a:ln w="9525" cap="flat" cmpd="sng" algn="ctr">
                    <a:solidFill>
                      <a:schemeClr val="accent6">
                        <a:shade val="95000"/>
                      </a:schemeClr>
                    </a:solidFill>
                    <a:round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Db!$AC$4:$AC$6</c15:sqref>
                        </c15:formulaRef>
                      </c:ext>
                    </c:extLst>
                    <c:strCache>
                      <c:ptCount val="3"/>
                      <c:pt idx="0">
                        <c:v> </c:v>
                      </c:pt>
                      <c:pt idx="1">
                        <c:v> </c:v>
                      </c:pt>
                      <c:pt idx="2">
                        <c:v>Out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Db!$AI$4:$AI$6</c15:sqref>
                        </c15:formulaRef>
                      </c:ext>
                    </c:extLst>
                    <c:numCache>
                      <c:formatCode>0.0</c:formatCode>
                      <c:ptCount val="3"/>
                    </c:numCache>
                  </c:numRef>
                </c:val>
              </c15:ser>
            </c15:filteredBarSeries>
          </c:ext>
        </c:extLst>
      </c:barChart>
      <c:catAx>
        <c:axId val="600101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019392"/>
        <c:crosses val="autoZero"/>
        <c:auto val="1"/>
        <c:lblAlgn val="r"/>
        <c:lblOffset val="100"/>
        <c:noMultiLvlLbl val="0"/>
      </c:catAx>
      <c:valAx>
        <c:axId val="6001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01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7160597112860894"/>
          <c:y val="0.10022750280296516"/>
          <c:w val="0.26512171916010496"/>
          <c:h val="0.58642094912572884"/>
        </c:manualLayout>
      </c:layout>
      <c:doughnutChart>
        <c:varyColors val="1"/>
        <c:ser>
          <c:idx val="0"/>
          <c:order val="0"/>
          <c:tx>
            <c:strRef>
              <c:f>Db!$A$5:$D$5</c:f>
              <c:strCache>
                <c:ptCount val="4"/>
                <c:pt idx="0">
                  <c:v>Grafico</c:v>
                </c:pt>
              </c:strCache>
            </c:strRef>
          </c:tx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Db!$E$4:$L$4</c15:sqref>
                  </c15:fullRef>
                </c:ext>
              </c:extLst>
              <c:f>(Db!$E$4,Db!$I$4)</c:f>
              <c:strCache>
                <c:ptCount val="2"/>
                <c:pt idx="0">
                  <c:v>Encerrados</c:v>
                </c:pt>
                <c:pt idx="1">
                  <c:v>Cancelados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Db!$E$5:$L$5</c15:sqref>
                  </c15:fullRef>
                </c:ext>
              </c:extLst>
              <c:f>(Db!$E$5,Db!$I$5)</c:f>
              <c:numCache>
                <c:formatCode>General</c:formatCode>
                <c:ptCount val="2"/>
                <c:pt idx="0">
                  <c:v>1542</c:v>
                </c:pt>
                <c:pt idx="1">
                  <c:v>133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3600853018372716"/>
          <c:y val="0.43316243409857003"/>
          <c:w val="0.35714960629921261"/>
          <c:h val="0.293768164847007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cap="none" spc="20" baseline="0">
                <a:solidFill>
                  <a:schemeClr val="accent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000">
                <a:solidFill>
                  <a:schemeClr val="accent2">
                    <a:lumMod val="75000"/>
                  </a:schemeClr>
                </a:solidFill>
              </a:rPr>
              <a:t>Média Chamados dia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cap="none" spc="20" baseline="0">
              <a:solidFill>
                <a:schemeClr val="accent2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Db!$AC$4:$AC$6</c:f>
              <c:strCache>
                <c:ptCount val="3"/>
                <c:pt idx="0">
                  <c:v> </c:v>
                </c:pt>
                <c:pt idx="1">
                  <c:v> </c:v>
                </c:pt>
                <c:pt idx="2">
                  <c:v>Out</c:v>
                </c:pt>
              </c:strCache>
            </c:strRef>
          </c:cat>
          <c:val>
            <c:numRef>
              <c:f>Db!$AD$4:$AD$6</c:f>
              <c:numCache>
                <c:formatCode>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74.444444444444443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60006880"/>
        <c:axId val="60007424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gradFill rotWithShape="1">
                    <a:gsLst>
                      <a:gs pos="0">
                        <a:schemeClr val="accent2">
                          <a:lumMod val="110000"/>
                          <a:satMod val="105000"/>
                          <a:tint val="67000"/>
                        </a:schemeClr>
                      </a:gs>
                      <a:gs pos="50000">
                        <a:schemeClr val="accent2">
                          <a:lumMod val="105000"/>
                          <a:satMod val="103000"/>
                          <a:tint val="73000"/>
                        </a:schemeClr>
                      </a:gs>
                      <a:gs pos="100000">
                        <a:schemeClr val="accent2">
                          <a:lumMod val="105000"/>
                          <a:satMod val="109000"/>
                          <a:tint val="81000"/>
                        </a:schemeClr>
                      </a:gs>
                    </a:gsLst>
                    <a:lin ang="5400000" scaled="0"/>
                  </a:gradFill>
                  <a:ln w="9525" cap="flat" cmpd="sng" algn="ctr">
                    <a:solidFill>
                      <a:schemeClr val="accent2">
                        <a:shade val="95000"/>
                      </a:schemeClr>
                    </a:solidFill>
                    <a:round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Db!$AC$4:$AC$6</c15:sqref>
                        </c15:formulaRef>
                      </c:ext>
                    </c:extLst>
                    <c:strCache>
                      <c:ptCount val="3"/>
                      <c:pt idx="0">
                        <c:v> </c:v>
                      </c:pt>
                      <c:pt idx="1">
                        <c:v> </c:v>
                      </c:pt>
                      <c:pt idx="2">
                        <c:v>Out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Db!$AE$4:$AE$6</c15:sqref>
                        </c15:formulaRef>
                      </c:ext>
                    </c:extLst>
                    <c:numCache>
                      <c:formatCode>0.0</c:formatCode>
                      <c:ptCount val="3"/>
                    </c:numCache>
                  </c:numRef>
                </c:val>
              </c15:ser>
            </c15:filteredBarSeries>
            <c15:filteredBarSeries>
              <c15:ser>
                <c:idx val="2"/>
                <c:order val="2"/>
                <c:spPr>
                  <a:gradFill rotWithShape="1">
                    <a:gsLst>
                      <a:gs pos="0">
                        <a:schemeClr val="accent3">
                          <a:lumMod val="110000"/>
                          <a:satMod val="105000"/>
                          <a:tint val="67000"/>
                        </a:schemeClr>
                      </a:gs>
                      <a:gs pos="50000">
                        <a:schemeClr val="accent3">
                          <a:lumMod val="105000"/>
                          <a:satMod val="103000"/>
                          <a:tint val="73000"/>
                        </a:schemeClr>
                      </a:gs>
                      <a:gs pos="100000">
                        <a:schemeClr val="accent3">
                          <a:lumMod val="105000"/>
                          <a:satMod val="109000"/>
                          <a:tint val="81000"/>
                        </a:schemeClr>
                      </a:gs>
                    </a:gsLst>
                    <a:lin ang="5400000" scaled="0"/>
                  </a:gradFill>
                  <a:ln w="9525" cap="flat" cmpd="sng" algn="ctr">
                    <a:solidFill>
                      <a:schemeClr val="accent3">
                        <a:shade val="95000"/>
                      </a:schemeClr>
                    </a:solidFill>
                    <a:round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Db!$AC$4:$AC$6</c15:sqref>
                        </c15:formulaRef>
                      </c:ext>
                    </c:extLst>
                    <c:strCache>
                      <c:ptCount val="3"/>
                      <c:pt idx="0">
                        <c:v> </c:v>
                      </c:pt>
                      <c:pt idx="1">
                        <c:v> </c:v>
                      </c:pt>
                      <c:pt idx="2">
                        <c:v>Out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Db!$AF$4:$AF$6</c15:sqref>
                        </c15:formulaRef>
                      </c:ext>
                    </c:extLst>
                    <c:numCache>
                      <c:formatCode>0.0</c:formatCode>
                      <c:ptCount val="3"/>
                    </c:numCache>
                  </c:numRef>
                </c:val>
              </c15:ser>
            </c15:filteredBarSeries>
            <c15:filteredBarSeries>
              <c15:ser>
                <c:idx val="3"/>
                <c:order val="3"/>
                <c:spPr>
                  <a:gradFill rotWithShape="1">
                    <a:gsLst>
                      <a:gs pos="0">
                        <a:schemeClr val="accent4">
                          <a:lumMod val="110000"/>
                          <a:satMod val="105000"/>
                          <a:tint val="67000"/>
                        </a:schemeClr>
                      </a:gs>
                      <a:gs pos="50000">
                        <a:schemeClr val="accent4">
                          <a:lumMod val="105000"/>
                          <a:satMod val="103000"/>
                          <a:tint val="73000"/>
                        </a:schemeClr>
                      </a:gs>
                      <a:gs pos="100000">
                        <a:schemeClr val="accent4">
                          <a:lumMod val="105000"/>
                          <a:satMod val="109000"/>
                          <a:tint val="81000"/>
                        </a:schemeClr>
                      </a:gs>
                    </a:gsLst>
                    <a:lin ang="5400000" scaled="0"/>
                  </a:gradFill>
                  <a:ln w="9525" cap="flat" cmpd="sng" algn="ctr">
                    <a:solidFill>
                      <a:schemeClr val="accent4">
                        <a:shade val="95000"/>
                      </a:schemeClr>
                    </a:solidFill>
                    <a:round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Db!$AC$4:$AC$6</c15:sqref>
                        </c15:formulaRef>
                      </c:ext>
                    </c:extLst>
                    <c:strCache>
                      <c:ptCount val="3"/>
                      <c:pt idx="0">
                        <c:v> </c:v>
                      </c:pt>
                      <c:pt idx="1">
                        <c:v> </c:v>
                      </c:pt>
                      <c:pt idx="2">
                        <c:v>Out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Db!$AG$4:$AG$6</c15:sqref>
                        </c15:formulaRef>
                      </c:ext>
                    </c:extLst>
                    <c:numCache>
                      <c:formatCode>0.0</c:formatCode>
                      <c:ptCount val="3"/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spPr>
                  <a:gradFill rotWithShape="1">
                    <a:gsLst>
                      <a:gs pos="0">
                        <a:schemeClr val="accent5">
                          <a:lumMod val="110000"/>
                          <a:satMod val="105000"/>
                          <a:tint val="67000"/>
                        </a:schemeClr>
                      </a:gs>
                      <a:gs pos="50000">
                        <a:schemeClr val="accent5">
                          <a:lumMod val="105000"/>
                          <a:satMod val="103000"/>
                          <a:tint val="73000"/>
                        </a:schemeClr>
                      </a:gs>
                      <a:gs pos="100000">
                        <a:schemeClr val="accent5">
                          <a:lumMod val="105000"/>
                          <a:satMod val="109000"/>
                          <a:tint val="81000"/>
                        </a:schemeClr>
                      </a:gs>
                    </a:gsLst>
                    <a:lin ang="5400000" scaled="0"/>
                  </a:gradFill>
                  <a:ln w="9525" cap="flat" cmpd="sng" algn="ctr">
                    <a:solidFill>
                      <a:schemeClr val="accent5">
                        <a:shade val="95000"/>
                      </a:schemeClr>
                    </a:solidFill>
                    <a:round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Db!$AC$4:$AC$6</c15:sqref>
                        </c15:formulaRef>
                      </c:ext>
                    </c:extLst>
                    <c:strCache>
                      <c:ptCount val="3"/>
                      <c:pt idx="0">
                        <c:v> </c:v>
                      </c:pt>
                      <c:pt idx="1">
                        <c:v> </c:v>
                      </c:pt>
                      <c:pt idx="2">
                        <c:v>Out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Db!$AH$4:$AH$6</c15:sqref>
                        </c15:formulaRef>
                      </c:ext>
                    </c:extLst>
                    <c:numCache>
                      <c:formatCode>0.0</c:formatCode>
                      <c:ptCount val="3"/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spPr>
                  <a:gradFill rotWithShape="1">
                    <a:gsLst>
                      <a:gs pos="0">
                        <a:schemeClr val="accent6">
                          <a:lumMod val="110000"/>
                          <a:satMod val="105000"/>
                          <a:tint val="67000"/>
                        </a:schemeClr>
                      </a:gs>
                      <a:gs pos="50000">
                        <a:schemeClr val="accent6">
                          <a:lumMod val="105000"/>
                          <a:satMod val="103000"/>
                          <a:tint val="73000"/>
                        </a:schemeClr>
                      </a:gs>
                      <a:gs pos="100000">
                        <a:schemeClr val="accent6">
                          <a:lumMod val="105000"/>
                          <a:satMod val="109000"/>
                          <a:tint val="81000"/>
                        </a:schemeClr>
                      </a:gs>
                    </a:gsLst>
                    <a:lin ang="5400000" scaled="0"/>
                  </a:gradFill>
                  <a:ln w="9525" cap="flat" cmpd="sng" algn="ctr">
                    <a:solidFill>
                      <a:schemeClr val="accent6">
                        <a:shade val="95000"/>
                      </a:schemeClr>
                    </a:solidFill>
                    <a:round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Db!$AC$4:$AC$6</c15:sqref>
                        </c15:formulaRef>
                      </c:ext>
                    </c:extLst>
                    <c:strCache>
                      <c:ptCount val="3"/>
                      <c:pt idx="0">
                        <c:v> </c:v>
                      </c:pt>
                      <c:pt idx="1">
                        <c:v> </c:v>
                      </c:pt>
                      <c:pt idx="2">
                        <c:v>Out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Db!$AI$4:$AI$6</c15:sqref>
                        </c15:formulaRef>
                      </c:ext>
                    </c:extLst>
                    <c:numCache>
                      <c:formatCode>0.0</c:formatCode>
                      <c:ptCount val="3"/>
                    </c:numCache>
                  </c:numRef>
                </c:val>
              </c15:ser>
            </c15:filteredBarSeries>
          </c:ext>
        </c:extLst>
      </c:barChart>
      <c:catAx>
        <c:axId val="600068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007424"/>
        <c:crosses val="autoZero"/>
        <c:auto val="1"/>
        <c:lblAlgn val="r"/>
        <c:lblOffset val="100"/>
        <c:noMultiLvlLbl val="0"/>
      </c:catAx>
      <c:valAx>
        <c:axId val="60007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006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tx>
            <c:strRef>
              <c:f>Db!$E$36</c:f>
              <c:strCache>
                <c:ptCount val="1"/>
                <c:pt idx="0">
                  <c:v>satisfeito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dLbls>
            <c:dLbl>
              <c:idx val="1"/>
              <c:layout>
                <c:manualLayout>
                  <c:x val="-7.8598618376919094E-17"/>
                  <c:y val="-0.193548387096774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"/>
                  <c:y val="-0.193548387096774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rgbClr val="E7E6E6">
                  <a:lumMod val="90000"/>
                  <a:alpha val="45000"/>
                </a:srgb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  <c15:showLeaderLines val="0"/>
              </c:ext>
            </c:extLst>
          </c:dLbls>
          <c:cat>
            <c:strRef>
              <c:f>Db!$A$37:$D$39</c:f>
              <c:strCache>
                <c:ptCount val="3"/>
                <c:pt idx="0">
                  <c:v> </c:v>
                </c:pt>
                <c:pt idx="1">
                  <c:v> </c:v>
                </c:pt>
                <c:pt idx="2">
                  <c:v> </c:v>
                </c:pt>
              </c:strCache>
            </c:strRef>
          </c:cat>
          <c:val>
            <c:numRef>
              <c:f>Db!$E$37:$E$39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011776"/>
        <c:axId val="58810144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Db!$F$36</c15:sqref>
                        </c15:formulaRef>
                      </c:ext>
                    </c:extLst>
                    <c:strCache>
                      <c:ptCount val="1"/>
                      <c:pt idx="0">
                        <c:v>indiferente</c:v>
                      </c:pt>
                    </c:strCache>
                  </c:strRef>
                </c:tx>
                <c:spPr>
                  <a:ln w="2222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square"/>
                  <c:size val="6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  <a:round/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ormulaRef>
                          <c15:sqref>Db!$A$37:$D$39</c15:sqref>
                        </c15:formulaRef>
                      </c:ext>
                    </c:extLst>
                    <c:strCache>
                      <c:ptCount val="3"/>
                      <c:pt idx="0">
                        <c:v> </c:v>
                      </c:pt>
                      <c:pt idx="1">
                        <c:v> </c:v>
                      </c:pt>
                      <c:pt idx="2">
                        <c:v>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Db!$F$37:$F$39</c15:sqref>
                        </c15:formulaRef>
                      </c:ext>
                    </c:extLst>
                    <c:numCache>
                      <c:formatCode>0.00%</c:formatCode>
                      <c:ptCount val="3"/>
                    </c:numCache>
                  </c:numRef>
                </c:val>
                <c:smooth val="0"/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Db!$G$36</c15:sqref>
                        </c15:formulaRef>
                      </c:ext>
                    </c:extLst>
                    <c:strCache>
                      <c:ptCount val="1"/>
                      <c:pt idx="0">
                        <c:v>Insatisfeito</c:v>
                      </c:pt>
                    </c:strCache>
                  </c:strRef>
                </c:tx>
                <c:spPr>
                  <a:ln w="2222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triangle"/>
                  <c:size val="6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  <a:round/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Db!$A$37:$D$39</c15:sqref>
                        </c15:formulaRef>
                      </c:ext>
                    </c:extLst>
                    <c:strCache>
                      <c:ptCount val="3"/>
                      <c:pt idx="0">
                        <c:v> </c:v>
                      </c:pt>
                      <c:pt idx="1">
                        <c:v> </c:v>
                      </c:pt>
                      <c:pt idx="2">
                        <c:v>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Db!$G$37:$G$39</c15:sqref>
                        </c15:formulaRef>
                      </c:ext>
                    </c:extLst>
                    <c:numCache>
                      <c:formatCode>0.00%</c:formatCode>
                      <c:ptCount val="3"/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60011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810144"/>
        <c:crosses val="autoZero"/>
        <c:auto val="1"/>
        <c:lblAlgn val="ctr"/>
        <c:lblOffset val="100"/>
        <c:noMultiLvlLbl val="0"/>
      </c:catAx>
      <c:valAx>
        <c:axId val="58810144"/>
        <c:scaling>
          <c:orientation val="minMax"/>
          <c:max val="1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011776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[1]Plan6!$E$10</c:f>
              <c:strCache>
                <c:ptCount val="1"/>
                <c:pt idx="0">
                  <c:v>Semana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-8.3333333333333835E-3"/>
                  <c:y val="-5.5555555555555643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1.1111111111111112E-2"/>
                  <c:y val="-9.2592592592592504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2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  <c15:showLeaderLines val="0"/>
              </c:ext>
            </c:extLst>
          </c:dLbls>
          <c:cat>
            <c:strRef>
              <c:f>[1]Plan6!$F$9:$H$9</c:f>
              <c:strCache>
                <c:ptCount val="3"/>
                <c:pt idx="0">
                  <c:v>Incidentes</c:v>
                </c:pt>
                <c:pt idx="1">
                  <c:v>requisições</c:v>
                </c:pt>
                <c:pt idx="2">
                  <c:v>melhorias</c:v>
                </c:pt>
              </c:strCache>
            </c:strRef>
          </c:cat>
          <c:val>
            <c:numRef>
              <c:f>[1]Plan6!$F$10:$H$10</c:f>
              <c:numCache>
                <c:formatCode>General</c:formatCode>
                <c:ptCount val="3"/>
                <c:pt idx="0">
                  <c:v>30</c:v>
                </c:pt>
                <c:pt idx="1">
                  <c:v>12</c:v>
                </c:pt>
                <c:pt idx="2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92234144"/>
        <c:axId val="492235776"/>
      </c:barChart>
      <c:catAx>
        <c:axId val="492234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2235776"/>
        <c:crosses val="autoZero"/>
        <c:auto val="1"/>
        <c:lblAlgn val="ctr"/>
        <c:lblOffset val="100"/>
        <c:noMultiLvlLbl val="0"/>
      </c:catAx>
      <c:valAx>
        <c:axId val="49223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2234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Radio" firstButton="1" fmlaLink="$K$5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Radio" firstButton="1" fmlaLink="[1]Plan6!$E$7" lockText="1"/>
</file>

<file path=xl/ctrlProps/ctrlProp6.xml><?xml version="1.0" encoding="utf-8"?>
<formControlPr xmlns="http://schemas.microsoft.com/office/spreadsheetml/2009/9/main" objectType="Radio" lockText="1"/>
</file>

<file path=xl/ctrlProps/ctrlProp7.xml><?xml version="1.0" encoding="utf-8"?>
<formControlPr xmlns="http://schemas.microsoft.com/office/spreadsheetml/2009/9/main" objectType="Radio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8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hyperlink" Target="#PrincipalUsuario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jpg"/><Relationship Id="rId2" Type="http://schemas.openxmlformats.org/officeDocument/2006/relationships/image" Target="../media/image10.jpg"/><Relationship Id="rId1" Type="http://schemas.openxmlformats.org/officeDocument/2006/relationships/image" Target="../media/image9.jpg"/><Relationship Id="rId6" Type="http://schemas.openxmlformats.org/officeDocument/2006/relationships/image" Target="../media/image14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15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21</xdr:col>
      <xdr:colOff>0</xdr:colOff>
      <xdr:row>43</xdr:row>
      <xdr:rowOff>157459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4401800" cy="7939384"/>
        </a:xfrm>
        <a:prstGeom prst="rect">
          <a:avLst/>
        </a:prstGeom>
      </xdr:spPr>
    </xdr:pic>
    <xdr:clientData/>
  </xdr:twoCellAnchor>
  <xdr:twoCellAnchor editAs="oneCell">
    <xdr:from>
      <xdr:col>5</xdr:col>
      <xdr:colOff>638175</xdr:colOff>
      <xdr:row>7</xdr:row>
      <xdr:rowOff>28575</xdr:rowOff>
    </xdr:from>
    <xdr:to>
      <xdr:col>13</xdr:col>
      <xdr:colOff>161299</xdr:colOff>
      <xdr:row>23</xdr:row>
      <xdr:rowOff>104404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67175" y="1295400"/>
          <a:ext cx="5009524" cy="2971429"/>
        </a:xfrm>
        <a:prstGeom prst="rect">
          <a:avLst/>
        </a:prstGeom>
      </xdr:spPr>
    </xdr:pic>
    <xdr:clientData/>
  </xdr:twoCellAnchor>
  <xdr:twoCellAnchor editAs="oneCell">
    <xdr:from>
      <xdr:col>7</xdr:col>
      <xdr:colOff>447770</xdr:colOff>
      <xdr:row>8</xdr:row>
      <xdr:rowOff>47625</xdr:rowOff>
    </xdr:from>
    <xdr:to>
      <xdr:col>11</xdr:col>
      <xdr:colOff>352189</xdr:colOff>
      <xdr:row>12</xdr:row>
      <xdr:rowOff>171216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 rot="5400000">
          <a:off x="6148434" y="595361"/>
          <a:ext cx="847491" cy="2647619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228600</xdr:colOff>
      <xdr:row>19</xdr:row>
      <xdr:rowOff>95250</xdr:rowOff>
    </xdr:from>
    <xdr:to>
      <xdr:col>9</xdr:col>
      <xdr:colOff>609552</xdr:colOff>
      <xdr:row>21</xdr:row>
      <xdr:rowOff>114252</xdr:rowOff>
    </xdr:to>
    <xdr:pic>
      <xdr:nvPicPr>
        <xdr:cNvPr id="4" name="Imagem 3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400800" y="3533775"/>
          <a:ext cx="380952" cy="3809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13</xdr:row>
          <xdr:rowOff>123825</xdr:rowOff>
        </xdr:from>
        <xdr:to>
          <xdr:col>11</xdr:col>
          <xdr:colOff>9525</xdr:colOff>
          <xdr:row>15</xdr:row>
          <xdr:rowOff>0</xdr:rowOff>
        </xdr:to>
        <xdr:sp macro="" textlink="">
          <xdr:nvSpPr>
            <xdr:cNvPr id="12290" name="TextBox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15</xdr:row>
          <xdr:rowOff>114300</xdr:rowOff>
        </xdr:from>
        <xdr:to>
          <xdr:col>11</xdr:col>
          <xdr:colOff>9525</xdr:colOff>
          <xdr:row>16</xdr:row>
          <xdr:rowOff>171450</xdr:rowOff>
        </xdr:to>
        <xdr:sp macro="" textlink="">
          <xdr:nvSpPr>
            <xdr:cNvPr id="12291" name="TextBox2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542926</xdr:colOff>
      <xdr:row>11</xdr:row>
      <xdr:rowOff>19050</xdr:rowOff>
    </xdr:from>
    <xdr:to>
      <xdr:col>9</xdr:col>
      <xdr:colOff>533400</xdr:colOff>
      <xdr:row>13</xdr:row>
      <xdr:rowOff>133350</xdr:rowOff>
    </xdr:to>
    <xdr:sp macro="" textlink="">
      <xdr:nvSpPr>
        <xdr:cNvPr id="5" name="CaixaDeTexto 4"/>
        <xdr:cNvSpPr txBox="1"/>
      </xdr:nvSpPr>
      <xdr:spPr>
        <a:xfrm>
          <a:off x="6029326" y="2009775"/>
          <a:ext cx="676274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400" b="1" i="1" u="none">
              <a:solidFill>
                <a:schemeClr val="bg1"/>
              </a:solidFill>
              <a:latin typeface="Calibri Light" panose="020F0302020204030204" pitchFamily="34" charset="0"/>
            </a:rPr>
            <a:t>SGC</a:t>
          </a:r>
        </a:p>
      </xdr:txBody>
    </xdr:sp>
    <xdr:clientData/>
  </xdr:twoCellAnchor>
  <xdr:twoCellAnchor editAs="oneCell">
    <xdr:from>
      <xdr:col>9</xdr:col>
      <xdr:colOff>476250</xdr:colOff>
      <xdr:row>10</xdr:row>
      <xdr:rowOff>85726</xdr:rowOff>
    </xdr:from>
    <xdr:to>
      <xdr:col>10</xdr:col>
      <xdr:colOff>295274</xdr:colOff>
      <xdr:row>13</xdr:row>
      <xdr:rowOff>47625</xdr:rowOff>
    </xdr:to>
    <xdr:pic>
      <xdr:nvPicPr>
        <xdr:cNvPr id="10" name="Imagem 9" descr="download, manager icon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48450" y="1895476"/>
          <a:ext cx="504824" cy="5048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28</xdr:row>
      <xdr:rowOff>0</xdr:rowOff>
    </xdr:from>
    <xdr:to>
      <xdr:col>5</xdr:col>
      <xdr:colOff>304800</xdr:colOff>
      <xdr:row>29</xdr:row>
      <xdr:rowOff>123825</xdr:rowOff>
    </xdr:to>
    <xdr:sp macro="" textlink="">
      <xdr:nvSpPr>
        <xdr:cNvPr id="12294" name="AutoShape 6" descr="http://ilikewalls.com/wallpaper/3/6/simple-blue-background-2.jpg"/>
        <xdr:cNvSpPr>
          <a:spLocks noChangeAspect="1" noChangeArrowheads="1"/>
        </xdr:cNvSpPr>
      </xdr:nvSpPr>
      <xdr:spPr bwMode="auto">
        <a:xfrm>
          <a:off x="3429000" y="506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552450</xdr:colOff>
      <xdr:row>23</xdr:row>
      <xdr:rowOff>152400</xdr:rowOff>
    </xdr:from>
    <xdr:to>
      <xdr:col>14</xdr:col>
      <xdr:colOff>600075</xdr:colOff>
      <xdr:row>26</xdr:row>
      <xdr:rowOff>85725</xdr:rowOff>
    </xdr:to>
    <xdr:sp macro="" textlink="">
      <xdr:nvSpPr>
        <xdr:cNvPr id="15" name="CaixaDeTexto 14"/>
        <xdr:cNvSpPr txBox="1"/>
      </xdr:nvSpPr>
      <xdr:spPr>
        <a:xfrm>
          <a:off x="4667250" y="4314825"/>
          <a:ext cx="5534025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1" i="1" u="none">
              <a:solidFill>
                <a:schemeClr val="bg1"/>
              </a:solidFill>
              <a:latin typeface="Calibri Light" panose="020F0302020204030204" pitchFamily="34" charset="0"/>
            </a:rPr>
            <a:t>Sistema</a:t>
          </a:r>
          <a:r>
            <a:rPr lang="pt-BR" sz="1400" b="1" i="1" u="none" baseline="0">
              <a:solidFill>
                <a:schemeClr val="bg1"/>
              </a:solidFill>
              <a:latin typeface="Calibri Light" panose="020F0302020204030204" pitchFamily="34" charset="0"/>
            </a:rPr>
            <a:t> de gestão de chamados | copyright      2014</a:t>
          </a:r>
          <a:endParaRPr lang="pt-BR" sz="1400" b="1" i="1" u="none">
            <a:solidFill>
              <a:schemeClr val="bg1"/>
            </a:solidFill>
            <a:latin typeface="Calibri Light" panose="020F0302020204030204" pitchFamily="34" charset="0"/>
          </a:endParaRPr>
        </a:p>
      </xdr:txBody>
    </xdr:sp>
    <xdr:clientData/>
  </xdr:twoCellAnchor>
  <xdr:twoCellAnchor editAs="oneCell">
    <xdr:from>
      <xdr:col>11</xdr:col>
      <xdr:colOff>324047</xdr:colOff>
      <xdr:row>24</xdr:row>
      <xdr:rowOff>57151</xdr:rowOff>
    </xdr:from>
    <xdr:to>
      <xdr:col>11</xdr:col>
      <xdr:colOff>476447</xdr:colOff>
      <xdr:row>25</xdr:row>
      <xdr:rowOff>28576</xdr:rowOff>
    </xdr:to>
    <xdr:pic>
      <xdr:nvPicPr>
        <xdr:cNvPr id="12" name="Imagem 11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67847" y="4400551"/>
          <a:ext cx="152400" cy="152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123825</xdr:colOff>
      <xdr:row>4</xdr:row>
      <xdr:rowOff>136470</xdr:rowOff>
    </xdr:from>
    <xdr:to>
      <xdr:col>29</xdr:col>
      <xdr:colOff>104775</xdr:colOff>
      <xdr:row>11</xdr:row>
      <xdr:rowOff>171450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219074</xdr:colOff>
      <xdr:row>4</xdr:row>
      <xdr:rowOff>180974</xdr:rowOff>
    </xdr:from>
    <xdr:to>
      <xdr:col>44</xdr:col>
      <xdr:colOff>200024</xdr:colOff>
      <xdr:row>9</xdr:row>
      <xdr:rowOff>190500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123825</xdr:colOff>
      <xdr:row>0</xdr:row>
      <xdr:rowOff>171450</xdr:rowOff>
    </xdr:from>
    <xdr:to>
      <xdr:col>57</xdr:col>
      <xdr:colOff>28574</xdr:colOff>
      <xdr:row>31</xdr:row>
      <xdr:rowOff>95250</xdr:rowOff>
    </xdr:to>
    <xdr:sp macro="" textlink="">
      <xdr:nvSpPr>
        <xdr:cNvPr id="7" name="Retângulo 6"/>
        <xdr:cNvSpPr/>
      </xdr:nvSpPr>
      <xdr:spPr>
        <a:xfrm>
          <a:off x="561975" y="171450"/>
          <a:ext cx="11953874" cy="5943600"/>
        </a:xfrm>
        <a:prstGeom prst="rect">
          <a:avLst/>
        </a:prstGeom>
        <a:solidFill>
          <a:schemeClr val="tx1">
            <a:alpha val="71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rgbClr val="FFC000"/>
              </a:solidFill>
            </a:rPr>
            <a:t>Antes de utilizar o Sistemas vamos aprender a utilizar</a:t>
          </a:r>
        </a:p>
        <a:p>
          <a:pPr algn="ctr"/>
          <a:endParaRPr lang="pt-BR" sz="2400">
            <a:solidFill>
              <a:srgbClr val="FFC000"/>
            </a:solidFill>
          </a:endParaRPr>
        </a:p>
        <a:p>
          <a:pPr algn="ctr"/>
          <a:r>
            <a:rPr lang="pt-BR" sz="2400">
              <a:solidFill>
                <a:srgbClr val="FFC000"/>
              </a:solidFill>
            </a:rPr>
            <a:t>	- Você poderá</a:t>
          </a:r>
          <a:r>
            <a:rPr lang="pt-BR" sz="2400" baseline="0">
              <a:solidFill>
                <a:srgbClr val="FFC000"/>
              </a:solidFill>
            </a:rPr>
            <a:t> selecionar o mês ao qual precisa de obter informações</a:t>
          </a:r>
          <a:endParaRPr lang="pt-BR" sz="2400">
            <a:solidFill>
              <a:srgbClr val="FFC000"/>
            </a:solidFill>
          </a:endParaRPr>
        </a:p>
      </xdr:txBody>
    </xdr:sp>
    <xdr:clientData/>
  </xdr:twoCellAnchor>
  <xdr:twoCellAnchor>
    <xdr:from>
      <xdr:col>14</xdr:col>
      <xdr:colOff>200025</xdr:colOff>
      <xdr:row>8</xdr:row>
      <xdr:rowOff>9525</xdr:rowOff>
    </xdr:from>
    <xdr:to>
      <xdr:col>20</xdr:col>
      <xdr:colOff>86167</xdr:colOff>
      <xdr:row>11</xdr:row>
      <xdr:rowOff>91469</xdr:rowOff>
    </xdr:to>
    <xdr:sp macro="" textlink="">
      <xdr:nvSpPr>
        <xdr:cNvPr id="8" name="Seta para a esquerda 7"/>
        <xdr:cNvSpPr/>
      </xdr:nvSpPr>
      <xdr:spPr>
        <a:xfrm rot="1481610">
          <a:off x="3267075" y="1552575"/>
          <a:ext cx="1200592" cy="672494"/>
        </a:xfrm>
        <a:prstGeom prst="leftArrow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49</xdr:col>
      <xdr:colOff>62250</xdr:colOff>
      <xdr:row>25</xdr:row>
      <xdr:rowOff>6703</xdr:rowOff>
    </xdr:from>
    <xdr:to>
      <xdr:col>50</xdr:col>
      <xdr:colOff>162366</xdr:colOff>
      <xdr:row>26</xdr:row>
      <xdr:rowOff>139095</xdr:rowOff>
    </xdr:to>
    <xdr:sp macro="" textlink="">
      <xdr:nvSpPr>
        <xdr:cNvPr id="9" name="Seta para a esquerda 8"/>
        <xdr:cNvSpPr/>
      </xdr:nvSpPr>
      <xdr:spPr>
        <a:xfrm rot="10800000">
          <a:off x="10796925" y="4864453"/>
          <a:ext cx="319191" cy="322892"/>
        </a:xfrm>
        <a:prstGeom prst="leftArrow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123825</xdr:colOff>
      <xdr:row>4</xdr:row>
      <xdr:rowOff>136470</xdr:rowOff>
    </xdr:from>
    <xdr:to>
      <xdr:col>30</xdr:col>
      <xdr:colOff>104775</xdr:colOff>
      <xdr:row>11</xdr:row>
      <xdr:rowOff>171450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32</xdr:col>
      <xdr:colOff>219074</xdr:colOff>
      <xdr:row>4</xdr:row>
      <xdr:rowOff>180974</xdr:rowOff>
    </xdr:from>
    <xdr:to>
      <xdr:col>45</xdr:col>
      <xdr:colOff>200024</xdr:colOff>
      <xdr:row>9</xdr:row>
      <xdr:rowOff>190500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19051</xdr:colOff>
      <xdr:row>21</xdr:row>
      <xdr:rowOff>66675</xdr:rowOff>
    </xdr:from>
    <xdr:to>
      <xdr:col>15</xdr:col>
      <xdr:colOff>66675</xdr:colOff>
      <xdr:row>27</xdr:row>
      <xdr:rowOff>104775</xdr:rowOff>
    </xdr:to>
    <xdr:graphicFrame macro="">
      <xdr:nvGraphicFramePr>
        <xdr:cNvPr id="11" name="Gráfico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60</xdr:col>
      <xdr:colOff>0</xdr:colOff>
      <xdr:row>13</xdr:row>
      <xdr:rowOff>19050</xdr:rowOff>
    </xdr:from>
    <xdr:to>
      <xdr:col>60</xdr:col>
      <xdr:colOff>190500</xdr:colOff>
      <xdr:row>13</xdr:row>
      <xdr:rowOff>171450</xdr:rowOff>
    </xdr:to>
    <xdr:sp macro="" textlink="">
      <xdr:nvSpPr>
        <xdr:cNvPr id="3" name="Estrela de 5 pontas 2"/>
        <xdr:cNvSpPr/>
      </xdr:nvSpPr>
      <xdr:spPr>
        <a:xfrm>
          <a:off x="17049750" y="2409825"/>
          <a:ext cx="190500" cy="152400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228600</xdr:colOff>
      <xdr:row>13</xdr:row>
      <xdr:rowOff>19050</xdr:rowOff>
    </xdr:from>
    <xdr:to>
      <xdr:col>60</xdr:col>
      <xdr:colOff>419100</xdr:colOff>
      <xdr:row>13</xdr:row>
      <xdr:rowOff>171450</xdr:rowOff>
    </xdr:to>
    <xdr:sp macro="" textlink="">
      <xdr:nvSpPr>
        <xdr:cNvPr id="4" name="Estrela de 5 pontas 3"/>
        <xdr:cNvSpPr/>
      </xdr:nvSpPr>
      <xdr:spPr>
        <a:xfrm>
          <a:off x="17278350" y="2409825"/>
          <a:ext cx="190500" cy="152400"/>
        </a:xfrm>
        <a:prstGeom prst="star5">
          <a:avLst/>
        </a:prstGeom>
        <a:solidFill>
          <a:schemeClr val="bg1">
            <a:lumMod val="95000"/>
          </a:schemeClr>
        </a:solidFill>
        <a:ln>
          <a:solidFill>
            <a:srgbClr val="E4E4E4"/>
          </a:solidFill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457200</xdr:colOff>
      <xdr:row>13</xdr:row>
      <xdr:rowOff>19050</xdr:rowOff>
    </xdr:from>
    <xdr:to>
      <xdr:col>60</xdr:col>
      <xdr:colOff>647700</xdr:colOff>
      <xdr:row>13</xdr:row>
      <xdr:rowOff>171450</xdr:rowOff>
    </xdr:to>
    <xdr:sp macro="" textlink="">
      <xdr:nvSpPr>
        <xdr:cNvPr id="5" name="Estrela de 5 pontas 4"/>
        <xdr:cNvSpPr/>
      </xdr:nvSpPr>
      <xdr:spPr>
        <a:xfrm>
          <a:off x="17506950" y="2409825"/>
          <a:ext cx="190500" cy="152400"/>
        </a:xfrm>
        <a:prstGeom prst="star5">
          <a:avLst/>
        </a:prstGeom>
        <a:solidFill>
          <a:schemeClr val="bg1">
            <a:lumMod val="95000"/>
          </a:schemeClr>
        </a:solidFill>
        <a:ln>
          <a:solidFill>
            <a:srgbClr val="E4E4E4"/>
          </a:solidFill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695325</xdr:colOff>
      <xdr:row>13</xdr:row>
      <xdr:rowOff>19050</xdr:rowOff>
    </xdr:from>
    <xdr:to>
      <xdr:col>60</xdr:col>
      <xdr:colOff>885825</xdr:colOff>
      <xdr:row>13</xdr:row>
      <xdr:rowOff>171450</xdr:rowOff>
    </xdr:to>
    <xdr:sp macro="" textlink="">
      <xdr:nvSpPr>
        <xdr:cNvPr id="6" name="Estrela de 5 pontas 5"/>
        <xdr:cNvSpPr/>
      </xdr:nvSpPr>
      <xdr:spPr>
        <a:xfrm>
          <a:off x="17745075" y="2409825"/>
          <a:ext cx="190500" cy="152400"/>
        </a:xfrm>
        <a:prstGeom prst="star5">
          <a:avLst/>
        </a:prstGeom>
        <a:solidFill>
          <a:schemeClr val="bg1">
            <a:lumMod val="95000"/>
          </a:schemeClr>
        </a:solidFill>
        <a:ln>
          <a:solidFill>
            <a:srgbClr val="E4E4E4"/>
          </a:solidFill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923925</xdr:colOff>
      <xdr:row>13</xdr:row>
      <xdr:rowOff>19050</xdr:rowOff>
    </xdr:from>
    <xdr:to>
      <xdr:col>60</xdr:col>
      <xdr:colOff>1114425</xdr:colOff>
      <xdr:row>13</xdr:row>
      <xdr:rowOff>171450</xdr:rowOff>
    </xdr:to>
    <xdr:sp macro="" textlink="">
      <xdr:nvSpPr>
        <xdr:cNvPr id="7" name="Estrela de 5 pontas 6"/>
        <xdr:cNvSpPr/>
      </xdr:nvSpPr>
      <xdr:spPr>
        <a:xfrm>
          <a:off x="17973675" y="2409825"/>
          <a:ext cx="190500" cy="152400"/>
        </a:xfrm>
        <a:prstGeom prst="star5">
          <a:avLst/>
        </a:prstGeom>
        <a:solidFill>
          <a:schemeClr val="bg1">
            <a:lumMod val="95000"/>
          </a:schemeClr>
        </a:solidFill>
        <a:ln>
          <a:solidFill>
            <a:srgbClr val="E4E4E4"/>
          </a:solidFill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9525</xdr:colOff>
      <xdr:row>14</xdr:row>
      <xdr:rowOff>19050</xdr:rowOff>
    </xdr:from>
    <xdr:to>
      <xdr:col>60</xdr:col>
      <xdr:colOff>200025</xdr:colOff>
      <xdr:row>14</xdr:row>
      <xdr:rowOff>171450</xdr:rowOff>
    </xdr:to>
    <xdr:sp macro="" textlink="">
      <xdr:nvSpPr>
        <xdr:cNvPr id="8" name="Estrela de 5 pontas 7"/>
        <xdr:cNvSpPr/>
      </xdr:nvSpPr>
      <xdr:spPr>
        <a:xfrm>
          <a:off x="17059275" y="2590800"/>
          <a:ext cx="190500" cy="152400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238125</xdr:colOff>
      <xdr:row>14</xdr:row>
      <xdr:rowOff>19050</xdr:rowOff>
    </xdr:from>
    <xdr:to>
      <xdr:col>60</xdr:col>
      <xdr:colOff>428625</xdr:colOff>
      <xdr:row>14</xdr:row>
      <xdr:rowOff>171450</xdr:rowOff>
    </xdr:to>
    <xdr:sp macro="" textlink="">
      <xdr:nvSpPr>
        <xdr:cNvPr id="9" name="Estrela de 5 pontas 8"/>
        <xdr:cNvSpPr/>
      </xdr:nvSpPr>
      <xdr:spPr>
        <a:xfrm>
          <a:off x="17287875" y="2590800"/>
          <a:ext cx="190500" cy="152400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466725</xdr:colOff>
      <xdr:row>14</xdr:row>
      <xdr:rowOff>19050</xdr:rowOff>
    </xdr:from>
    <xdr:to>
      <xdr:col>60</xdr:col>
      <xdr:colOff>657225</xdr:colOff>
      <xdr:row>14</xdr:row>
      <xdr:rowOff>171450</xdr:rowOff>
    </xdr:to>
    <xdr:sp macro="" textlink="">
      <xdr:nvSpPr>
        <xdr:cNvPr id="10" name="Estrela de 5 pontas 9"/>
        <xdr:cNvSpPr/>
      </xdr:nvSpPr>
      <xdr:spPr>
        <a:xfrm>
          <a:off x="17516475" y="2590800"/>
          <a:ext cx="190500" cy="152400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704850</xdr:colOff>
      <xdr:row>14</xdr:row>
      <xdr:rowOff>19050</xdr:rowOff>
    </xdr:from>
    <xdr:to>
      <xdr:col>60</xdr:col>
      <xdr:colOff>895350</xdr:colOff>
      <xdr:row>14</xdr:row>
      <xdr:rowOff>171450</xdr:rowOff>
    </xdr:to>
    <xdr:sp macro="" textlink="">
      <xdr:nvSpPr>
        <xdr:cNvPr id="11" name="Estrela de 5 pontas 10"/>
        <xdr:cNvSpPr/>
      </xdr:nvSpPr>
      <xdr:spPr>
        <a:xfrm>
          <a:off x="17754600" y="2590800"/>
          <a:ext cx="190500" cy="152400"/>
        </a:xfrm>
        <a:prstGeom prst="star5">
          <a:avLst/>
        </a:prstGeom>
        <a:solidFill>
          <a:schemeClr val="bg1">
            <a:lumMod val="95000"/>
          </a:schemeClr>
        </a:solidFill>
        <a:ln>
          <a:solidFill>
            <a:srgbClr val="E4E4E4"/>
          </a:solidFill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933450</xdr:colOff>
      <xdr:row>14</xdr:row>
      <xdr:rowOff>19050</xdr:rowOff>
    </xdr:from>
    <xdr:to>
      <xdr:col>60</xdr:col>
      <xdr:colOff>1123950</xdr:colOff>
      <xdr:row>14</xdr:row>
      <xdr:rowOff>171450</xdr:rowOff>
    </xdr:to>
    <xdr:sp macro="" textlink="">
      <xdr:nvSpPr>
        <xdr:cNvPr id="12" name="Estrela de 5 pontas 11"/>
        <xdr:cNvSpPr/>
      </xdr:nvSpPr>
      <xdr:spPr>
        <a:xfrm>
          <a:off x="17983200" y="2590800"/>
          <a:ext cx="190500" cy="152400"/>
        </a:xfrm>
        <a:prstGeom prst="star5">
          <a:avLst/>
        </a:prstGeom>
        <a:solidFill>
          <a:schemeClr val="bg1">
            <a:lumMod val="95000"/>
          </a:schemeClr>
        </a:solidFill>
        <a:ln>
          <a:solidFill>
            <a:srgbClr val="E4E4E4"/>
          </a:solidFill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19050</xdr:colOff>
      <xdr:row>15</xdr:row>
      <xdr:rowOff>38100</xdr:rowOff>
    </xdr:from>
    <xdr:to>
      <xdr:col>60</xdr:col>
      <xdr:colOff>209550</xdr:colOff>
      <xdr:row>16</xdr:row>
      <xdr:rowOff>9525</xdr:rowOff>
    </xdr:to>
    <xdr:sp macro="" textlink="">
      <xdr:nvSpPr>
        <xdr:cNvPr id="13" name="Estrela de 5 pontas 12"/>
        <xdr:cNvSpPr/>
      </xdr:nvSpPr>
      <xdr:spPr>
        <a:xfrm>
          <a:off x="17068800" y="2790825"/>
          <a:ext cx="190500" cy="152400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247650</xdr:colOff>
      <xdr:row>15</xdr:row>
      <xdr:rowOff>38100</xdr:rowOff>
    </xdr:from>
    <xdr:to>
      <xdr:col>60</xdr:col>
      <xdr:colOff>438150</xdr:colOff>
      <xdr:row>16</xdr:row>
      <xdr:rowOff>9525</xdr:rowOff>
    </xdr:to>
    <xdr:sp macro="" textlink="">
      <xdr:nvSpPr>
        <xdr:cNvPr id="14" name="Estrela de 5 pontas 13"/>
        <xdr:cNvSpPr/>
      </xdr:nvSpPr>
      <xdr:spPr>
        <a:xfrm>
          <a:off x="17297400" y="2790825"/>
          <a:ext cx="190500" cy="152400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476250</xdr:colOff>
      <xdr:row>15</xdr:row>
      <xdr:rowOff>38100</xdr:rowOff>
    </xdr:from>
    <xdr:to>
      <xdr:col>60</xdr:col>
      <xdr:colOff>666750</xdr:colOff>
      <xdr:row>16</xdr:row>
      <xdr:rowOff>9525</xdr:rowOff>
    </xdr:to>
    <xdr:sp macro="" textlink="">
      <xdr:nvSpPr>
        <xdr:cNvPr id="15" name="Estrela de 5 pontas 14"/>
        <xdr:cNvSpPr/>
      </xdr:nvSpPr>
      <xdr:spPr>
        <a:xfrm>
          <a:off x="17526000" y="2790825"/>
          <a:ext cx="190500" cy="152400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714375</xdr:colOff>
      <xdr:row>15</xdr:row>
      <xdr:rowOff>38100</xdr:rowOff>
    </xdr:from>
    <xdr:to>
      <xdr:col>60</xdr:col>
      <xdr:colOff>904875</xdr:colOff>
      <xdr:row>16</xdr:row>
      <xdr:rowOff>9525</xdr:rowOff>
    </xdr:to>
    <xdr:sp macro="" textlink="">
      <xdr:nvSpPr>
        <xdr:cNvPr id="16" name="Estrela de 5 pontas 15"/>
        <xdr:cNvSpPr/>
      </xdr:nvSpPr>
      <xdr:spPr>
        <a:xfrm>
          <a:off x="17764125" y="2790825"/>
          <a:ext cx="190500" cy="152400"/>
        </a:xfrm>
        <a:prstGeom prst="star5">
          <a:avLst/>
        </a:prstGeom>
        <a:solidFill>
          <a:schemeClr val="bg1">
            <a:lumMod val="95000"/>
          </a:schemeClr>
        </a:solidFill>
        <a:ln>
          <a:solidFill>
            <a:srgbClr val="E4E4E4"/>
          </a:solidFill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942975</xdr:colOff>
      <xdr:row>15</xdr:row>
      <xdr:rowOff>38100</xdr:rowOff>
    </xdr:from>
    <xdr:to>
      <xdr:col>60</xdr:col>
      <xdr:colOff>1133475</xdr:colOff>
      <xdr:row>16</xdr:row>
      <xdr:rowOff>9525</xdr:rowOff>
    </xdr:to>
    <xdr:sp macro="" textlink="">
      <xdr:nvSpPr>
        <xdr:cNvPr id="17" name="Estrela de 5 pontas 16"/>
        <xdr:cNvSpPr/>
      </xdr:nvSpPr>
      <xdr:spPr>
        <a:xfrm>
          <a:off x="17992725" y="2790825"/>
          <a:ext cx="190500" cy="152400"/>
        </a:xfrm>
        <a:prstGeom prst="star5">
          <a:avLst/>
        </a:prstGeom>
        <a:solidFill>
          <a:schemeClr val="bg1">
            <a:lumMod val="95000"/>
          </a:schemeClr>
        </a:solidFill>
        <a:ln>
          <a:solidFill>
            <a:srgbClr val="E4E4E4"/>
          </a:solidFill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28575</xdr:colOff>
      <xdr:row>16</xdr:row>
      <xdr:rowOff>38100</xdr:rowOff>
    </xdr:from>
    <xdr:to>
      <xdr:col>60</xdr:col>
      <xdr:colOff>219075</xdr:colOff>
      <xdr:row>17</xdr:row>
      <xdr:rowOff>9525</xdr:rowOff>
    </xdr:to>
    <xdr:sp macro="" textlink="">
      <xdr:nvSpPr>
        <xdr:cNvPr id="18" name="Estrela de 5 pontas 17"/>
        <xdr:cNvSpPr/>
      </xdr:nvSpPr>
      <xdr:spPr>
        <a:xfrm>
          <a:off x="17078325" y="2971800"/>
          <a:ext cx="190500" cy="152400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257175</xdr:colOff>
      <xdr:row>16</xdr:row>
      <xdr:rowOff>38100</xdr:rowOff>
    </xdr:from>
    <xdr:to>
      <xdr:col>60</xdr:col>
      <xdr:colOff>447675</xdr:colOff>
      <xdr:row>17</xdr:row>
      <xdr:rowOff>9525</xdr:rowOff>
    </xdr:to>
    <xdr:sp macro="" textlink="">
      <xdr:nvSpPr>
        <xdr:cNvPr id="19" name="Estrela de 5 pontas 18"/>
        <xdr:cNvSpPr/>
      </xdr:nvSpPr>
      <xdr:spPr>
        <a:xfrm>
          <a:off x="17306925" y="2971800"/>
          <a:ext cx="190500" cy="152400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485775</xdr:colOff>
      <xdr:row>16</xdr:row>
      <xdr:rowOff>38100</xdr:rowOff>
    </xdr:from>
    <xdr:to>
      <xdr:col>60</xdr:col>
      <xdr:colOff>676275</xdr:colOff>
      <xdr:row>17</xdr:row>
      <xdr:rowOff>9525</xdr:rowOff>
    </xdr:to>
    <xdr:sp macro="" textlink="">
      <xdr:nvSpPr>
        <xdr:cNvPr id="20" name="Estrela de 5 pontas 19"/>
        <xdr:cNvSpPr/>
      </xdr:nvSpPr>
      <xdr:spPr>
        <a:xfrm>
          <a:off x="17535525" y="2971800"/>
          <a:ext cx="190500" cy="152400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723900</xdr:colOff>
      <xdr:row>16</xdr:row>
      <xdr:rowOff>38100</xdr:rowOff>
    </xdr:from>
    <xdr:to>
      <xdr:col>60</xdr:col>
      <xdr:colOff>914400</xdr:colOff>
      <xdr:row>17</xdr:row>
      <xdr:rowOff>9525</xdr:rowOff>
    </xdr:to>
    <xdr:sp macro="" textlink="">
      <xdr:nvSpPr>
        <xdr:cNvPr id="21" name="Estrela de 5 pontas 20"/>
        <xdr:cNvSpPr/>
      </xdr:nvSpPr>
      <xdr:spPr>
        <a:xfrm>
          <a:off x="17773650" y="2971800"/>
          <a:ext cx="190500" cy="152400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952500</xdr:colOff>
      <xdr:row>16</xdr:row>
      <xdr:rowOff>38100</xdr:rowOff>
    </xdr:from>
    <xdr:to>
      <xdr:col>60</xdr:col>
      <xdr:colOff>1143000</xdr:colOff>
      <xdr:row>17</xdr:row>
      <xdr:rowOff>9525</xdr:rowOff>
    </xdr:to>
    <xdr:sp macro="" textlink="">
      <xdr:nvSpPr>
        <xdr:cNvPr id="22" name="Estrela de 5 pontas 21"/>
        <xdr:cNvSpPr/>
      </xdr:nvSpPr>
      <xdr:spPr>
        <a:xfrm>
          <a:off x="18002250" y="2971800"/>
          <a:ext cx="190500" cy="152400"/>
        </a:xfrm>
        <a:prstGeom prst="star5">
          <a:avLst/>
        </a:prstGeom>
        <a:solidFill>
          <a:schemeClr val="bg1">
            <a:lumMod val="95000"/>
          </a:schemeClr>
        </a:solidFill>
        <a:ln>
          <a:solidFill>
            <a:srgbClr val="E4E4E4"/>
          </a:solidFill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28575</xdr:colOff>
      <xdr:row>17</xdr:row>
      <xdr:rowOff>19050</xdr:rowOff>
    </xdr:from>
    <xdr:to>
      <xdr:col>60</xdr:col>
      <xdr:colOff>219075</xdr:colOff>
      <xdr:row>17</xdr:row>
      <xdr:rowOff>171450</xdr:rowOff>
    </xdr:to>
    <xdr:sp macro="" textlink="">
      <xdr:nvSpPr>
        <xdr:cNvPr id="23" name="Estrela de 5 pontas 22"/>
        <xdr:cNvSpPr/>
      </xdr:nvSpPr>
      <xdr:spPr>
        <a:xfrm>
          <a:off x="17078325" y="3133725"/>
          <a:ext cx="190500" cy="152400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257175</xdr:colOff>
      <xdr:row>17</xdr:row>
      <xdr:rowOff>19050</xdr:rowOff>
    </xdr:from>
    <xdr:to>
      <xdr:col>60</xdr:col>
      <xdr:colOff>447675</xdr:colOff>
      <xdr:row>17</xdr:row>
      <xdr:rowOff>171450</xdr:rowOff>
    </xdr:to>
    <xdr:sp macro="" textlink="">
      <xdr:nvSpPr>
        <xdr:cNvPr id="24" name="Estrela de 5 pontas 23"/>
        <xdr:cNvSpPr/>
      </xdr:nvSpPr>
      <xdr:spPr>
        <a:xfrm>
          <a:off x="17306925" y="3133725"/>
          <a:ext cx="190500" cy="152400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485775</xdr:colOff>
      <xdr:row>17</xdr:row>
      <xdr:rowOff>19050</xdr:rowOff>
    </xdr:from>
    <xdr:to>
      <xdr:col>60</xdr:col>
      <xdr:colOff>676275</xdr:colOff>
      <xdr:row>17</xdr:row>
      <xdr:rowOff>171450</xdr:rowOff>
    </xdr:to>
    <xdr:sp macro="" textlink="">
      <xdr:nvSpPr>
        <xdr:cNvPr id="25" name="Estrela de 5 pontas 24"/>
        <xdr:cNvSpPr/>
      </xdr:nvSpPr>
      <xdr:spPr>
        <a:xfrm>
          <a:off x="17535525" y="3133725"/>
          <a:ext cx="190500" cy="152400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723900</xdr:colOff>
      <xdr:row>17</xdr:row>
      <xdr:rowOff>19050</xdr:rowOff>
    </xdr:from>
    <xdr:to>
      <xdr:col>60</xdr:col>
      <xdr:colOff>914400</xdr:colOff>
      <xdr:row>17</xdr:row>
      <xdr:rowOff>171450</xdr:rowOff>
    </xdr:to>
    <xdr:sp macro="" textlink="">
      <xdr:nvSpPr>
        <xdr:cNvPr id="26" name="Estrela de 5 pontas 25"/>
        <xdr:cNvSpPr/>
      </xdr:nvSpPr>
      <xdr:spPr>
        <a:xfrm>
          <a:off x="17773650" y="3133725"/>
          <a:ext cx="190500" cy="152400"/>
        </a:xfrm>
        <a:prstGeom prst="star5">
          <a:avLst/>
        </a:prstGeom>
        <a:solidFill>
          <a:schemeClr val="bg1">
            <a:lumMod val="95000"/>
          </a:schemeClr>
        </a:solidFill>
        <a:ln>
          <a:solidFill>
            <a:srgbClr val="E4E4E4"/>
          </a:solidFill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952500</xdr:colOff>
      <xdr:row>17</xdr:row>
      <xdr:rowOff>19050</xdr:rowOff>
    </xdr:from>
    <xdr:to>
      <xdr:col>60</xdr:col>
      <xdr:colOff>1143000</xdr:colOff>
      <xdr:row>17</xdr:row>
      <xdr:rowOff>171450</xdr:rowOff>
    </xdr:to>
    <xdr:sp macro="" textlink="">
      <xdr:nvSpPr>
        <xdr:cNvPr id="27" name="Estrela de 5 pontas 26"/>
        <xdr:cNvSpPr/>
      </xdr:nvSpPr>
      <xdr:spPr>
        <a:xfrm>
          <a:off x="18002250" y="3133725"/>
          <a:ext cx="190500" cy="152400"/>
        </a:xfrm>
        <a:prstGeom prst="star5">
          <a:avLst/>
        </a:prstGeom>
        <a:solidFill>
          <a:schemeClr val="bg1">
            <a:lumMod val="95000"/>
          </a:schemeClr>
        </a:solidFill>
        <a:ln>
          <a:solidFill>
            <a:srgbClr val="E4E4E4"/>
          </a:solidFill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28575</xdr:colOff>
      <xdr:row>18</xdr:row>
      <xdr:rowOff>0</xdr:rowOff>
    </xdr:from>
    <xdr:to>
      <xdr:col>60</xdr:col>
      <xdr:colOff>219075</xdr:colOff>
      <xdr:row>18</xdr:row>
      <xdr:rowOff>152400</xdr:rowOff>
    </xdr:to>
    <xdr:sp macro="" textlink="">
      <xdr:nvSpPr>
        <xdr:cNvPr id="28" name="Estrela de 5 pontas 27"/>
        <xdr:cNvSpPr/>
      </xdr:nvSpPr>
      <xdr:spPr>
        <a:xfrm>
          <a:off x="17078325" y="3295650"/>
          <a:ext cx="190500" cy="152400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257175</xdr:colOff>
      <xdr:row>18</xdr:row>
      <xdr:rowOff>0</xdr:rowOff>
    </xdr:from>
    <xdr:to>
      <xdr:col>60</xdr:col>
      <xdr:colOff>447675</xdr:colOff>
      <xdr:row>18</xdr:row>
      <xdr:rowOff>152400</xdr:rowOff>
    </xdr:to>
    <xdr:sp macro="" textlink="">
      <xdr:nvSpPr>
        <xdr:cNvPr id="29" name="Estrela de 5 pontas 28"/>
        <xdr:cNvSpPr/>
      </xdr:nvSpPr>
      <xdr:spPr>
        <a:xfrm>
          <a:off x="17306925" y="3295650"/>
          <a:ext cx="190500" cy="152400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485775</xdr:colOff>
      <xdr:row>18</xdr:row>
      <xdr:rowOff>0</xdr:rowOff>
    </xdr:from>
    <xdr:to>
      <xdr:col>60</xdr:col>
      <xdr:colOff>676275</xdr:colOff>
      <xdr:row>18</xdr:row>
      <xdr:rowOff>152400</xdr:rowOff>
    </xdr:to>
    <xdr:sp macro="" textlink="">
      <xdr:nvSpPr>
        <xdr:cNvPr id="30" name="Estrela de 5 pontas 29"/>
        <xdr:cNvSpPr/>
      </xdr:nvSpPr>
      <xdr:spPr>
        <a:xfrm>
          <a:off x="17535525" y="3295650"/>
          <a:ext cx="190500" cy="152400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723900</xdr:colOff>
      <xdr:row>18</xdr:row>
      <xdr:rowOff>0</xdr:rowOff>
    </xdr:from>
    <xdr:to>
      <xdr:col>60</xdr:col>
      <xdr:colOff>914400</xdr:colOff>
      <xdr:row>18</xdr:row>
      <xdr:rowOff>152400</xdr:rowOff>
    </xdr:to>
    <xdr:sp macro="" textlink="">
      <xdr:nvSpPr>
        <xdr:cNvPr id="31" name="Estrela de 5 pontas 30"/>
        <xdr:cNvSpPr/>
      </xdr:nvSpPr>
      <xdr:spPr>
        <a:xfrm>
          <a:off x="17773650" y="3295650"/>
          <a:ext cx="190500" cy="152400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952500</xdr:colOff>
      <xdr:row>18</xdr:row>
      <xdr:rowOff>0</xdr:rowOff>
    </xdr:from>
    <xdr:to>
      <xdr:col>60</xdr:col>
      <xdr:colOff>1143000</xdr:colOff>
      <xdr:row>18</xdr:row>
      <xdr:rowOff>152400</xdr:rowOff>
    </xdr:to>
    <xdr:sp macro="" textlink="">
      <xdr:nvSpPr>
        <xdr:cNvPr id="32" name="Estrela de 5 pontas 31"/>
        <xdr:cNvSpPr/>
      </xdr:nvSpPr>
      <xdr:spPr>
        <a:xfrm>
          <a:off x="18002250" y="3295650"/>
          <a:ext cx="190500" cy="152400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200024</xdr:colOff>
      <xdr:row>1</xdr:row>
      <xdr:rowOff>85724</xdr:rowOff>
    </xdr:from>
    <xdr:to>
      <xdr:col>3</xdr:col>
      <xdr:colOff>419099</xdr:colOff>
      <xdr:row>12</xdr:row>
      <xdr:rowOff>7300</xdr:rowOff>
    </xdr:to>
    <xdr:pic>
      <xdr:nvPicPr>
        <xdr:cNvPr id="6" name="image02.jpg" descr="star_wars_39787.jpg"/>
        <xdr:cNvPicPr/>
      </xdr:nvPicPr>
      <xdr:blipFill>
        <a:blip xmlns:r="http://schemas.openxmlformats.org/officeDocument/2006/relationships" r:embed="rId1"/>
        <a:srcRect l="55633"/>
        <a:stretch>
          <a:fillRect/>
        </a:stretch>
      </xdr:blipFill>
      <xdr:spPr>
        <a:xfrm>
          <a:off x="885824" y="266699"/>
          <a:ext cx="1590675" cy="196945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78000"/>
            </a:srgbClr>
          </a:outerShdw>
        </a:effectLst>
      </xdr:spPr>
    </xdr:pic>
    <xdr:clientData/>
  </xdr:twoCellAnchor>
  <xdr:twoCellAnchor>
    <xdr:from>
      <xdr:col>1</xdr:col>
      <xdr:colOff>238126</xdr:colOff>
      <xdr:row>13</xdr:row>
      <xdr:rowOff>19051</xdr:rowOff>
    </xdr:from>
    <xdr:to>
      <xdr:col>1</xdr:col>
      <xdr:colOff>447676</xdr:colOff>
      <xdr:row>14</xdr:row>
      <xdr:rowOff>47626</xdr:rowOff>
    </xdr:to>
    <xdr:sp macro="" textlink="">
      <xdr:nvSpPr>
        <xdr:cNvPr id="10" name="Estrela de 5 pontas 9"/>
        <xdr:cNvSpPr/>
      </xdr:nvSpPr>
      <xdr:spPr>
        <a:xfrm>
          <a:off x="923926" y="2390776"/>
          <a:ext cx="209550" cy="209550"/>
        </a:xfrm>
        <a:prstGeom prst="star5">
          <a:avLst/>
        </a:prstGeom>
        <a:solidFill>
          <a:srgbClr val="F8F2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566739</xdr:colOff>
      <xdr:row>13</xdr:row>
      <xdr:rowOff>19051</xdr:rowOff>
    </xdr:from>
    <xdr:to>
      <xdr:col>2</xdr:col>
      <xdr:colOff>90489</xdr:colOff>
      <xdr:row>14</xdr:row>
      <xdr:rowOff>47626</xdr:rowOff>
    </xdr:to>
    <xdr:sp macro="" textlink="">
      <xdr:nvSpPr>
        <xdr:cNvPr id="11" name="Estrela de 5 pontas 10"/>
        <xdr:cNvSpPr/>
      </xdr:nvSpPr>
      <xdr:spPr>
        <a:xfrm>
          <a:off x="1252539" y="2390776"/>
          <a:ext cx="209550" cy="209550"/>
        </a:xfrm>
        <a:prstGeom prst="star5">
          <a:avLst/>
        </a:prstGeom>
        <a:solidFill>
          <a:srgbClr val="F8F2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209551</xdr:colOff>
      <xdr:row>13</xdr:row>
      <xdr:rowOff>19051</xdr:rowOff>
    </xdr:from>
    <xdr:to>
      <xdr:col>2</xdr:col>
      <xdr:colOff>419101</xdr:colOff>
      <xdr:row>14</xdr:row>
      <xdr:rowOff>47626</xdr:rowOff>
    </xdr:to>
    <xdr:sp macro="" textlink="">
      <xdr:nvSpPr>
        <xdr:cNvPr id="12" name="Estrela de 5 pontas 11"/>
        <xdr:cNvSpPr/>
      </xdr:nvSpPr>
      <xdr:spPr>
        <a:xfrm>
          <a:off x="1581151" y="2390776"/>
          <a:ext cx="209550" cy="209550"/>
        </a:xfrm>
        <a:prstGeom prst="star5">
          <a:avLst/>
        </a:prstGeom>
        <a:solidFill>
          <a:srgbClr val="F8F2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276225</xdr:colOff>
      <xdr:row>20</xdr:row>
      <xdr:rowOff>76200</xdr:rowOff>
    </xdr:from>
    <xdr:to>
      <xdr:col>7</xdr:col>
      <xdr:colOff>229425</xdr:colOff>
      <xdr:row>39</xdr:row>
      <xdr:rowOff>104775</xdr:rowOff>
    </xdr:to>
    <xdr:sp macro="" textlink="">
      <xdr:nvSpPr>
        <xdr:cNvPr id="14" name="Retângulo 13"/>
        <xdr:cNvSpPr/>
      </xdr:nvSpPr>
      <xdr:spPr>
        <a:xfrm>
          <a:off x="962025" y="3714750"/>
          <a:ext cx="4068000" cy="3467100"/>
        </a:xfrm>
        <a:prstGeom prst="rect">
          <a:avLst/>
        </a:prstGeom>
        <a:solidFill>
          <a:srgbClr val="44546A"/>
        </a:solidFill>
        <a:ln>
          <a:noFill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276225</xdr:colOff>
      <xdr:row>18</xdr:row>
      <xdr:rowOff>161925</xdr:rowOff>
    </xdr:from>
    <xdr:to>
      <xdr:col>2</xdr:col>
      <xdr:colOff>419100</xdr:colOff>
      <xdr:row>20</xdr:row>
      <xdr:rowOff>133911</xdr:rowOff>
    </xdr:to>
    <xdr:sp macro="[0]!QtdMesFinal" textlink="">
      <xdr:nvSpPr>
        <xdr:cNvPr id="25" name="Arredondar Retângulo no Mesmo Canto Lateral 24" title="Quantidade de chamados atendidos no mes"/>
        <xdr:cNvSpPr/>
      </xdr:nvSpPr>
      <xdr:spPr>
        <a:xfrm>
          <a:off x="962025" y="3438525"/>
          <a:ext cx="828675" cy="333936"/>
        </a:xfrm>
        <a:prstGeom prst="round2SameRect">
          <a:avLst/>
        </a:prstGeom>
        <a:solidFill>
          <a:schemeClr val="bg1">
            <a:lumMod val="95000"/>
          </a:schemeClr>
        </a:solidFill>
        <a:ln>
          <a:solidFill>
            <a:srgbClr val="44546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Qtd. Mês</a:t>
          </a:r>
        </a:p>
      </xdr:txBody>
    </xdr:sp>
    <xdr:clientData/>
  </xdr:twoCellAnchor>
  <xdr:twoCellAnchor>
    <xdr:from>
      <xdr:col>2</xdr:col>
      <xdr:colOff>425450</xdr:colOff>
      <xdr:row>18</xdr:row>
      <xdr:rowOff>161925</xdr:rowOff>
    </xdr:from>
    <xdr:to>
      <xdr:col>4</xdr:col>
      <xdr:colOff>111125</xdr:colOff>
      <xdr:row>20</xdr:row>
      <xdr:rowOff>133911</xdr:rowOff>
    </xdr:to>
    <xdr:sp macro="[0]!QtdTrimestreFinal" textlink="">
      <xdr:nvSpPr>
        <xdr:cNvPr id="26" name="Arredondar Retângulo no Mesmo Canto Lateral 25"/>
        <xdr:cNvSpPr/>
      </xdr:nvSpPr>
      <xdr:spPr>
        <a:xfrm>
          <a:off x="1797050" y="3438525"/>
          <a:ext cx="1057275" cy="333936"/>
        </a:xfrm>
        <a:prstGeom prst="round2SameRect">
          <a:avLst/>
        </a:prstGeom>
        <a:solidFill>
          <a:srgbClr val="44546A"/>
        </a:solidFill>
        <a:ln>
          <a:noFill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C000"/>
              </a:solidFill>
            </a:rPr>
            <a:t>Qtd. Trimestre</a:t>
          </a:r>
        </a:p>
      </xdr:txBody>
    </xdr:sp>
    <xdr:clientData/>
  </xdr:twoCellAnchor>
  <xdr:twoCellAnchor>
    <xdr:from>
      <xdr:col>4</xdr:col>
      <xdr:colOff>127000</xdr:colOff>
      <xdr:row>18</xdr:row>
      <xdr:rowOff>161925</xdr:rowOff>
    </xdr:from>
    <xdr:to>
      <xdr:col>5</xdr:col>
      <xdr:colOff>517525</xdr:colOff>
      <xdr:row>20</xdr:row>
      <xdr:rowOff>133911</xdr:rowOff>
    </xdr:to>
    <xdr:sp macro="[0]!QtdSemestreFinal" textlink="">
      <xdr:nvSpPr>
        <xdr:cNvPr id="27" name="Arredondar Retângulo no Mesmo Canto Lateral 26"/>
        <xdr:cNvSpPr/>
      </xdr:nvSpPr>
      <xdr:spPr>
        <a:xfrm>
          <a:off x="2870200" y="3438525"/>
          <a:ext cx="1076325" cy="333936"/>
        </a:xfrm>
        <a:prstGeom prst="round2SameRect">
          <a:avLst/>
        </a:prstGeom>
        <a:solidFill>
          <a:srgbClr val="44546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C000"/>
              </a:solidFill>
            </a:rPr>
            <a:t>Qtd. Semestre</a:t>
          </a:r>
        </a:p>
      </xdr:txBody>
    </xdr:sp>
    <xdr:clientData/>
  </xdr:twoCellAnchor>
  <xdr:twoCellAnchor>
    <xdr:from>
      <xdr:col>5</xdr:col>
      <xdr:colOff>523875</xdr:colOff>
      <xdr:row>18</xdr:row>
      <xdr:rowOff>161925</xdr:rowOff>
    </xdr:from>
    <xdr:to>
      <xdr:col>7</xdr:col>
      <xdr:colOff>228600</xdr:colOff>
      <xdr:row>20</xdr:row>
      <xdr:rowOff>133911</xdr:rowOff>
    </xdr:to>
    <xdr:sp macro="[0]!TempoFinal" textlink="">
      <xdr:nvSpPr>
        <xdr:cNvPr id="28" name="Arredondar Retângulo no Mesmo Canto Lateral 27"/>
        <xdr:cNvSpPr/>
      </xdr:nvSpPr>
      <xdr:spPr>
        <a:xfrm>
          <a:off x="3952875" y="3438525"/>
          <a:ext cx="1076325" cy="333936"/>
        </a:xfrm>
        <a:prstGeom prst="round2SameRect">
          <a:avLst/>
        </a:prstGeom>
        <a:solidFill>
          <a:srgbClr val="44546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C000"/>
              </a:solidFill>
            </a:rPr>
            <a:t>Tempo</a:t>
          </a:r>
        </a:p>
      </xdr:txBody>
    </xdr:sp>
    <xdr:clientData/>
  </xdr:twoCellAnchor>
  <xdr:twoCellAnchor>
    <xdr:from>
      <xdr:col>1</xdr:col>
      <xdr:colOff>371475</xdr:colOff>
      <xdr:row>20</xdr:row>
      <xdr:rowOff>114300</xdr:rowOff>
    </xdr:from>
    <xdr:to>
      <xdr:col>7</xdr:col>
      <xdr:colOff>153225</xdr:colOff>
      <xdr:row>39</xdr:row>
      <xdr:rowOff>25326</xdr:rowOff>
    </xdr:to>
    <xdr:grpSp>
      <xdr:nvGrpSpPr>
        <xdr:cNvPr id="52" name="Grupo 51"/>
        <xdr:cNvGrpSpPr/>
      </xdr:nvGrpSpPr>
      <xdr:grpSpPr>
        <a:xfrm>
          <a:off x="1057275" y="3171825"/>
          <a:ext cx="3896550" cy="0"/>
          <a:chOff x="1057275" y="3829050"/>
          <a:chExt cx="3896550" cy="3349551"/>
        </a:xfrm>
      </xdr:grpSpPr>
      <xdr:sp macro="" textlink="">
        <xdr:nvSpPr>
          <xdr:cNvPr id="24" name="Retângulo 23"/>
          <xdr:cNvSpPr/>
        </xdr:nvSpPr>
        <xdr:spPr>
          <a:xfrm>
            <a:off x="1057275" y="3857625"/>
            <a:ext cx="3896550" cy="3320976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/>
          <xdr:cNvSpPr txBox="1"/>
        </xdr:nvSpPr>
        <xdr:spPr>
          <a:xfrm>
            <a:off x="2400301" y="3829050"/>
            <a:ext cx="1409700" cy="5334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2400" b="1">
                <a:solidFill>
                  <a:srgbClr val="C65911"/>
                </a:solidFill>
                <a:latin typeface="+mn-lt"/>
              </a:rPr>
              <a:t>Ranking</a:t>
            </a:r>
          </a:p>
        </xdr:txBody>
      </xdr:sp>
      <xdr:pic>
        <xdr:nvPicPr>
          <xdr:cNvPr id="30" name="image01.jpg" descr="star_wars_episode_iv_a_l.jpg"/>
          <xdr:cNvPicPr/>
        </xdr:nvPicPr>
        <xdr:blipFill>
          <a:blip xmlns:r="http://schemas.openxmlformats.org/officeDocument/2006/relationships" r:embed="rId2"/>
          <a:srcRect l="47183"/>
          <a:stretch>
            <a:fillRect/>
          </a:stretch>
        </xdr:blipFill>
        <xdr:spPr>
          <a:xfrm>
            <a:off x="1295400" y="6477001"/>
            <a:ext cx="496800" cy="475200"/>
          </a:xfrm>
          <a:prstGeom prst="rect">
            <a:avLst/>
          </a:prstGeom>
          <a:ln/>
        </xdr:spPr>
      </xdr:pic>
      <xdr:pic>
        <xdr:nvPicPr>
          <xdr:cNvPr id="31" name="image03.jpg" descr="star_wars_episode_iv_a_l.jpg"/>
          <xdr:cNvPicPr/>
        </xdr:nvPicPr>
        <xdr:blipFill>
          <a:blip xmlns:r="http://schemas.openxmlformats.org/officeDocument/2006/relationships" r:embed="rId2"/>
          <a:srcRect r="54753" b="18437"/>
          <a:stretch>
            <a:fillRect/>
          </a:stretch>
        </xdr:blipFill>
        <xdr:spPr>
          <a:xfrm>
            <a:off x="1295400" y="5816421"/>
            <a:ext cx="496800" cy="475200"/>
          </a:xfrm>
          <a:prstGeom prst="rect">
            <a:avLst/>
          </a:prstGeom>
          <a:ln/>
        </xdr:spPr>
      </xdr:pic>
      <xdr:pic>
        <xdr:nvPicPr>
          <xdr:cNvPr id="32" name="image00.jpg" descr="Star-Wars.jpg"/>
          <xdr:cNvPicPr/>
        </xdr:nvPicPr>
        <xdr:blipFill>
          <a:blip xmlns:r="http://schemas.openxmlformats.org/officeDocument/2006/relationships" r:embed="rId3"/>
          <a:srcRect l="36443" r="31690" b="57255"/>
          <a:stretch>
            <a:fillRect/>
          </a:stretch>
        </xdr:blipFill>
        <xdr:spPr>
          <a:xfrm>
            <a:off x="1295400" y="4495800"/>
            <a:ext cx="495300" cy="474663"/>
          </a:xfrm>
          <a:prstGeom prst="rect">
            <a:avLst/>
          </a:prstGeom>
          <a:ln/>
        </xdr:spPr>
      </xdr:pic>
      <xdr:pic>
        <xdr:nvPicPr>
          <xdr:cNvPr id="33" name="image02.jpg" descr="star_wars_39787.jpg"/>
          <xdr:cNvPicPr/>
        </xdr:nvPicPr>
        <xdr:blipFill>
          <a:blip xmlns:r="http://schemas.openxmlformats.org/officeDocument/2006/relationships" r:embed="rId1"/>
          <a:srcRect l="55633"/>
          <a:stretch>
            <a:fillRect/>
          </a:stretch>
        </xdr:blipFill>
        <xdr:spPr>
          <a:xfrm>
            <a:off x="1295400" y="5155842"/>
            <a:ext cx="496800" cy="475200"/>
          </a:xfrm>
          <a:prstGeom prst="rect">
            <a:avLst/>
          </a:prstGeom>
          <a:ln>
            <a:noFill/>
          </a:ln>
          <a:effectLst>
            <a:softEdge rad="0"/>
          </a:effectLst>
        </xdr:spPr>
      </xdr:pic>
    </xdr:grpSp>
    <xdr:clientData/>
  </xdr:twoCellAnchor>
  <xdr:twoCellAnchor>
    <xdr:from>
      <xdr:col>1</xdr:col>
      <xdr:colOff>495300</xdr:colOff>
      <xdr:row>27</xdr:row>
      <xdr:rowOff>60325</xdr:rowOff>
    </xdr:from>
    <xdr:to>
      <xdr:col>6</xdr:col>
      <xdr:colOff>666750</xdr:colOff>
      <xdr:row>27</xdr:row>
      <xdr:rowOff>60325</xdr:rowOff>
    </xdr:to>
    <xdr:cxnSp macro="">
      <xdr:nvCxnSpPr>
        <xdr:cNvPr id="35" name="Conector reto 34"/>
        <xdr:cNvCxnSpPr/>
      </xdr:nvCxnSpPr>
      <xdr:spPr>
        <a:xfrm>
          <a:off x="1181100" y="4965700"/>
          <a:ext cx="3600450" cy="0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495300</xdr:colOff>
      <xdr:row>23</xdr:row>
      <xdr:rowOff>104775</xdr:rowOff>
    </xdr:from>
    <xdr:to>
      <xdr:col>6</xdr:col>
      <xdr:colOff>666750</xdr:colOff>
      <xdr:row>23</xdr:row>
      <xdr:rowOff>104775</xdr:rowOff>
    </xdr:to>
    <xdr:cxnSp macro="">
      <xdr:nvCxnSpPr>
        <xdr:cNvPr id="36" name="Conector reto 35"/>
        <xdr:cNvCxnSpPr/>
      </xdr:nvCxnSpPr>
      <xdr:spPr>
        <a:xfrm>
          <a:off x="1181100" y="4286250"/>
          <a:ext cx="3600450" cy="0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495300</xdr:colOff>
      <xdr:row>31</xdr:row>
      <xdr:rowOff>15875</xdr:rowOff>
    </xdr:from>
    <xdr:to>
      <xdr:col>6</xdr:col>
      <xdr:colOff>666750</xdr:colOff>
      <xdr:row>31</xdr:row>
      <xdr:rowOff>15875</xdr:rowOff>
    </xdr:to>
    <xdr:cxnSp macro="">
      <xdr:nvCxnSpPr>
        <xdr:cNvPr id="37" name="Conector reto 36"/>
        <xdr:cNvCxnSpPr/>
      </xdr:nvCxnSpPr>
      <xdr:spPr>
        <a:xfrm>
          <a:off x="1181100" y="5645150"/>
          <a:ext cx="3600450" cy="0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495300</xdr:colOff>
      <xdr:row>34</xdr:row>
      <xdr:rowOff>152400</xdr:rowOff>
    </xdr:from>
    <xdr:to>
      <xdr:col>6</xdr:col>
      <xdr:colOff>666750</xdr:colOff>
      <xdr:row>34</xdr:row>
      <xdr:rowOff>152400</xdr:rowOff>
    </xdr:to>
    <xdr:cxnSp macro="">
      <xdr:nvCxnSpPr>
        <xdr:cNvPr id="38" name="Conector reto 37"/>
        <xdr:cNvCxnSpPr/>
      </xdr:nvCxnSpPr>
      <xdr:spPr>
        <a:xfrm>
          <a:off x="1181100" y="6324600"/>
          <a:ext cx="3600450" cy="0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647700</xdr:colOff>
      <xdr:row>24</xdr:row>
      <xdr:rowOff>123825</xdr:rowOff>
    </xdr:from>
    <xdr:to>
      <xdr:col>6</xdr:col>
      <xdr:colOff>523875</xdr:colOff>
      <xdr:row>26</xdr:row>
      <xdr:rowOff>152400</xdr:rowOff>
    </xdr:to>
    <xdr:sp macro="" textlink="">
      <xdr:nvSpPr>
        <xdr:cNvPr id="39" name="CaixaDeTexto 38"/>
        <xdr:cNvSpPr txBox="1"/>
      </xdr:nvSpPr>
      <xdr:spPr>
        <a:xfrm>
          <a:off x="4076700" y="4486275"/>
          <a:ext cx="561975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2000" b="1"/>
            <a:t>150</a:t>
          </a:r>
        </a:p>
      </xdr:txBody>
    </xdr:sp>
    <xdr:clientData/>
  </xdr:twoCellAnchor>
  <xdr:twoCellAnchor>
    <xdr:from>
      <xdr:col>5</xdr:col>
      <xdr:colOff>647700</xdr:colOff>
      <xdr:row>28</xdr:row>
      <xdr:rowOff>66675</xdr:rowOff>
    </xdr:from>
    <xdr:to>
      <xdr:col>6</xdr:col>
      <xdr:colOff>523875</xdr:colOff>
      <xdr:row>30</xdr:row>
      <xdr:rowOff>95250</xdr:rowOff>
    </xdr:to>
    <xdr:sp macro="" textlink="">
      <xdr:nvSpPr>
        <xdr:cNvPr id="40" name="CaixaDeTexto 39"/>
        <xdr:cNvSpPr txBox="1"/>
      </xdr:nvSpPr>
      <xdr:spPr>
        <a:xfrm>
          <a:off x="4076700" y="5153025"/>
          <a:ext cx="561975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2000" b="1"/>
            <a:t>115</a:t>
          </a:r>
        </a:p>
      </xdr:txBody>
    </xdr:sp>
    <xdr:clientData/>
  </xdr:twoCellAnchor>
  <xdr:twoCellAnchor>
    <xdr:from>
      <xdr:col>5</xdr:col>
      <xdr:colOff>647700</xdr:colOff>
      <xdr:row>32</xdr:row>
      <xdr:rowOff>19050</xdr:rowOff>
    </xdr:from>
    <xdr:to>
      <xdr:col>6</xdr:col>
      <xdr:colOff>523875</xdr:colOff>
      <xdr:row>34</xdr:row>
      <xdr:rowOff>47625</xdr:rowOff>
    </xdr:to>
    <xdr:sp macro="" textlink="">
      <xdr:nvSpPr>
        <xdr:cNvPr id="41" name="CaixaDeTexto 40"/>
        <xdr:cNvSpPr txBox="1"/>
      </xdr:nvSpPr>
      <xdr:spPr>
        <a:xfrm>
          <a:off x="4076700" y="5829300"/>
          <a:ext cx="561975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2000" b="1"/>
            <a:t>96</a:t>
          </a:r>
        </a:p>
      </xdr:txBody>
    </xdr:sp>
    <xdr:clientData/>
  </xdr:twoCellAnchor>
  <xdr:twoCellAnchor>
    <xdr:from>
      <xdr:col>5</xdr:col>
      <xdr:colOff>647700</xdr:colOff>
      <xdr:row>35</xdr:row>
      <xdr:rowOff>104775</xdr:rowOff>
    </xdr:from>
    <xdr:to>
      <xdr:col>6</xdr:col>
      <xdr:colOff>523875</xdr:colOff>
      <xdr:row>37</xdr:row>
      <xdr:rowOff>133350</xdr:rowOff>
    </xdr:to>
    <xdr:sp macro="" textlink="">
      <xdr:nvSpPr>
        <xdr:cNvPr id="42" name="CaixaDeTexto 41"/>
        <xdr:cNvSpPr txBox="1"/>
      </xdr:nvSpPr>
      <xdr:spPr>
        <a:xfrm>
          <a:off x="4076700" y="6457950"/>
          <a:ext cx="561975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2000" b="1"/>
            <a:t>79</a:t>
          </a:r>
        </a:p>
      </xdr:txBody>
    </xdr:sp>
    <xdr:clientData/>
  </xdr:twoCellAnchor>
  <xdr:twoCellAnchor>
    <xdr:from>
      <xdr:col>3</xdr:col>
      <xdr:colOff>9525</xdr:colOff>
      <xdr:row>24</xdr:row>
      <xdr:rowOff>123825</xdr:rowOff>
    </xdr:from>
    <xdr:to>
      <xdr:col>5</xdr:col>
      <xdr:colOff>542925</xdr:colOff>
      <xdr:row>26</xdr:row>
      <xdr:rowOff>152400</xdr:rowOff>
    </xdr:to>
    <xdr:sp macro="" textlink="">
      <xdr:nvSpPr>
        <xdr:cNvPr id="43" name="CaixaDeTexto 42"/>
        <xdr:cNvSpPr txBox="1"/>
      </xdr:nvSpPr>
      <xdr:spPr>
        <a:xfrm>
          <a:off x="2066925" y="4486275"/>
          <a:ext cx="1905000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800" b="1"/>
            <a:t>Maria</a:t>
          </a:r>
          <a:r>
            <a:rPr lang="pt-BR" sz="1800" b="1" baseline="0"/>
            <a:t> Elizabete</a:t>
          </a:r>
          <a:endParaRPr lang="pt-BR" sz="1800" b="1"/>
        </a:p>
      </xdr:txBody>
    </xdr:sp>
    <xdr:clientData/>
  </xdr:twoCellAnchor>
  <xdr:twoCellAnchor>
    <xdr:from>
      <xdr:col>3</xdr:col>
      <xdr:colOff>9525</xdr:colOff>
      <xdr:row>28</xdr:row>
      <xdr:rowOff>66675</xdr:rowOff>
    </xdr:from>
    <xdr:to>
      <xdr:col>5</xdr:col>
      <xdr:colOff>542925</xdr:colOff>
      <xdr:row>30</xdr:row>
      <xdr:rowOff>95250</xdr:rowOff>
    </xdr:to>
    <xdr:sp macro="" textlink="">
      <xdr:nvSpPr>
        <xdr:cNvPr id="44" name="CaixaDeTexto 43"/>
        <xdr:cNvSpPr txBox="1"/>
      </xdr:nvSpPr>
      <xdr:spPr>
        <a:xfrm>
          <a:off x="2066925" y="5153025"/>
          <a:ext cx="1905000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800" b="1"/>
            <a:t>Antônio Ludiwig</a:t>
          </a:r>
        </a:p>
      </xdr:txBody>
    </xdr:sp>
    <xdr:clientData/>
  </xdr:twoCellAnchor>
  <xdr:twoCellAnchor>
    <xdr:from>
      <xdr:col>3</xdr:col>
      <xdr:colOff>9525</xdr:colOff>
      <xdr:row>32</xdr:row>
      <xdr:rowOff>19050</xdr:rowOff>
    </xdr:from>
    <xdr:to>
      <xdr:col>5</xdr:col>
      <xdr:colOff>542925</xdr:colOff>
      <xdr:row>34</xdr:row>
      <xdr:rowOff>47625</xdr:rowOff>
    </xdr:to>
    <xdr:sp macro="" textlink="">
      <xdr:nvSpPr>
        <xdr:cNvPr id="45" name="CaixaDeTexto 44"/>
        <xdr:cNvSpPr txBox="1"/>
      </xdr:nvSpPr>
      <xdr:spPr>
        <a:xfrm>
          <a:off x="2066925" y="5829300"/>
          <a:ext cx="1905000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800" b="1"/>
            <a:t>Jussara dos Santos</a:t>
          </a:r>
        </a:p>
      </xdr:txBody>
    </xdr:sp>
    <xdr:clientData/>
  </xdr:twoCellAnchor>
  <xdr:twoCellAnchor>
    <xdr:from>
      <xdr:col>3</xdr:col>
      <xdr:colOff>9525</xdr:colOff>
      <xdr:row>35</xdr:row>
      <xdr:rowOff>133350</xdr:rowOff>
    </xdr:from>
    <xdr:to>
      <xdr:col>5</xdr:col>
      <xdr:colOff>542925</xdr:colOff>
      <xdr:row>37</xdr:row>
      <xdr:rowOff>161925</xdr:rowOff>
    </xdr:to>
    <xdr:sp macro="" textlink="">
      <xdr:nvSpPr>
        <xdr:cNvPr id="46" name="CaixaDeTexto 45"/>
        <xdr:cNvSpPr txBox="1"/>
      </xdr:nvSpPr>
      <xdr:spPr>
        <a:xfrm>
          <a:off x="2066925" y="6486525"/>
          <a:ext cx="1905000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800" b="1"/>
            <a:t>Matheus</a:t>
          </a:r>
          <a:r>
            <a:rPr lang="pt-BR" sz="1800" b="1" baseline="0"/>
            <a:t> Leite</a:t>
          </a:r>
          <a:endParaRPr lang="pt-BR" sz="1800" b="1"/>
        </a:p>
      </xdr:txBody>
    </xdr:sp>
    <xdr:clientData/>
  </xdr:twoCellAnchor>
  <xdr:twoCellAnchor>
    <xdr:from>
      <xdr:col>3</xdr:col>
      <xdr:colOff>552450</xdr:colOff>
      <xdr:row>4</xdr:row>
      <xdr:rowOff>104775</xdr:rowOff>
    </xdr:from>
    <xdr:to>
      <xdr:col>6</xdr:col>
      <xdr:colOff>400050</xdr:colOff>
      <xdr:row>6</xdr:row>
      <xdr:rowOff>123825</xdr:rowOff>
    </xdr:to>
    <xdr:sp macro="" textlink="">
      <xdr:nvSpPr>
        <xdr:cNvPr id="47" name="CaixaDeTexto 46"/>
        <xdr:cNvSpPr txBox="1"/>
      </xdr:nvSpPr>
      <xdr:spPr>
        <a:xfrm>
          <a:off x="2609850" y="838200"/>
          <a:ext cx="1905000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800" b="1"/>
            <a:t>Antônio Ludiwig</a:t>
          </a:r>
        </a:p>
      </xdr:txBody>
    </xdr:sp>
    <xdr:clientData/>
  </xdr:twoCellAnchor>
  <xdr:twoCellAnchor>
    <xdr:from>
      <xdr:col>1</xdr:col>
      <xdr:colOff>276225</xdr:colOff>
      <xdr:row>73</xdr:row>
      <xdr:rowOff>76200</xdr:rowOff>
    </xdr:from>
    <xdr:to>
      <xdr:col>7</xdr:col>
      <xdr:colOff>229425</xdr:colOff>
      <xdr:row>92</xdr:row>
      <xdr:rowOff>104775</xdr:rowOff>
    </xdr:to>
    <xdr:sp macro="" textlink="">
      <xdr:nvSpPr>
        <xdr:cNvPr id="53" name="Retângulo 52"/>
        <xdr:cNvSpPr/>
      </xdr:nvSpPr>
      <xdr:spPr>
        <a:xfrm>
          <a:off x="962025" y="8134350"/>
          <a:ext cx="4068000" cy="3467100"/>
        </a:xfrm>
        <a:prstGeom prst="rect">
          <a:avLst/>
        </a:prstGeom>
        <a:solidFill>
          <a:srgbClr val="44546A"/>
        </a:solidFill>
        <a:ln>
          <a:noFill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371475</xdr:colOff>
      <xdr:row>73</xdr:row>
      <xdr:rowOff>142875</xdr:rowOff>
    </xdr:from>
    <xdr:to>
      <xdr:col>7</xdr:col>
      <xdr:colOff>153225</xdr:colOff>
      <xdr:row>92</xdr:row>
      <xdr:rowOff>25326</xdr:rowOff>
    </xdr:to>
    <xdr:sp macro="" textlink="">
      <xdr:nvSpPr>
        <xdr:cNvPr id="54" name="Retângulo 53"/>
        <xdr:cNvSpPr/>
      </xdr:nvSpPr>
      <xdr:spPr>
        <a:xfrm>
          <a:off x="1057275" y="8201025"/>
          <a:ext cx="3896550" cy="3320976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276225</xdr:colOff>
      <xdr:row>71</xdr:row>
      <xdr:rowOff>161925</xdr:rowOff>
    </xdr:from>
    <xdr:to>
      <xdr:col>2</xdr:col>
      <xdr:colOff>419100</xdr:colOff>
      <xdr:row>73</xdr:row>
      <xdr:rowOff>133911</xdr:rowOff>
    </xdr:to>
    <xdr:sp macro="[0]!QtdMesFinal" textlink="">
      <xdr:nvSpPr>
        <xdr:cNvPr id="55" name="Arredondar Retângulo no Mesmo Canto Lateral 54" title="Quantidade de chamados atendidos no mes"/>
        <xdr:cNvSpPr/>
      </xdr:nvSpPr>
      <xdr:spPr>
        <a:xfrm>
          <a:off x="962025" y="3514725"/>
          <a:ext cx="828675" cy="333936"/>
        </a:xfrm>
        <a:prstGeom prst="round2SameRect">
          <a:avLst/>
        </a:prstGeom>
        <a:solidFill>
          <a:srgbClr val="44546A"/>
        </a:solidFill>
        <a:ln>
          <a:solidFill>
            <a:srgbClr val="44546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C000"/>
              </a:solidFill>
            </a:rPr>
            <a:t>Qtd. Mês</a:t>
          </a:r>
        </a:p>
      </xdr:txBody>
    </xdr:sp>
    <xdr:clientData/>
  </xdr:twoCellAnchor>
  <xdr:twoCellAnchor>
    <xdr:from>
      <xdr:col>2</xdr:col>
      <xdr:colOff>425450</xdr:colOff>
      <xdr:row>71</xdr:row>
      <xdr:rowOff>161925</xdr:rowOff>
    </xdr:from>
    <xdr:to>
      <xdr:col>4</xdr:col>
      <xdr:colOff>111125</xdr:colOff>
      <xdr:row>73</xdr:row>
      <xdr:rowOff>133911</xdr:rowOff>
    </xdr:to>
    <xdr:sp macro="[0]!QtdTrimestreFinal" textlink="">
      <xdr:nvSpPr>
        <xdr:cNvPr id="56" name="Arredondar Retângulo no Mesmo Canto Lateral 55"/>
        <xdr:cNvSpPr/>
      </xdr:nvSpPr>
      <xdr:spPr>
        <a:xfrm>
          <a:off x="1797050" y="3514725"/>
          <a:ext cx="1057275" cy="333936"/>
        </a:xfrm>
        <a:prstGeom prst="round2SameRect">
          <a:avLst/>
        </a:prstGeom>
        <a:solidFill>
          <a:schemeClr val="bg1">
            <a:lumMod val="95000"/>
          </a:schemeClr>
        </a:solidFill>
        <a:ln>
          <a:solidFill>
            <a:srgbClr val="44546A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Qtd. Trimestre</a:t>
          </a:r>
        </a:p>
      </xdr:txBody>
    </xdr:sp>
    <xdr:clientData/>
  </xdr:twoCellAnchor>
  <xdr:twoCellAnchor>
    <xdr:from>
      <xdr:col>4</xdr:col>
      <xdr:colOff>127000</xdr:colOff>
      <xdr:row>71</xdr:row>
      <xdr:rowOff>161925</xdr:rowOff>
    </xdr:from>
    <xdr:to>
      <xdr:col>5</xdr:col>
      <xdr:colOff>517525</xdr:colOff>
      <xdr:row>73</xdr:row>
      <xdr:rowOff>133911</xdr:rowOff>
    </xdr:to>
    <xdr:sp macro="[0]!QtdSemestreFinal" textlink="">
      <xdr:nvSpPr>
        <xdr:cNvPr id="57" name="Arredondar Retângulo no Mesmo Canto Lateral 56"/>
        <xdr:cNvSpPr/>
      </xdr:nvSpPr>
      <xdr:spPr>
        <a:xfrm>
          <a:off x="2870200" y="3514725"/>
          <a:ext cx="1076325" cy="333936"/>
        </a:xfrm>
        <a:prstGeom prst="round2SameRect">
          <a:avLst/>
        </a:prstGeom>
        <a:solidFill>
          <a:srgbClr val="44546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C000"/>
              </a:solidFill>
            </a:rPr>
            <a:t>Qtd. Semestre</a:t>
          </a:r>
        </a:p>
      </xdr:txBody>
    </xdr:sp>
    <xdr:clientData/>
  </xdr:twoCellAnchor>
  <xdr:twoCellAnchor>
    <xdr:from>
      <xdr:col>5</xdr:col>
      <xdr:colOff>523875</xdr:colOff>
      <xdr:row>71</xdr:row>
      <xdr:rowOff>161925</xdr:rowOff>
    </xdr:from>
    <xdr:to>
      <xdr:col>7</xdr:col>
      <xdr:colOff>228600</xdr:colOff>
      <xdr:row>73</xdr:row>
      <xdr:rowOff>133911</xdr:rowOff>
    </xdr:to>
    <xdr:sp macro="[0]!TempoFinal" textlink="">
      <xdr:nvSpPr>
        <xdr:cNvPr id="58" name="Arredondar Retângulo no Mesmo Canto Lateral 57"/>
        <xdr:cNvSpPr/>
      </xdr:nvSpPr>
      <xdr:spPr>
        <a:xfrm>
          <a:off x="3952875" y="3514725"/>
          <a:ext cx="1076325" cy="333936"/>
        </a:xfrm>
        <a:prstGeom prst="round2SameRect">
          <a:avLst/>
        </a:prstGeom>
        <a:solidFill>
          <a:srgbClr val="44546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C000"/>
              </a:solidFill>
            </a:rPr>
            <a:t>Tempo (média)</a:t>
          </a:r>
        </a:p>
      </xdr:txBody>
    </xdr:sp>
    <xdr:clientData/>
  </xdr:twoCellAnchor>
  <xdr:twoCellAnchor>
    <xdr:from>
      <xdr:col>1</xdr:col>
      <xdr:colOff>495300</xdr:colOff>
      <xdr:row>80</xdr:row>
      <xdr:rowOff>60325</xdr:rowOff>
    </xdr:from>
    <xdr:to>
      <xdr:col>6</xdr:col>
      <xdr:colOff>666750</xdr:colOff>
      <xdr:row>80</xdr:row>
      <xdr:rowOff>60325</xdr:rowOff>
    </xdr:to>
    <xdr:cxnSp macro="">
      <xdr:nvCxnSpPr>
        <xdr:cNvPr id="64" name="Conector reto 63"/>
        <xdr:cNvCxnSpPr/>
      </xdr:nvCxnSpPr>
      <xdr:spPr>
        <a:xfrm>
          <a:off x="1181100" y="5041900"/>
          <a:ext cx="3600450" cy="0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495300</xdr:colOff>
      <xdr:row>76</xdr:row>
      <xdr:rowOff>104775</xdr:rowOff>
    </xdr:from>
    <xdr:to>
      <xdr:col>6</xdr:col>
      <xdr:colOff>666750</xdr:colOff>
      <xdr:row>76</xdr:row>
      <xdr:rowOff>104775</xdr:rowOff>
    </xdr:to>
    <xdr:cxnSp macro="">
      <xdr:nvCxnSpPr>
        <xdr:cNvPr id="65" name="Conector reto 64"/>
        <xdr:cNvCxnSpPr/>
      </xdr:nvCxnSpPr>
      <xdr:spPr>
        <a:xfrm>
          <a:off x="1181100" y="4362450"/>
          <a:ext cx="3600450" cy="0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495300</xdr:colOff>
      <xdr:row>84</xdr:row>
      <xdr:rowOff>15875</xdr:rowOff>
    </xdr:from>
    <xdr:to>
      <xdr:col>6</xdr:col>
      <xdr:colOff>666750</xdr:colOff>
      <xdr:row>84</xdr:row>
      <xdr:rowOff>15875</xdr:rowOff>
    </xdr:to>
    <xdr:cxnSp macro="">
      <xdr:nvCxnSpPr>
        <xdr:cNvPr id="66" name="Conector reto 65"/>
        <xdr:cNvCxnSpPr/>
      </xdr:nvCxnSpPr>
      <xdr:spPr>
        <a:xfrm>
          <a:off x="1181100" y="5721350"/>
          <a:ext cx="3600450" cy="0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495300</xdr:colOff>
      <xdr:row>87</xdr:row>
      <xdr:rowOff>152400</xdr:rowOff>
    </xdr:from>
    <xdr:to>
      <xdr:col>6</xdr:col>
      <xdr:colOff>666750</xdr:colOff>
      <xdr:row>87</xdr:row>
      <xdr:rowOff>152400</xdr:rowOff>
    </xdr:to>
    <xdr:cxnSp macro="">
      <xdr:nvCxnSpPr>
        <xdr:cNvPr id="67" name="Conector reto 66"/>
        <xdr:cNvCxnSpPr/>
      </xdr:nvCxnSpPr>
      <xdr:spPr>
        <a:xfrm>
          <a:off x="1181100" y="6400800"/>
          <a:ext cx="3600450" cy="0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609600</xdr:colOff>
      <xdr:row>73</xdr:row>
      <xdr:rowOff>114300</xdr:rowOff>
    </xdr:from>
    <xdr:to>
      <xdr:col>6</xdr:col>
      <xdr:colOff>552450</xdr:colOff>
      <xdr:row>91</xdr:row>
      <xdr:rowOff>19050</xdr:rowOff>
    </xdr:to>
    <xdr:grpSp>
      <xdr:nvGrpSpPr>
        <xdr:cNvPr id="50" name="Grupo 49"/>
        <xdr:cNvGrpSpPr/>
      </xdr:nvGrpSpPr>
      <xdr:grpSpPr>
        <a:xfrm>
          <a:off x="1295400" y="3171825"/>
          <a:ext cx="3371850" cy="0"/>
          <a:chOff x="1295400" y="8172450"/>
          <a:chExt cx="3371850" cy="3162300"/>
        </a:xfrm>
      </xdr:grpSpPr>
      <xdr:sp macro="" textlink="">
        <xdr:nvSpPr>
          <xdr:cNvPr id="59" name="CaixaDeTexto 58"/>
          <xdr:cNvSpPr txBox="1"/>
        </xdr:nvSpPr>
        <xdr:spPr>
          <a:xfrm>
            <a:off x="2400301" y="8172450"/>
            <a:ext cx="1409700" cy="5334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2400" b="1">
                <a:solidFill>
                  <a:srgbClr val="C65911"/>
                </a:solidFill>
                <a:latin typeface="+mn-lt"/>
              </a:rPr>
              <a:t>Ranking</a:t>
            </a:r>
          </a:p>
        </xdr:txBody>
      </xdr:sp>
      <xdr:pic>
        <xdr:nvPicPr>
          <xdr:cNvPr id="60" name="image01.jpg" descr="star_wars_episode_iv_a_l.jpg"/>
          <xdr:cNvPicPr/>
        </xdr:nvPicPr>
        <xdr:blipFill>
          <a:blip xmlns:r="http://schemas.openxmlformats.org/officeDocument/2006/relationships" r:embed="rId2"/>
          <a:srcRect l="47183"/>
          <a:stretch>
            <a:fillRect/>
          </a:stretch>
        </xdr:blipFill>
        <xdr:spPr>
          <a:xfrm>
            <a:off x="1295400" y="10172701"/>
            <a:ext cx="496800" cy="475200"/>
          </a:xfrm>
          <a:prstGeom prst="rect">
            <a:avLst/>
          </a:prstGeom>
          <a:ln/>
        </xdr:spPr>
      </xdr:pic>
      <xdr:pic>
        <xdr:nvPicPr>
          <xdr:cNvPr id="61" name="image03.jpg" descr="star_wars_episode_iv_a_l.jpg"/>
          <xdr:cNvPicPr/>
        </xdr:nvPicPr>
        <xdr:blipFill>
          <a:blip xmlns:r="http://schemas.openxmlformats.org/officeDocument/2006/relationships" r:embed="rId2"/>
          <a:srcRect r="54753" b="18437"/>
          <a:stretch>
            <a:fillRect/>
          </a:stretch>
        </xdr:blipFill>
        <xdr:spPr>
          <a:xfrm>
            <a:off x="1295400" y="10855146"/>
            <a:ext cx="496800" cy="475200"/>
          </a:xfrm>
          <a:prstGeom prst="rect">
            <a:avLst/>
          </a:prstGeom>
          <a:ln/>
        </xdr:spPr>
      </xdr:pic>
      <xdr:pic>
        <xdr:nvPicPr>
          <xdr:cNvPr id="62" name="image00.jpg" descr="Star-Wars.jpg"/>
          <xdr:cNvPicPr/>
        </xdr:nvPicPr>
        <xdr:blipFill>
          <a:blip xmlns:r="http://schemas.openxmlformats.org/officeDocument/2006/relationships" r:embed="rId3"/>
          <a:srcRect l="36443" r="31690" b="57255"/>
          <a:stretch>
            <a:fillRect/>
          </a:stretch>
        </xdr:blipFill>
        <xdr:spPr>
          <a:xfrm>
            <a:off x="1295400" y="9505950"/>
            <a:ext cx="495300" cy="474663"/>
          </a:xfrm>
          <a:prstGeom prst="rect">
            <a:avLst/>
          </a:prstGeom>
          <a:ln/>
        </xdr:spPr>
      </xdr:pic>
      <xdr:pic>
        <xdr:nvPicPr>
          <xdr:cNvPr id="63" name="image02.jpg" descr="star_wars_39787.jpg"/>
          <xdr:cNvPicPr/>
        </xdr:nvPicPr>
        <xdr:blipFill>
          <a:blip xmlns:r="http://schemas.openxmlformats.org/officeDocument/2006/relationships" r:embed="rId1"/>
          <a:srcRect l="55633"/>
          <a:stretch>
            <a:fillRect/>
          </a:stretch>
        </xdr:blipFill>
        <xdr:spPr>
          <a:xfrm>
            <a:off x="1323975" y="8803917"/>
            <a:ext cx="496800" cy="475200"/>
          </a:xfrm>
          <a:prstGeom prst="rect">
            <a:avLst/>
          </a:prstGeom>
          <a:ln>
            <a:noFill/>
          </a:ln>
          <a:effectLst>
            <a:softEdge rad="0"/>
          </a:effectLst>
        </xdr:spPr>
      </xdr:pic>
      <xdr:sp macro="" textlink="">
        <xdr:nvSpPr>
          <xdr:cNvPr id="68" name="CaixaDeTexto 67"/>
          <xdr:cNvSpPr txBox="1"/>
        </xdr:nvSpPr>
        <xdr:spPr>
          <a:xfrm>
            <a:off x="4076700" y="9572625"/>
            <a:ext cx="561975" cy="390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2000" b="1"/>
              <a:t>550</a:t>
            </a:r>
          </a:p>
        </xdr:txBody>
      </xdr:sp>
      <xdr:sp macro="" textlink="">
        <xdr:nvSpPr>
          <xdr:cNvPr id="69" name="CaixaDeTexto 68"/>
          <xdr:cNvSpPr txBox="1"/>
        </xdr:nvSpPr>
        <xdr:spPr>
          <a:xfrm>
            <a:off x="4105275" y="8877300"/>
            <a:ext cx="561975" cy="390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2000" b="1"/>
              <a:t>625</a:t>
            </a:r>
          </a:p>
        </xdr:txBody>
      </xdr:sp>
      <xdr:sp macro="" textlink="">
        <xdr:nvSpPr>
          <xdr:cNvPr id="70" name="CaixaDeTexto 69"/>
          <xdr:cNvSpPr txBox="1"/>
        </xdr:nvSpPr>
        <xdr:spPr>
          <a:xfrm>
            <a:off x="4076700" y="10944225"/>
            <a:ext cx="561975" cy="390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2000" b="1"/>
              <a:t>484</a:t>
            </a:r>
          </a:p>
        </xdr:txBody>
      </xdr:sp>
      <xdr:sp macro="" textlink="">
        <xdr:nvSpPr>
          <xdr:cNvPr id="71" name="CaixaDeTexto 70"/>
          <xdr:cNvSpPr txBox="1"/>
        </xdr:nvSpPr>
        <xdr:spPr>
          <a:xfrm>
            <a:off x="4076700" y="10229850"/>
            <a:ext cx="561975" cy="390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2000" b="1"/>
              <a:t>522</a:t>
            </a:r>
          </a:p>
        </xdr:txBody>
      </xdr:sp>
      <xdr:sp macro="" textlink="">
        <xdr:nvSpPr>
          <xdr:cNvPr id="72" name="CaixaDeTexto 71"/>
          <xdr:cNvSpPr txBox="1"/>
        </xdr:nvSpPr>
        <xdr:spPr>
          <a:xfrm>
            <a:off x="2066925" y="9572625"/>
            <a:ext cx="1905000" cy="390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pt-BR" sz="1800" b="1"/>
              <a:t>Maria</a:t>
            </a:r>
            <a:r>
              <a:rPr lang="pt-BR" sz="1800" b="1" baseline="0"/>
              <a:t> Elizabete</a:t>
            </a:r>
            <a:endParaRPr lang="pt-BR" sz="1800" b="1"/>
          </a:p>
        </xdr:txBody>
      </xdr:sp>
      <xdr:sp macro="" textlink="">
        <xdr:nvSpPr>
          <xdr:cNvPr id="73" name="CaixaDeTexto 72"/>
          <xdr:cNvSpPr txBox="1"/>
        </xdr:nvSpPr>
        <xdr:spPr>
          <a:xfrm>
            <a:off x="2095500" y="8877300"/>
            <a:ext cx="1905000" cy="390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pt-BR" sz="1800" b="1"/>
              <a:t>Antônio Ludiwig</a:t>
            </a:r>
          </a:p>
        </xdr:txBody>
      </xdr:sp>
      <xdr:sp macro="" textlink="">
        <xdr:nvSpPr>
          <xdr:cNvPr id="74" name="CaixaDeTexto 73"/>
          <xdr:cNvSpPr txBox="1"/>
        </xdr:nvSpPr>
        <xdr:spPr>
          <a:xfrm>
            <a:off x="2066925" y="10944225"/>
            <a:ext cx="1905000" cy="390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pt-BR" sz="1800" b="1"/>
              <a:t>Jussara dos Santos</a:t>
            </a:r>
          </a:p>
        </xdr:txBody>
      </xdr:sp>
      <xdr:sp macro="" textlink="">
        <xdr:nvSpPr>
          <xdr:cNvPr id="75" name="CaixaDeTexto 74"/>
          <xdr:cNvSpPr txBox="1"/>
        </xdr:nvSpPr>
        <xdr:spPr>
          <a:xfrm>
            <a:off x="2066925" y="10258425"/>
            <a:ext cx="1905000" cy="390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pt-BR" sz="1800" b="1"/>
              <a:t>Matheus</a:t>
            </a:r>
            <a:r>
              <a:rPr lang="pt-BR" sz="1800" b="1" baseline="0"/>
              <a:t> Leite</a:t>
            </a:r>
            <a:endParaRPr lang="pt-BR" sz="1800" b="1"/>
          </a:p>
        </xdr:txBody>
      </xdr:sp>
    </xdr:grpSp>
    <xdr:clientData/>
  </xdr:twoCellAnchor>
  <xdr:twoCellAnchor>
    <xdr:from>
      <xdr:col>1</xdr:col>
      <xdr:colOff>276225</xdr:colOff>
      <xdr:row>135</xdr:row>
      <xdr:rowOff>76200</xdr:rowOff>
    </xdr:from>
    <xdr:to>
      <xdr:col>7</xdr:col>
      <xdr:colOff>229425</xdr:colOff>
      <xdr:row>154</xdr:row>
      <xdr:rowOff>104775</xdr:rowOff>
    </xdr:to>
    <xdr:sp macro="" textlink="">
      <xdr:nvSpPr>
        <xdr:cNvPr id="76" name="Retângulo 75"/>
        <xdr:cNvSpPr/>
      </xdr:nvSpPr>
      <xdr:spPr>
        <a:xfrm>
          <a:off x="962025" y="3790950"/>
          <a:ext cx="4068000" cy="3467100"/>
        </a:xfrm>
        <a:prstGeom prst="rect">
          <a:avLst/>
        </a:prstGeom>
        <a:solidFill>
          <a:srgbClr val="44546A"/>
        </a:solidFill>
        <a:ln>
          <a:noFill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276225</xdr:colOff>
      <xdr:row>133</xdr:row>
      <xdr:rowOff>161925</xdr:rowOff>
    </xdr:from>
    <xdr:to>
      <xdr:col>2</xdr:col>
      <xdr:colOff>419100</xdr:colOff>
      <xdr:row>135</xdr:row>
      <xdr:rowOff>133911</xdr:rowOff>
    </xdr:to>
    <xdr:sp macro="[0]!QtdMesFinal" textlink="">
      <xdr:nvSpPr>
        <xdr:cNvPr id="78" name="Arredondar Retângulo no Mesmo Canto Lateral 77" title="Quantidade de chamados atendidos no mes"/>
        <xdr:cNvSpPr/>
      </xdr:nvSpPr>
      <xdr:spPr>
        <a:xfrm>
          <a:off x="962025" y="3514725"/>
          <a:ext cx="828675" cy="333936"/>
        </a:xfrm>
        <a:prstGeom prst="round2SameRect">
          <a:avLst/>
        </a:prstGeom>
        <a:solidFill>
          <a:srgbClr val="44546A"/>
        </a:solidFill>
        <a:ln>
          <a:solidFill>
            <a:srgbClr val="44546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C000"/>
              </a:solidFill>
            </a:rPr>
            <a:t>Qtd. Mês</a:t>
          </a:r>
        </a:p>
      </xdr:txBody>
    </xdr:sp>
    <xdr:clientData/>
  </xdr:twoCellAnchor>
  <xdr:twoCellAnchor>
    <xdr:from>
      <xdr:col>2</xdr:col>
      <xdr:colOff>425450</xdr:colOff>
      <xdr:row>133</xdr:row>
      <xdr:rowOff>161925</xdr:rowOff>
    </xdr:from>
    <xdr:to>
      <xdr:col>4</xdr:col>
      <xdr:colOff>111125</xdr:colOff>
      <xdr:row>135</xdr:row>
      <xdr:rowOff>133911</xdr:rowOff>
    </xdr:to>
    <xdr:sp macro="[0]!QtdTrimestreFinal" textlink="">
      <xdr:nvSpPr>
        <xdr:cNvPr id="79" name="Arredondar Retângulo no Mesmo Canto Lateral 78"/>
        <xdr:cNvSpPr/>
      </xdr:nvSpPr>
      <xdr:spPr>
        <a:xfrm>
          <a:off x="1797050" y="3514725"/>
          <a:ext cx="1057275" cy="333936"/>
        </a:xfrm>
        <a:prstGeom prst="round2SameRect">
          <a:avLst/>
        </a:prstGeom>
        <a:solidFill>
          <a:srgbClr val="44546A"/>
        </a:solidFill>
        <a:ln>
          <a:noFill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C000"/>
              </a:solidFill>
            </a:rPr>
            <a:t>Qtd. Trimestre</a:t>
          </a:r>
        </a:p>
      </xdr:txBody>
    </xdr:sp>
    <xdr:clientData/>
  </xdr:twoCellAnchor>
  <xdr:twoCellAnchor>
    <xdr:from>
      <xdr:col>4</xdr:col>
      <xdr:colOff>117475</xdr:colOff>
      <xdr:row>133</xdr:row>
      <xdr:rowOff>161925</xdr:rowOff>
    </xdr:from>
    <xdr:to>
      <xdr:col>5</xdr:col>
      <xdr:colOff>523875</xdr:colOff>
      <xdr:row>135</xdr:row>
      <xdr:rowOff>133911</xdr:rowOff>
    </xdr:to>
    <xdr:sp macro="[0]!QtdSemestreFinal" textlink="">
      <xdr:nvSpPr>
        <xdr:cNvPr id="80" name="Arredondar Retângulo no Mesmo Canto Lateral 79"/>
        <xdr:cNvSpPr/>
      </xdr:nvSpPr>
      <xdr:spPr>
        <a:xfrm>
          <a:off x="2860675" y="12201525"/>
          <a:ext cx="1092200" cy="333936"/>
        </a:xfrm>
        <a:prstGeom prst="round2SameRect">
          <a:avLst/>
        </a:prstGeom>
        <a:solidFill>
          <a:schemeClr val="bg1">
            <a:lumMod val="95000"/>
          </a:schemeClr>
        </a:solidFill>
        <a:ln>
          <a:solidFill>
            <a:srgbClr val="44546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Qtd. Semestre</a:t>
          </a:r>
        </a:p>
      </xdr:txBody>
    </xdr:sp>
    <xdr:clientData/>
  </xdr:twoCellAnchor>
  <xdr:twoCellAnchor>
    <xdr:from>
      <xdr:col>5</xdr:col>
      <xdr:colOff>523875</xdr:colOff>
      <xdr:row>133</xdr:row>
      <xdr:rowOff>161925</xdr:rowOff>
    </xdr:from>
    <xdr:to>
      <xdr:col>7</xdr:col>
      <xdr:colOff>228600</xdr:colOff>
      <xdr:row>135</xdr:row>
      <xdr:rowOff>133911</xdr:rowOff>
    </xdr:to>
    <xdr:sp macro="[0]!TempoFinal" textlink="">
      <xdr:nvSpPr>
        <xdr:cNvPr id="81" name="Arredondar Retângulo no Mesmo Canto Lateral 80"/>
        <xdr:cNvSpPr/>
      </xdr:nvSpPr>
      <xdr:spPr>
        <a:xfrm>
          <a:off x="3952875" y="3514725"/>
          <a:ext cx="1076325" cy="333936"/>
        </a:xfrm>
        <a:prstGeom prst="round2SameRect">
          <a:avLst/>
        </a:prstGeom>
        <a:solidFill>
          <a:srgbClr val="44546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C000"/>
              </a:solidFill>
            </a:rPr>
            <a:t>Tempo (média)</a:t>
          </a:r>
        </a:p>
      </xdr:txBody>
    </xdr:sp>
    <xdr:clientData/>
  </xdr:twoCellAnchor>
  <xdr:twoCellAnchor>
    <xdr:from>
      <xdr:col>1</xdr:col>
      <xdr:colOff>371475</xdr:colOff>
      <xdr:row>135</xdr:row>
      <xdr:rowOff>114300</xdr:rowOff>
    </xdr:from>
    <xdr:to>
      <xdr:col>7</xdr:col>
      <xdr:colOff>153225</xdr:colOff>
      <xdr:row>154</xdr:row>
      <xdr:rowOff>25326</xdr:rowOff>
    </xdr:to>
    <xdr:grpSp>
      <xdr:nvGrpSpPr>
        <xdr:cNvPr id="7168" name="Grupo 7167"/>
        <xdr:cNvGrpSpPr/>
      </xdr:nvGrpSpPr>
      <xdr:grpSpPr>
        <a:xfrm>
          <a:off x="1057275" y="3171825"/>
          <a:ext cx="3896550" cy="0"/>
          <a:chOff x="1057275" y="11430000"/>
          <a:chExt cx="3896550" cy="3349551"/>
        </a:xfrm>
      </xdr:grpSpPr>
      <xdr:sp macro="" textlink="">
        <xdr:nvSpPr>
          <xdr:cNvPr id="77" name="Retângulo 76"/>
          <xdr:cNvSpPr/>
        </xdr:nvSpPr>
        <xdr:spPr>
          <a:xfrm>
            <a:off x="1057275" y="11458575"/>
            <a:ext cx="3896550" cy="3320976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2" name="CaixaDeTexto 81"/>
          <xdr:cNvSpPr txBox="1"/>
        </xdr:nvSpPr>
        <xdr:spPr>
          <a:xfrm>
            <a:off x="2400301" y="11430000"/>
            <a:ext cx="1409700" cy="5334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2400" b="1">
                <a:solidFill>
                  <a:srgbClr val="C65911"/>
                </a:solidFill>
                <a:latin typeface="+mn-lt"/>
              </a:rPr>
              <a:t>Ranking</a:t>
            </a:r>
          </a:p>
        </xdr:txBody>
      </xdr:sp>
      <xdr:pic>
        <xdr:nvPicPr>
          <xdr:cNvPr id="83" name="image01.jpg" descr="star_wars_episode_iv_a_l.jpg"/>
          <xdr:cNvPicPr/>
        </xdr:nvPicPr>
        <xdr:blipFill>
          <a:blip xmlns:r="http://schemas.openxmlformats.org/officeDocument/2006/relationships" r:embed="rId2"/>
          <a:srcRect l="47183"/>
          <a:stretch>
            <a:fillRect/>
          </a:stretch>
        </xdr:blipFill>
        <xdr:spPr>
          <a:xfrm>
            <a:off x="1314450" y="14192250"/>
            <a:ext cx="496800" cy="475200"/>
          </a:xfrm>
          <a:prstGeom prst="rect">
            <a:avLst/>
          </a:prstGeom>
          <a:ln/>
        </xdr:spPr>
      </xdr:pic>
      <xdr:pic>
        <xdr:nvPicPr>
          <xdr:cNvPr id="84" name="image03.jpg" descr="star_wars_episode_iv_a_l.jpg"/>
          <xdr:cNvPicPr/>
        </xdr:nvPicPr>
        <xdr:blipFill>
          <a:blip xmlns:r="http://schemas.openxmlformats.org/officeDocument/2006/relationships" r:embed="rId2"/>
          <a:srcRect r="54753" b="18437"/>
          <a:stretch>
            <a:fillRect/>
          </a:stretch>
        </xdr:blipFill>
        <xdr:spPr>
          <a:xfrm>
            <a:off x="1314450" y="13487221"/>
            <a:ext cx="496800" cy="475200"/>
          </a:xfrm>
          <a:prstGeom prst="rect">
            <a:avLst/>
          </a:prstGeom>
          <a:ln/>
        </xdr:spPr>
      </xdr:pic>
      <xdr:pic>
        <xdr:nvPicPr>
          <xdr:cNvPr id="85" name="image00.jpg" descr="Star-Wars.jpg"/>
          <xdr:cNvPicPr/>
        </xdr:nvPicPr>
        <xdr:blipFill>
          <a:blip xmlns:r="http://schemas.openxmlformats.org/officeDocument/2006/relationships" r:embed="rId3"/>
          <a:srcRect l="36443" r="31690" b="57255"/>
          <a:stretch>
            <a:fillRect/>
          </a:stretch>
        </xdr:blipFill>
        <xdr:spPr>
          <a:xfrm>
            <a:off x="1314450" y="12782729"/>
            <a:ext cx="495300" cy="474663"/>
          </a:xfrm>
          <a:prstGeom prst="rect">
            <a:avLst/>
          </a:prstGeom>
          <a:ln/>
        </xdr:spPr>
      </xdr:pic>
      <xdr:pic>
        <xdr:nvPicPr>
          <xdr:cNvPr id="86" name="image02.jpg" descr="star_wars_39787.jpg"/>
          <xdr:cNvPicPr/>
        </xdr:nvPicPr>
        <xdr:blipFill>
          <a:blip xmlns:r="http://schemas.openxmlformats.org/officeDocument/2006/relationships" r:embed="rId1"/>
          <a:srcRect l="55633"/>
          <a:stretch>
            <a:fillRect/>
          </a:stretch>
        </xdr:blipFill>
        <xdr:spPr>
          <a:xfrm>
            <a:off x="1314450" y="12077700"/>
            <a:ext cx="496800" cy="475200"/>
          </a:xfrm>
          <a:prstGeom prst="rect">
            <a:avLst/>
          </a:prstGeom>
          <a:ln>
            <a:noFill/>
          </a:ln>
          <a:effectLst>
            <a:softEdge rad="0"/>
          </a:effectLst>
        </xdr:spPr>
      </xdr:pic>
    </xdr:grpSp>
    <xdr:clientData/>
  </xdr:twoCellAnchor>
  <xdr:twoCellAnchor>
    <xdr:from>
      <xdr:col>1</xdr:col>
      <xdr:colOff>495300</xdr:colOff>
      <xdr:row>142</xdr:row>
      <xdr:rowOff>60325</xdr:rowOff>
    </xdr:from>
    <xdr:to>
      <xdr:col>6</xdr:col>
      <xdr:colOff>666750</xdr:colOff>
      <xdr:row>142</xdr:row>
      <xdr:rowOff>60325</xdr:rowOff>
    </xdr:to>
    <xdr:cxnSp macro="">
      <xdr:nvCxnSpPr>
        <xdr:cNvPr id="87" name="Conector reto 86"/>
        <xdr:cNvCxnSpPr/>
      </xdr:nvCxnSpPr>
      <xdr:spPr>
        <a:xfrm>
          <a:off x="1181100" y="5041900"/>
          <a:ext cx="3600450" cy="0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495300</xdr:colOff>
      <xdr:row>138</xdr:row>
      <xdr:rowOff>104775</xdr:rowOff>
    </xdr:from>
    <xdr:to>
      <xdr:col>6</xdr:col>
      <xdr:colOff>666750</xdr:colOff>
      <xdr:row>138</xdr:row>
      <xdr:rowOff>104775</xdr:rowOff>
    </xdr:to>
    <xdr:cxnSp macro="">
      <xdr:nvCxnSpPr>
        <xdr:cNvPr id="88" name="Conector reto 87"/>
        <xdr:cNvCxnSpPr/>
      </xdr:nvCxnSpPr>
      <xdr:spPr>
        <a:xfrm>
          <a:off x="1181100" y="4362450"/>
          <a:ext cx="3600450" cy="0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495300</xdr:colOff>
      <xdr:row>146</xdr:row>
      <xdr:rowOff>15875</xdr:rowOff>
    </xdr:from>
    <xdr:to>
      <xdr:col>6</xdr:col>
      <xdr:colOff>666750</xdr:colOff>
      <xdr:row>146</xdr:row>
      <xdr:rowOff>15875</xdr:rowOff>
    </xdr:to>
    <xdr:cxnSp macro="">
      <xdr:nvCxnSpPr>
        <xdr:cNvPr id="89" name="Conector reto 88"/>
        <xdr:cNvCxnSpPr/>
      </xdr:nvCxnSpPr>
      <xdr:spPr>
        <a:xfrm>
          <a:off x="1181100" y="5721350"/>
          <a:ext cx="3600450" cy="0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495300</xdr:colOff>
      <xdr:row>149</xdr:row>
      <xdr:rowOff>152400</xdr:rowOff>
    </xdr:from>
    <xdr:to>
      <xdr:col>6</xdr:col>
      <xdr:colOff>666750</xdr:colOff>
      <xdr:row>149</xdr:row>
      <xdr:rowOff>152400</xdr:rowOff>
    </xdr:to>
    <xdr:cxnSp macro="">
      <xdr:nvCxnSpPr>
        <xdr:cNvPr id="90" name="Conector reto 89"/>
        <xdr:cNvCxnSpPr/>
      </xdr:nvCxnSpPr>
      <xdr:spPr>
        <a:xfrm>
          <a:off x="1181100" y="6400800"/>
          <a:ext cx="3600450" cy="0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647700</xdr:colOff>
      <xdr:row>143</xdr:row>
      <xdr:rowOff>57150</xdr:rowOff>
    </xdr:from>
    <xdr:to>
      <xdr:col>6</xdr:col>
      <xdr:colOff>523875</xdr:colOff>
      <xdr:row>145</xdr:row>
      <xdr:rowOff>85725</xdr:rowOff>
    </xdr:to>
    <xdr:sp macro="" textlink="">
      <xdr:nvSpPr>
        <xdr:cNvPr id="91" name="CaixaDeTexto 90"/>
        <xdr:cNvSpPr txBox="1"/>
      </xdr:nvSpPr>
      <xdr:spPr>
        <a:xfrm>
          <a:off x="4076700" y="13906500"/>
          <a:ext cx="561975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2000" b="1"/>
            <a:t>994</a:t>
          </a:r>
        </a:p>
      </xdr:txBody>
    </xdr:sp>
    <xdr:clientData/>
  </xdr:twoCellAnchor>
  <xdr:twoCellAnchor>
    <xdr:from>
      <xdr:col>5</xdr:col>
      <xdr:colOff>495300</xdr:colOff>
      <xdr:row>139</xdr:row>
      <xdr:rowOff>95250</xdr:rowOff>
    </xdr:from>
    <xdr:to>
      <xdr:col>6</xdr:col>
      <xdr:colOff>523875</xdr:colOff>
      <xdr:row>141</xdr:row>
      <xdr:rowOff>123825</xdr:rowOff>
    </xdr:to>
    <xdr:sp macro="" textlink="">
      <xdr:nvSpPr>
        <xdr:cNvPr id="92" name="CaixaDeTexto 91"/>
        <xdr:cNvSpPr txBox="1"/>
      </xdr:nvSpPr>
      <xdr:spPr>
        <a:xfrm>
          <a:off x="3924300" y="13220700"/>
          <a:ext cx="714375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2000" b="1"/>
            <a:t>1105</a:t>
          </a:r>
        </a:p>
      </xdr:txBody>
    </xdr:sp>
    <xdr:clientData/>
  </xdr:twoCellAnchor>
  <xdr:twoCellAnchor>
    <xdr:from>
      <xdr:col>5</xdr:col>
      <xdr:colOff>647700</xdr:colOff>
      <xdr:row>147</xdr:row>
      <xdr:rowOff>19050</xdr:rowOff>
    </xdr:from>
    <xdr:to>
      <xdr:col>6</xdr:col>
      <xdr:colOff>523875</xdr:colOff>
      <xdr:row>149</xdr:row>
      <xdr:rowOff>47625</xdr:rowOff>
    </xdr:to>
    <xdr:sp macro="" textlink="">
      <xdr:nvSpPr>
        <xdr:cNvPr id="93" name="CaixaDeTexto 92"/>
        <xdr:cNvSpPr txBox="1"/>
      </xdr:nvSpPr>
      <xdr:spPr>
        <a:xfrm>
          <a:off x="4076700" y="5905500"/>
          <a:ext cx="561975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2000" b="1"/>
            <a:t>996</a:t>
          </a:r>
        </a:p>
      </xdr:txBody>
    </xdr:sp>
    <xdr:clientData/>
  </xdr:twoCellAnchor>
  <xdr:twoCellAnchor>
    <xdr:from>
      <xdr:col>5</xdr:col>
      <xdr:colOff>647700</xdr:colOff>
      <xdr:row>150</xdr:row>
      <xdr:rowOff>104775</xdr:rowOff>
    </xdr:from>
    <xdr:to>
      <xdr:col>6</xdr:col>
      <xdr:colOff>523875</xdr:colOff>
      <xdr:row>152</xdr:row>
      <xdr:rowOff>133350</xdr:rowOff>
    </xdr:to>
    <xdr:sp macro="" textlink="">
      <xdr:nvSpPr>
        <xdr:cNvPr id="94" name="CaixaDeTexto 93"/>
        <xdr:cNvSpPr txBox="1"/>
      </xdr:nvSpPr>
      <xdr:spPr>
        <a:xfrm>
          <a:off x="4076700" y="6534150"/>
          <a:ext cx="561975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2000" b="1"/>
            <a:t>879</a:t>
          </a:r>
        </a:p>
      </xdr:txBody>
    </xdr:sp>
    <xdr:clientData/>
  </xdr:twoCellAnchor>
  <xdr:twoCellAnchor>
    <xdr:from>
      <xdr:col>3</xdr:col>
      <xdr:colOff>9525</xdr:colOff>
      <xdr:row>143</xdr:row>
      <xdr:rowOff>57150</xdr:rowOff>
    </xdr:from>
    <xdr:to>
      <xdr:col>5</xdr:col>
      <xdr:colOff>542925</xdr:colOff>
      <xdr:row>145</xdr:row>
      <xdr:rowOff>85725</xdr:rowOff>
    </xdr:to>
    <xdr:sp macro="" textlink="">
      <xdr:nvSpPr>
        <xdr:cNvPr id="95" name="CaixaDeTexto 94"/>
        <xdr:cNvSpPr txBox="1"/>
      </xdr:nvSpPr>
      <xdr:spPr>
        <a:xfrm>
          <a:off x="2066925" y="13906500"/>
          <a:ext cx="1905000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800" b="1"/>
            <a:t>Maria</a:t>
          </a:r>
          <a:r>
            <a:rPr lang="pt-BR" sz="1800" b="1" baseline="0"/>
            <a:t> Elizabete</a:t>
          </a:r>
          <a:endParaRPr lang="pt-BR" sz="1800" b="1"/>
        </a:p>
      </xdr:txBody>
    </xdr:sp>
    <xdr:clientData/>
  </xdr:twoCellAnchor>
  <xdr:twoCellAnchor>
    <xdr:from>
      <xdr:col>3</xdr:col>
      <xdr:colOff>9525</xdr:colOff>
      <xdr:row>139</xdr:row>
      <xdr:rowOff>95250</xdr:rowOff>
    </xdr:from>
    <xdr:to>
      <xdr:col>5</xdr:col>
      <xdr:colOff>542925</xdr:colOff>
      <xdr:row>141</xdr:row>
      <xdr:rowOff>123825</xdr:rowOff>
    </xdr:to>
    <xdr:sp macro="" textlink="">
      <xdr:nvSpPr>
        <xdr:cNvPr id="96" name="CaixaDeTexto 95"/>
        <xdr:cNvSpPr txBox="1"/>
      </xdr:nvSpPr>
      <xdr:spPr>
        <a:xfrm>
          <a:off x="2066925" y="13220700"/>
          <a:ext cx="1905000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800" b="1"/>
            <a:t>Antônio Ludiwig</a:t>
          </a:r>
        </a:p>
      </xdr:txBody>
    </xdr:sp>
    <xdr:clientData/>
  </xdr:twoCellAnchor>
  <xdr:twoCellAnchor>
    <xdr:from>
      <xdr:col>3</xdr:col>
      <xdr:colOff>9525</xdr:colOff>
      <xdr:row>147</xdr:row>
      <xdr:rowOff>19050</xdr:rowOff>
    </xdr:from>
    <xdr:to>
      <xdr:col>5</xdr:col>
      <xdr:colOff>542925</xdr:colOff>
      <xdr:row>149</xdr:row>
      <xdr:rowOff>47625</xdr:rowOff>
    </xdr:to>
    <xdr:sp macro="" textlink="">
      <xdr:nvSpPr>
        <xdr:cNvPr id="97" name="CaixaDeTexto 96"/>
        <xdr:cNvSpPr txBox="1"/>
      </xdr:nvSpPr>
      <xdr:spPr>
        <a:xfrm>
          <a:off x="2066925" y="5905500"/>
          <a:ext cx="1905000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800" b="1"/>
            <a:t>Jussara dos Santos</a:t>
          </a:r>
        </a:p>
      </xdr:txBody>
    </xdr:sp>
    <xdr:clientData/>
  </xdr:twoCellAnchor>
  <xdr:twoCellAnchor>
    <xdr:from>
      <xdr:col>3</xdr:col>
      <xdr:colOff>9525</xdr:colOff>
      <xdr:row>150</xdr:row>
      <xdr:rowOff>133350</xdr:rowOff>
    </xdr:from>
    <xdr:to>
      <xdr:col>5</xdr:col>
      <xdr:colOff>542925</xdr:colOff>
      <xdr:row>152</xdr:row>
      <xdr:rowOff>161925</xdr:rowOff>
    </xdr:to>
    <xdr:sp macro="" textlink="">
      <xdr:nvSpPr>
        <xdr:cNvPr id="98" name="CaixaDeTexto 97"/>
        <xdr:cNvSpPr txBox="1"/>
      </xdr:nvSpPr>
      <xdr:spPr>
        <a:xfrm>
          <a:off x="2066925" y="6562725"/>
          <a:ext cx="1905000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800" b="1"/>
            <a:t>Matheus</a:t>
          </a:r>
          <a:r>
            <a:rPr lang="pt-BR" sz="1800" b="1" baseline="0"/>
            <a:t> Leite</a:t>
          </a:r>
          <a:endParaRPr lang="pt-BR" sz="1800" b="1"/>
        </a:p>
      </xdr:txBody>
    </xdr:sp>
    <xdr:clientData/>
  </xdr:twoCellAnchor>
  <xdr:twoCellAnchor>
    <xdr:from>
      <xdr:col>1</xdr:col>
      <xdr:colOff>276225</xdr:colOff>
      <xdr:row>193</xdr:row>
      <xdr:rowOff>76200</xdr:rowOff>
    </xdr:from>
    <xdr:to>
      <xdr:col>7</xdr:col>
      <xdr:colOff>229425</xdr:colOff>
      <xdr:row>212</xdr:row>
      <xdr:rowOff>104775</xdr:rowOff>
    </xdr:to>
    <xdr:sp macro="" textlink="">
      <xdr:nvSpPr>
        <xdr:cNvPr id="99" name="Retângulo 98"/>
        <xdr:cNvSpPr/>
      </xdr:nvSpPr>
      <xdr:spPr>
        <a:xfrm>
          <a:off x="962025" y="3790950"/>
          <a:ext cx="4068000" cy="3467100"/>
        </a:xfrm>
        <a:prstGeom prst="rect">
          <a:avLst/>
        </a:prstGeom>
        <a:solidFill>
          <a:srgbClr val="44546A"/>
        </a:solidFill>
        <a:ln>
          <a:noFill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276225</xdr:colOff>
      <xdr:row>191</xdr:row>
      <xdr:rowOff>161925</xdr:rowOff>
    </xdr:from>
    <xdr:to>
      <xdr:col>2</xdr:col>
      <xdr:colOff>419100</xdr:colOff>
      <xdr:row>193</xdr:row>
      <xdr:rowOff>133911</xdr:rowOff>
    </xdr:to>
    <xdr:sp macro="[0]!QtdMesFinal" textlink="">
      <xdr:nvSpPr>
        <xdr:cNvPr id="101" name="Arredondar Retângulo no Mesmo Canto Lateral 100" title="Quantidade de chamados atendidos no mes"/>
        <xdr:cNvSpPr/>
      </xdr:nvSpPr>
      <xdr:spPr>
        <a:xfrm>
          <a:off x="962025" y="3514725"/>
          <a:ext cx="828675" cy="333936"/>
        </a:xfrm>
        <a:prstGeom prst="round2SameRect">
          <a:avLst/>
        </a:prstGeom>
        <a:solidFill>
          <a:srgbClr val="44546A"/>
        </a:solidFill>
        <a:ln>
          <a:solidFill>
            <a:srgbClr val="44546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C000"/>
              </a:solidFill>
            </a:rPr>
            <a:t>Qtd. Mês</a:t>
          </a:r>
        </a:p>
      </xdr:txBody>
    </xdr:sp>
    <xdr:clientData/>
  </xdr:twoCellAnchor>
  <xdr:twoCellAnchor>
    <xdr:from>
      <xdr:col>2</xdr:col>
      <xdr:colOff>425450</xdr:colOff>
      <xdr:row>191</xdr:row>
      <xdr:rowOff>161925</xdr:rowOff>
    </xdr:from>
    <xdr:to>
      <xdr:col>4</xdr:col>
      <xdr:colOff>111125</xdr:colOff>
      <xdr:row>193</xdr:row>
      <xdr:rowOff>133911</xdr:rowOff>
    </xdr:to>
    <xdr:sp macro="[0]!QtdTrimestreFinal" textlink="">
      <xdr:nvSpPr>
        <xdr:cNvPr id="102" name="Arredondar Retângulo no Mesmo Canto Lateral 101"/>
        <xdr:cNvSpPr/>
      </xdr:nvSpPr>
      <xdr:spPr>
        <a:xfrm>
          <a:off x="1797050" y="3514725"/>
          <a:ext cx="1057275" cy="333936"/>
        </a:xfrm>
        <a:prstGeom prst="round2SameRect">
          <a:avLst/>
        </a:prstGeom>
        <a:solidFill>
          <a:srgbClr val="44546A"/>
        </a:solidFill>
        <a:ln>
          <a:noFill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C000"/>
              </a:solidFill>
            </a:rPr>
            <a:t>Qtd. Trimestre</a:t>
          </a:r>
        </a:p>
      </xdr:txBody>
    </xdr:sp>
    <xdr:clientData/>
  </xdr:twoCellAnchor>
  <xdr:twoCellAnchor>
    <xdr:from>
      <xdr:col>4</xdr:col>
      <xdr:colOff>114300</xdr:colOff>
      <xdr:row>191</xdr:row>
      <xdr:rowOff>161925</xdr:rowOff>
    </xdr:from>
    <xdr:to>
      <xdr:col>5</xdr:col>
      <xdr:colOff>561975</xdr:colOff>
      <xdr:row>193</xdr:row>
      <xdr:rowOff>133911</xdr:rowOff>
    </xdr:to>
    <xdr:sp macro="[0]!QtdSemestreFinal" textlink="">
      <xdr:nvSpPr>
        <xdr:cNvPr id="103" name="Arredondar Retângulo no Mesmo Canto Lateral 102"/>
        <xdr:cNvSpPr/>
      </xdr:nvSpPr>
      <xdr:spPr>
        <a:xfrm>
          <a:off x="2857500" y="16544925"/>
          <a:ext cx="1133475" cy="333936"/>
        </a:xfrm>
        <a:prstGeom prst="round2SameRect">
          <a:avLst/>
        </a:prstGeom>
        <a:solidFill>
          <a:srgbClr val="44546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C000"/>
              </a:solidFill>
            </a:rPr>
            <a:t>Qtd. Semestre</a:t>
          </a:r>
        </a:p>
      </xdr:txBody>
    </xdr:sp>
    <xdr:clientData/>
  </xdr:twoCellAnchor>
  <xdr:twoCellAnchor>
    <xdr:from>
      <xdr:col>5</xdr:col>
      <xdr:colOff>523875</xdr:colOff>
      <xdr:row>191</xdr:row>
      <xdr:rowOff>161925</xdr:rowOff>
    </xdr:from>
    <xdr:to>
      <xdr:col>7</xdr:col>
      <xdr:colOff>228600</xdr:colOff>
      <xdr:row>193</xdr:row>
      <xdr:rowOff>133911</xdr:rowOff>
    </xdr:to>
    <xdr:sp macro="" textlink="">
      <xdr:nvSpPr>
        <xdr:cNvPr id="104" name="Arredondar Retângulo no Mesmo Canto Lateral 103"/>
        <xdr:cNvSpPr/>
      </xdr:nvSpPr>
      <xdr:spPr>
        <a:xfrm>
          <a:off x="3952875" y="16544925"/>
          <a:ext cx="1076325" cy="333936"/>
        </a:xfrm>
        <a:prstGeom prst="round2SameRect">
          <a:avLst/>
        </a:prstGeom>
        <a:solidFill>
          <a:schemeClr val="bg1">
            <a:lumMod val="95000"/>
          </a:schemeClr>
        </a:solidFill>
        <a:ln>
          <a:solidFill>
            <a:srgbClr val="44546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Tempo (média)</a:t>
          </a:r>
        </a:p>
      </xdr:txBody>
    </xdr:sp>
    <xdr:clientData/>
  </xdr:twoCellAnchor>
  <xdr:twoCellAnchor>
    <xdr:from>
      <xdr:col>1</xdr:col>
      <xdr:colOff>371475</xdr:colOff>
      <xdr:row>193</xdr:row>
      <xdr:rowOff>114300</xdr:rowOff>
    </xdr:from>
    <xdr:to>
      <xdr:col>7</xdr:col>
      <xdr:colOff>153225</xdr:colOff>
      <xdr:row>212</xdr:row>
      <xdr:rowOff>25326</xdr:rowOff>
    </xdr:to>
    <xdr:grpSp>
      <xdr:nvGrpSpPr>
        <xdr:cNvPr id="7173" name="Grupo 7172"/>
        <xdr:cNvGrpSpPr/>
      </xdr:nvGrpSpPr>
      <xdr:grpSpPr>
        <a:xfrm>
          <a:off x="1057275" y="3648075"/>
          <a:ext cx="3896550" cy="3359076"/>
          <a:chOff x="1057275" y="21926550"/>
          <a:chExt cx="3896550" cy="3349551"/>
        </a:xfrm>
      </xdr:grpSpPr>
      <xdr:sp macro="" textlink="">
        <xdr:nvSpPr>
          <xdr:cNvPr id="100" name="Retângulo 99"/>
          <xdr:cNvSpPr/>
        </xdr:nvSpPr>
        <xdr:spPr>
          <a:xfrm>
            <a:off x="1057275" y="21955125"/>
            <a:ext cx="3896550" cy="3320976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5" name="CaixaDeTexto 104"/>
          <xdr:cNvSpPr txBox="1"/>
        </xdr:nvSpPr>
        <xdr:spPr>
          <a:xfrm>
            <a:off x="2400301" y="21926550"/>
            <a:ext cx="1409700" cy="5334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2400" b="1">
                <a:solidFill>
                  <a:srgbClr val="C65911"/>
                </a:solidFill>
                <a:latin typeface="+mn-lt"/>
              </a:rPr>
              <a:t>Ranking</a:t>
            </a:r>
          </a:p>
        </xdr:txBody>
      </xdr:sp>
      <xdr:pic>
        <xdr:nvPicPr>
          <xdr:cNvPr id="106" name="image01.jpg" descr="star_wars_episode_iv_a_l.jpg"/>
          <xdr:cNvPicPr/>
        </xdr:nvPicPr>
        <xdr:blipFill>
          <a:blip xmlns:r="http://schemas.openxmlformats.org/officeDocument/2006/relationships" r:embed="rId2"/>
          <a:srcRect l="47183"/>
          <a:stretch>
            <a:fillRect/>
          </a:stretch>
        </xdr:blipFill>
        <xdr:spPr>
          <a:xfrm>
            <a:off x="1295400" y="24574501"/>
            <a:ext cx="496800" cy="475200"/>
          </a:xfrm>
          <a:prstGeom prst="rect">
            <a:avLst/>
          </a:prstGeom>
          <a:ln/>
        </xdr:spPr>
      </xdr:pic>
      <xdr:pic>
        <xdr:nvPicPr>
          <xdr:cNvPr id="107" name="image03.jpg" descr="star_wars_episode_iv_a_l.jpg"/>
          <xdr:cNvPicPr/>
        </xdr:nvPicPr>
        <xdr:blipFill>
          <a:blip xmlns:r="http://schemas.openxmlformats.org/officeDocument/2006/relationships" r:embed="rId2"/>
          <a:srcRect r="54753" b="18437"/>
          <a:stretch>
            <a:fillRect/>
          </a:stretch>
        </xdr:blipFill>
        <xdr:spPr>
          <a:xfrm>
            <a:off x="1295400" y="23913921"/>
            <a:ext cx="496800" cy="475200"/>
          </a:xfrm>
          <a:prstGeom prst="rect">
            <a:avLst/>
          </a:prstGeom>
          <a:ln/>
        </xdr:spPr>
      </xdr:pic>
      <xdr:pic>
        <xdr:nvPicPr>
          <xdr:cNvPr id="108" name="image00.jpg" descr="Star-Wars.jpg"/>
          <xdr:cNvPicPr/>
        </xdr:nvPicPr>
        <xdr:blipFill>
          <a:blip xmlns:r="http://schemas.openxmlformats.org/officeDocument/2006/relationships" r:embed="rId3"/>
          <a:srcRect l="36443" r="31690" b="57255"/>
          <a:stretch>
            <a:fillRect/>
          </a:stretch>
        </xdr:blipFill>
        <xdr:spPr>
          <a:xfrm>
            <a:off x="1295400" y="23250525"/>
            <a:ext cx="495300" cy="474663"/>
          </a:xfrm>
          <a:prstGeom prst="rect">
            <a:avLst/>
          </a:prstGeom>
          <a:ln/>
        </xdr:spPr>
      </xdr:pic>
      <xdr:pic>
        <xdr:nvPicPr>
          <xdr:cNvPr id="109" name="image02.jpg" descr="star_wars_39787.jpg"/>
          <xdr:cNvPicPr/>
        </xdr:nvPicPr>
        <xdr:blipFill>
          <a:blip xmlns:r="http://schemas.openxmlformats.org/officeDocument/2006/relationships" r:embed="rId1"/>
          <a:srcRect l="55633"/>
          <a:stretch>
            <a:fillRect/>
          </a:stretch>
        </xdr:blipFill>
        <xdr:spPr>
          <a:xfrm>
            <a:off x="1295400" y="22558017"/>
            <a:ext cx="496800" cy="475200"/>
          </a:xfrm>
          <a:prstGeom prst="rect">
            <a:avLst/>
          </a:prstGeom>
          <a:ln>
            <a:noFill/>
          </a:ln>
          <a:effectLst>
            <a:softEdge rad="0"/>
          </a:effectLst>
        </xdr:spPr>
      </xdr:pic>
    </xdr:grpSp>
    <xdr:clientData/>
  </xdr:twoCellAnchor>
  <xdr:twoCellAnchor>
    <xdr:from>
      <xdr:col>1</xdr:col>
      <xdr:colOff>495300</xdr:colOff>
      <xdr:row>200</xdr:row>
      <xdr:rowOff>60325</xdr:rowOff>
    </xdr:from>
    <xdr:to>
      <xdr:col>6</xdr:col>
      <xdr:colOff>666750</xdr:colOff>
      <xdr:row>200</xdr:row>
      <xdr:rowOff>60325</xdr:rowOff>
    </xdr:to>
    <xdr:cxnSp macro="">
      <xdr:nvCxnSpPr>
        <xdr:cNvPr id="110" name="Conector reto 109"/>
        <xdr:cNvCxnSpPr/>
      </xdr:nvCxnSpPr>
      <xdr:spPr>
        <a:xfrm>
          <a:off x="1181100" y="5041900"/>
          <a:ext cx="3600450" cy="0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495300</xdr:colOff>
      <xdr:row>196</xdr:row>
      <xdr:rowOff>104775</xdr:rowOff>
    </xdr:from>
    <xdr:to>
      <xdr:col>6</xdr:col>
      <xdr:colOff>666750</xdr:colOff>
      <xdr:row>196</xdr:row>
      <xdr:rowOff>104775</xdr:rowOff>
    </xdr:to>
    <xdr:cxnSp macro="">
      <xdr:nvCxnSpPr>
        <xdr:cNvPr id="111" name="Conector reto 110"/>
        <xdr:cNvCxnSpPr/>
      </xdr:nvCxnSpPr>
      <xdr:spPr>
        <a:xfrm>
          <a:off x="1181100" y="4362450"/>
          <a:ext cx="3600450" cy="0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495300</xdr:colOff>
      <xdr:row>204</xdr:row>
      <xdr:rowOff>15875</xdr:rowOff>
    </xdr:from>
    <xdr:to>
      <xdr:col>6</xdr:col>
      <xdr:colOff>666750</xdr:colOff>
      <xdr:row>204</xdr:row>
      <xdr:rowOff>15875</xdr:rowOff>
    </xdr:to>
    <xdr:cxnSp macro="">
      <xdr:nvCxnSpPr>
        <xdr:cNvPr id="112" name="Conector reto 111"/>
        <xdr:cNvCxnSpPr/>
      </xdr:nvCxnSpPr>
      <xdr:spPr>
        <a:xfrm>
          <a:off x="1181100" y="5721350"/>
          <a:ext cx="3600450" cy="0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495300</xdr:colOff>
      <xdr:row>207</xdr:row>
      <xdr:rowOff>152400</xdr:rowOff>
    </xdr:from>
    <xdr:to>
      <xdr:col>6</xdr:col>
      <xdr:colOff>666750</xdr:colOff>
      <xdr:row>207</xdr:row>
      <xdr:rowOff>152400</xdr:rowOff>
    </xdr:to>
    <xdr:cxnSp macro="">
      <xdr:nvCxnSpPr>
        <xdr:cNvPr id="113" name="Conector reto 112"/>
        <xdr:cNvCxnSpPr/>
      </xdr:nvCxnSpPr>
      <xdr:spPr>
        <a:xfrm>
          <a:off x="1181100" y="6400800"/>
          <a:ext cx="3600450" cy="0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495300</xdr:colOff>
      <xdr:row>201</xdr:row>
      <xdr:rowOff>57150</xdr:rowOff>
    </xdr:from>
    <xdr:to>
      <xdr:col>6</xdr:col>
      <xdr:colOff>638175</xdr:colOff>
      <xdr:row>203</xdr:row>
      <xdr:rowOff>85725</xdr:rowOff>
    </xdr:to>
    <xdr:sp macro="" textlink="">
      <xdr:nvSpPr>
        <xdr:cNvPr id="114" name="CaixaDeTexto 113"/>
        <xdr:cNvSpPr txBox="1"/>
      </xdr:nvSpPr>
      <xdr:spPr>
        <a:xfrm>
          <a:off x="3924300" y="18249900"/>
          <a:ext cx="828675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2000" b="1"/>
            <a:t>41min</a:t>
          </a:r>
        </a:p>
      </xdr:txBody>
    </xdr:sp>
    <xdr:clientData/>
  </xdr:twoCellAnchor>
  <xdr:twoCellAnchor>
    <xdr:from>
      <xdr:col>5</xdr:col>
      <xdr:colOff>476250</xdr:colOff>
      <xdr:row>197</xdr:row>
      <xdr:rowOff>95250</xdr:rowOff>
    </xdr:from>
    <xdr:to>
      <xdr:col>6</xdr:col>
      <xdr:colOff>638176</xdr:colOff>
      <xdr:row>199</xdr:row>
      <xdr:rowOff>123825</xdr:rowOff>
    </xdr:to>
    <xdr:sp macro="" textlink="">
      <xdr:nvSpPr>
        <xdr:cNvPr id="115" name="CaixaDeTexto 114"/>
        <xdr:cNvSpPr txBox="1"/>
      </xdr:nvSpPr>
      <xdr:spPr>
        <a:xfrm>
          <a:off x="3905250" y="17564100"/>
          <a:ext cx="847726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2000" b="1"/>
            <a:t>35min</a:t>
          </a:r>
        </a:p>
      </xdr:txBody>
    </xdr:sp>
    <xdr:clientData/>
  </xdr:twoCellAnchor>
  <xdr:twoCellAnchor>
    <xdr:from>
      <xdr:col>5</xdr:col>
      <xdr:colOff>504826</xdr:colOff>
      <xdr:row>205</xdr:row>
      <xdr:rowOff>19050</xdr:rowOff>
    </xdr:from>
    <xdr:to>
      <xdr:col>6</xdr:col>
      <xdr:colOff>638176</xdr:colOff>
      <xdr:row>207</xdr:row>
      <xdr:rowOff>47625</xdr:rowOff>
    </xdr:to>
    <xdr:sp macro="" textlink="">
      <xdr:nvSpPr>
        <xdr:cNvPr id="116" name="CaixaDeTexto 115"/>
        <xdr:cNvSpPr txBox="1"/>
      </xdr:nvSpPr>
      <xdr:spPr>
        <a:xfrm>
          <a:off x="3933826" y="18935700"/>
          <a:ext cx="819150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2000" b="1"/>
            <a:t>44min</a:t>
          </a:r>
        </a:p>
      </xdr:txBody>
    </xdr:sp>
    <xdr:clientData/>
  </xdr:twoCellAnchor>
  <xdr:twoCellAnchor>
    <xdr:from>
      <xdr:col>5</xdr:col>
      <xdr:colOff>504826</xdr:colOff>
      <xdr:row>208</xdr:row>
      <xdr:rowOff>104775</xdr:rowOff>
    </xdr:from>
    <xdr:to>
      <xdr:col>6</xdr:col>
      <xdr:colOff>638176</xdr:colOff>
      <xdr:row>210</xdr:row>
      <xdr:rowOff>133350</xdr:rowOff>
    </xdr:to>
    <xdr:sp macro="" textlink="">
      <xdr:nvSpPr>
        <xdr:cNvPr id="117" name="CaixaDeTexto 116"/>
        <xdr:cNvSpPr txBox="1"/>
      </xdr:nvSpPr>
      <xdr:spPr>
        <a:xfrm>
          <a:off x="3933826" y="19564350"/>
          <a:ext cx="819150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2000" b="1"/>
            <a:t>51min</a:t>
          </a:r>
        </a:p>
      </xdr:txBody>
    </xdr:sp>
    <xdr:clientData/>
  </xdr:twoCellAnchor>
  <xdr:twoCellAnchor>
    <xdr:from>
      <xdr:col>3</xdr:col>
      <xdr:colOff>9525</xdr:colOff>
      <xdr:row>201</xdr:row>
      <xdr:rowOff>57150</xdr:rowOff>
    </xdr:from>
    <xdr:to>
      <xdr:col>5</xdr:col>
      <xdr:colOff>542925</xdr:colOff>
      <xdr:row>203</xdr:row>
      <xdr:rowOff>85725</xdr:rowOff>
    </xdr:to>
    <xdr:sp macro="" textlink="">
      <xdr:nvSpPr>
        <xdr:cNvPr id="118" name="CaixaDeTexto 117"/>
        <xdr:cNvSpPr txBox="1"/>
      </xdr:nvSpPr>
      <xdr:spPr>
        <a:xfrm>
          <a:off x="2066925" y="18249900"/>
          <a:ext cx="1905000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800" b="1"/>
            <a:t>Maria</a:t>
          </a:r>
          <a:r>
            <a:rPr lang="pt-BR" sz="1800" b="1" baseline="0"/>
            <a:t> Elizabete</a:t>
          </a:r>
          <a:endParaRPr lang="pt-BR" sz="1800" b="1"/>
        </a:p>
      </xdr:txBody>
    </xdr:sp>
    <xdr:clientData/>
  </xdr:twoCellAnchor>
  <xdr:twoCellAnchor>
    <xdr:from>
      <xdr:col>3</xdr:col>
      <xdr:colOff>9525</xdr:colOff>
      <xdr:row>197</xdr:row>
      <xdr:rowOff>95250</xdr:rowOff>
    </xdr:from>
    <xdr:to>
      <xdr:col>5</xdr:col>
      <xdr:colOff>542925</xdr:colOff>
      <xdr:row>199</xdr:row>
      <xdr:rowOff>123825</xdr:rowOff>
    </xdr:to>
    <xdr:sp macro="" textlink="">
      <xdr:nvSpPr>
        <xdr:cNvPr id="119" name="CaixaDeTexto 118"/>
        <xdr:cNvSpPr txBox="1"/>
      </xdr:nvSpPr>
      <xdr:spPr>
        <a:xfrm>
          <a:off x="2066925" y="17564100"/>
          <a:ext cx="1905000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800" b="1"/>
            <a:t>Antônio Ludiwig</a:t>
          </a:r>
        </a:p>
      </xdr:txBody>
    </xdr:sp>
    <xdr:clientData/>
  </xdr:twoCellAnchor>
  <xdr:twoCellAnchor>
    <xdr:from>
      <xdr:col>3</xdr:col>
      <xdr:colOff>9525</xdr:colOff>
      <xdr:row>205</xdr:row>
      <xdr:rowOff>19050</xdr:rowOff>
    </xdr:from>
    <xdr:to>
      <xdr:col>5</xdr:col>
      <xdr:colOff>542925</xdr:colOff>
      <xdr:row>207</xdr:row>
      <xdr:rowOff>47625</xdr:rowOff>
    </xdr:to>
    <xdr:sp macro="" textlink="">
      <xdr:nvSpPr>
        <xdr:cNvPr id="120" name="CaixaDeTexto 119"/>
        <xdr:cNvSpPr txBox="1"/>
      </xdr:nvSpPr>
      <xdr:spPr>
        <a:xfrm>
          <a:off x="2066925" y="5905500"/>
          <a:ext cx="1905000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800" b="1"/>
            <a:t>Jussara dos Santos</a:t>
          </a:r>
        </a:p>
      </xdr:txBody>
    </xdr:sp>
    <xdr:clientData/>
  </xdr:twoCellAnchor>
  <xdr:twoCellAnchor>
    <xdr:from>
      <xdr:col>3</xdr:col>
      <xdr:colOff>9525</xdr:colOff>
      <xdr:row>208</xdr:row>
      <xdr:rowOff>133350</xdr:rowOff>
    </xdr:from>
    <xdr:to>
      <xdr:col>5</xdr:col>
      <xdr:colOff>542925</xdr:colOff>
      <xdr:row>210</xdr:row>
      <xdr:rowOff>161925</xdr:rowOff>
    </xdr:to>
    <xdr:sp macro="" textlink="">
      <xdr:nvSpPr>
        <xdr:cNvPr id="121" name="CaixaDeTexto 120"/>
        <xdr:cNvSpPr txBox="1"/>
      </xdr:nvSpPr>
      <xdr:spPr>
        <a:xfrm>
          <a:off x="2066925" y="6562725"/>
          <a:ext cx="1905000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800" b="1"/>
            <a:t>Matheus</a:t>
          </a:r>
          <a:r>
            <a:rPr lang="pt-BR" sz="1800" b="1" baseline="0"/>
            <a:t> Leite</a:t>
          </a:r>
          <a:endParaRPr lang="pt-BR" sz="18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476250</xdr:colOff>
          <xdr:row>13</xdr:row>
          <xdr:rowOff>161925</xdr:rowOff>
        </xdr:from>
        <xdr:to>
          <xdr:col>5</xdr:col>
          <xdr:colOff>95250</xdr:colOff>
          <xdr:row>15</xdr:row>
          <xdr:rowOff>0</xdr:rowOff>
        </xdr:to>
        <xdr:sp macro="" textlink="">
          <xdr:nvSpPr>
            <xdr:cNvPr id="7177" name="Option Button 8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476250</xdr:colOff>
          <xdr:row>7</xdr:row>
          <xdr:rowOff>133350</xdr:rowOff>
        </xdr:from>
        <xdr:to>
          <xdr:col>5</xdr:col>
          <xdr:colOff>95250</xdr:colOff>
          <xdr:row>9</xdr:row>
          <xdr:rowOff>38100</xdr:rowOff>
        </xdr:to>
        <xdr:sp macro="" textlink="">
          <xdr:nvSpPr>
            <xdr:cNvPr id="7174" name="Option Button 5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476250</xdr:colOff>
          <xdr:row>10</xdr:row>
          <xdr:rowOff>0</xdr:rowOff>
        </xdr:from>
        <xdr:to>
          <xdr:col>5</xdr:col>
          <xdr:colOff>95250</xdr:colOff>
          <xdr:row>11</xdr:row>
          <xdr:rowOff>28575</xdr:rowOff>
        </xdr:to>
        <xdr:sp macro="" textlink="">
          <xdr:nvSpPr>
            <xdr:cNvPr id="7175" name="Option Button 6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476250</xdr:colOff>
          <xdr:row>11</xdr:row>
          <xdr:rowOff>180975</xdr:rowOff>
        </xdr:from>
        <xdr:to>
          <xdr:col>5</xdr:col>
          <xdr:colOff>95250</xdr:colOff>
          <xdr:row>13</xdr:row>
          <xdr:rowOff>9525</xdr:rowOff>
        </xdr:to>
        <xdr:sp macro="" textlink="">
          <xdr:nvSpPr>
            <xdr:cNvPr id="7176" name="Option 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304800</xdr:colOff>
      <xdr:row>14</xdr:row>
      <xdr:rowOff>180975</xdr:rowOff>
    </xdr:from>
    <xdr:to>
      <xdr:col>2</xdr:col>
      <xdr:colOff>114300</xdr:colOff>
      <xdr:row>191</xdr:row>
      <xdr:rowOff>123825</xdr:rowOff>
    </xdr:to>
    <xdr:pic>
      <xdr:nvPicPr>
        <xdr:cNvPr id="142" name="Imagem 141" descr="badge, feedburner icon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0" y="2800350"/>
          <a:ext cx="4953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200</xdr:row>
      <xdr:rowOff>0</xdr:rowOff>
    </xdr:from>
    <xdr:to>
      <xdr:col>9</xdr:col>
      <xdr:colOff>304800</xdr:colOff>
      <xdr:row>201</xdr:row>
      <xdr:rowOff>123825</xdr:rowOff>
    </xdr:to>
    <xdr:sp macro="" textlink="">
      <xdr:nvSpPr>
        <xdr:cNvPr id="7178" name="AutoShape 10" descr="data:image/jpeg;base64,/9j/4AAQSkZJRgABAQAAAQABAAD/2wCEAAkGBxMQEhQQEhMRFBMQEhQYFBIWFRUUGBcYFBQWGBYXFxUYHCggGBwlHBQUITEhJSkrLi4uGB8zODMsNygtLisBCgoKDg0OGxAQGywkICQwLC40LC4vLywuLCwsLCwsNDA0NCwsNCwtLC0sLC80LCw0LCwsLCwsLCwsLCw0LCwsLP/AABEIAOEA4QMBEQACEQEDEQH/xAAbAAEAAgMBAQAAAAAAAAAAAAAABQYBAwQCB//EADsQAAIBAQUDCgUEAQMFAAAAAAABAgMEBREhMRJBUQYTIlJhcYGRsdEyQqHB4RZiovBygpKyFCMz0vH/xAAbAQEAAgMBAQAAAAAAAAAAAAAABQYDBAcCAf/EAEARAAIBAgEHCgQFAwQBBQAAAAABAgMEEQUGEiExQVETImFxgZGhscHRFDJS4RYjQtLwU2KiM3KS8eIVJEOywv/aAAwDAQACEQMRAD8A+4gAAAAAAAAAAANnxvDaDitF6UoZbWL4Rz+uhF3GWbSjq0sXwWv7GxC1qT3YEfWv2XyRS7Xn9EQ1fOSo9VKCXXr8vc24WC/UzjqXpVl82HckiNqZZvJ/rw6lgZ42tJbjnlaJvWUn4s0p3VefzTk+1mVU4LYka2zC23tPYTPieAPca8lpKS7mzNC5rQ+Wcl2s8uEXtSOinedWPzt9+DNynle8hsnj16zFK2pPcddG/ZL4oxfdkyRo5x1l/qxT6tT9fQwSsYv5Wd9C96UtXsvt99CZoZctKupvRfT77DVnZ1I7Fid8ZJ5rMl4yUliniazTW0yfT4AAAAAAAAAAAAAAAAAAAAAYbwzPjaSxY2kXbL5jHKHSfHd+SAvcv0qXNorSfHd9/wCazdpWUpa56iGtNtnU+KTw4LJeRV7rKFxcv8yWrgtS7iQp0YU/lRoNMygAAAAwAADIAAAAANtntM6bxjJrs3eRs293Wt3jSk10bu7YeJ0oTXORMWO+08qiw/ctPFbiy2ecMZc24WHStndu8SPq2LWuHcS0JqSxTTT3rMskJxnHSi8VxRotNPBno9HwAAAAAAAAAAAAAAAAHPbLZGksZa7ktWaV7f0rSGlUevct7MtKjKo8EV223hOrq8I9VffiUq+ypWu3hJ4R4L14ktRt4U9m3ichGmcAGm02qFNYzko97+xt2lhc3ctGhBy6ti63sNe4u6NusaskiHtPKaCyhGUu19Fe5bbPMi4nruJqK4LW/bzK9cZ00I6qMXLpepe/kRdflFWl8LjBdiT+rxLFb5nZNprnpzfS2v8A64ELWzkvZ/I1HqWPnicdS8q0tak/PD0JilkawpfJRiuxepHVMp3lT5qku81O0zes5/7mbatqK2Qj3I13c1ntm+9mFaZr55/7mfXb0X+hdyCuay2TfezbTvGrHSpPzb9TVq5Jsavz0YPsRmp5Su6fy1Jd510OUFeOslJcJJeqwImvmjkyr8sHF9Dfk8USFHOK+p7ZKXWl6YMk7Pyoi/jg12xz+jK9d5jVVrtqqfRLV4rHyXWTNvnVTeqtBrpWvzwJiy26nV+CSfZv8nmVK9yVd2T/AD6bS47V3rUWK1v7e5X5U0+jf3bTpI82wAb7JbJ0njF5b47mbtnf1rWWNN6t63MxVaMKi5xYrBeEaqyyktYv7cS62GU6V2sFqlvXtxRE1reVJ69nE7CSMAAAAAAAAAAAAAAOC8rxVJYLOb0XDtZEZTyrC0jox1ze7h0v2Nq3tnUeL2Fbq1XNuUni3vKPWrTrTc6jxbJeMVFYI8mI+mm1WqFKO1OSS9e5bzbsrC4vKnJ0IuT8F1vYjXubujbQ06ssEVq8OUkpZUlsrrPOT+yOh5MzMoUsJ3b05fSvl934LoKbfZzVajcbdaK4vb7LxIOc3J4ttt6tvF+Zc6dOFOKhBJJblqRWZzlOWlJ4t72YPZ4AAAAAAAAAAATwzWq3nxpSWD2H1Np4ombv5Q1IYKfTj/Lz3+JU8p5o2lzjOh+XLo+V9a3dncWKxzjuKGEavPj49+/t7yy2K3QrLGEseK0a70c5yjkq6yfPRrxw4Pan1P02l0s8oULuOlSlj0b0dRHG4ZjJpprJrRnqE5QkpReDQaTWDLBdd6bfQnlLc9z/ACXPJWWVcYUq2qfHc/uRVza6HOjs8iUJ80gAAAAAAAAAAcF6XgqSwWc3ouHayIyrlONpDRjrm9nR0v0Nq2t3UeL2FalJttt4t6sok5ynJyk8W95MJJLBGDyCKve+Y0eisJVOG5d/sWbIWbdbKD5SpjGnx3y6vfZ1kHlXLdKzWhDnT4cOv2KjarVOrLam239F2JbjqlnZULOkqVCKivPpfFlAubqrcz06ssX5dXA1G0a4AAAAAAAAAAAAAAAAPdGtKDUotprejFXoUq8HTqxUovczLSrVKM1Om2mt6LVc9+qphCphGe57pezOZZdzVnaJ17XGUN62uPuvFb+Jeck5fhcYUq+qXHc/Zk2U0soALBdF5bfQm+ktH1vyXTI+VuXXI1XzlsfH7+ZFXVtoc6OzyJUsBpAAAAAAAA57dalSjtPXRLizSv72FpSdSW3cuLMtGk6ksEVStVc25SeLZz2tWnWm6k3i2TkYqKwR5MR9IS/b55r/ALdN9Pe+r+S5Zt5t/GYXNyvy9y+r/wAfMrWW8t/DY0aL5+9/T9/IqUpN5vNvedRjFRWEVgkUKUnJ4vWwfT4AAAAAAAAAAAAAAAAAAAAAWS4L7xwpVXwUJv0fuc9zlzZSUru0XTKPqvVdxc8h5cxwt7h9Cl6P0feWQ56XAzGTTxWTWjPUZOLUovBoNJrBlnuu287HP4o/EvuX7JWUFd0tfzLb79pC3NDkpatjO0lDXAAAABhvDPgfG0liwtZVrztfOzx+VZR9zn2VL53dZyXyrUvftJu3o8nDDechGmcir9vTmY7Mf/JNZdi4lmzbyE8oVuUqf6cdv9z4e/R1kHlvKqs6WhD55bOjp9imSli8Xq9WddjFRSitSRzmUnJ4vawfT4AAAAAAAAAAAAAAAAAAAAAAAAWvk5evOLmpvpxXRfWXujmGdeQfhpO7oLmN85fS+PU/B9aL5m/lfl4/D1XzlsfFe68idKUWc3WO0OnNSW7VcVvRtWd3K1rKpHt6UY6tNVIuLLZSqKSUlo1ijo1KrGrBTg8UyDlFxeDPZkPIAABFX9a9mPNrWevd+fcr+X73kqSox2y29X39zdsqWlLTe7zK+UslTTbLSqUJTlpFefBG3YWVS8uI0Ke2T7lvfYjXu7mFtRlVnsX8wKFa7TKrNzlrJ+S3JHb7KzpWdCNCktUV39PWzll1czuasqs9r8OjsNRtGuAAAAAAAAAACSuy5Z11tfDDrNY49y3ldyxnJbZOfJ4ac/pW7re7ub6CaybkSveLT+WPF7+pEjU5LZdGpn2xyf1yK/Sz7535lDV0S1rvWvvRMTzT5vMq6+lffV4kFa7LKlJwmsGvquKLvY31C9pKtQlivJ8HwZVrq0q2tR06qwfn0o0m2awAAAAAAAAB6p1HFqUXg08UzHVpQqwdOaxT1NdB7p1JU5qcHg1vL1ddtVemprXSS4M4plnJcsnXTovWtsXxXutjOo5Mvo3lBVFt2NcGdhFG+TXJ+160n3x+6+/mWnN69220uteq9e8j76l+tE2WsjQAGz43hrBUbfaOcnKW7HLuWhzjKF07m4lU3bF1LYTtGnycFE0GmZSqcqrbtTVJaQzl2yfsvU6dmZkzkqDu5rnT1L/b934JFFzmvnUqq3i9Udb6/svMgi7FWAAAAAAAAAAB7oU9qUY9aSXm8DFXqclSlPgm+5GWjT5SpGHFpd7PoVOmopRSwUUkl2I4JWrTrVJVJvFybb62dbp0404KEVglqPZjPZCcqqCdJT3wksH2PJr0LjmXdTheuhjzZp6ula8e7Erec9CM7VVd8Wu5lSOplAAAAAAAAAAABKcnbbzVVRfw1Mn37n9vErWdOTPjLJziufDWureu7xRO5AvnbXKhJ82ep9e5l0OQHRj3RquElJaxeJloVpUakakdqeJ5nFSi4st9KopJSWjWKOl0qkasFOOxrEgZRcW0z2ZDycV8V9ilLjLJeOv0xIrLNxyNpLDa9S7fsbFrDTqLoKuUAmjTbK6pwlN/Km/Y27C0leXMKEf1PDqW99xr3dwrejKq9yPn1Sbk3J5tttvtZ3anTjTgoQWCSwXUjk85ynJylrb1mD2eAAdVC7as1jGnJrjp6kbc5YsbaWhVqxT4Y6/A3qOTLutHSp021xNVos06bwnFxfajZtruhcx0qM1JdDxMFe2rUHo1YuL6TUbJgAAAABmE3FprVNNeB5nBTi4vY9R6hNwkpLatZfbutsa0FOL/AMlwe9HD8q5Nq5PuHSqLVue5r+beB1Swvqd5RVSD61wZ1EabpW+VNvTSoxeLxxl2YaLvOhZmZKqRk72osFhhHpx2vq3LtKfnNlCDiraDxeOL6OjrK2dCKYAAAAAAdVG7as1jGnJrjp6kZcZZsLeWhVqxT4Y4+Rv0cmXdaOlCm2v5xNNezzpvCcXF9qNu3u6FzHTozUl0PE169tVoS0asWn0ms2DAAC9XNaudpRk9UsJd6/uJxTL9h8Ffzpr5Xzl1P22HUckXfxNpCb27H1r3O4hiSLDcFfag4vWD+j/rLrm9cadu6b2xfg/4yKvYYT0uJKE+aRBcoqvSjDgsX45L0ZUc5K+NSFJblj36vRknYQ1ORDlZN8geVtowhGmvnli+6P5a8i8ZkWencTuHsisF1v2S8SrZ03GjQjRX6ni+pffyKqdMKKACZ5NXeqsnOaxjDc9G3x7ipZ25XqWdCNKi8Jzx171FcOl8dxY83cnQuarqVVjGO7c39i3HKDoBqtdmjVi4TWKf07V2m3ZX1ayrKtReDXc1wfFGvdWtO5punUWKfh0lCtdB05yg/lbR3Cyuo3VvCvHZJJnLLq3dvWlSf6XgajZNcAAAAHZdNOpKoo05Si3q02sFvbIrLVW0o2kql1FSitievF7kunpJHJdO4qXEYUJOLe1rcuktV90ajpf9uUlKObwyclhnpvOY5vXNpC+/91Ti4y2YrVF46tu7d3PcXrLFC4na/kTalHhtkt+zf/0Uls7Hhgc1bxAPgAAAAJvkzd6qSdSaTjDJJ732933KdnflepaUY0KLwlPHF71FcOlveWbNzJ0Lio61RYxjsXF/YthywvpptlljVi4SWKej3p8V2m7YX9axrKtReDW1bmuD6DWu7SldUnTqL7PiihWmi6c5QesW15HcLW4jcUYVobJJPvOV3FGVCrKlLangazOYSw8kbRhKdPilJLtWT+3kUPPiz0qVO5X6W4vqetdzXiW7NW4wnOi9+tdm307iznNy6kjcNXZq7PXTXis16Mm8gV+TutDdJNdq1+5qXsMaePAsheSIKte89qrLswXkjn+WamneT6MF3E1axwpI4yLNgpvKittV3HdCKXmsX6ryOtZnW6p5NU98233PR9DnmclfTvXD6Ul36/UiS1FfABZeSFdYTp78VLvWj+3mc8z6t540a27XHt2+/cXPNSvHRqUt+3s2fzrLGc+LgYAKHe9ZTrVJLRyy8Fh9jt+RLaVtk+lSntS19uv1OWZVrRrXlScdmPlq9DkJUjwAADfYrHOtLZgseL3LvZo3+UbexpcrXlgty3vqW827OyrXdTQpLHyXWXO67tjQjgs5P4pcfwciy1lqtlOtpS1QXyx4dL4t/wDR0bJmTKdjT0Y65Pa+P2O4hiSK7flxbTdSks38UOPavYv+budKglbXj1bFP0fo+/iVDLOQHNuvbLXvj6r2Ky1hk9VqjokZKSTWtMpjTTwe0H0+AAAFn5I11szp709rweX97znGfNtJVKVfdg49u3xXkXbNWvF050t+OPZsLCUItpgAoN51VOrOS0cngd0yTbyt7GlSntUVj1nKco1o1rqpUjsbZzEgaR23JW2K9N8ZbL/1Zfchs4bdV8m1o8IuX/HX6EnkavyN7TfF4d+ovZxQ6gbbHPZnF8JL1NmyqcncQlwaPFWOlBroLhidKxIAp1pljOT4yl6nM7qenXnLjJ+ZP01hBLoNZgPZQb2ntVqj/e/pkdyyNS5Kwow4RXlicrynU5S8qS/uZykkaAANlnrypyU4vBrRmC5tqVzSdKqsYvcZqFepQqKpTeDRYbPyoWHTg8f24YfXQoNzmNLT/Iq83+5a+9be5FuoZ1x0fzabx6Nnj9yQu2842nbjstJLRvVPFPT+5kHlfIdbI/JVdPSxe1LZJYNbf5qZLZOyrSyjp09HDBb96f8APE4rVyYi86cnHsea89SXss960Fo3VNS6Y6n3bPLqI25zWpSeNCbj0PWvfzOCfJqstHB+L9idhnpk5rnaS7PuRUs2LxPU4vt+xmnyaqvVwXi39jzUz1yfFc1TfZh5s+wzXu2+c4rtx9CQsvJmCznJy7F0V7kFe573E0420FHpet+y8SWts1qMGnWk5dC1L38iao0YwWzFKKW5ZFOuLmrcVHUrScpcWWWjRp0Y6FNJLoNhgMgAABx267Kdb4459ZZPz3+JLZOy5eZP1UZc36XrX27GiPvcl213/qR18Vqf868SFtHJd/JNd0l90XC2z5ptYXFJp8YvFdz1lbr5qS/+Gp3/AG9jlfJut+z/AHP2JNZ5ZNf1f8fuaLzZvf7e/wCxto8mKj+KUF3Yv2NavnvZxX5UJSfYjPSzWuG/zJRXVi/YmbtuanQe0tqUus/skVDK2ct1lCDpSSjDgtezi36YFjyfkS3s5aabcuL9v+zknylpqUo7Mmk2k01g8N5K08ybidKE+USbSbTT1N7jQnnRQhOUdBvB4YrDWRt6X/KqnCC2YvJvVtcOwsGSM0qNnUVatLTktmrCKfHpfDgQ+Us4qlzB0qS0Yvbxa9CGLcVsAHqlLCSfBp+TMdWCnCUXvTXeZKUtGcZcGj6LF4rHicBlFwk4vdq7jr0XpJMyeT6WT/rkXv8A9QgRHIMrbZRW8XiS5g+A+e2t4zm+M5erO+2ywowXQvI5HcvGtN9L8zUZzAAAAADuuW1c1WjLc3sy7n7akNl+x+MsKlNLnJaS61r8dhKZHu/hruEtz1PqfttLycUOnmQAAAAAAAAAAAAAAADhvm181SlLe8o97/rfgTOQLD42/hTa5q5z6l7vBdpG5Xu/hbSU1tepdb/mPYUU7WcuAAAABgA+iWd4wi/2r0OCXqwuai/ul5s67bvGlF9C8jaaxmNnPMz/ABEjzoI1swNYaj0YYB88tSwnP/KXqzv1u8aMOpeRyO5WFaa6X5mszGAAAAAAAvVy2rnaMZPVLCXesvycVzhsfg8oVIL5Xzl1P2eK7DqGR7v4m0hN7VqfWvc7iExRJgYoAYoAYoAYoAYoAYoAYoAYoAYoAYoFV5WWrGcaS+RYvven09Tp2ZNjydvK6e2bwXUvv5FGzou9OrGgv0631v7eZAl3KqAAAADAB9EsywhFftXocFvnjc1H/dLzZ122WFGC6F5G01TMeubZk5KfA+aSM2iOE5LhJ+p6uYaFaceDfmfIPGKfQeDCeigXpDZrVF+9/V4ndMk1eVsaM+MY+RynKVPk7upH+5nMSBpAAAAAAHfctihWqOE3JdFtNYarDLNcMfIg84MpXGT7VV6EU9aTxx2PHXqa34LtJbI9lSvK7pVG1qxWHFdnAnP0vS69T+PsUv8AHN9/Th/l+4s34Vtfrl4ew/S9Lr1P4+w/HN9/Th/l+4fhW1+uXh7D9L0uvU/j7D8c339OH+X7h+FbX65eHsP0vS69T+PsPxzff04f5fuH4Vtfrl4ew/S9Lr1P4+w/HN9/Th/l+4fhW1+uXh7D9L0uvU/j7D8c339OH+X7h+FbX65eHsP0vS69T+PsPxzff04f5fuH4Vtfrl4ew/S9Lr1P4+w/HN9/Th/l+4fhW1+uXh7D9L0uvU/j7D8c339OH+X7h+FbX65eHsP0vS69T+PsPxzff04f5fuH4Vtfrl4ex5qcm6UU5OdRKKbb6Oi8DJSz1yhVqRpxpwxk0l821vD6jxUzZtKcHOU5YJY7t3YVaXZpuOlrHDXtKPLDHVsB9PgAAAAM044tLi0vM8zloxcuCPdOOlJR4s+iwWCS4I4BUnpzcuLb7zr0I6MUuBk8HosH/QF0/wDTERfxBF3tDZqz7Xj5oruV6eheTXHX3m7bSxpI5CNM5S+UtHZrye6ai15YP6o69mjX5XJkI74uS8cV4M5znFR5O+k/qSfhh5oiyzEEAAAAAAb7BaOaqRn1ZLHu3/Q0so2iu7WpQf6k127vE2rG5dvcQq8H4b/A+gJnCGmtTOspprFGQAAAAAAAAAAAACJ5S2nYouO+o8F3b/72lpzQsviMoKo1qprS7di9+wgc4rrkbNwW2ers3/zpKadbOdAAAAAAHXdFHbrU4/uTfdHN+hFZcuOQydWn/a0ut6vUkMlUeVvKcelPsWv0L6cQOpmyyw2pxXGS9TYtafKV4Q4tHipLRg2XDA6XoogcSB5RUsJxn1o4eKf5+hT846OjWjV4rDtX/fgSdjPGLiRJXDeK9yuoYxhU4PZfjmvQvuY13hVq2z3rSXZqfmu5lSzqt8acKy3PDv1+hWDo5SQAAAAAAAXi4rTzlGL3x6L71+MDjOc1n8LlGolslzl2/fE6bkS6+Is4Peua+z7YEgQJLAAAAAAAAAAAAFQ5U2naqqC0pr6vN/Y6tmbZchYus9tR49i1L17zn+c11yt0qa2QXi9b9CGLcVwAAAAAAnuSVDGc59WKS75f/CkZ73ehbQt1tm8X1R+7Xcy1ZrW+lWnVf6Vh2v8A6LUcyLyd9x0tqqnuim/pgvUmchUeUu1LdFN+i8zVvJaNJriWYvZDkffdHapN74Z+/wBCHy5Q5W0bW2Ov38Das56NRLiVooZMHNeFm52nKHWWXes19SQyVeuyu6dfcnr6nqfgal/bK5t50uK8d3iUBrDJ5NbjuaaksVsOUNNPBg+nwAAAAAAsHJG04SnTfzLaXesn9iiZ8WelRp3K/S9F9T2ePmW3NW50ak6D3612bS0HNi7AAAAAAAAAAA8VqijFyekU2/AzW9GVerGlDbJpd5jq1I0oOctiWPcfPa9VzlKb1lJvzeJ3i2oRoUYUo7IpJdiwOS16rq1JVHtbb7zwZjEAAAAAAXe4bLzdGKeTl0n4/jA43nNf/GZQm4vmw5q7NvjidMyHafD2cU1rlzn2/YkSvkuT/J6jhBz6zwXcvzj5FxzcoaNGVV/qfgvviRd9PGSjwJYsZomJRxWD3nyUVJNPefU8HiVC10HTnKD3PLu3HNbu3dvWlSe5+G7wJ6lNTgpGo1j2VDlNYtipziXRqf8ALf56+Z1fNHKfxNpyE3zqerrjufZs7jn+cdjyFxysVzZ+e/v295DFtK4AAAAAAdN22jmqsJ7ovPueT+jI/Ktn8ZZ1KG+S1da1rxRu5PufhrmFV7n4PU/AvkKikk0009GjiFShUpycJxaa2po6nCrCcVKLTTPWJ40ZcD1pIYjRlwGkhiNGXAaSGI0ZcBpIYjRlwGkhiNGXAaSGI0ZcBpIhuU9sUaXNpranhljnhji/TAt2Z+Tp1b34iUXowT14anJ6l3be4rucl7GnbcjF86Xfh/NRUTqhz8AAAAAAkLjsXPVUmujHOXhovF/cgs4sp/AWUpxfPlqj1vf2LX3EtkWx+Lukmuatb9u1+pdzjB009U4OTUVq3gj3TpyqSUI7XqPkmorFlws9JQior5VgdLt6MaNKNOOxLAgJzc5OTNhmPIAIflBZcUqi+XKXduf94lZzhs9KKuI7tT6t3d6m/Y1cHoMgiokmct42NVqbg9+j4NaMkclZRnk+6jXju2rintXt0mnlCzjd0JUpb9j4Molak4ScJLBxeD8Dt1CvCvSjVpvGMliu05bWpTo1HTmsGngeDKYgAAAAADKm1o2vE8uEZa2kelOUdjM84+L82eeSh9K7j1ys+L7xzj4vzY5KH0ruHKz4vvHOPi/NjkofSu4crPi+8c4+L82OSh9K7hys+L7xzj4vzY5KH0ruHKz4vvHOPi/NjkofSu4crPi+8c4+L82OSh9K7hys+L7zy2e0klgjw23rYPp8AAAAASxyW8+NpLF7D6k28EXi5bBzFPB/FLOT7eHgcZzhys8o3TlH5I6o+/b5YHTcj5OVlbqL+Z637dhIEESpLXBZcZOo9I5Lv/vqWTN6z06juJbFqXX9kaN7VwjoLeT5cCLAAAPM4KSaejWD8TzOEZxcZbHqPqbTxRU7dZXSm4vTc+KOc39nK1rOm9m58UTlGqqkNI0GmZSE5RXXzi52C6cVmusvdFyzVy6rSfwtd8yT1P6W/R+D18StZwZJ+Ihy9Jc6O1cV7rxKkdSKCAAAAAAAAAAAAAAAAAAAAAAAAACycmrq0rzX+Cf/AC9jnuduXlg7Gg/97/8Az793EuWbuSWsLqqv9q9fbv4FkOelxNlnouclFat/1ma3oTr1FThtf8x7DzOahFyZbbPRUIqC0SOj21vChSjShsRBVJucnJmwzngAAAAHHeViVWOHzL4X9iNynYK7pYL5lsfp1Mz29Z0pY7iryi08GsGtUc/lCUJOMlg0TaaaxRg8grd/3LjjVpL/ACgvVex0LNnOVJK0u5f7ZPyfo+wp+XMh443FuuuK816rtK2dCKYAAAAAAAAAAAAAAAAAAAAAACcuG5ucwqVF0Fmov5vx6lMzkzkjaxdtbPGo9Ta/T/5eRZ8iZEddqvXXM3L6vt5lrSOXttvFl8SwWCMnwFkuew83Hal8Ul5LgXnI2TfhqfKTXPl4Lh7kRdV+UeitiJEmzUAAAAAAABF3vd2304rpLVcV7kBlnJXxC5akuetq4r3N21udDmy2eRXilEqACCvm4VUxnSwU98d0vZl1yDnXK2woXbbhulvj18V4rp2FYyvm/GvjVt9Ut63P2fgVapTcW4yTTWqZ0ulVhVgp02mnsaKNUpypycJrBrceTIeAAAAAAAAAAAAAAAAAEsclvPjaSxew+pNvBFkufk/pOsu6H/t7HPsvZ2rB0LF9c/2+/dxLjknN3BqrdLqj7+3fwLGkc+bbeLLiklqRk+Am7mu3SrNf4r7steRck4YXFZdS9X6d5HXdz+iPaTRaSOAAAAAAAAAABFXrde3jOGUt6635K/lbI6r41aOqW9fV9/M3ba60ObLZ5EBKLTweTW4psouLcZLBolU01ijB5Bx3hd1OusJrNaSWqJXJeWbrJ0saL1PbF7H7PpRoX2TKF5HCote5rair3hcVSlnFbceK18UdKyZnTZXmEZvQnwezsezyZSL7IFzbNygtOPFbe1EWWUggAAAAAAAAAAAAASFguerWwaWzF/M8vJasgsp5xWVhjGUtKf0rW+3cu3uJaxyLdXeDSwjxfpvZaLtumnQzSxlvk9fDgc1ytnDdZRejJ6MPpXrx8ugvGTsj29ksYrGXF+nAkCCJUAE3dV1aTqLuj937FryTkXDCtcLqj6v2I65u/wBMO8mi0kcAAAAAAAAAAAAADivC7o1c9Jdb34kXlDJVK7WOyXH34mxQuZUtW1cCu2qyypvCS7nufcyk3dnWtZaNRdu5ktTqxqLGJpNUyAA4bZdVKrnKKxfzLJ/kmbDL9/Zaqc24/TLWvt2Ebd5ItLnXOGvitT+5DWnkxJZ05p9klg/Nalvs8+KUtVzTcemLxXc9a8SuXGas1rozx6Hq8fsiLr3RWhrTk+2PS9Cx2+cOTa65taK6JPR88CErZHvaO2m31a/I5J0pLVNd6aJWFWE1jGSfU8TQlSnH5otdh4MhjAB6jBvRN9yxPMpxj8zSPcacpfKmzqoXXWnpTn3tbK82RlxlzJ1D560epPF+GJu0clXlX5acu1YeZJ2fkxN/HOMexLaZXbvPe2hqt4Ob4vmr1fgusmrfNatLXVmo9Wt+hM2O5aNPNR2mt8s/wVK/zmyheYxc9CPCOrx2+JYrTIdnb4NR0nxlr+xIFfJcyAbKFCU3sxTb/uvAzULepXnoU1i/5t4Hmc4wWMmWC7rqjT6UsJS+i7vcueTcjU7bCdTnT8F1e5FV7p1NUdSJEmzUAAAAAAAAAAAAAAAAB4q01JYSSae5mOrShVi4TWKPUZOLxRD2y5N9N/6X9n7lYvc3v1Wz7H6P37yQpX26feRFalKDwkmn2lbrUKlGWjUi0+k3ozjJYxZ4MR6AAAMOKep6jKUHjF4dWo+OKltRrdCL1jHyRnV7crZUl/yfuYnb0ntiu5BWeC+WPkj6765e2pL/AJP3CtqK2QXcj3GKWiSME6k5/M2+t4mSMIx2LA9Hg9AAAGYQcngk23uR7p05VJaMFi+CPjkorFkrY7kk86j2VwWv4LDZ5vVJ864eC4Lb7LxNKrexWqGsm6FCMFhFJItNvbUqENClHBEdOpKbxkzYZzwAAAAAAAAAAAAAAAAAAAAAeKlNSWEkmuDMdSlCrHRmk10nqMnF4pkdaLkhLOLcX5ohLjN63nrptxfev52m3C+mvm1kfWuapHTCXc8H5Mha+QLqn8mEl0avP3NqF7Te3UcdSyzjrCS8GRtSyuKfzQa7DYjVhLY0amaz1HsAAAwAbadnnLSMn4M2KdrXqfJBvsPDqQjtaOujc9WWqUV2v7IkaOQrup8yUV0v0RgleUo7HiSFC44rOcnLsWS9yYoZuUY66snLo2L38TVnfSfyrAkqNCMFhFJdxO0belRjo04pLoNOc5TeMmbDMeQAAAAAAAAAAAAAAAAAAAAAAAAAAAAGfGCOvDQh8ofIbdDaV+vqUu4+YlYbDzS1PFH50fZbCdu0uGTNhGXBKxJ+Ow0mZPp8AAAAAAAAAAAAAAAAB//Z"/>
        <xdr:cNvSpPr>
          <a:spLocks noChangeAspect="1" noChangeArrowheads="1"/>
        </xdr:cNvSpPr>
      </xdr:nvSpPr>
      <xdr:spPr bwMode="auto">
        <a:xfrm>
          <a:off x="6172200" y="4810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190501</xdr:colOff>
      <xdr:row>15</xdr:row>
      <xdr:rowOff>28576</xdr:rowOff>
    </xdr:from>
    <xdr:to>
      <xdr:col>2</xdr:col>
      <xdr:colOff>609601</xdr:colOff>
      <xdr:row>191</xdr:row>
      <xdr:rowOff>85726</xdr:rowOff>
    </xdr:to>
    <xdr:pic>
      <xdr:nvPicPr>
        <xdr:cNvPr id="7179" name="Imagem 717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2101" y="2838451"/>
          <a:ext cx="419100" cy="419100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666750</xdr:colOff>
      <xdr:row>14</xdr:row>
      <xdr:rowOff>133351</xdr:rowOff>
    </xdr:from>
    <xdr:to>
      <xdr:col>3</xdr:col>
      <xdr:colOff>495299</xdr:colOff>
      <xdr:row>191</xdr:row>
      <xdr:rowOff>95250</xdr:rowOff>
    </xdr:to>
    <xdr:pic>
      <xdr:nvPicPr>
        <xdr:cNvPr id="7180" name="Imagem 7179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38350" y="2752726"/>
          <a:ext cx="514349" cy="51434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1</xdr:row>
      <xdr:rowOff>228599</xdr:rowOff>
    </xdr:from>
    <xdr:to>
      <xdr:col>4</xdr:col>
      <xdr:colOff>95250</xdr:colOff>
      <xdr:row>7</xdr:row>
      <xdr:rowOff>133349</xdr:rowOff>
    </xdr:to>
    <xdr:pic>
      <xdr:nvPicPr>
        <xdr:cNvPr id="2" name="Imagem 1" descr="Star-Wars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6508" t="715" r="33968" b="59524"/>
        <a:stretch/>
      </xdr:blipFill>
      <xdr:spPr bwMode="auto">
        <a:xfrm>
          <a:off x="838200" y="419100"/>
          <a:ext cx="2000250" cy="15335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295275</xdr:colOff>
      <xdr:row>17</xdr:row>
      <xdr:rowOff>123825</xdr:rowOff>
    </xdr:from>
    <xdr:to>
      <xdr:col>10</xdr:col>
      <xdr:colOff>28575</xdr:colOff>
      <xdr:row>29</xdr:row>
      <xdr:rowOff>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285750</xdr:colOff>
          <xdr:row>16</xdr:row>
          <xdr:rowOff>28575</xdr:rowOff>
        </xdr:from>
        <xdr:to>
          <xdr:col>3</xdr:col>
          <xdr:colOff>152400</xdr:colOff>
          <xdr:row>17</xdr:row>
          <xdr:rowOff>47625</xdr:rowOff>
        </xdr:to>
        <xdr:sp macro="" textlink="">
          <xdr:nvSpPr>
            <xdr:cNvPr id="10241" name="Option 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Semana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16</xdr:row>
          <xdr:rowOff>28575</xdr:rowOff>
        </xdr:from>
        <xdr:to>
          <xdr:col>4</xdr:col>
          <xdr:colOff>361950</xdr:colOff>
          <xdr:row>17</xdr:row>
          <xdr:rowOff>47625</xdr:rowOff>
        </xdr:to>
        <xdr:sp macro="" textlink="">
          <xdr:nvSpPr>
            <xdr:cNvPr id="10242" name="Option 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Mês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16</xdr:row>
          <xdr:rowOff>19050</xdr:rowOff>
        </xdr:from>
        <xdr:to>
          <xdr:col>5</xdr:col>
          <xdr:colOff>581025</xdr:colOff>
          <xdr:row>17</xdr:row>
          <xdr:rowOff>38100</xdr:rowOff>
        </xdr:to>
        <xdr:sp macro="" textlink="">
          <xdr:nvSpPr>
            <xdr:cNvPr id="10243" name="Option 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Ano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0</xdr:colOff>
      <xdr:row>9</xdr:row>
      <xdr:rowOff>0</xdr:rowOff>
    </xdr:from>
    <xdr:to>
      <xdr:col>17</xdr:col>
      <xdr:colOff>190500</xdr:colOff>
      <xdr:row>9</xdr:row>
      <xdr:rowOff>161925</xdr:rowOff>
    </xdr:to>
    <xdr:sp macro="" textlink="">
      <xdr:nvSpPr>
        <xdr:cNvPr id="7" name="Estrela de 5 pontas 6"/>
        <xdr:cNvSpPr/>
      </xdr:nvSpPr>
      <xdr:spPr>
        <a:xfrm>
          <a:off x="11658600" y="1733550"/>
          <a:ext cx="190500" cy="161925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257175</xdr:colOff>
      <xdr:row>9</xdr:row>
      <xdr:rowOff>0</xdr:rowOff>
    </xdr:from>
    <xdr:to>
      <xdr:col>17</xdr:col>
      <xdr:colOff>447675</xdr:colOff>
      <xdr:row>9</xdr:row>
      <xdr:rowOff>161925</xdr:rowOff>
    </xdr:to>
    <xdr:sp macro="" textlink="">
      <xdr:nvSpPr>
        <xdr:cNvPr id="8" name="Estrela de 5 pontas 7"/>
        <xdr:cNvSpPr/>
      </xdr:nvSpPr>
      <xdr:spPr>
        <a:xfrm>
          <a:off x="11915775" y="1733550"/>
          <a:ext cx="190500" cy="161925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495300</xdr:colOff>
      <xdr:row>9</xdr:row>
      <xdr:rowOff>0</xdr:rowOff>
    </xdr:from>
    <xdr:to>
      <xdr:col>18</xdr:col>
      <xdr:colOff>76200</xdr:colOff>
      <xdr:row>9</xdr:row>
      <xdr:rowOff>161925</xdr:rowOff>
    </xdr:to>
    <xdr:sp macro="" textlink="">
      <xdr:nvSpPr>
        <xdr:cNvPr id="9" name="Estrela de 5 pontas 8"/>
        <xdr:cNvSpPr/>
      </xdr:nvSpPr>
      <xdr:spPr>
        <a:xfrm>
          <a:off x="12153900" y="1733550"/>
          <a:ext cx="266700" cy="161925"/>
        </a:xfrm>
        <a:prstGeom prst="star5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114300</xdr:colOff>
      <xdr:row>9</xdr:row>
      <xdr:rowOff>0</xdr:rowOff>
    </xdr:from>
    <xdr:to>
      <xdr:col>18</xdr:col>
      <xdr:colOff>304800</xdr:colOff>
      <xdr:row>9</xdr:row>
      <xdr:rowOff>161925</xdr:rowOff>
    </xdr:to>
    <xdr:sp macro="" textlink="">
      <xdr:nvSpPr>
        <xdr:cNvPr id="10" name="Estrela de 5 pontas 9"/>
        <xdr:cNvSpPr/>
      </xdr:nvSpPr>
      <xdr:spPr>
        <a:xfrm>
          <a:off x="12458700" y="1733550"/>
          <a:ext cx="190500" cy="161925"/>
        </a:xfrm>
        <a:prstGeom prst="star5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333375</xdr:colOff>
      <xdr:row>9</xdr:row>
      <xdr:rowOff>0</xdr:rowOff>
    </xdr:from>
    <xdr:to>
      <xdr:col>18</xdr:col>
      <xdr:colOff>523875</xdr:colOff>
      <xdr:row>9</xdr:row>
      <xdr:rowOff>161925</xdr:rowOff>
    </xdr:to>
    <xdr:sp macro="" textlink="">
      <xdr:nvSpPr>
        <xdr:cNvPr id="11" name="Estrela de 5 pontas 10"/>
        <xdr:cNvSpPr/>
      </xdr:nvSpPr>
      <xdr:spPr>
        <a:xfrm>
          <a:off x="12677775" y="1733550"/>
          <a:ext cx="190500" cy="161925"/>
        </a:xfrm>
        <a:prstGeom prst="star5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0</xdr:colOff>
      <xdr:row>10</xdr:row>
      <xdr:rowOff>9525</xdr:rowOff>
    </xdr:from>
    <xdr:to>
      <xdr:col>17</xdr:col>
      <xdr:colOff>190500</xdr:colOff>
      <xdr:row>10</xdr:row>
      <xdr:rowOff>171450</xdr:rowOff>
    </xdr:to>
    <xdr:sp macro="" textlink="">
      <xdr:nvSpPr>
        <xdr:cNvPr id="12" name="Estrela de 5 pontas 11"/>
        <xdr:cNvSpPr/>
      </xdr:nvSpPr>
      <xdr:spPr>
        <a:xfrm>
          <a:off x="11658600" y="1933575"/>
          <a:ext cx="190500" cy="161925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257175</xdr:colOff>
      <xdr:row>10</xdr:row>
      <xdr:rowOff>9525</xdr:rowOff>
    </xdr:from>
    <xdr:to>
      <xdr:col>17</xdr:col>
      <xdr:colOff>447675</xdr:colOff>
      <xdr:row>10</xdr:row>
      <xdr:rowOff>171450</xdr:rowOff>
    </xdr:to>
    <xdr:sp macro="" textlink="">
      <xdr:nvSpPr>
        <xdr:cNvPr id="13" name="Estrela de 5 pontas 12"/>
        <xdr:cNvSpPr/>
      </xdr:nvSpPr>
      <xdr:spPr>
        <a:xfrm>
          <a:off x="11915775" y="1933575"/>
          <a:ext cx="190500" cy="161925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495300</xdr:colOff>
      <xdr:row>10</xdr:row>
      <xdr:rowOff>9525</xdr:rowOff>
    </xdr:from>
    <xdr:to>
      <xdr:col>18</xdr:col>
      <xdr:colOff>76200</xdr:colOff>
      <xdr:row>10</xdr:row>
      <xdr:rowOff>171450</xdr:rowOff>
    </xdr:to>
    <xdr:sp macro="" textlink="">
      <xdr:nvSpPr>
        <xdr:cNvPr id="14" name="Estrela de 5 pontas 13"/>
        <xdr:cNvSpPr/>
      </xdr:nvSpPr>
      <xdr:spPr>
        <a:xfrm>
          <a:off x="12153900" y="1933575"/>
          <a:ext cx="266700" cy="161925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114300</xdr:colOff>
      <xdr:row>10</xdr:row>
      <xdr:rowOff>9525</xdr:rowOff>
    </xdr:from>
    <xdr:to>
      <xdr:col>18</xdr:col>
      <xdr:colOff>304800</xdr:colOff>
      <xdr:row>10</xdr:row>
      <xdr:rowOff>171450</xdr:rowOff>
    </xdr:to>
    <xdr:sp macro="" textlink="">
      <xdr:nvSpPr>
        <xdr:cNvPr id="15" name="Estrela de 5 pontas 14"/>
        <xdr:cNvSpPr/>
      </xdr:nvSpPr>
      <xdr:spPr>
        <a:xfrm>
          <a:off x="12458700" y="1933575"/>
          <a:ext cx="190500" cy="161925"/>
        </a:xfrm>
        <a:prstGeom prst="star5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333375</xdr:colOff>
      <xdr:row>10</xdr:row>
      <xdr:rowOff>9525</xdr:rowOff>
    </xdr:from>
    <xdr:to>
      <xdr:col>18</xdr:col>
      <xdr:colOff>523875</xdr:colOff>
      <xdr:row>10</xdr:row>
      <xdr:rowOff>171450</xdr:rowOff>
    </xdr:to>
    <xdr:sp macro="" textlink="">
      <xdr:nvSpPr>
        <xdr:cNvPr id="16" name="Estrela de 5 pontas 15"/>
        <xdr:cNvSpPr/>
      </xdr:nvSpPr>
      <xdr:spPr>
        <a:xfrm>
          <a:off x="12677775" y="1933575"/>
          <a:ext cx="190500" cy="161925"/>
        </a:xfrm>
        <a:prstGeom prst="star5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38100</xdr:colOff>
      <xdr:row>11</xdr:row>
      <xdr:rowOff>66675</xdr:rowOff>
    </xdr:from>
    <xdr:to>
      <xdr:col>17</xdr:col>
      <xdr:colOff>228600</xdr:colOff>
      <xdr:row>11</xdr:row>
      <xdr:rowOff>228600</xdr:rowOff>
    </xdr:to>
    <xdr:sp macro="" textlink="">
      <xdr:nvSpPr>
        <xdr:cNvPr id="17" name="Estrela de 5 pontas 16"/>
        <xdr:cNvSpPr/>
      </xdr:nvSpPr>
      <xdr:spPr>
        <a:xfrm>
          <a:off x="11696700" y="2181225"/>
          <a:ext cx="190500" cy="161925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295275</xdr:colOff>
      <xdr:row>11</xdr:row>
      <xdr:rowOff>66675</xdr:rowOff>
    </xdr:from>
    <xdr:to>
      <xdr:col>17</xdr:col>
      <xdr:colOff>485775</xdr:colOff>
      <xdr:row>11</xdr:row>
      <xdr:rowOff>228600</xdr:rowOff>
    </xdr:to>
    <xdr:sp macro="" textlink="">
      <xdr:nvSpPr>
        <xdr:cNvPr id="18" name="Estrela de 5 pontas 17"/>
        <xdr:cNvSpPr/>
      </xdr:nvSpPr>
      <xdr:spPr>
        <a:xfrm>
          <a:off x="11953875" y="2181225"/>
          <a:ext cx="190500" cy="161925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533400</xdr:colOff>
      <xdr:row>11</xdr:row>
      <xdr:rowOff>66675</xdr:rowOff>
    </xdr:from>
    <xdr:to>
      <xdr:col>18</xdr:col>
      <xdr:colOff>114300</xdr:colOff>
      <xdr:row>11</xdr:row>
      <xdr:rowOff>228600</xdr:rowOff>
    </xdr:to>
    <xdr:sp macro="" textlink="">
      <xdr:nvSpPr>
        <xdr:cNvPr id="19" name="Estrela de 5 pontas 18"/>
        <xdr:cNvSpPr/>
      </xdr:nvSpPr>
      <xdr:spPr>
        <a:xfrm>
          <a:off x="12192000" y="2181225"/>
          <a:ext cx="266700" cy="161925"/>
        </a:xfrm>
        <a:prstGeom prst="star5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152400</xdr:colOff>
      <xdr:row>11</xdr:row>
      <xdr:rowOff>66675</xdr:rowOff>
    </xdr:from>
    <xdr:to>
      <xdr:col>18</xdr:col>
      <xdr:colOff>342900</xdr:colOff>
      <xdr:row>11</xdr:row>
      <xdr:rowOff>228600</xdr:rowOff>
    </xdr:to>
    <xdr:sp macro="" textlink="">
      <xdr:nvSpPr>
        <xdr:cNvPr id="20" name="Estrela de 5 pontas 19"/>
        <xdr:cNvSpPr/>
      </xdr:nvSpPr>
      <xdr:spPr>
        <a:xfrm>
          <a:off x="12496800" y="2181225"/>
          <a:ext cx="190500" cy="161925"/>
        </a:xfrm>
        <a:prstGeom prst="star5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371475</xdr:colOff>
      <xdr:row>11</xdr:row>
      <xdr:rowOff>66675</xdr:rowOff>
    </xdr:from>
    <xdr:to>
      <xdr:col>18</xdr:col>
      <xdr:colOff>561975</xdr:colOff>
      <xdr:row>11</xdr:row>
      <xdr:rowOff>228600</xdr:rowOff>
    </xdr:to>
    <xdr:sp macro="" textlink="">
      <xdr:nvSpPr>
        <xdr:cNvPr id="21" name="Estrela de 5 pontas 20"/>
        <xdr:cNvSpPr/>
      </xdr:nvSpPr>
      <xdr:spPr>
        <a:xfrm>
          <a:off x="12715875" y="2181225"/>
          <a:ext cx="190500" cy="161925"/>
        </a:xfrm>
        <a:prstGeom prst="star5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28575</xdr:colOff>
      <xdr:row>12</xdr:row>
      <xdr:rowOff>19050</xdr:rowOff>
    </xdr:from>
    <xdr:to>
      <xdr:col>17</xdr:col>
      <xdr:colOff>219075</xdr:colOff>
      <xdr:row>12</xdr:row>
      <xdr:rowOff>180975</xdr:rowOff>
    </xdr:to>
    <xdr:sp macro="" textlink="">
      <xdr:nvSpPr>
        <xdr:cNvPr id="22" name="Estrela de 5 pontas 21"/>
        <xdr:cNvSpPr/>
      </xdr:nvSpPr>
      <xdr:spPr>
        <a:xfrm>
          <a:off x="11687175" y="2428875"/>
          <a:ext cx="190500" cy="161925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285750</xdr:colOff>
      <xdr:row>12</xdr:row>
      <xdr:rowOff>19050</xdr:rowOff>
    </xdr:from>
    <xdr:to>
      <xdr:col>17</xdr:col>
      <xdr:colOff>476250</xdr:colOff>
      <xdr:row>12</xdr:row>
      <xdr:rowOff>180975</xdr:rowOff>
    </xdr:to>
    <xdr:sp macro="" textlink="">
      <xdr:nvSpPr>
        <xdr:cNvPr id="23" name="Estrela de 5 pontas 22"/>
        <xdr:cNvSpPr/>
      </xdr:nvSpPr>
      <xdr:spPr>
        <a:xfrm>
          <a:off x="11944350" y="2428875"/>
          <a:ext cx="190500" cy="161925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523875</xdr:colOff>
      <xdr:row>12</xdr:row>
      <xdr:rowOff>19050</xdr:rowOff>
    </xdr:from>
    <xdr:to>
      <xdr:col>18</xdr:col>
      <xdr:colOff>104775</xdr:colOff>
      <xdr:row>12</xdr:row>
      <xdr:rowOff>180975</xdr:rowOff>
    </xdr:to>
    <xdr:sp macro="" textlink="">
      <xdr:nvSpPr>
        <xdr:cNvPr id="24" name="Estrela de 5 pontas 23"/>
        <xdr:cNvSpPr/>
      </xdr:nvSpPr>
      <xdr:spPr>
        <a:xfrm>
          <a:off x="12182475" y="2428875"/>
          <a:ext cx="266700" cy="161925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142875</xdr:colOff>
      <xdr:row>12</xdr:row>
      <xdr:rowOff>19050</xdr:rowOff>
    </xdr:from>
    <xdr:to>
      <xdr:col>18</xdr:col>
      <xdr:colOff>333375</xdr:colOff>
      <xdr:row>12</xdr:row>
      <xdr:rowOff>180975</xdr:rowOff>
    </xdr:to>
    <xdr:sp macro="" textlink="">
      <xdr:nvSpPr>
        <xdr:cNvPr id="25" name="Estrela de 5 pontas 24"/>
        <xdr:cNvSpPr/>
      </xdr:nvSpPr>
      <xdr:spPr>
        <a:xfrm>
          <a:off x="12487275" y="2428875"/>
          <a:ext cx="190500" cy="161925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361950</xdr:colOff>
      <xdr:row>12</xdr:row>
      <xdr:rowOff>19050</xdr:rowOff>
    </xdr:from>
    <xdr:to>
      <xdr:col>18</xdr:col>
      <xdr:colOff>552450</xdr:colOff>
      <xdr:row>12</xdr:row>
      <xdr:rowOff>180975</xdr:rowOff>
    </xdr:to>
    <xdr:sp macro="" textlink="">
      <xdr:nvSpPr>
        <xdr:cNvPr id="26" name="Estrela de 5 pontas 25"/>
        <xdr:cNvSpPr/>
      </xdr:nvSpPr>
      <xdr:spPr>
        <a:xfrm>
          <a:off x="12706350" y="2428875"/>
          <a:ext cx="190500" cy="161925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57150</xdr:colOff>
      <xdr:row>20</xdr:row>
      <xdr:rowOff>9525</xdr:rowOff>
    </xdr:from>
    <xdr:to>
      <xdr:col>17</xdr:col>
      <xdr:colOff>247650</xdr:colOff>
      <xdr:row>20</xdr:row>
      <xdr:rowOff>171450</xdr:rowOff>
    </xdr:to>
    <xdr:sp macro="" textlink="">
      <xdr:nvSpPr>
        <xdr:cNvPr id="27" name="Estrela de 5 pontas 26"/>
        <xdr:cNvSpPr/>
      </xdr:nvSpPr>
      <xdr:spPr>
        <a:xfrm>
          <a:off x="11715750" y="3924300"/>
          <a:ext cx="190500" cy="161925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314325</xdr:colOff>
      <xdr:row>20</xdr:row>
      <xdr:rowOff>9525</xdr:rowOff>
    </xdr:from>
    <xdr:to>
      <xdr:col>17</xdr:col>
      <xdr:colOff>504825</xdr:colOff>
      <xdr:row>20</xdr:row>
      <xdr:rowOff>171450</xdr:rowOff>
    </xdr:to>
    <xdr:sp macro="" textlink="">
      <xdr:nvSpPr>
        <xdr:cNvPr id="28" name="Estrela de 5 pontas 27"/>
        <xdr:cNvSpPr/>
      </xdr:nvSpPr>
      <xdr:spPr>
        <a:xfrm>
          <a:off x="11972925" y="3924300"/>
          <a:ext cx="190500" cy="161925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552450</xdr:colOff>
      <xdr:row>20</xdr:row>
      <xdr:rowOff>9525</xdr:rowOff>
    </xdr:from>
    <xdr:to>
      <xdr:col>18</xdr:col>
      <xdr:colOff>133350</xdr:colOff>
      <xdr:row>20</xdr:row>
      <xdr:rowOff>171450</xdr:rowOff>
    </xdr:to>
    <xdr:sp macro="" textlink="">
      <xdr:nvSpPr>
        <xdr:cNvPr id="29" name="Estrela de 5 pontas 28"/>
        <xdr:cNvSpPr/>
      </xdr:nvSpPr>
      <xdr:spPr>
        <a:xfrm>
          <a:off x="12211050" y="3924300"/>
          <a:ext cx="266700" cy="161925"/>
        </a:xfrm>
        <a:prstGeom prst="star5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171450</xdr:colOff>
      <xdr:row>20</xdr:row>
      <xdr:rowOff>9525</xdr:rowOff>
    </xdr:from>
    <xdr:to>
      <xdr:col>18</xdr:col>
      <xdr:colOff>361950</xdr:colOff>
      <xdr:row>20</xdr:row>
      <xdr:rowOff>171450</xdr:rowOff>
    </xdr:to>
    <xdr:sp macro="" textlink="">
      <xdr:nvSpPr>
        <xdr:cNvPr id="30" name="Estrela de 5 pontas 29"/>
        <xdr:cNvSpPr/>
      </xdr:nvSpPr>
      <xdr:spPr>
        <a:xfrm>
          <a:off x="12515850" y="3924300"/>
          <a:ext cx="190500" cy="161925"/>
        </a:xfrm>
        <a:prstGeom prst="star5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390525</xdr:colOff>
      <xdr:row>20</xdr:row>
      <xdr:rowOff>9525</xdr:rowOff>
    </xdr:from>
    <xdr:to>
      <xdr:col>18</xdr:col>
      <xdr:colOff>581025</xdr:colOff>
      <xdr:row>20</xdr:row>
      <xdr:rowOff>171450</xdr:rowOff>
    </xdr:to>
    <xdr:sp macro="" textlink="">
      <xdr:nvSpPr>
        <xdr:cNvPr id="31" name="Estrela de 5 pontas 30"/>
        <xdr:cNvSpPr/>
      </xdr:nvSpPr>
      <xdr:spPr>
        <a:xfrm>
          <a:off x="12734925" y="3924300"/>
          <a:ext cx="190500" cy="161925"/>
        </a:xfrm>
        <a:prstGeom prst="star5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57150</xdr:colOff>
      <xdr:row>21</xdr:row>
      <xdr:rowOff>28575</xdr:rowOff>
    </xdr:from>
    <xdr:to>
      <xdr:col>17</xdr:col>
      <xdr:colOff>247650</xdr:colOff>
      <xdr:row>22</xdr:row>
      <xdr:rowOff>0</xdr:rowOff>
    </xdr:to>
    <xdr:sp macro="" textlink="">
      <xdr:nvSpPr>
        <xdr:cNvPr id="32" name="Estrela de 5 pontas 31"/>
        <xdr:cNvSpPr/>
      </xdr:nvSpPr>
      <xdr:spPr>
        <a:xfrm>
          <a:off x="11715750" y="4124325"/>
          <a:ext cx="190500" cy="152400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314325</xdr:colOff>
      <xdr:row>21</xdr:row>
      <xdr:rowOff>28575</xdr:rowOff>
    </xdr:from>
    <xdr:to>
      <xdr:col>17</xdr:col>
      <xdr:colOff>504825</xdr:colOff>
      <xdr:row>22</xdr:row>
      <xdr:rowOff>0</xdr:rowOff>
    </xdr:to>
    <xdr:sp macro="" textlink="">
      <xdr:nvSpPr>
        <xdr:cNvPr id="33" name="Estrela de 5 pontas 32"/>
        <xdr:cNvSpPr/>
      </xdr:nvSpPr>
      <xdr:spPr>
        <a:xfrm>
          <a:off x="11972925" y="4124325"/>
          <a:ext cx="190500" cy="152400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552450</xdr:colOff>
      <xdr:row>21</xdr:row>
      <xdr:rowOff>28575</xdr:rowOff>
    </xdr:from>
    <xdr:to>
      <xdr:col>18</xdr:col>
      <xdr:colOff>133350</xdr:colOff>
      <xdr:row>22</xdr:row>
      <xdr:rowOff>0</xdr:rowOff>
    </xdr:to>
    <xdr:sp macro="" textlink="">
      <xdr:nvSpPr>
        <xdr:cNvPr id="34" name="Estrela de 5 pontas 33"/>
        <xdr:cNvSpPr/>
      </xdr:nvSpPr>
      <xdr:spPr>
        <a:xfrm>
          <a:off x="12211050" y="4124325"/>
          <a:ext cx="266700" cy="152400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171450</xdr:colOff>
      <xdr:row>21</xdr:row>
      <xdr:rowOff>28575</xdr:rowOff>
    </xdr:from>
    <xdr:to>
      <xdr:col>18</xdr:col>
      <xdr:colOff>361950</xdr:colOff>
      <xdr:row>22</xdr:row>
      <xdr:rowOff>0</xdr:rowOff>
    </xdr:to>
    <xdr:sp macro="" textlink="">
      <xdr:nvSpPr>
        <xdr:cNvPr id="35" name="Estrela de 5 pontas 34"/>
        <xdr:cNvSpPr/>
      </xdr:nvSpPr>
      <xdr:spPr>
        <a:xfrm>
          <a:off x="12515850" y="4124325"/>
          <a:ext cx="190500" cy="152400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390525</xdr:colOff>
      <xdr:row>21</xdr:row>
      <xdr:rowOff>28575</xdr:rowOff>
    </xdr:from>
    <xdr:to>
      <xdr:col>18</xdr:col>
      <xdr:colOff>581025</xdr:colOff>
      <xdr:row>22</xdr:row>
      <xdr:rowOff>0</xdr:rowOff>
    </xdr:to>
    <xdr:sp macro="" textlink="">
      <xdr:nvSpPr>
        <xdr:cNvPr id="36" name="Estrela de 5 pontas 35"/>
        <xdr:cNvSpPr/>
      </xdr:nvSpPr>
      <xdr:spPr>
        <a:xfrm>
          <a:off x="12734925" y="4124325"/>
          <a:ext cx="190500" cy="152400"/>
        </a:xfrm>
        <a:prstGeom prst="star5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47625</xdr:colOff>
      <xdr:row>17</xdr:row>
      <xdr:rowOff>180975</xdr:rowOff>
    </xdr:from>
    <xdr:to>
      <xdr:col>17</xdr:col>
      <xdr:colOff>238125</xdr:colOff>
      <xdr:row>18</xdr:row>
      <xdr:rowOff>152400</xdr:rowOff>
    </xdr:to>
    <xdr:sp macro="" textlink="">
      <xdr:nvSpPr>
        <xdr:cNvPr id="37" name="Estrela de 5 pontas 36"/>
        <xdr:cNvSpPr/>
      </xdr:nvSpPr>
      <xdr:spPr>
        <a:xfrm>
          <a:off x="11706225" y="3552825"/>
          <a:ext cx="190500" cy="152400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304800</xdr:colOff>
      <xdr:row>17</xdr:row>
      <xdr:rowOff>180975</xdr:rowOff>
    </xdr:from>
    <xdr:to>
      <xdr:col>17</xdr:col>
      <xdr:colOff>495300</xdr:colOff>
      <xdr:row>18</xdr:row>
      <xdr:rowOff>152400</xdr:rowOff>
    </xdr:to>
    <xdr:sp macro="" textlink="">
      <xdr:nvSpPr>
        <xdr:cNvPr id="38" name="Estrela de 5 pontas 37"/>
        <xdr:cNvSpPr/>
      </xdr:nvSpPr>
      <xdr:spPr>
        <a:xfrm>
          <a:off x="11963400" y="3552825"/>
          <a:ext cx="190500" cy="152400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542925</xdr:colOff>
      <xdr:row>17</xdr:row>
      <xdr:rowOff>180975</xdr:rowOff>
    </xdr:from>
    <xdr:to>
      <xdr:col>18</xdr:col>
      <xdr:colOff>123825</xdr:colOff>
      <xdr:row>18</xdr:row>
      <xdr:rowOff>152400</xdr:rowOff>
    </xdr:to>
    <xdr:sp macro="" textlink="">
      <xdr:nvSpPr>
        <xdr:cNvPr id="39" name="Estrela de 5 pontas 38"/>
        <xdr:cNvSpPr/>
      </xdr:nvSpPr>
      <xdr:spPr>
        <a:xfrm>
          <a:off x="12201525" y="3552825"/>
          <a:ext cx="266700" cy="152400"/>
        </a:xfrm>
        <a:prstGeom prst="star5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161925</xdr:colOff>
      <xdr:row>17</xdr:row>
      <xdr:rowOff>180975</xdr:rowOff>
    </xdr:from>
    <xdr:to>
      <xdr:col>18</xdr:col>
      <xdr:colOff>352425</xdr:colOff>
      <xdr:row>18</xdr:row>
      <xdr:rowOff>152400</xdr:rowOff>
    </xdr:to>
    <xdr:sp macro="" textlink="">
      <xdr:nvSpPr>
        <xdr:cNvPr id="40" name="Estrela de 5 pontas 39"/>
        <xdr:cNvSpPr/>
      </xdr:nvSpPr>
      <xdr:spPr>
        <a:xfrm>
          <a:off x="12506325" y="3552825"/>
          <a:ext cx="190500" cy="152400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381000</xdr:colOff>
      <xdr:row>17</xdr:row>
      <xdr:rowOff>180975</xdr:rowOff>
    </xdr:from>
    <xdr:to>
      <xdr:col>18</xdr:col>
      <xdr:colOff>571500</xdr:colOff>
      <xdr:row>18</xdr:row>
      <xdr:rowOff>152400</xdr:rowOff>
    </xdr:to>
    <xdr:sp macro="" textlink="">
      <xdr:nvSpPr>
        <xdr:cNvPr id="41" name="Estrela de 5 pontas 40"/>
        <xdr:cNvSpPr/>
      </xdr:nvSpPr>
      <xdr:spPr>
        <a:xfrm>
          <a:off x="12725400" y="3552825"/>
          <a:ext cx="190500" cy="152400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47625</xdr:colOff>
      <xdr:row>19</xdr:row>
      <xdr:rowOff>9525</xdr:rowOff>
    </xdr:from>
    <xdr:to>
      <xdr:col>17</xdr:col>
      <xdr:colOff>238125</xdr:colOff>
      <xdr:row>19</xdr:row>
      <xdr:rowOff>171450</xdr:rowOff>
    </xdr:to>
    <xdr:sp macro="" textlink="">
      <xdr:nvSpPr>
        <xdr:cNvPr id="42" name="Estrela de 5 pontas 41"/>
        <xdr:cNvSpPr/>
      </xdr:nvSpPr>
      <xdr:spPr>
        <a:xfrm>
          <a:off x="11706225" y="3743325"/>
          <a:ext cx="190500" cy="161925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304800</xdr:colOff>
      <xdr:row>19</xdr:row>
      <xdr:rowOff>9525</xdr:rowOff>
    </xdr:from>
    <xdr:to>
      <xdr:col>17</xdr:col>
      <xdr:colOff>495300</xdr:colOff>
      <xdr:row>19</xdr:row>
      <xdr:rowOff>171450</xdr:rowOff>
    </xdr:to>
    <xdr:sp macro="" textlink="">
      <xdr:nvSpPr>
        <xdr:cNvPr id="43" name="Estrela de 5 pontas 42"/>
        <xdr:cNvSpPr/>
      </xdr:nvSpPr>
      <xdr:spPr>
        <a:xfrm>
          <a:off x="11963400" y="3743325"/>
          <a:ext cx="190500" cy="161925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542925</xdr:colOff>
      <xdr:row>19</xdr:row>
      <xdr:rowOff>9525</xdr:rowOff>
    </xdr:from>
    <xdr:to>
      <xdr:col>18</xdr:col>
      <xdr:colOff>123825</xdr:colOff>
      <xdr:row>19</xdr:row>
      <xdr:rowOff>171450</xdr:rowOff>
    </xdr:to>
    <xdr:sp macro="" textlink="">
      <xdr:nvSpPr>
        <xdr:cNvPr id="44" name="Estrela de 5 pontas 43"/>
        <xdr:cNvSpPr/>
      </xdr:nvSpPr>
      <xdr:spPr>
        <a:xfrm>
          <a:off x="12201525" y="3743325"/>
          <a:ext cx="266700" cy="161925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161925</xdr:colOff>
      <xdr:row>19</xdr:row>
      <xdr:rowOff>9525</xdr:rowOff>
    </xdr:from>
    <xdr:to>
      <xdr:col>18</xdr:col>
      <xdr:colOff>352425</xdr:colOff>
      <xdr:row>19</xdr:row>
      <xdr:rowOff>171450</xdr:rowOff>
    </xdr:to>
    <xdr:sp macro="" textlink="">
      <xdr:nvSpPr>
        <xdr:cNvPr id="45" name="Estrela de 5 pontas 44"/>
        <xdr:cNvSpPr/>
      </xdr:nvSpPr>
      <xdr:spPr>
        <a:xfrm>
          <a:off x="12506325" y="3743325"/>
          <a:ext cx="190500" cy="161925"/>
        </a:xfrm>
        <a:prstGeom prst="star5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381000</xdr:colOff>
      <xdr:row>19</xdr:row>
      <xdr:rowOff>9525</xdr:rowOff>
    </xdr:from>
    <xdr:to>
      <xdr:col>18</xdr:col>
      <xdr:colOff>571500</xdr:colOff>
      <xdr:row>19</xdr:row>
      <xdr:rowOff>171450</xdr:rowOff>
    </xdr:to>
    <xdr:sp macro="" textlink="">
      <xdr:nvSpPr>
        <xdr:cNvPr id="46" name="Estrela de 5 pontas 45"/>
        <xdr:cNvSpPr/>
      </xdr:nvSpPr>
      <xdr:spPr>
        <a:xfrm>
          <a:off x="12725400" y="3743325"/>
          <a:ext cx="190500" cy="161925"/>
        </a:xfrm>
        <a:prstGeom prst="star5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47625</xdr:colOff>
      <xdr:row>16</xdr:row>
      <xdr:rowOff>0</xdr:rowOff>
    </xdr:from>
    <xdr:to>
      <xdr:col>17</xdr:col>
      <xdr:colOff>238125</xdr:colOff>
      <xdr:row>16</xdr:row>
      <xdr:rowOff>161925</xdr:rowOff>
    </xdr:to>
    <xdr:sp macro="" textlink="">
      <xdr:nvSpPr>
        <xdr:cNvPr id="47" name="Estrela de 5 pontas 46"/>
        <xdr:cNvSpPr/>
      </xdr:nvSpPr>
      <xdr:spPr>
        <a:xfrm>
          <a:off x="11706225" y="3181350"/>
          <a:ext cx="190500" cy="161925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304800</xdr:colOff>
      <xdr:row>16</xdr:row>
      <xdr:rowOff>0</xdr:rowOff>
    </xdr:from>
    <xdr:to>
      <xdr:col>17</xdr:col>
      <xdr:colOff>495300</xdr:colOff>
      <xdr:row>16</xdr:row>
      <xdr:rowOff>161925</xdr:rowOff>
    </xdr:to>
    <xdr:sp macro="" textlink="">
      <xdr:nvSpPr>
        <xdr:cNvPr id="48" name="Estrela de 5 pontas 47"/>
        <xdr:cNvSpPr/>
      </xdr:nvSpPr>
      <xdr:spPr>
        <a:xfrm>
          <a:off x="11963400" y="3181350"/>
          <a:ext cx="190500" cy="161925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542925</xdr:colOff>
      <xdr:row>16</xdr:row>
      <xdr:rowOff>0</xdr:rowOff>
    </xdr:from>
    <xdr:to>
      <xdr:col>18</xdr:col>
      <xdr:colOff>123825</xdr:colOff>
      <xdr:row>16</xdr:row>
      <xdr:rowOff>161925</xdr:rowOff>
    </xdr:to>
    <xdr:sp macro="" textlink="">
      <xdr:nvSpPr>
        <xdr:cNvPr id="49" name="Estrela de 5 pontas 48"/>
        <xdr:cNvSpPr/>
      </xdr:nvSpPr>
      <xdr:spPr>
        <a:xfrm>
          <a:off x="12201525" y="3181350"/>
          <a:ext cx="266700" cy="161925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161925</xdr:colOff>
      <xdr:row>16</xdr:row>
      <xdr:rowOff>0</xdr:rowOff>
    </xdr:from>
    <xdr:to>
      <xdr:col>18</xdr:col>
      <xdr:colOff>352425</xdr:colOff>
      <xdr:row>16</xdr:row>
      <xdr:rowOff>161925</xdr:rowOff>
    </xdr:to>
    <xdr:sp macro="" textlink="">
      <xdr:nvSpPr>
        <xdr:cNvPr id="50" name="Estrela de 5 pontas 49"/>
        <xdr:cNvSpPr/>
      </xdr:nvSpPr>
      <xdr:spPr>
        <a:xfrm>
          <a:off x="12506325" y="3181350"/>
          <a:ext cx="190500" cy="161925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381000</xdr:colOff>
      <xdr:row>16</xdr:row>
      <xdr:rowOff>0</xdr:rowOff>
    </xdr:from>
    <xdr:to>
      <xdr:col>18</xdr:col>
      <xdr:colOff>571500</xdr:colOff>
      <xdr:row>16</xdr:row>
      <xdr:rowOff>161925</xdr:rowOff>
    </xdr:to>
    <xdr:sp macro="" textlink="">
      <xdr:nvSpPr>
        <xdr:cNvPr id="51" name="Estrela de 5 pontas 50"/>
        <xdr:cNvSpPr/>
      </xdr:nvSpPr>
      <xdr:spPr>
        <a:xfrm>
          <a:off x="12725400" y="3181350"/>
          <a:ext cx="190500" cy="161925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47625</xdr:colOff>
      <xdr:row>17</xdr:row>
      <xdr:rowOff>9525</xdr:rowOff>
    </xdr:from>
    <xdr:to>
      <xdr:col>17</xdr:col>
      <xdr:colOff>238125</xdr:colOff>
      <xdr:row>17</xdr:row>
      <xdr:rowOff>171450</xdr:rowOff>
    </xdr:to>
    <xdr:sp macro="" textlink="">
      <xdr:nvSpPr>
        <xdr:cNvPr id="52" name="Estrela de 5 pontas 51"/>
        <xdr:cNvSpPr/>
      </xdr:nvSpPr>
      <xdr:spPr>
        <a:xfrm>
          <a:off x="11706225" y="3381375"/>
          <a:ext cx="190500" cy="161925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304800</xdr:colOff>
      <xdr:row>17</xdr:row>
      <xdr:rowOff>9525</xdr:rowOff>
    </xdr:from>
    <xdr:to>
      <xdr:col>17</xdr:col>
      <xdr:colOff>495300</xdr:colOff>
      <xdr:row>17</xdr:row>
      <xdr:rowOff>171450</xdr:rowOff>
    </xdr:to>
    <xdr:sp macro="" textlink="">
      <xdr:nvSpPr>
        <xdr:cNvPr id="53" name="Estrela de 5 pontas 52"/>
        <xdr:cNvSpPr/>
      </xdr:nvSpPr>
      <xdr:spPr>
        <a:xfrm>
          <a:off x="11963400" y="3381375"/>
          <a:ext cx="190500" cy="161925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542925</xdr:colOff>
      <xdr:row>17</xdr:row>
      <xdr:rowOff>9525</xdr:rowOff>
    </xdr:from>
    <xdr:to>
      <xdr:col>18</xdr:col>
      <xdr:colOff>123825</xdr:colOff>
      <xdr:row>17</xdr:row>
      <xdr:rowOff>171450</xdr:rowOff>
    </xdr:to>
    <xdr:sp macro="" textlink="">
      <xdr:nvSpPr>
        <xdr:cNvPr id="54" name="Estrela de 5 pontas 53"/>
        <xdr:cNvSpPr/>
      </xdr:nvSpPr>
      <xdr:spPr>
        <a:xfrm>
          <a:off x="12201525" y="3381375"/>
          <a:ext cx="266700" cy="161925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161925</xdr:colOff>
      <xdr:row>17</xdr:row>
      <xdr:rowOff>9525</xdr:rowOff>
    </xdr:from>
    <xdr:to>
      <xdr:col>18</xdr:col>
      <xdr:colOff>352425</xdr:colOff>
      <xdr:row>17</xdr:row>
      <xdr:rowOff>171450</xdr:rowOff>
    </xdr:to>
    <xdr:sp macro="" textlink="">
      <xdr:nvSpPr>
        <xdr:cNvPr id="55" name="Estrela de 5 pontas 54"/>
        <xdr:cNvSpPr/>
      </xdr:nvSpPr>
      <xdr:spPr>
        <a:xfrm>
          <a:off x="12506325" y="3381375"/>
          <a:ext cx="190500" cy="161925"/>
        </a:xfrm>
        <a:prstGeom prst="star5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381000</xdr:colOff>
      <xdr:row>17</xdr:row>
      <xdr:rowOff>9525</xdr:rowOff>
    </xdr:from>
    <xdr:to>
      <xdr:col>18</xdr:col>
      <xdr:colOff>571500</xdr:colOff>
      <xdr:row>17</xdr:row>
      <xdr:rowOff>171450</xdr:rowOff>
    </xdr:to>
    <xdr:sp macro="" textlink="">
      <xdr:nvSpPr>
        <xdr:cNvPr id="56" name="Estrela de 5 pontas 55"/>
        <xdr:cNvSpPr/>
      </xdr:nvSpPr>
      <xdr:spPr>
        <a:xfrm>
          <a:off x="12725400" y="3381375"/>
          <a:ext cx="190500" cy="161925"/>
        </a:xfrm>
        <a:prstGeom prst="star5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57150</xdr:colOff>
      <xdr:row>13</xdr:row>
      <xdr:rowOff>190500</xdr:rowOff>
    </xdr:from>
    <xdr:to>
      <xdr:col>17</xdr:col>
      <xdr:colOff>247650</xdr:colOff>
      <xdr:row>14</xdr:row>
      <xdr:rowOff>152400</xdr:rowOff>
    </xdr:to>
    <xdr:sp macro="" textlink="">
      <xdr:nvSpPr>
        <xdr:cNvPr id="57" name="Estrela de 5 pontas 56"/>
        <xdr:cNvSpPr/>
      </xdr:nvSpPr>
      <xdr:spPr>
        <a:xfrm>
          <a:off x="11715750" y="2800350"/>
          <a:ext cx="190500" cy="152400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314325</xdr:colOff>
      <xdr:row>13</xdr:row>
      <xdr:rowOff>190500</xdr:rowOff>
    </xdr:from>
    <xdr:to>
      <xdr:col>17</xdr:col>
      <xdr:colOff>504825</xdr:colOff>
      <xdr:row>14</xdr:row>
      <xdr:rowOff>152400</xdr:rowOff>
    </xdr:to>
    <xdr:sp macro="" textlink="">
      <xdr:nvSpPr>
        <xdr:cNvPr id="58" name="Estrela de 5 pontas 57"/>
        <xdr:cNvSpPr/>
      </xdr:nvSpPr>
      <xdr:spPr>
        <a:xfrm>
          <a:off x="11972925" y="2800350"/>
          <a:ext cx="190500" cy="152400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552450</xdr:colOff>
      <xdr:row>13</xdr:row>
      <xdr:rowOff>190500</xdr:rowOff>
    </xdr:from>
    <xdr:to>
      <xdr:col>18</xdr:col>
      <xdr:colOff>133350</xdr:colOff>
      <xdr:row>14</xdr:row>
      <xdr:rowOff>152400</xdr:rowOff>
    </xdr:to>
    <xdr:sp macro="" textlink="">
      <xdr:nvSpPr>
        <xdr:cNvPr id="59" name="Estrela de 5 pontas 58"/>
        <xdr:cNvSpPr/>
      </xdr:nvSpPr>
      <xdr:spPr>
        <a:xfrm>
          <a:off x="12211050" y="2800350"/>
          <a:ext cx="266700" cy="152400"/>
        </a:xfrm>
        <a:prstGeom prst="star5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171450</xdr:colOff>
      <xdr:row>13</xdr:row>
      <xdr:rowOff>190500</xdr:rowOff>
    </xdr:from>
    <xdr:to>
      <xdr:col>18</xdr:col>
      <xdr:colOff>361950</xdr:colOff>
      <xdr:row>14</xdr:row>
      <xdr:rowOff>152400</xdr:rowOff>
    </xdr:to>
    <xdr:sp macro="" textlink="">
      <xdr:nvSpPr>
        <xdr:cNvPr id="60" name="Estrela de 5 pontas 59"/>
        <xdr:cNvSpPr/>
      </xdr:nvSpPr>
      <xdr:spPr>
        <a:xfrm>
          <a:off x="12515850" y="2800350"/>
          <a:ext cx="190500" cy="152400"/>
        </a:xfrm>
        <a:prstGeom prst="star5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390525</xdr:colOff>
      <xdr:row>13</xdr:row>
      <xdr:rowOff>190500</xdr:rowOff>
    </xdr:from>
    <xdr:to>
      <xdr:col>18</xdr:col>
      <xdr:colOff>581025</xdr:colOff>
      <xdr:row>14</xdr:row>
      <xdr:rowOff>152400</xdr:rowOff>
    </xdr:to>
    <xdr:sp macro="" textlink="">
      <xdr:nvSpPr>
        <xdr:cNvPr id="61" name="Estrela de 5 pontas 60"/>
        <xdr:cNvSpPr/>
      </xdr:nvSpPr>
      <xdr:spPr>
        <a:xfrm>
          <a:off x="12734925" y="2800350"/>
          <a:ext cx="190500" cy="152400"/>
        </a:xfrm>
        <a:prstGeom prst="star5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57150</xdr:colOff>
      <xdr:row>15</xdr:row>
      <xdr:rowOff>0</xdr:rowOff>
    </xdr:from>
    <xdr:to>
      <xdr:col>17</xdr:col>
      <xdr:colOff>247650</xdr:colOff>
      <xdr:row>15</xdr:row>
      <xdr:rowOff>161925</xdr:rowOff>
    </xdr:to>
    <xdr:sp macro="" textlink="">
      <xdr:nvSpPr>
        <xdr:cNvPr id="62" name="Estrela de 5 pontas 61"/>
        <xdr:cNvSpPr/>
      </xdr:nvSpPr>
      <xdr:spPr>
        <a:xfrm>
          <a:off x="11715750" y="2990850"/>
          <a:ext cx="190500" cy="161925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314325</xdr:colOff>
      <xdr:row>15</xdr:row>
      <xdr:rowOff>0</xdr:rowOff>
    </xdr:from>
    <xdr:to>
      <xdr:col>17</xdr:col>
      <xdr:colOff>504825</xdr:colOff>
      <xdr:row>15</xdr:row>
      <xdr:rowOff>161925</xdr:rowOff>
    </xdr:to>
    <xdr:sp macro="" textlink="">
      <xdr:nvSpPr>
        <xdr:cNvPr id="63" name="Estrela de 5 pontas 62"/>
        <xdr:cNvSpPr/>
      </xdr:nvSpPr>
      <xdr:spPr>
        <a:xfrm>
          <a:off x="11972925" y="2990850"/>
          <a:ext cx="190500" cy="161925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552450</xdr:colOff>
      <xdr:row>15</xdr:row>
      <xdr:rowOff>0</xdr:rowOff>
    </xdr:from>
    <xdr:to>
      <xdr:col>18</xdr:col>
      <xdr:colOff>133350</xdr:colOff>
      <xdr:row>15</xdr:row>
      <xdr:rowOff>161925</xdr:rowOff>
    </xdr:to>
    <xdr:sp macro="" textlink="">
      <xdr:nvSpPr>
        <xdr:cNvPr id="64" name="Estrela de 5 pontas 63"/>
        <xdr:cNvSpPr/>
      </xdr:nvSpPr>
      <xdr:spPr>
        <a:xfrm>
          <a:off x="12211050" y="2990850"/>
          <a:ext cx="266700" cy="161925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171450</xdr:colOff>
      <xdr:row>15</xdr:row>
      <xdr:rowOff>0</xdr:rowOff>
    </xdr:from>
    <xdr:to>
      <xdr:col>18</xdr:col>
      <xdr:colOff>361950</xdr:colOff>
      <xdr:row>15</xdr:row>
      <xdr:rowOff>161925</xdr:rowOff>
    </xdr:to>
    <xdr:sp macro="" textlink="">
      <xdr:nvSpPr>
        <xdr:cNvPr id="65" name="Estrela de 5 pontas 64"/>
        <xdr:cNvSpPr/>
      </xdr:nvSpPr>
      <xdr:spPr>
        <a:xfrm>
          <a:off x="12515850" y="2990850"/>
          <a:ext cx="190500" cy="161925"/>
        </a:xfrm>
        <a:prstGeom prst="star5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390525</xdr:colOff>
      <xdr:row>15</xdr:row>
      <xdr:rowOff>0</xdr:rowOff>
    </xdr:from>
    <xdr:to>
      <xdr:col>18</xdr:col>
      <xdr:colOff>581025</xdr:colOff>
      <xdr:row>15</xdr:row>
      <xdr:rowOff>161925</xdr:rowOff>
    </xdr:to>
    <xdr:sp macro="" textlink="">
      <xdr:nvSpPr>
        <xdr:cNvPr id="66" name="Estrela de 5 pontas 65"/>
        <xdr:cNvSpPr/>
      </xdr:nvSpPr>
      <xdr:spPr>
        <a:xfrm>
          <a:off x="12734925" y="2990850"/>
          <a:ext cx="190500" cy="161925"/>
        </a:xfrm>
        <a:prstGeom prst="star5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38100</xdr:colOff>
      <xdr:row>13</xdr:row>
      <xdr:rowOff>9525</xdr:rowOff>
    </xdr:from>
    <xdr:to>
      <xdr:col>17</xdr:col>
      <xdr:colOff>228600</xdr:colOff>
      <xdr:row>13</xdr:row>
      <xdr:rowOff>171450</xdr:rowOff>
    </xdr:to>
    <xdr:sp macro="" textlink="">
      <xdr:nvSpPr>
        <xdr:cNvPr id="67" name="Estrela de 5 pontas 66"/>
        <xdr:cNvSpPr/>
      </xdr:nvSpPr>
      <xdr:spPr>
        <a:xfrm>
          <a:off x="11696700" y="2619375"/>
          <a:ext cx="190500" cy="161925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295275</xdr:colOff>
      <xdr:row>13</xdr:row>
      <xdr:rowOff>9525</xdr:rowOff>
    </xdr:from>
    <xdr:to>
      <xdr:col>17</xdr:col>
      <xdr:colOff>485775</xdr:colOff>
      <xdr:row>13</xdr:row>
      <xdr:rowOff>171450</xdr:rowOff>
    </xdr:to>
    <xdr:sp macro="" textlink="">
      <xdr:nvSpPr>
        <xdr:cNvPr id="68" name="Estrela de 5 pontas 67"/>
        <xdr:cNvSpPr/>
      </xdr:nvSpPr>
      <xdr:spPr>
        <a:xfrm>
          <a:off x="11953875" y="2619375"/>
          <a:ext cx="190500" cy="161925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533400</xdr:colOff>
      <xdr:row>13</xdr:row>
      <xdr:rowOff>9525</xdr:rowOff>
    </xdr:from>
    <xdr:to>
      <xdr:col>18</xdr:col>
      <xdr:colOff>114300</xdr:colOff>
      <xdr:row>13</xdr:row>
      <xdr:rowOff>171450</xdr:rowOff>
    </xdr:to>
    <xdr:sp macro="" textlink="">
      <xdr:nvSpPr>
        <xdr:cNvPr id="69" name="Estrela de 5 pontas 68"/>
        <xdr:cNvSpPr/>
      </xdr:nvSpPr>
      <xdr:spPr>
        <a:xfrm>
          <a:off x="12192000" y="2619375"/>
          <a:ext cx="266700" cy="161925"/>
        </a:xfrm>
        <a:prstGeom prst="star5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152400</xdr:colOff>
      <xdr:row>13</xdr:row>
      <xdr:rowOff>9525</xdr:rowOff>
    </xdr:from>
    <xdr:to>
      <xdr:col>18</xdr:col>
      <xdr:colOff>342900</xdr:colOff>
      <xdr:row>13</xdr:row>
      <xdr:rowOff>171450</xdr:rowOff>
    </xdr:to>
    <xdr:sp macro="" textlink="">
      <xdr:nvSpPr>
        <xdr:cNvPr id="70" name="Estrela de 5 pontas 69"/>
        <xdr:cNvSpPr/>
      </xdr:nvSpPr>
      <xdr:spPr>
        <a:xfrm>
          <a:off x="12496800" y="2619375"/>
          <a:ext cx="190500" cy="161925"/>
        </a:xfrm>
        <a:prstGeom prst="star5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371475</xdr:colOff>
      <xdr:row>13</xdr:row>
      <xdr:rowOff>9525</xdr:rowOff>
    </xdr:from>
    <xdr:to>
      <xdr:col>18</xdr:col>
      <xdr:colOff>561975</xdr:colOff>
      <xdr:row>13</xdr:row>
      <xdr:rowOff>171450</xdr:rowOff>
    </xdr:to>
    <xdr:sp macro="" textlink="">
      <xdr:nvSpPr>
        <xdr:cNvPr id="71" name="Estrela de 5 pontas 70"/>
        <xdr:cNvSpPr/>
      </xdr:nvSpPr>
      <xdr:spPr>
        <a:xfrm>
          <a:off x="12715875" y="2619375"/>
          <a:ext cx="190500" cy="161925"/>
        </a:xfrm>
        <a:prstGeom prst="star5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KO/Downloads/Nova%20apresenta&#231;&#227;o99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3"/>
      <sheetName val="Plan1 (2)"/>
      <sheetName val="Plan1"/>
      <sheetName val="Plan2"/>
      <sheetName val="Plan4"/>
      <sheetName val="Plan5"/>
      <sheetName val="Plan6"/>
      <sheetName val="Plan5 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9">
          <cell r="F9" t="str">
            <v>Incidentes</v>
          </cell>
          <cell r="G9" t="str">
            <v>requisições</v>
          </cell>
          <cell r="H9" t="str">
            <v>melhorias</v>
          </cell>
        </row>
        <row r="10">
          <cell r="E10" t="str">
            <v>Semana</v>
          </cell>
          <cell r="F10">
            <v>30</v>
          </cell>
          <cell r="G10">
            <v>12</v>
          </cell>
          <cell r="H10">
            <v>2</v>
          </cell>
        </row>
      </sheetData>
      <sheetData sheetId="7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/>
  <dimension ref="A1"/>
  <sheetViews>
    <sheetView showGridLines="0" showRowColHeaders="0" tabSelected="1" topLeftCell="A2" workbookViewId="0">
      <selection activeCell="E23" sqref="E23"/>
    </sheetView>
  </sheetViews>
  <sheetFormatPr defaultRowHeight="14.25"/>
  <sheetData/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2291" r:id="rId3" name="TextBox2">
          <controlPr defaultSize="0" autoLine="0" r:id="rId4">
            <anchor moveWithCells="1">
              <from>
                <xdr:col>8</xdr:col>
                <xdr:colOff>485775</xdr:colOff>
                <xdr:row>15</xdr:row>
                <xdr:rowOff>114300</xdr:rowOff>
              </from>
              <to>
                <xdr:col>11</xdr:col>
                <xdr:colOff>9525</xdr:colOff>
                <xdr:row>16</xdr:row>
                <xdr:rowOff>171450</xdr:rowOff>
              </to>
            </anchor>
          </controlPr>
        </control>
      </mc:Choice>
      <mc:Fallback>
        <control shapeId="12291" r:id="rId3" name="TextBox2"/>
      </mc:Fallback>
    </mc:AlternateContent>
    <mc:AlternateContent xmlns:mc="http://schemas.openxmlformats.org/markup-compatibility/2006">
      <mc:Choice Requires="x14">
        <control shapeId="12290" r:id="rId5" name="TextBox1">
          <controlPr defaultSize="0" autoLine="0" r:id="rId6">
            <anchor moveWithCells="1">
              <from>
                <xdr:col>8</xdr:col>
                <xdr:colOff>495300</xdr:colOff>
                <xdr:row>13</xdr:row>
                <xdr:rowOff>123825</xdr:rowOff>
              </from>
              <to>
                <xdr:col>11</xdr:col>
                <xdr:colOff>9525</xdr:colOff>
                <xdr:row>15</xdr:row>
                <xdr:rowOff>0</xdr:rowOff>
              </to>
            </anchor>
          </controlPr>
        </control>
      </mc:Choice>
      <mc:Fallback>
        <control shapeId="12290" r:id="rId5" name="Tex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BG40"/>
  <sheetViews>
    <sheetView showGridLines="0" showRowColHeaders="0" workbookViewId="0">
      <selection activeCell="BG15" sqref="BG15"/>
    </sheetView>
  </sheetViews>
  <sheetFormatPr defaultRowHeight="14.25"/>
  <cols>
    <col min="1" max="88" width="3.25" customWidth="1"/>
  </cols>
  <sheetData>
    <row r="1" spans="1:59" ht="15" customHeight="1">
      <c r="A1" s="58" t="s">
        <v>36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59"/>
      <c r="BA1" s="59"/>
      <c r="BB1" s="59"/>
      <c r="BC1" s="59"/>
      <c r="BD1" s="59"/>
      <c r="BE1" s="59"/>
      <c r="BF1" s="59"/>
      <c r="BG1" s="59"/>
    </row>
    <row r="2" spans="1:59" ht="15" customHeight="1">
      <c r="A2" s="58"/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</row>
    <row r="3" spans="1:59" ht="15" customHeight="1">
      <c r="A3" s="58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  <c r="AI3" s="59"/>
      <c r="AJ3" s="59"/>
      <c r="AK3" s="59"/>
      <c r="AL3" s="59"/>
      <c r="AM3" s="59"/>
      <c r="AN3" s="59"/>
      <c r="AO3" s="59"/>
      <c r="AP3" s="59"/>
      <c r="AQ3" s="59"/>
      <c r="AR3" s="59"/>
      <c r="AS3" s="59"/>
      <c r="AT3" s="59"/>
      <c r="AU3" s="59"/>
      <c r="AV3" s="59"/>
      <c r="AW3" s="59"/>
      <c r="AX3" s="59"/>
      <c r="AY3" s="59"/>
      <c r="AZ3" s="59"/>
      <c r="BA3" s="59"/>
      <c r="BB3" s="59"/>
      <c r="BC3" s="59"/>
      <c r="BD3" s="59"/>
      <c r="BE3" s="59"/>
      <c r="BF3" s="59"/>
      <c r="BG3" s="59"/>
    </row>
    <row r="4" spans="1:59" ht="15.75" customHeight="1" thickBot="1">
      <c r="A4" s="60"/>
      <c r="B4" s="61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  <c r="AL4" s="61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61"/>
    </row>
    <row r="5" spans="1:59" ht="15" thickTop="1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</row>
    <row r="6" spans="1:59" ht="15" customHeight="1">
      <c r="A6" s="2"/>
      <c r="B6" s="2"/>
      <c r="C6" s="2"/>
      <c r="D6" s="2"/>
      <c r="E6" s="2"/>
      <c r="F6" s="4"/>
      <c r="G6" s="5"/>
      <c r="H6" s="5"/>
      <c r="I6" s="5"/>
      <c r="J6" s="5"/>
      <c r="K6" s="5"/>
      <c r="L6" s="5"/>
      <c r="M6" s="12"/>
      <c r="N6" s="12"/>
      <c r="O6" s="12"/>
      <c r="P6" s="13"/>
      <c r="Q6" s="13"/>
      <c r="R6" s="11"/>
      <c r="S6" s="2"/>
      <c r="T6" s="4"/>
      <c r="U6" s="5"/>
      <c r="V6" s="5"/>
      <c r="W6" s="5"/>
      <c r="X6" s="5"/>
      <c r="Y6" s="5"/>
      <c r="Z6" s="5"/>
      <c r="AA6" s="62" t="s">
        <v>0</v>
      </c>
      <c r="AB6" s="62"/>
      <c r="AC6" s="62"/>
      <c r="AD6" s="64">
        <f>IF(ensinamento!G7="Janeiro",Db!X4,IF(ensinamento!G7="Fevereiro",Db!X5,IF(ensinamento!G7="Março",Db!X6,IF(ensinamento!G7="Abril",Db!X7,IF(ensinamento!G7="Maio",Db!X8,IF(ensinamento!G7="Junho",Db!X9,IF(ensinamento!G7="Julho",Db!X10,IF(ensinamento!G7="Agosto",Db!X11,IF(ensinamento!G7="Setembro",Db!X12,IF(ensinamento!G7="Outubro",Db!X13,IF(ensinamento!G7="Novembro",Db!X14,IF(ensinamento!G7="Dezembro",Db!X15," "))))))))))))</f>
        <v>26</v>
      </c>
      <c r="AE6" s="65"/>
      <c r="AF6" s="2"/>
      <c r="AG6" s="14"/>
      <c r="AH6" s="15"/>
      <c r="AI6" s="15"/>
      <c r="AJ6" s="15"/>
      <c r="AK6" s="15"/>
      <c r="AL6" s="15"/>
      <c r="AM6" s="15"/>
      <c r="AN6" s="16"/>
      <c r="AO6" s="16"/>
      <c r="AP6" s="16"/>
      <c r="AQ6" s="16"/>
      <c r="AR6" s="16"/>
      <c r="AS6" s="17"/>
      <c r="AT6" s="2"/>
      <c r="AU6" s="68" t="s">
        <v>35</v>
      </c>
      <c r="AV6" s="69"/>
      <c r="AW6" s="69"/>
      <c r="AX6" s="69"/>
      <c r="AY6" s="69"/>
      <c r="AZ6" s="69"/>
      <c r="BA6" s="69"/>
      <c r="BB6" s="69"/>
      <c r="BC6" s="70"/>
      <c r="BD6" s="2"/>
      <c r="BE6" s="2"/>
      <c r="BF6" s="2"/>
      <c r="BG6" s="2"/>
    </row>
    <row r="7" spans="1:59" ht="15" customHeight="1">
      <c r="A7" s="2"/>
      <c r="B7" s="2"/>
      <c r="C7" s="2"/>
      <c r="D7" s="2"/>
      <c r="E7" s="2"/>
      <c r="F7" s="6"/>
      <c r="G7" s="71" t="s">
        <v>9</v>
      </c>
      <c r="H7" s="71"/>
      <c r="I7" s="71"/>
      <c r="J7" s="71"/>
      <c r="K7" s="71"/>
      <c r="L7" s="71"/>
      <c r="M7" s="71"/>
      <c r="N7" s="71"/>
      <c r="O7" s="71"/>
      <c r="P7" s="71"/>
      <c r="Q7" s="71"/>
      <c r="R7" s="7"/>
      <c r="S7" s="2"/>
      <c r="T7" s="6"/>
      <c r="U7" s="72">
        <f>Db!M5</f>
        <v>1675</v>
      </c>
      <c r="V7" s="72"/>
      <c r="W7" s="72"/>
      <c r="X7" s="72"/>
      <c r="Y7" s="72"/>
      <c r="Z7" s="3"/>
      <c r="AA7" s="63"/>
      <c r="AB7" s="63"/>
      <c r="AC7" s="63"/>
      <c r="AD7" s="66"/>
      <c r="AE7" s="67"/>
      <c r="AF7" s="2"/>
      <c r="AG7" s="18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20"/>
      <c r="AT7" s="2"/>
      <c r="AU7" s="6"/>
      <c r="AV7" s="46"/>
      <c r="AW7" s="46"/>
      <c r="AX7" s="46"/>
      <c r="AY7" s="46"/>
      <c r="AZ7" s="46"/>
      <c r="BA7" s="46"/>
      <c r="BB7" s="46"/>
      <c r="BC7" s="25"/>
      <c r="BD7" s="2"/>
      <c r="BE7" s="2"/>
      <c r="BF7" s="2"/>
      <c r="BG7" s="2"/>
    </row>
    <row r="8" spans="1:59" ht="15" customHeight="1">
      <c r="A8" s="2"/>
      <c r="B8" s="2"/>
      <c r="C8" s="2"/>
      <c r="D8" s="2"/>
      <c r="E8" s="2"/>
      <c r="F8" s="6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"/>
      <c r="S8" s="2"/>
      <c r="T8" s="6"/>
      <c r="U8" s="72"/>
      <c r="V8" s="72"/>
      <c r="W8" s="72"/>
      <c r="X8" s="72"/>
      <c r="Y8" s="72"/>
      <c r="Z8" s="3"/>
      <c r="AA8" s="3"/>
      <c r="AB8" s="3"/>
      <c r="AC8" s="3"/>
      <c r="AD8" s="3"/>
      <c r="AE8" s="7"/>
      <c r="AF8" s="2"/>
      <c r="AG8" s="18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20"/>
      <c r="AT8" s="2"/>
      <c r="AU8" s="6"/>
      <c r="AV8" s="73" t="s">
        <v>33</v>
      </c>
      <c r="AW8" s="73"/>
      <c r="AX8" s="73"/>
      <c r="AY8" s="73"/>
      <c r="AZ8" s="74">
        <v>2012</v>
      </c>
      <c r="BA8" s="75"/>
      <c r="BB8" s="76"/>
      <c r="BC8" s="25"/>
      <c r="BD8" s="2"/>
      <c r="BE8" s="2"/>
      <c r="BF8" s="2"/>
      <c r="BG8" s="2"/>
    </row>
    <row r="9" spans="1:59" ht="15" customHeight="1">
      <c r="A9" s="2"/>
      <c r="B9" s="2"/>
      <c r="C9" s="2"/>
      <c r="D9" s="2"/>
      <c r="E9" s="2"/>
      <c r="F9" s="6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"/>
      <c r="S9" s="2"/>
      <c r="T9" s="6"/>
      <c r="U9" s="72"/>
      <c r="V9" s="72"/>
      <c r="W9" s="72"/>
      <c r="X9" s="72"/>
      <c r="Y9" s="72"/>
      <c r="Z9" s="3"/>
      <c r="AA9" s="3"/>
      <c r="AB9" s="3"/>
      <c r="AC9" s="3"/>
      <c r="AD9" s="3"/>
      <c r="AE9" s="7"/>
      <c r="AF9" s="2"/>
      <c r="AG9" s="18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20"/>
      <c r="AT9" s="2"/>
      <c r="AU9" s="6"/>
      <c r="AV9" s="45" t="s">
        <v>34</v>
      </c>
      <c r="AW9" s="45"/>
      <c r="AX9" s="45"/>
      <c r="AY9" s="45"/>
      <c r="AZ9" s="74">
        <v>2014</v>
      </c>
      <c r="BA9" s="75"/>
      <c r="BB9" s="76"/>
      <c r="BC9" s="25"/>
      <c r="BD9" s="2"/>
      <c r="BE9" s="2"/>
      <c r="BF9" s="2"/>
      <c r="BG9" s="2"/>
    </row>
    <row r="10" spans="1:59" ht="15" thickBot="1">
      <c r="A10" s="2"/>
      <c r="B10" s="2"/>
      <c r="C10" s="2"/>
      <c r="D10" s="2"/>
      <c r="E10" s="2"/>
      <c r="F10" s="8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10"/>
      <c r="S10" s="2"/>
      <c r="T10" s="8"/>
      <c r="U10" s="9"/>
      <c r="V10" s="9"/>
      <c r="W10" s="9"/>
      <c r="X10" s="9"/>
      <c r="Y10" s="9"/>
      <c r="Z10" s="9"/>
      <c r="AA10" s="9"/>
      <c r="AB10" s="9"/>
      <c r="AC10" s="9"/>
      <c r="AD10" s="9"/>
      <c r="AE10" s="10"/>
      <c r="AF10" s="2"/>
      <c r="AG10" s="21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3"/>
      <c r="AT10" s="2"/>
      <c r="AU10" s="26"/>
      <c r="AV10" s="27"/>
      <c r="AW10" s="27"/>
      <c r="AX10" s="27"/>
      <c r="AY10" s="27"/>
      <c r="AZ10" s="27"/>
      <c r="BA10" s="27"/>
      <c r="BB10" s="27"/>
      <c r="BC10" s="28"/>
      <c r="BD10" s="2"/>
      <c r="BE10" s="2"/>
      <c r="BF10" s="2"/>
      <c r="BG10" s="2"/>
    </row>
    <row r="11" spans="1:59" ht="15" thickTop="1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</row>
    <row r="12" spans="1:59">
      <c r="A12" s="2"/>
      <c r="B12" s="2"/>
      <c r="C12" s="2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2"/>
      <c r="BF12" s="2"/>
      <c r="BG12" s="2"/>
    </row>
    <row r="13" spans="1:59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</row>
    <row r="14" spans="1:59">
      <c r="A14" s="2"/>
      <c r="B14" s="2"/>
      <c r="C14" s="2"/>
      <c r="D14" s="4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24"/>
      <c r="BE14" s="2"/>
      <c r="BF14" s="2"/>
      <c r="BG14" s="2"/>
    </row>
    <row r="15" spans="1:59" ht="15.75" thickBot="1">
      <c r="A15" s="2"/>
      <c r="B15" s="2"/>
      <c r="C15" s="2"/>
      <c r="D15" s="6"/>
      <c r="E15" s="44" t="s">
        <v>28</v>
      </c>
      <c r="F15" s="44"/>
      <c r="G15" s="44"/>
      <c r="H15" s="44"/>
      <c r="I15" s="41"/>
      <c r="J15" s="41"/>
      <c r="K15" s="41"/>
      <c r="L15" s="42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25"/>
      <c r="BE15" s="2"/>
      <c r="BF15" s="2"/>
      <c r="BG15" s="2"/>
    </row>
    <row r="16" spans="1:59" ht="15.75" thickTop="1" thickBot="1">
      <c r="A16" s="2"/>
      <c r="B16" s="2"/>
      <c r="C16" s="2"/>
      <c r="D16" s="6"/>
      <c r="E16" s="43"/>
      <c r="F16" s="43"/>
      <c r="G16" s="43"/>
      <c r="H16" s="43"/>
      <c r="I16" s="84" t="s">
        <v>31</v>
      </c>
      <c r="J16" s="84"/>
      <c r="K16" s="84" t="s">
        <v>32</v>
      </c>
      <c r="L16" s="84"/>
      <c r="M16" s="84" t="str">
        <f>IF(AZ8&lt;AZ9,CONCATENATE("Comp",AZ8),"")</f>
        <v>Comp2012</v>
      </c>
      <c r="N16" s="84"/>
      <c r="O16" s="84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25"/>
      <c r="BE16" s="2"/>
      <c r="BF16" s="2"/>
      <c r="BG16" s="2"/>
    </row>
    <row r="17" spans="1:59" ht="15.75" thickTop="1" thickBot="1">
      <c r="A17" s="2"/>
      <c r="B17" s="2"/>
      <c r="C17" s="2"/>
      <c r="D17" s="6"/>
      <c r="E17" s="85" t="s">
        <v>29</v>
      </c>
      <c r="F17" s="85"/>
      <c r="G17" s="85"/>
      <c r="H17" s="85"/>
      <c r="I17" s="86">
        <f>Db!I5</f>
        <v>133</v>
      </c>
      <c r="J17" s="87"/>
      <c r="K17" s="80">
        <f>Db!I18</f>
        <v>133.5</v>
      </c>
      <c r="L17" s="81"/>
      <c r="M17" s="82">
        <f>IF(AZ8=Db!E20,Db!E22,IF(AZ8=Db!G20,Db!G22,IF(AZ8=Db!I20,Db!I22)))</f>
        <v>100</v>
      </c>
      <c r="N17" s="83"/>
      <c r="O17" s="8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25"/>
      <c r="BE17" s="2"/>
      <c r="BF17" s="2"/>
      <c r="BG17" s="2"/>
    </row>
    <row r="18" spans="1:59" ht="15" thickTop="1">
      <c r="A18" s="2"/>
      <c r="B18" s="2"/>
      <c r="C18" s="2"/>
      <c r="D18" s="6"/>
      <c r="E18" s="77" t="s">
        <v>30</v>
      </c>
      <c r="F18" s="77"/>
      <c r="G18" s="77"/>
      <c r="H18" s="77"/>
      <c r="I18" s="78">
        <f>Db!E5</f>
        <v>1542</v>
      </c>
      <c r="J18" s="79"/>
      <c r="K18" s="80">
        <f>Db!E18</f>
        <v>1733.5</v>
      </c>
      <c r="L18" s="81"/>
      <c r="M18" s="82">
        <f>IF(AZ8=Db!E20,Db!E21,IF(AZ8=Db!G20,Db!G21,IF(AZ8=Db!I20,Db!I21)))</f>
        <v>2450</v>
      </c>
      <c r="N18" s="83"/>
      <c r="O18" s="8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25"/>
      <c r="BE18" s="2"/>
      <c r="BF18" s="2"/>
      <c r="BG18" s="2"/>
    </row>
    <row r="19" spans="1:59">
      <c r="A19" s="2"/>
      <c r="B19" s="2"/>
      <c r="C19" s="2"/>
      <c r="D19" s="6"/>
      <c r="E19" s="3"/>
      <c r="F19" s="3"/>
      <c r="G19" s="3"/>
      <c r="H19" s="3"/>
      <c r="I19" s="40"/>
      <c r="J19" s="40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25"/>
      <c r="BE19" s="2"/>
      <c r="BF19" s="2"/>
      <c r="BG19" s="2"/>
    </row>
    <row r="20" spans="1:59">
      <c r="A20" s="2"/>
      <c r="B20" s="2"/>
      <c r="C20" s="2"/>
      <c r="D20" s="6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25"/>
      <c r="BE20" s="2"/>
      <c r="BF20" s="2"/>
      <c r="BG20" s="2"/>
    </row>
    <row r="21" spans="1:59">
      <c r="A21" s="2"/>
      <c r="B21" s="2"/>
      <c r="C21" s="2"/>
      <c r="D21" s="6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25"/>
      <c r="BE21" s="2"/>
      <c r="BF21" s="2"/>
      <c r="BG21" s="2"/>
    </row>
    <row r="22" spans="1:59">
      <c r="A22" s="2"/>
      <c r="B22" s="2"/>
      <c r="C22" s="2"/>
      <c r="D22" s="6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25"/>
      <c r="BE22" s="2"/>
      <c r="BF22" s="2"/>
      <c r="BG22" s="2"/>
    </row>
    <row r="23" spans="1:59">
      <c r="A23" s="2"/>
      <c r="B23" s="2"/>
      <c r="C23" s="2"/>
      <c r="D23" s="6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25"/>
      <c r="BE23" s="2"/>
      <c r="BF23" s="2"/>
      <c r="BG23" s="2"/>
    </row>
    <row r="24" spans="1:59">
      <c r="A24" s="2"/>
      <c r="B24" s="2"/>
      <c r="C24" s="2"/>
      <c r="D24" s="6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25"/>
      <c r="BE24" s="2"/>
      <c r="BF24" s="2"/>
      <c r="BG24" s="2"/>
    </row>
    <row r="25" spans="1:59">
      <c r="A25" s="2"/>
      <c r="B25" s="2"/>
      <c r="C25" s="2"/>
      <c r="D25" s="6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25"/>
      <c r="BE25" s="2"/>
      <c r="BF25" s="2"/>
      <c r="BG25" s="2"/>
    </row>
    <row r="26" spans="1:59">
      <c r="A26" s="2"/>
      <c r="B26" s="2"/>
      <c r="C26" s="2"/>
      <c r="D26" s="6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25"/>
      <c r="BE26" s="2"/>
      <c r="BF26" s="2"/>
      <c r="BG26" s="2"/>
    </row>
    <row r="27" spans="1:59">
      <c r="A27" s="2"/>
      <c r="B27" s="2"/>
      <c r="C27" s="2"/>
      <c r="D27" s="6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25"/>
      <c r="BE27" s="2"/>
      <c r="BF27" s="2"/>
      <c r="BG27" s="2"/>
    </row>
    <row r="28" spans="1:59">
      <c r="A28" s="2"/>
      <c r="B28" s="2"/>
      <c r="C28" s="2"/>
      <c r="D28" s="6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25"/>
      <c r="BE28" s="2"/>
      <c r="BF28" s="2"/>
      <c r="BG28" s="2"/>
    </row>
    <row r="29" spans="1:59">
      <c r="A29" s="2"/>
      <c r="B29" s="2"/>
      <c r="C29" s="2"/>
      <c r="D29" s="6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25"/>
      <c r="BE29" s="2"/>
      <c r="BF29" s="2"/>
      <c r="BG29" s="2"/>
    </row>
    <row r="30" spans="1:59" ht="15" thickBot="1">
      <c r="A30" s="2"/>
      <c r="B30" s="2"/>
      <c r="C30" s="2"/>
      <c r="D30" s="26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7"/>
      <c r="BA30" s="27"/>
      <c r="BB30" s="27"/>
      <c r="BC30" s="27"/>
      <c r="BD30" s="28"/>
      <c r="BE30" s="2"/>
      <c r="BF30" s="2"/>
      <c r="BG30" s="2"/>
    </row>
    <row r="31" spans="1:59" ht="15" thickTop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</row>
    <row r="32" spans="1:59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</row>
    <row r="33" spans="1:59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</row>
    <row r="34" spans="1:59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</row>
    <row r="35" spans="1:59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</row>
    <row r="36" spans="1:59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</row>
    <row r="37" spans="1:59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</row>
    <row r="38" spans="1:59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</row>
    <row r="39" spans="1:59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</row>
    <row r="40" spans="1:59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</row>
  </sheetData>
  <mergeCells count="20">
    <mergeCell ref="E18:H18"/>
    <mergeCell ref="I18:J18"/>
    <mergeCell ref="K18:L18"/>
    <mergeCell ref="M18:O18"/>
    <mergeCell ref="I16:J16"/>
    <mergeCell ref="K16:L16"/>
    <mergeCell ref="M16:O16"/>
    <mergeCell ref="E17:H17"/>
    <mergeCell ref="I17:J17"/>
    <mergeCell ref="K17:L17"/>
    <mergeCell ref="M17:O17"/>
    <mergeCell ref="A1:BG4"/>
    <mergeCell ref="AA6:AC7"/>
    <mergeCell ref="AD6:AE7"/>
    <mergeCell ref="AU6:BC6"/>
    <mergeCell ref="G7:Q9"/>
    <mergeCell ref="U7:Y9"/>
    <mergeCell ref="AV8:AY8"/>
    <mergeCell ref="AZ8:BB8"/>
    <mergeCell ref="AZ9:BB9"/>
  </mergeCells>
  <conditionalFormatting sqref="AZ8:BB8">
    <cfRule type="cellIs" dxfId="9" priority="1" operator="greaterThanOrEqual">
      <formula>$AZ$9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Db!$AT$5:$AT$16</xm:f>
          </x14:formula1>
          <xm:sqref>G7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BH40"/>
  <sheetViews>
    <sheetView showGridLines="0" showRowColHeaders="0" workbookViewId="0">
      <selection activeCell="AF34" sqref="AF34"/>
    </sheetView>
  </sheetViews>
  <sheetFormatPr defaultRowHeight="14.25"/>
  <cols>
    <col min="1" max="24" width="3.25" customWidth="1"/>
    <col min="25" max="25" width="3.25" style="54" customWidth="1"/>
    <col min="26" max="89" width="3.25" customWidth="1"/>
  </cols>
  <sheetData>
    <row r="1" spans="1:60" ht="15" customHeight="1">
      <c r="A1" s="58" t="s">
        <v>36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59"/>
      <c r="BA1" s="59"/>
      <c r="BB1" s="59"/>
      <c r="BC1" s="59"/>
      <c r="BD1" s="59"/>
      <c r="BE1" s="59"/>
      <c r="BF1" s="59"/>
      <c r="BG1" s="59"/>
      <c r="BH1" s="59"/>
    </row>
    <row r="2" spans="1:60" ht="15" customHeight="1">
      <c r="A2" s="58"/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</row>
    <row r="3" spans="1:60" ht="15" customHeight="1">
      <c r="A3" s="58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  <c r="AI3" s="59"/>
      <c r="AJ3" s="59"/>
      <c r="AK3" s="59"/>
      <c r="AL3" s="59"/>
      <c r="AM3" s="59"/>
      <c r="AN3" s="59"/>
      <c r="AO3" s="59"/>
      <c r="AP3" s="59"/>
      <c r="AQ3" s="59"/>
      <c r="AR3" s="59"/>
      <c r="AS3" s="59"/>
      <c r="AT3" s="59"/>
      <c r="AU3" s="59"/>
      <c r="AV3" s="59"/>
      <c r="AW3" s="59"/>
      <c r="AX3" s="59"/>
      <c r="AY3" s="59"/>
      <c r="AZ3" s="59"/>
      <c r="BA3" s="59"/>
      <c r="BB3" s="59"/>
      <c r="BC3" s="59"/>
      <c r="BD3" s="59"/>
      <c r="BE3" s="59"/>
      <c r="BF3" s="59"/>
      <c r="BG3" s="59"/>
      <c r="BH3" s="59"/>
    </row>
    <row r="4" spans="1:60" ht="15.75" customHeight="1" thickBot="1">
      <c r="A4" s="60"/>
      <c r="B4" s="61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  <c r="AL4" s="61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61"/>
      <c r="BH4" s="61"/>
    </row>
    <row r="5" spans="1:60" ht="15" thickTop="1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</row>
    <row r="6" spans="1:60" ht="15" customHeight="1">
      <c r="A6" s="2"/>
      <c r="B6" s="2"/>
      <c r="C6" s="2"/>
      <c r="D6" s="2"/>
      <c r="E6" s="2"/>
      <c r="F6" s="4"/>
      <c r="G6" s="5"/>
      <c r="H6" s="5"/>
      <c r="I6" s="5"/>
      <c r="J6" s="5"/>
      <c r="K6" s="5"/>
      <c r="L6" s="5"/>
      <c r="M6" s="12"/>
      <c r="N6" s="12"/>
      <c r="O6" s="12"/>
      <c r="P6" s="13"/>
      <c r="Q6" s="13"/>
      <c r="R6" s="11"/>
      <c r="S6" s="2"/>
      <c r="T6" s="4"/>
      <c r="U6" s="5"/>
      <c r="V6" s="5"/>
      <c r="W6" s="5"/>
      <c r="X6" s="5"/>
      <c r="Y6" s="5"/>
      <c r="Z6" s="5"/>
      <c r="AA6" s="5"/>
      <c r="AB6" s="62" t="s">
        <v>0</v>
      </c>
      <c r="AC6" s="62"/>
      <c r="AD6" s="62"/>
      <c r="AE6" s="64">
        <f>IF(dashboard!G7="Janeiro",Db!X4,IF(dashboard!G7="Fevereiro",Db!X5,IF(dashboard!G7="Março",Db!X6,IF(dashboard!G7="Abril",Db!X7,IF(dashboard!G7="Maio",Db!X8,IF(dashboard!G7="Junho",Db!X9,IF(dashboard!G7="Julho",Db!X10,IF(dashboard!G7="Agosto",Db!X11,IF(dashboard!G7="Setembro",Db!X12,IF(dashboard!G7="Outubro",Db!X13,IF(dashboard!G7="Novembro",Db!X14,IF(dashboard!G7="Dezembro",Db!X15," "))))))))))))</f>
        <v>26</v>
      </c>
      <c r="AF6" s="65"/>
      <c r="AG6" s="2"/>
      <c r="AH6" s="14"/>
      <c r="AI6" s="15"/>
      <c r="AJ6" s="15"/>
      <c r="AK6" s="15"/>
      <c r="AL6" s="15"/>
      <c r="AM6" s="15"/>
      <c r="AN6" s="15"/>
      <c r="AO6" s="16"/>
      <c r="AP6" s="16"/>
      <c r="AQ6" s="16"/>
      <c r="AR6" s="16"/>
      <c r="AS6" s="16"/>
      <c r="AT6" s="17"/>
      <c r="AU6" s="2"/>
      <c r="AV6" s="68" t="s">
        <v>35</v>
      </c>
      <c r="AW6" s="69"/>
      <c r="AX6" s="69"/>
      <c r="AY6" s="69"/>
      <c r="AZ6" s="69"/>
      <c r="BA6" s="69"/>
      <c r="BB6" s="69"/>
      <c r="BC6" s="69"/>
      <c r="BD6" s="70"/>
      <c r="BE6" s="2"/>
      <c r="BF6" s="2"/>
      <c r="BG6" s="2"/>
      <c r="BH6" s="2"/>
    </row>
    <row r="7" spans="1:60" ht="15" customHeight="1">
      <c r="A7" s="2"/>
      <c r="B7" s="2"/>
      <c r="C7" s="2"/>
      <c r="D7" s="2"/>
      <c r="E7" s="2"/>
      <c r="F7" s="6"/>
      <c r="G7" s="71" t="s">
        <v>12</v>
      </c>
      <c r="H7" s="71"/>
      <c r="I7" s="71"/>
      <c r="J7" s="71"/>
      <c r="K7" s="71"/>
      <c r="L7" s="71"/>
      <c r="M7" s="71"/>
      <c r="N7" s="71"/>
      <c r="O7" s="71"/>
      <c r="P7" s="71"/>
      <c r="Q7" s="71"/>
      <c r="R7" s="7"/>
      <c r="S7" s="2"/>
      <c r="T7" s="6"/>
      <c r="U7" s="72">
        <f>Db!M5</f>
        <v>1675</v>
      </c>
      <c r="V7" s="72"/>
      <c r="W7" s="72"/>
      <c r="X7" s="72"/>
      <c r="Y7" s="72"/>
      <c r="Z7" s="72"/>
      <c r="AA7" s="3"/>
      <c r="AB7" s="63"/>
      <c r="AC7" s="63"/>
      <c r="AD7" s="63"/>
      <c r="AE7" s="66"/>
      <c r="AF7" s="67"/>
      <c r="AG7" s="2"/>
      <c r="AH7" s="18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20"/>
      <c r="AU7" s="2"/>
      <c r="AV7" s="6"/>
      <c r="AW7" s="46"/>
      <c r="AX7" s="46"/>
      <c r="AY7" s="46"/>
      <c r="AZ7" s="46"/>
      <c r="BA7" s="46"/>
      <c r="BB7" s="46"/>
      <c r="BC7" s="46"/>
      <c r="BD7" s="25"/>
      <c r="BE7" s="2"/>
      <c r="BF7" s="2"/>
      <c r="BG7" s="2"/>
      <c r="BH7" s="2"/>
    </row>
    <row r="8" spans="1:60" ht="15" customHeight="1">
      <c r="A8" s="2"/>
      <c r="B8" s="2"/>
      <c r="C8" s="2"/>
      <c r="D8" s="2"/>
      <c r="E8" s="2"/>
      <c r="F8" s="6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"/>
      <c r="S8" s="2"/>
      <c r="T8" s="6"/>
      <c r="U8" s="72"/>
      <c r="V8" s="72"/>
      <c r="W8" s="72"/>
      <c r="X8" s="72"/>
      <c r="Y8" s="72"/>
      <c r="Z8" s="72"/>
      <c r="AA8" s="3"/>
      <c r="AB8" s="3"/>
      <c r="AC8" s="3"/>
      <c r="AD8" s="3"/>
      <c r="AE8" s="3"/>
      <c r="AF8" s="7"/>
      <c r="AG8" s="2"/>
      <c r="AH8" s="18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20"/>
      <c r="AU8" s="2"/>
      <c r="AV8" s="6"/>
      <c r="AW8" s="73" t="s">
        <v>33</v>
      </c>
      <c r="AX8" s="73"/>
      <c r="AY8" s="73"/>
      <c r="AZ8" s="73"/>
      <c r="BA8" s="98">
        <v>2013</v>
      </c>
      <c r="BB8" s="99"/>
      <c r="BC8" s="100"/>
      <c r="BD8" s="25"/>
      <c r="BE8" s="2"/>
      <c r="BF8" s="2"/>
      <c r="BG8" s="2"/>
      <c r="BH8" s="2"/>
    </row>
    <row r="9" spans="1:60" ht="15" customHeight="1">
      <c r="A9" s="2"/>
      <c r="B9" s="2"/>
      <c r="C9" s="2"/>
      <c r="D9" s="2"/>
      <c r="E9" s="2"/>
      <c r="F9" s="6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"/>
      <c r="S9" s="2"/>
      <c r="T9" s="6"/>
      <c r="U9" s="72"/>
      <c r="V9" s="72"/>
      <c r="W9" s="72"/>
      <c r="X9" s="72"/>
      <c r="Y9" s="72"/>
      <c r="Z9" s="72"/>
      <c r="AA9" s="3"/>
      <c r="AB9" s="3"/>
      <c r="AC9" s="3"/>
      <c r="AD9" s="3"/>
      <c r="AE9" s="3"/>
      <c r="AF9" s="7"/>
      <c r="AG9" s="2"/>
      <c r="AH9" s="18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20"/>
      <c r="AU9" s="2"/>
      <c r="AV9" s="6"/>
      <c r="AW9" s="45" t="s">
        <v>34</v>
      </c>
      <c r="AX9" s="45"/>
      <c r="AY9" s="45"/>
      <c r="AZ9" s="45"/>
      <c r="BA9" s="98">
        <v>2014</v>
      </c>
      <c r="BB9" s="99"/>
      <c r="BC9" s="100"/>
      <c r="BD9" s="25"/>
      <c r="BE9" s="2"/>
      <c r="BF9" s="2"/>
      <c r="BG9" s="2"/>
      <c r="BH9" s="2"/>
    </row>
    <row r="10" spans="1:60" ht="15" thickBot="1">
      <c r="A10" s="2"/>
      <c r="B10" s="2"/>
      <c r="C10" s="2"/>
      <c r="D10" s="2"/>
      <c r="E10" s="2"/>
      <c r="F10" s="8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10"/>
      <c r="S10" s="2"/>
      <c r="T10" s="8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10"/>
      <c r="AG10" s="2"/>
      <c r="AH10" s="21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3"/>
      <c r="AU10" s="2"/>
      <c r="AV10" s="26"/>
      <c r="AW10" s="27"/>
      <c r="AX10" s="27"/>
      <c r="AY10" s="27"/>
      <c r="AZ10" s="27"/>
      <c r="BA10" s="27"/>
      <c r="BB10" s="27"/>
      <c r="BC10" s="27"/>
      <c r="BD10" s="28"/>
      <c r="BE10" s="2"/>
      <c r="BF10" s="2"/>
      <c r="BG10" s="2"/>
      <c r="BH10" s="2"/>
    </row>
    <row r="11" spans="1:60" ht="15" thickTop="1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</row>
    <row r="12" spans="1:60">
      <c r="A12" s="2"/>
      <c r="B12" s="2"/>
      <c r="C12" s="2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2"/>
      <c r="BG12" s="2"/>
      <c r="BH12" s="2"/>
    </row>
    <row r="13" spans="1:60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</row>
    <row r="14" spans="1:60">
      <c r="A14" s="2"/>
      <c r="B14" s="2"/>
      <c r="C14" s="2"/>
      <c r="D14" s="4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24"/>
      <c r="BF14" s="2"/>
      <c r="BG14" s="2"/>
      <c r="BH14" s="2"/>
    </row>
    <row r="15" spans="1:60" ht="15.75" thickBot="1">
      <c r="A15" s="2"/>
      <c r="B15" s="2"/>
      <c r="C15" s="2"/>
      <c r="D15" s="6"/>
      <c r="E15" s="44" t="s">
        <v>28</v>
      </c>
      <c r="F15" s="44"/>
      <c r="G15" s="44"/>
      <c r="H15" s="44"/>
      <c r="I15" s="41"/>
      <c r="J15" s="41"/>
      <c r="K15" s="41"/>
      <c r="L15" s="42"/>
      <c r="M15" s="3"/>
      <c r="N15" s="3"/>
      <c r="O15" s="3"/>
      <c r="P15" s="3"/>
      <c r="Q15" s="3"/>
      <c r="R15" s="3"/>
      <c r="S15" s="55" t="s">
        <v>47</v>
      </c>
      <c r="T15" s="55"/>
      <c r="U15" s="55"/>
      <c r="V15" s="55"/>
      <c r="W15" s="55"/>
      <c r="X15" s="55"/>
      <c r="Y15" s="93" t="s">
        <v>53</v>
      </c>
      <c r="Z15" s="93"/>
      <c r="AA15" s="93"/>
      <c r="AB15" s="90" t="s">
        <v>19</v>
      </c>
      <c r="AC15" s="90"/>
      <c r="AD15" s="90" t="s">
        <v>20</v>
      </c>
      <c r="AE15" s="90"/>
      <c r="AF15" s="90" t="s">
        <v>21</v>
      </c>
      <c r="AG15" s="90"/>
      <c r="AH15" s="90" t="s">
        <v>22</v>
      </c>
      <c r="AI15" s="90"/>
      <c r="AJ15" s="90" t="s">
        <v>21</v>
      </c>
      <c r="AK15" s="90" t="s">
        <v>24</v>
      </c>
      <c r="AL15" s="90" t="s">
        <v>19</v>
      </c>
      <c r="AM15" s="90" t="s">
        <v>26</v>
      </c>
      <c r="AN15" s="90" t="s">
        <v>19</v>
      </c>
      <c r="AO15" s="90"/>
      <c r="AP15" s="90" t="s">
        <v>22</v>
      </c>
      <c r="AQ15" s="90"/>
      <c r="AR15" s="90" t="s">
        <v>23</v>
      </c>
      <c r="AS15" s="90"/>
      <c r="AT15" s="90" t="s">
        <v>25</v>
      </c>
      <c r="AU15" s="90"/>
      <c r="AV15" s="90" t="s">
        <v>24</v>
      </c>
      <c r="AW15" s="90"/>
      <c r="AX15" s="90" t="s">
        <v>26</v>
      </c>
      <c r="AY15" s="90"/>
      <c r="AZ15" s="3"/>
      <c r="BA15" s="3"/>
      <c r="BB15" s="3"/>
      <c r="BC15" s="3"/>
      <c r="BD15" s="3"/>
      <c r="BE15" s="25"/>
      <c r="BF15" s="2"/>
      <c r="BG15" s="2"/>
      <c r="BH15" s="2"/>
    </row>
    <row r="16" spans="1:60" ht="15.75" thickTop="1" thickBot="1">
      <c r="A16" s="2"/>
      <c r="B16" s="2"/>
      <c r="C16" s="2"/>
      <c r="D16" s="6"/>
      <c r="E16" s="43"/>
      <c r="F16" s="43"/>
      <c r="G16" s="43"/>
      <c r="H16" s="43"/>
      <c r="I16" s="84" t="s">
        <v>31</v>
      </c>
      <c r="J16" s="84"/>
      <c r="K16" s="84" t="s">
        <v>32</v>
      </c>
      <c r="L16" s="84"/>
      <c r="M16" s="84" t="str">
        <f>CONCATENATE("Comp",BA8)</f>
        <v>Comp2013</v>
      </c>
      <c r="N16" s="84"/>
      <c r="O16" s="84"/>
      <c r="P16" s="3"/>
      <c r="Q16" s="3"/>
      <c r="R16" s="3"/>
      <c r="S16" s="95" t="s">
        <v>48</v>
      </c>
      <c r="T16" s="95"/>
      <c r="U16" s="95"/>
      <c r="V16" s="95"/>
      <c r="W16" s="95"/>
      <c r="X16" s="95"/>
      <c r="Y16" s="56" t="s">
        <v>54</v>
      </c>
      <c r="Z16" s="92">
        <v>1</v>
      </c>
      <c r="AA16" s="92"/>
      <c r="AB16" s="89">
        <v>0.83</v>
      </c>
      <c r="AC16" s="89"/>
      <c r="AD16" s="89">
        <v>1</v>
      </c>
      <c r="AE16" s="89"/>
      <c r="AF16" s="89">
        <v>1</v>
      </c>
      <c r="AG16" s="89"/>
      <c r="AH16" s="89">
        <v>1</v>
      </c>
      <c r="AI16" s="89"/>
      <c r="AJ16" s="89">
        <v>0.97</v>
      </c>
      <c r="AK16" s="89"/>
      <c r="AL16" s="89">
        <v>0.98</v>
      </c>
      <c r="AM16" s="89"/>
      <c r="AN16" s="89">
        <v>1</v>
      </c>
      <c r="AO16" s="89"/>
      <c r="AP16" s="89">
        <v>0.99</v>
      </c>
      <c r="AQ16" s="89"/>
      <c r="AR16" s="89">
        <v>1</v>
      </c>
      <c r="AS16" s="89"/>
      <c r="AT16" s="89">
        <v>1</v>
      </c>
      <c r="AU16" s="89"/>
      <c r="AV16" s="89">
        <v>1</v>
      </c>
      <c r="AW16" s="89"/>
      <c r="AX16" s="89">
        <v>1</v>
      </c>
      <c r="AY16" s="89"/>
      <c r="AZ16" s="3"/>
      <c r="BA16" s="3"/>
      <c r="BB16" s="3"/>
      <c r="BC16" s="3"/>
      <c r="BD16" s="3"/>
      <c r="BE16" s="25"/>
      <c r="BF16" s="2"/>
      <c r="BG16" s="2"/>
      <c r="BH16" s="2"/>
    </row>
    <row r="17" spans="1:60" ht="15" thickTop="1">
      <c r="A17" s="2"/>
      <c r="B17" s="2"/>
      <c r="C17" s="2"/>
      <c r="D17" s="6"/>
      <c r="E17" s="85" t="s">
        <v>29</v>
      </c>
      <c r="F17" s="85"/>
      <c r="G17" s="85"/>
      <c r="H17" s="85"/>
      <c r="I17" s="86">
        <f>Db!I5</f>
        <v>133</v>
      </c>
      <c r="J17" s="87"/>
      <c r="K17" s="80">
        <f>Db!I18</f>
        <v>133.5</v>
      </c>
      <c r="L17" s="81"/>
      <c r="M17" s="82">
        <f>IF(BA8=Db!E20,Db!E22,IF(BA8=Db!G20,Db!G22,IF(BA8=Db!I20,Db!I22)))</f>
        <v>120</v>
      </c>
      <c r="N17" s="83"/>
      <c r="O17" s="83"/>
      <c r="P17" s="3"/>
      <c r="Q17" s="3"/>
      <c r="R17" s="3"/>
      <c r="S17" s="94" t="s">
        <v>49</v>
      </c>
      <c r="T17" s="94"/>
      <c r="U17" s="94"/>
      <c r="V17" s="94"/>
      <c r="W17" s="94"/>
      <c r="X17" s="94"/>
      <c r="Y17" s="57" t="s">
        <v>55</v>
      </c>
      <c r="Z17" s="91">
        <v>0.9</v>
      </c>
      <c r="AA17" s="91"/>
      <c r="AB17" s="88">
        <v>0.92</v>
      </c>
      <c r="AC17" s="88"/>
      <c r="AD17" s="88">
        <v>0.94</v>
      </c>
      <c r="AE17" s="88"/>
      <c r="AF17" s="88">
        <v>0.91</v>
      </c>
      <c r="AG17" s="88"/>
      <c r="AH17" s="88">
        <v>0.9</v>
      </c>
      <c r="AI17" s="88"/>
      <c r="AJ17" s="88">
        <v>0.97</v>
      </c>
      <c r="AK17" s="88"/>
      <c r="AL17" s="88">
        <v>0.92</v>
      </c>
      <c r="AM17" s="88"/>
      <c r="AN17" s="88">
        <v>0.93</v>
      </c>
      <c r="AO17" s="88"/>
      <c r="AP17" s="88">
        <v>0.92</v>
      </c>
      <c r="AQ17" s="88"/>
      <c r="AR17" s="88">
        <v>0.92</v>
      </c>
      <c r="AS17" s="88"/>
      <c r="AT17" s="88">
        <v>0.89</v>
      </c>
      <c r="AU17" s="88"/>
      <c r="AV17" s="88">
        <v>0.95</v>
      </c>
      <c r="AW17" s="88"/>
      <c r="AX17" s="88">
        <v>0.9</v>
      </c>
      <c r="AY17" s="88"/>
      <c r="AZ17" s="3"/>
      <c r="BA17" s="3"/>
      <c r="BB17" s="3"/>
      <c r="BC17" s="3"/>
      <c r="BD17" s="3"/>
      <c r="BE17" s="25"/>
      <c r="BF17" s="2"/>
      <c r="BG17" s="2"/>
      <c r="BH17" s="2"/>
    </row>
    <row r="18" spans="1:60">
      <c r="A18" s="2"/>
      <c r="B18" s="2"/>
      <c r="C18" s="2"/>
      <c r="D18" s="6"/>
      <c r="E18" s="77" t="s">
        <v>30</v>
      </c>
      <c r="F18" s="77"/>
      <c r="G18" s="77"/>
      <c r="H18" s="77"/>
      <c r="I18" s="78">
        <f>Db!E5</f>
        <v>1542</v>
      </c>
      <c r="J18" s="79"/>
      <c r="K18" s="80">
        <f>Db!E18</f>
        <v>1733.5</v>
      </c>
      <c r="L18" s="81"/>
      <c r="M18" s="96">
        <f>IF(BA8=Db!E20,Db!E21,IF(BA8=Db!G20,Db!G21,IF(BA8=Db!I20,Db!I21)))</f>
        <v>2300</v>
      </c>
      <c r="N18" s="97"/>
      <c r="O18" s="97"/>
      <c r="P18" s="3"/>
      <c r="Q18" s="3"/>
      <c r="R18" s="3"/>
      <c r="S18" s="94" t="s">
        <v>50</v>
      </c>
      <c r="T18" s="94"/>
      <c r="U18" s="94"/>
      <c r="V18" s="94"/>
      <c r="W18" s="94"/>
      <c r="X18" s="94"/>
      <c r="Y18" s="57" t="s">
        <v>56</v>
      </c>
      <c r="Z18" s="91">
        <v>0.04</v>
      </c>
      <c r="AA18" s="91"/>
      <c r="AB18" s="88">
        <v>0.03</v>
      </c>
      <c r="AC18" s="88"/>
      <c r="AD18" s="88">
        <v>0.04</v>
      </c>
      <c r="AE18" s="88"/>
      <c r="AF18" s="88">
        <v>0.01</v>
      </c>
      <c r="AG18" s="88"/>
      <c r="AH18" s="88">
        <v>0.02</v>
      </c>
      <c r="AI18" s="88"/>
      <c r="AJ18" s="88">
        <v>0.01</v>
      </c>
      <c r="AK18" s="88"/>
      <c r="AL18" s="88">
        <v>0.03</v>
      </c>
      <c r="AM18" s="88"/>
      <c r="AN18" s="88">
        <v>0.04</v>
      </c>
      <c r="AO18" s="88"/>
      <c r="AP18" s="88">
        <v>0.05</v>
      </c>
      <c r="AQ18" s="88"/>
      <c r="AR18" s="88">
        <v>0.04</v>
      </c>
      <c r="AS18" s="88"/>
      <c r="AT18" s="88">
        <v>0.04</v>
      </c>
      <c r="AU18" s="88"/>
      <c r="AV18" s="88">
        <v>0.03</v>
      </c>
      <c r="AW18" s="88"/>
      <c r="AX18" s="88">
        <v>0.03</v>
      </c>
      <c r="AY18" s="88"/>
      <c r="AZ18" s="3"/>
      <c r="BA18" s="3"/>
      <c r="BB18" s="3"/>
      <c r="BC18" s="3"/>
      <c r="BD18" s="3"/>
      <c r="BE18" s="25"/>
      <c r="BF18" s="2"/>
      <c r="BG18" s="2"/>
      <c r="BH18" s="2"/>
    </row>
    <row r="19" spans="1:60">
      <c r="A19" s="2"/>
      <c r="B19" s="2"/>
      <c r="C19" s="2"/>
      <c r="D19" s="6"/>
      <c r="E19" s="3"/>
      <c r="F19" s="3"/>
      <c r="G19" s="3"/>
      <c r="H19" s="3"/>
      <c r="I19" s="40"/>
      <c r="J19" s="40"/>
      <c r="K19" s="3"/>
      <c r="L19" s="3"/>
      <c r="M19" s="3"/>
      <c r="N19" s="3"/>
      <c r="O19" s="3"/>
      <c r="P19" s="3"/>
      <c r="Q19" s="3"/>
      <c r="R19" s="3"/>
      <c r="S19" s="94" t="s">
        <v>51</v>
      </c>
      <c r="T19" s="94"/>
      <c r="U19" s="94"/>
      <c r="V19" s="94"/>
      <c r="W19" s="94"/>
      <c r="X19" s="94"/>
      <c r="Y19" s="57" t="s">
        <v>55</v>
      </c>
      <c r="Z19" s="91">
        <v>0.85</v>
      </c>
      <c r="AA19" s="91"/>
      <c r="AB19" s="88">
        <v>0.86</v>
      </c>
      <c r="AC19" s="88"/>
      <c r="AD19" s="88">
        <v>0.86</v>
      </c>
      <c r="AE19" s="88"/>
      <c r="AF19" s="88">
        <v>0.87</v>
      </c>
      <c r="AG19" s="88"/>
      <c r="AH19" s="88">
        <v>0.84</v>
      </c>
      <c r="AI19" s="88"/>
      <c r="AJ19" s="88">
        <v>0.85</v>
      </c>
      <c r="AK19" s="88"/>
      <c r="AL19" s="88">
        <v>0.9</v>
      </c>
      <c r="AM19" s="88"/>
      <c r="AN19" s="88">
        <v>0.92</v>
      </c>
      <c r="AO19" s="88"/>
      <c r="AP19" s="88">
        <v>0.91</v>
      </c>
      <c r="AQ19" s="88"/>
      <c r="AR19" s="88">
        <v>0.92</v>
      </c>
      <c r="AS19" s="88"/>
      <c r="AT19" s="88">
        <v>0.93</v>
      </c>
      <c r="AU19" s="88"/>
      <c r="AV19" s="88">
        <v>0.9</v>
      </c>
      <c r="AW19" s="88"/>
      <c r="AX19" s="88">
        <v>0.89</v>
      </c>
      <c r="AY19" s="88"/>
      <c r="AZ19" s="3"/>
      <c r="BA19" s="3"/>
      <c r="BB19" s="3"/>
      <c r="BC19" s="3"/>
      <c r="BD19" s="3"/>
      <c r="BE19" s="25"/>
      <c r="BF19" s="2"/>
      <c r="BG19" s="2"/>
      <c r="BH19" s="2"/>
    </row>
    <row r="20" spans="1:60">
      <c r="A20" s="2"/>
      <c r="B20" s="2"/>
      <c r="C20" s="2"/>
      <c r="D20" s="6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94" t="s">
        <v>52</v>
      </c>
      <c r="T20" s="94"/>
      <c r="U20" s="94"/>
      <c r="V20" s="94"/>
      <c r="W20" s="94"/>
      <c r="X20" s="94"/>
      <c r="Y20" s="57" t="s">
        <v>55</v>
      </c>
      <c r="Z20" s="91">
        <v>0.9</v>
      </c>
      <c r="AA20" s="91"/>
      <c r="AB20" s="88">
        <v>0.98</v>
      </c>
      <c r="AC20" s="88"/>
      <c r="AD20" s="88">
        <v>0.99</v>
      </c>
      <c r="AE20" s="88"/>
      <c r="AF20" s="88">
        <v>0.97</v>
      </c>
      <c r="AG20" s="88"/>
      <c r="AH20" s="88">
        <v>0.98</v>
      </c>
      <c r="AI20" s="88"/>
      <c r="AJ20" s="88">
        <v>0.89</v>
      </c>
      <c r="AK20" s="88"/>
      <c r="AL20" s="88">
        <v>0.96</v>
      </c>
      <c r="AM20" s="88"/>
      <c r="AN20" s="88">
        <v>0.97</v>
      </c>
      <c r="AO20" s="88"/>
      <c r="AP20" s="88">
        <v>0.98</v>
      </c>
      <c r="AQ20" s="88"/>
      <c r="AR20" s="88">
        <v>0.97</v>
      </c>
      <c r="AS20" s="88"/>
      <c r="AT20" s="88">
        <v>0.99</v>
      </c>
      <c r="AU20" s="88"/>
      <c r="AV20" s="88">
        <v>1</v>
      </c>
      <c r="AW20" s="88"/>
      <c r="AX20" s="88">
        <v>0.98</v>
      </c>
      <c r="AY20" s="88"/>
      <c r="AZ20" s="3"/>
      <c r="BA20" s="3"/>
      <c r="BB20" s="3"/>
      <c r="BC20" s="3"/>
      <c r="BD20" s="3"/>
      <c r="BE20" s="25"/>
      <c r="BF20" s="2"/>
      <c r="BG20" s="2"/>
      <c r="BH20" s="2"/>
    </row>
    <row r="21" spans="1:60" ht="15.75" thickBot="1">
      <c r="A21" s="2"/>
      <c r="B21" s="2"/>
      <c r="C21" s="2"/>
      <c r="D21" s="6"/>
      <c r="E21" s="41" t="s">
        <v>43</v>
      </c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53"/>
      <c r="T21" s="53"/>
      <c r="U21" s="53"/>
      <c r="V21" s="53"/>
      <c r="W21" s="53"/>
      <c r="X21" s="53"/>
      <c r="Y21" s="53"/>
      <c r="Z21" s="5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25"/>
      <c r="BF21" s="2"/>
      <c r="BG21" s="2"/>
      <c r="BH21" s="2"/>
    </row>
    <row r="22" spans="1:60">
      <c r="A22" s="2"/>
      <c r="B22" s="2"/>
      <c r="C22" s="2"/>
      <c r="D22" s="6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25"/>
      <c r="BF22" s="2"/>
      <c r="BG22" s="2"/>
      <c r="BH22" s="2"/>
    </row>
    <row r="23" spans="1:60">
      <c r="A23" s="2"/>
      <c r="B23" s="2"/>
      <c r="C23" s="2"/>
      <c r="D23" s="6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25"/>
      <c r="BF23" s="2"/>
      <c r="BG23" s="2"/>
      <c r="BH23" s="2"/>
    </row>
    <row r="24" spans="1:60">
      <c r="A24" s="2"/>
      <c r="B24" s="2"/>
      <c r="C24" s="2"/>
      <c r="D24" s="6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25"/>
      <c r="BF24" s="2"/>
      <c r="BG24" s="2"/>
      <c r="BH24" s="2"/>
    </row>
    <row r="25" spans="1:60">
      <c r="A25" s="2"/>
      <c r="B25" s="2"/>
      <c r="C25" s="2"/>
      <c r="D25" s="6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25"/>
      <c r="BF25" s="2"/>
      <c r="BG25" s="2"/>
      <c r="BH25" s="2"/>
    </row>
    <row r="26" spans="1:60">
      <c r="A26" s="2"/>
      <c r="B26" s="2"/>
      <c r="C26" s="2"/>
      <c r="D26" s="6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25"/>
      <c r="BF26" s="2"/>
      <c r="BG26" s="2"/>
      <c r="BH26" s="2"/>
    </row>
    <row r="27" spans="1:60">
      <c r="A27" s="2"/>
      <c r="B27" s="2"/>
      <c r="C27" s="2"/>
      <c r="D27" s="6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25"/>
      <c r="BF27" s="2"/>
      <c r="BG27" s="2"/>
      <c r="BH27" s="2"/>
    </row>
    <row r="28" spans="1:60">
      <c r="A28" s="2"/>
      <c r="B28" s="2"/>
      <c r="C28" s="2"/>
      <c r="D28" s="6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25"/>
      <c r="BF28" s="2"/>
      <c r="BG28" s="2"/>
      <c r="BH28" s="2"/>
    </row>
    <row r="29" spans="1:60">
      <c r="A29" s="2"/>
      <c r="B29" s="2"/>
      <c r="C29" s="2"/>
      <c r="D29" s="6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25"/>
      <c r="BF29" s="2"/>
      <c r="BG29" s="2"/>
      <c r="BH29" s="2"/>
    </row>
    <row r="30" spans="1:60" ht="15" thickBot="1">
      <c r="A30" s="2"/>
      <c r="B30" s="2"/>
      <c r="C30" s="2"/>
      <c r="D30" s="26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7"/>
      <c r="BA30" s="27"/>
      <c r="BB30" s="27"/>
      <c r="BC30" s="27"/>
      <c r="BD30" s="27"/>
      <c r="BE30" s="28"/>
      <c r="BF30" s="2"/>
      <c r="BG30" s="2"/>
      <c r="BH30" s="2"/>
    </row>
    <row r="31" spans="1:60" ht="15" thickTop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</row>
    <row r="32" spans="1:60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</row>
    <row r="33" spans="1:60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</row>
    <row r="34" spans="1:60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</row>
    <row r="35" spans="1:60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</row>
    <row r="36" spans="1:60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</row>
    <row r="37" spans="1:60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</row>
    <row r="38" spans="1:60">
      <c r="A38" s="2"/>
      <c r="B38" s="2"/>
      <c r="C38" s="2"/>
      <c r="D38" s="1"/>
      <c r="E38" s="1"/>
      <c r="F38" s="1"/>
      <c r="G38" s="1"/>
      <c r="H38" s="1"/>
      <c r="I38" s="1"/>
      <c r="J38" s="1"/>
      <c r="K38" s="1"/>
      <c r="L38" s="172"/>
      <c r="M38" s="172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72" t="s">
        <v>82</v>
      </c>
      <c r="AC38" s="172"/>
      <c r="AD38" s="172"/>
      <c r="AE38" s="172"/>
      <c r="AF38" s="172"/>
      <c r="AG38" s="172"/>
      <c r="AH38" s="172"/>
      <c r="AI38" s="172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2"/>
      <c r="BG38" s="2"/>
      <c r="BH38" s="2"/>
    </row>
    <row r="39" spans="1:60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</row>
    <row r="40" spans="1:60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</row>
  </sheetData>
  <mergeCells count="105">
    <mergeCell ref="L38:M38"/>
    <mergeCell ref="AB38:AI38"/>
    <mergeCell ref="A1:BH4"/>
    <mergeCell ref="AE6:AF7"/>
    <mergeCell ref="AB6:AD7"/>
    <mergeCell ref="U7:Z9"/>
    <mergeCell ref="G7:Q9"/>
    <mergeCell ref="BA8:BC8"/>
    <mergeCell ref="AW8:AZ8"/>
    <mergeCell ref="AV6:BD6"/>
    <mergeCell ref="BA9:BC9"/>
    <mergeCell ref="K16:L16"/>
    <mergeCell ref="K17:L17"/>
    <mergeCell ref="K18:L18"/>
    <mergeCell ref="M16:O16"/>
    <mergeCell ref="M17:O17"/>
    <mergeCell ref="M18:O18"/>
    <mergeCell ref="E17:H17"/>
    <mergeCell ref="E18:H18"/>
    <mergeCell ref="I17:J17"/>
    <mergeCell ref="I18:J18"/>
    <mergeCell ref="I16:J16"/>
    <mergeCell ref="Z17:AA17"/>
    <mergeCell ref="Z18:AA18"/>
    <mergeCell ref="Z19:AA19"/>
    <mergeCell ref="Y15:AA15"/>
    <mergeCell ref="S20:X20"/>
    <mergeCell ref="S19:X19"/>
    <mergeCell ref="S18:X18"/>
    <mergeCell ref="S17:X17"/>
    <mergeCell ref="S16:X16"/>
    <mergeCell ref="AJ15:AK15"/>
    <mergeCell ref="AL15:AM15"/>
    <mergeCell ref="AN15:AO15"/>
    <mergeCell ref="AF16:AG16"/>
    <mergeCell ref="AH16:AI16"/>
    <mergeCell ref="AJ16:AK16"/>
    <mergeCell ref="AL16:AM16"/>
    <mergeCell ref="AN16:AO16"/>
    <mergeCell ref="Z20:AA20"/>
    <mergeCell ref="AB15:AC15"/>
    <mergeCell ref="AD15:AE15"/>
    <mergeCell ref="AB16:AC16"/>
    <mergeCell ref="AB17:AC17"/>
    <mergeCell ref="AB18:AC18"/>
    <mergeCell ref="AB19:AC19"/>
    <mergeCell ref="AB20:AC20"/>
    <mergeCell ref="AF15:AG15"/>
    <mergeCell ref="AH15:AI15"/>
    <mergeCell ref="AD16:AE16"/>
    <mergeCell ref="AD17:AE17"/>
    <mergeCell ref="AD18:AE18"/>
    <mergeCell ref="AD19:AE19"/>
    <mergeCell ref="AD20:AE20"/>
    <mergeCell ref="Z16:AA16"/>
    <mergeCell ref="AF18:AG18"/>
    <mergeCell ref="AH18:AI18"/>
    <mergeCell ref="AJ18:AK18"/>
    <mergeCell ref="AL18:AM18"/>
    <mergeCell ref="AN18:AO18"/>
    <mergeCell ref="AF17:AG17"/>
    <mergeCell ref="AH17:AI17"/>
    <mergeCell ref="AJ17:AK17"/>
    <mergeCell ref="AL17:AM17"/>
    <mergeCell ref="AN17:AO17"/>
    <mergeCell ref="AF20:AG20"/>
    <mergeCell ref="AH20:AI20"/>
    <mergeCell ref="AJ20:AK20"/>
    <mergeCell ref="AL20:AM20"/>
    <mergeCell ref="AN20:AO20"/>
    <mergeCell ref="AF19:AG19"/>
    <mergeCell ref="AH19:AI19"/>
    <mergeCell ref="AJ19:AK19"/>
    <mergeCell ref="AL19:AM19"/>
    <mergeCell ref="AN19:AO19"/>
    <mergeCell ref="AP16:AQ16"/>
    <mergeCell ref="AR16:AS16"/>
    <mergeCell ref="AT16:AU16"/>
    <mergeCell ref="AV16:AW16"/>
    <mergeCell ref="AX16:AY16"/>
    <mergeCell ref="AP15:AQ15"/>
    <mergeCell ref="AR15:AS15"/>
    <mergeCell ref="AT15:AU15"/>
    <mergeCell ref="AV15:AW15"/>
    <mergeCell ref="AX15:AY15"/>
    <mergeCell ref="AP18:AQ18"/>
    <mergeCell ref="AR18:AS18"/>
    <mergeCell ref="AT18:AU18"/>
    <mergeCell ref="AV18:AW18"/>
    <mergeCell ref="AX18:AY18"/>
    <mergeCell ref="AP17:AQ17"/>
    <mergeCell ref="AR17:AS17"/>
    <mergeCell ref="AT17:AU17"/>
    <mergeCell ref="AV17:AW17"/>
    <mergeCell ref="AX17:AY17"/>
    <mergeCell ref="AP20:AQ20"/>
    <mergeCell ref="AR20:AS20"/>
    <mergeCell ref="AT20:AU20"/>
    <mergeCell ref="AV20:AW20"/>
    <mergeCell ref="AX20:AY20"/>
    <mergeCell ref="AP19:AQ19"/>
    <mergeCell ref="AR19:AS19"/>
    <mergeCell ref="AT19:AU19"/>
    <mergeCell ref="AV19:AW19"/>
    <mergeCell ref="AX19:AY19"/>
  </mergeCells>
  <conditionalFormatting sqref="BA8:BC8">
    <cfRule type="cellIs" dxfId="8" priority="6" operator="greaterThanOrEqual">
      <formula>$BA$9</formula>
    </cfRule>
  </conditionalFormatting>
  <conditionalFormatting sqref="AB16:AY16">
    <cfRule type="cellIs" dxfId="7" priority="5" operator="lessThan">
      <formula>$Z$16</formula>
    </cfRule>
  </conditionalFormatting>
  <conditionalFormatting sqref="AB17:AY17">
    <cfRule type="cellIs" dxfId="6" priority="4" operator="lessThan">
      <formula>$Z$17</formula>
    </cfRule>
  </conditionalFormatting>
  <conditionalFormatting sqref="AB18:AY18">
    <cfRule type="cellIs" dxfId="5" priority="3" operator="greaterThan">
      <formula>$Z$18</formula>
    </cfRule>
  </conditionalFormatting>
  <conditionalFormatting sqref="AB19:AY19">
    <cfRule type="cellIs" dxfId="4" priority="2" operator="lessThan">
      <formula>$Z$19</formula>
    </cfRule>
  </conditionalFormatting>
  <conditionalFormatting sqref="AB20:AY20">
    <cfRule type="cellIs" dxfId="3" priority="1" operator="lessThan">
      <formula>$Z$20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Db!$AT$5:$AT$16</xm:f>
          </x14:formula1>
          <xm:sqref>G7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2:BH48"/>
  <sheetViews>
    <sheetView showGridLines="0" topLeftCell="W1" workbookViewId="0">
      <selection activeCell="BH20" sqref="BH20"/>
    </sheetView>
  </sheetViews>
  <sheetFormatPr defaultRowHeight="14.25"/>
  <cols>
    <col min="1" max="54" width="3.25" customWidth="1"/>
    <col min="55" max="55" width="17.5" bestFit="1" customWidth="1"/>
    <col min="56" max="56" width="8" bestFit="1" customWidth="1"/>
    <col min="57" max="58" width="3.25" customWidth="1"/>
    <col min="59" max="59" width="12.25" customWidth="1"/>
    <col min="60" max="60" width="4" customWidth="1"/>
    <col min="61" max="61" width="16.375" customWidth="1"/>
    <col min="62" max="66" width="3.25" customWidth="1"/>
  </cols>
  <sheetData>
    <row r="2" spans="1:60">
      <c r="V2" s="29"/>
      <c r="W2" s="30"/>
      <c r="X2" s="30"/>
      <c r="Y2" s="30"/>
      <c r="Z2" s="30"/>
      <c r="AA2" s="30"/>
      <c r="AB2" s="30"/>
      <c r="AC2" s="30"/>
      <c r="AD2" s="30"/>
      <c r="AE2" s="30"/>
      <c r="AF2" s="30"/>
      <c r="AG2" s="30"/>
      <c r="AH2" s="30"/>
      <c r="AI2" s="30"/>
      <c r="AJ2" s="31"/>
      <c r="BC2" t="s">
        <v>79</v>
      </c>
    </row>
    <row r="3" spans="1:60">
      <c r="B3" t="s">
        <v>1</v>
      </c>
      <c r="V3" s="32"/>
      <c r="W3" s="33"/>
      <c r="X3" s="104" t="s">
        <v>18</v>
      </c>
      <c r="Y3" s="104"/>
      <c r="Z3" s="104"/>
      <c r="AA3" s="33"/>
      <c r="AB3" s="33"/>
      <c r="AC3" s="104" t="s">
        <v>27</v>
      </c>
      <c r="AD3" s="104"/>
      <c r="AE3" s="104"/>
      <c r="AF3" s="104"/>
      <c r="AG3" s="104"/>
      <c r="AH3" s="104"/>
      <c r="AI3" s="104"/>
      <c r="AJ3" s="34"/>
    </row>
    <row r="4" spans="1:60" ht="15">
      <c r="E4" s="101" t="s">
        <v>2</v>
      </c>
      <c r="F4" s="101"/>
      <c r="G4" s="101"/>
      <c r="H4" s="101"/>
      <c r="I4" s="101" t="s">
        <v>3</v>
      </c>
      <c r="J4" s="101"/>
      <c r="K4" s="101"/>
      <c r="L4" s="101"/>
      <c r="M4" s="101" t="s">
        <v>4</v>
      </c>
      <c r="N4" s="101"/>
      <c r="O4" s="101"/>
      <c r="P4" s="101"/>
      <c r="V4" s="32"/>
      <c r="W4" s="35" t="s">
        <v>19</v>
      </c>
      <c r="X4" s="104">
        <v>27</v>
      </c>
      <c r="Y4" s="104"/>
      <c r="Z4" s="104"/>
      <c r="AA4" s="33"/>
      <c r="AB4" s="33"/>
      <c r="AC4" s="36" t="str">
        <f>IF(dashboard!G7="Janeiro","Jan",IF(dashboard!G7="Fevereiro","Fev",IF(dashboard!G7="Março","Mar",IF(dashboard!G7="Abril","Abr",IF(dashboard!G7="Maio","Mai"," ")))))</f>
        <v xml:space="preserve"> </v>
      </c>
      <c r="AD4" s="105" t="str">
        <f>IF(dashboard!G7="Janeiro",Db!AD7,IF(dashboard!G7="Fevereiro",Db!AD8,IF(dashboard!G7="Março",Db!AD9,IF(dashboard!G7="Abril",Db!AD10,IF(dashboard!G7="Maio",Db!AD11," ")))))</f>
        <v xml:space="preserve"> </v>
      </c>
      <c r="AE4" s="105"/>
      <c r="AF4" s="105"/>
      <c r="AG4" s="105"/>
      <c r="AH4" s="105"/>
      <c r="AI4" s="105"/>
      <c r="AJ4" s="34"/>
    </row>
    <row r="5" spans="1:60" ht="15.75">
      <c r="A5" s="103" t="s">
        <v>17</v>
      </c>
      <c r="B5" s="103"/>
      <c r="C5" s="103"/>
      <c r="D5" s="103"/>
      <c r="E5" s="102">
        <f>IF(dashboard!G7="Janeiro",E6,IF(dashboard!G7="Fevereiro",E7,IF(dashboard!G7="Março",E8,IF(dashboard!G7="Abril",E9,IF(dashboard!G7="Maio",E10,IF(dashboard!G7="Junho",E11,IF(dashboard!G7="Julho",E12,IF(dashboard!G7="Agosto",E13,IF(dashboard!G7="Setembro",E14,IF(dashboard!G7="Outubro",E15,IF(dashboard!G7="Novembro",E16,IF(dashboard!G7="Dezembro",E17," "))))))))))))</f>
        <v>1542</v>
      </c>
      <c r="F5" s="102"/>
      <c r="G5" s="102"/>
      <c r="H5" s="102"/>
      <c r="I5" s="102">
        <f>IF(dashboard!G7="Janeiro",I6,IF(dashboard!G7="Fevereiro",I7,IF(dashboard!G7="Março",I8,IF(dashboard!G7="Abril",I9,IF(dashboard!G7="Maio",I10,IF(dashboard!G7="Junho",I11,IF(dashboard!G7="Julho",I12,IF(dashboard!G7="Agosto",I13,IF(dashboard!G7="Setembro",I14,IF(dashboard!G7="Outubro",I15,IF(dashboard!G7="Novembro",I16,IF(dashboard!G7="Dezembro",I17," "))))))))))))</f>
        <v>133</v>
      </c>
      <c r="J5" s="102"/>
      <c r="K5" s="102"/>
      <c r="L5" s="102"/>
      <c r="M5" s="102">
        <f>E5+I5</f>
        <v>1675</v>
      </c>
      <c r="N5" s="102"/>
      <c r="O5" s="102"/>
      <c r="P5" s="102"/>
      <c r="V5" s="32"/>
      <c r="W5" s="35" t="s">
        <v>20</v>
      </c>
      <c r="X5" s="104">
        <v>24</v>
      </c>
      <c r="Y5" s="104"/>
      <c r="Z5" s="104"/>
      <c r="AA5" s="33"/>
      <c r="AB5" s="33"/>
      <c r="AC5" s="36" t="str">
        <f>IF(dashboard!G7="Janeiro","Fev",IF(dashboard!G7="Fevereiro","Mar",IF(dashboard!G7="Março","Abr",IF(dashboard!G7="Abril","Mai",IF(dashboard!G7="Maio","Jun"," ")))))</f>
        <v xml:space="preserve"> </v>
      </c>
      <c r="AD5" s="105" t="str">
        <f>IF(dashboard!G7="Janeiro",Db!AD8,IF(dashboard!G7="Fevereiro",Db!AD9,IF(dashboard!G7="Março",Db!AD10,IF(dashboard!G7="Abril",Db!AD11,IF(dashboard!G7="Maio",Db!AD12," ")))))</f>
        <v xml:space="preserve"> </v>
      </c>
      <c r="AE5" s="105"/>
      <c r="AF5" s="105"/>
      <c r="AG5" s="105"/>
      <c r="AH5" s="105"/>
      <c r="AI5" s="105"/>
      <c r="AJ5" s="34"/>
      <c r="AT5" t="s">
        <v>5</v>
      </c>
      <c r="BC5" s="141">
        <v>54575</v>
      </c>
      <c r="BD5" s="142" t="s">
        <v>72</v>
      </c>
      <c r="BE5" s="161" t="s">
        <v>73</v>
      </c>
      <c r="BF5" s="161"/>
      <c r="BG5" s="161"/>
    </row>
    <row r="6" spans="1:60" ht="15">
      <c r="A6" s="103">
        <v>41640</v>
      </c>
      <c r="B6" s="103"/>
      <c r="C6" s="103"/>
      <c r="D6" s="103"/>
      <c r="E6" s="101">
        <v>1800</v>
      </c>
      <c r="F6" s="101"/>
      <c r="G6" s="101"/>
      <c r="H6" s="101"/>
      <c r="I6" s="101">
        <v>111</v>
      </c>
      <c r="J6" s="101"/>
      <c r="K6" s="101"/>
      <c r="L6" s="101"/>
      <c r="M6" s="101">
        <f t="shared" ref="M6:M7" si="0">E6+I6</f>
        <v>1911</v>
      </c>
      <c r="N6" s="101"/>
      <c r="O6" s="101"/>
      <c r="P6" s="101"/>
      <c r="V6" s="32"/>
      <c r="W6" s="35" t="s">
        <v>21</v>
      </c>
      <c r="X6" s="104">
        <v>26</v>
      </c>
      <c r="Y6" s="104"/>
      <c r="Z6" s="104"/>
      <c r="AA6" s="33"/>
      <c r="AB6" s="33"/>
      <c r="AC6" s="36" t="str">
        <f>IF(dashboard!G7="Janeiro","Mar",IF(dashboard!G7="Fevereiro","Abr",IF(dashboard!G7="Março","Mai",IF(dashboard!G7="Abril","Jun",IF(dashboard!G7="Maio","Jul",IF(dashboard!G7="Junho","Ago",IF(dashboard!G7="Julho","Set",IF(dashboard!G7="Agosto","Out",IF(dashboard!G7="Setembro","Nov",IF(dashboard!G7="Outubro","Dez",IF(dashboard!G7="Novembro","Jan",IF(dashboard!G7="Dezembro","Fev"," "))))))))))))</f>
        <v>Out</v>
      </c>
      <c r="AD6" s="105">
        <f>IF(dashboard!G7="Janeiro",Db!AD9,IF(dashboard!G7="Fevereiro",Db!AD10,IF(dashboard!G7="Março",Db!AD11,IF(dashboard!G7="Abril",Db!AD12,IF(dashboard!G7="Maio",Db!AD13,IF(dashboard!G7="Junho",Db!AD14,IF(dashboard!G7="Julho",Db!AD15,IF(dashboard!G7="Agosto",Db!AD16,IF(dashboard!G7="Setembro",Db!AD17,IF(dashboard!G7="Outubro",Db!AD18,IF(dashboard!G7="Novembro",Db!AD7,IF(dashboard!G7="Dezembro",Db!AD8," "))))))))))))</f>
        <v>74.444444444444443</v>
      </c>
      <c r="AE6" s="105"/>
      <c r="AF6" s="105"/>
      <c r="AG6" s="105"/>
      <c r="AH6" s="105"/>
      <c r="AI6" s="105"/>
      <c r="AJ6" s="34"/>
      <c r="AT6" t="s">
        <v>6</v>
      </c>
      <c r="BC6" s="141">
        <v>53877</v>
      </c>
      <c r="BD6" s="142" t="s">
        <v>72</v>
      </c>
      <c r="BE6" s="161" t="s">
        <v>74</v>
      </c>
      <c r="BF6" s="161"/>
      <c r="BG6" s="161"/>
    </row>
    <row r="7" spans="1:60">
      <c r="A7" s="103">
        <v>41671</v>
      </c>
      <c r="B7" s="103"/>
      <c r="C7" s="103"/>
      <c r="D7" s="103"/>
      <c r="E7" s="101">
        <v>1345</v>
      </c>
      <c r="F7" s="101"/>
      <c r="G7" s="101"/>
      <c r="H7" s="101"/>
      <c r="I7" s="101">
        <v>102</v>
      </c>
      <c r="J7" s="101"/>
      <c r="K7" s="101"/>
      <c r="L7" s="101"/>
      <c r="M7" s="101">
        <f t="shared" si="0"/>
        <v>1447</v>
      </c>
      <c r="N7" s="101"/>
      <c r="O7" s="101"/>
      <c r="P7" s="101"/>
      <c r="V7" s="32"/>
      <c r="W7" s="35" t="s">
        <v>22</v>
      </c>
      <c r="X7" s="104">
        <v>26</v>
      </c>
      <c r="Y7" s="104"/>
      <c r="Z7" s="104"/>
      <c r="AA7" s="33"/>
      <c r="AB7" s="33"/>
      <c r="AC7" s="35" t="s">
        <v>19</v>
      </c>
      <c r="AD7" s="106">
        <f>M6/X4</f>
        <v>70.777777777777771</v>
      </c>
      <c r="AE7" s="106"/>
      <c r="AF7" s="106"/>
      <c r="AG7" s="106"/>
      <c r="AH7" s="106"/>
      <c r="AI7" s="106"/>
      <c r="AJ7" s="34"/>
      <c r="AT7" t="s">
        <v>7</v>
      </c>
      <c r="BC7" s="141">
        <v>54318</v>
      </c>
      <c r="BD7" s="142" t="s">
        <v>72</v>
      </c>
      <c r="BE7" s="161" t="s">
        <v>75</v>
      </c>
      <c r="BF7" s="161"/>
      <c r="BG7" s="161"/>
    </row>
    <row r="8" spans="1:60">
      <c r="A8" s="103">
        <v>41699</v>
      </c>
      <c r="B8" s="103"/>
      <c r="C8" s="103"/>
      <c r="D8" s="103"/>
      <c r="E8" s="101">
        <v>1678</v>
      </c>
      <c r="F8" s="101"/>
      <c r="G8" s="101"/>
      <c r="H8" s="101"/>
      <c r="I8" s="101">
        <v>190</v>
      </c>
      <c r="J8" s="101"/>
      <c r="K8" s="101"/>
      <c r="L8" s="101"/>
      <c r="M8" s="101">
        <f t="shared" ref="M8:M17" si="1">E8+I8</f>
        <v>1868</v>
      </c>
      <c r="N8" s="101"/>
      <c r="O8" s="101"/>
      <c r="P8" s="101"/>
      <c r="V8" s="32"/>
      <c r="W8" s="35" t="s">
        <v>21</v>
      </c>
      <c r="X8" s="104">
        <v>26</v>
      </c>
      <c r="Y8" s="104"/>
      <c r="Z8" s="104"/>
      <c r="AA8" s="33"/>
      <c r="AB8" s="33"/>
      <c r="AC8" s="35" t="s">
        <v>20</v>
      </c>
      <c r="AD8" s="106">
        <f t="shared" ref="AD8:AD18" si="2">M7/X5</f>
        <v>60.291666666666664</v>
      </c>
      <c r="AE8" s="106"/>
      <c r="AF8" s="106"/>
      <c r="AG8" s="106"/>
      <c r="AH8" s="106"/>
      <c r="AI8" s="106"/>
      <c r="AJ8" s="34"/>
      <c r="AT8" t="s">
        <v>8</v>
      </c>
      <c r="BC8" s="141">
        <v>54343</v>
      </c>
      <c r="BD8" s="142" t="s">
        <v>72</v>
      </c>
      <c r="BE8" s="161" t="s">
        <v>69</v>
      </c>
      <c r="BF8" s="161"/>
      <c r="BG8" s="161"/>
    </row>
    <row r="9" spans="1:60">
      <c r="A9" s="103">
        <v>41730</v>
      </c>
      <c r="B9" s="103"/>
      <c r="C9" s="103"/>
      <c r="D9" s="103"/>
      <c r="E9" s="101">
        <v>1789</v>
      </c>
      <c r="F9" s="101"/>
      <c r="G9" s="101"/>
      <c r="H9" s="101"/>
      <c r="I9" s="101">
        <v>145</v>
      </c>
      <c r="J9" s="101"/>
      <c r="K9" s="101"/>
      <c r="L9" s="101"/>
      <c r="M9" s="101">
        <f t="shared" si="1"/>
        <v>1934</v>
      </c>
      <c r="N9" s="101"/>
      <c r="O9" s="101"/>
      <c r="P9" s="101"/>
      <c r="V9" s="32"/>
      <c r="W9" s="35" t="s">
        <v>19</v>
      </c>
      <c r="X9" s="104">
        <v>27</v>
      </c>
      <c r="Y9" s="104"/>
      <c r="Z9" s="104"/>
      <c r="AA9" s="33"/>
      <c r="AB9" s="33"/>
      <c r="AC9" s="35" t="s">
        <v>21</v>
      </c>
      <c r="AD9" s="106">
        <f t="shared" si="2"/>
        <v>71.84615384615384</v>
      </c>
      <c r="AE9" s="106"/>
      <c r="AF9" s="106"/>
      <c r="AG9" s="106"/>
      <c r="AH9" s="106"/>
      <c r="AI9" s="106"/>
      <c r="AJ9" s="34"/>
      <c r="AT9" t="s">
        <v>9</v>
      </c>
      <c r="BC9" s="141">
        <v>56356</v>
      </c>
      <c r="BD9" s="142" t="s">
        <v>72</v>
      </c>
      <c r="BE9" s="161" t="s">
        <v>75</v>
      </c>
      <c r="BF9" s="161"/>
      <c r="BG9" s="161"/>
    </row>
    <row r="10" spans="1:60">
      <c r="A10" s="103">
        <v>41760</v>
      </c>
      <c r="B10" s="103"/>
      <c r="C10" s="103"/>
      <c r="D10" s="103"/>
      <c r="E10" s="101">
        <v>1900</v>
      </c>
      <c r="F10" s="101"/>
      <c r="G10" s="101"/>
      <c r="H10" s="101"/>
      <c r="I10" s="101">
        <v>123</v>
      </c>
      <c r="J10" s="101"/>
      <c r="K10" s="101"/>
      <c r="L10" s="101"/>
      <c r="M10" s="101">
        <f t="shared" si="1"/>
        <v>2023</v>
      </c>
      <c r="N10" s="101"/>
      <c r="O10" s="101"/>
      <c r="P10" s="101"/>
      <c r="V10" s="32"/>
      <c r="W10" s="35" t="s">
        <v>19</v>
      </c>
      <c r="X10" s="104">
        <v>27</v>
      </c>
      <c r="Y10" s="104"/>
      <c r="Z10" s="104"/>
      <c r="AA10" s="33"/>
      <c r="AB10" s="33"/>
      <c r="AC10" s="35" t="s">
        <v>22</v>
      </c>
      <c r="AD10" s="106">
        <f t="shared" si="2"/>
        <v>74.384615384615387</v>
      </c>
      <c r="AE10" s="106"/>
      <c r="AF10" s="106"/>
      <c r="AG10" s="106"/>
      <c r="AH10" s="106"/>
      <c r="AI10" s="106"/>
      <c r="AJ10" s="34"/>
      <c r="AT10" t="s">
        <v>10</v>
      </c>
      <c r="BC10" s="141">
        <v>51805</v>
      </c>
      <c r="BD10" s="142" t="s">
        <v>72</v>
      </c>
      <c r="BE10" s="161" t="s">
        <v>77</v>
      </c>
      <c r="BF10" s="161"/>
      <c r="BG10" s="161"/>
    </row>
    <row r="11" spans="1:60">
      <c r="A11" s="103">
        <v>41791</v>
      </c>
      <c r="B11" s="103"/>
      <c r="C11" s="103"/>
      <c r="D11" s="103"/>
      <c r="E11" s="101">
        <v>1890</v>
      </c>
      <c r="F11" s="101"/>
      <c r="G11" s="101"/>
      <c r="H11" s="101"/>
      <c r="I11" s="101">
        <v>156</v>
      </c>
      <c r="J11" s="101"/>
      <c r="K11" s="101"/>
      <c r="L11" s="101"/>
      <c r="M11" s="101">
        <f t="shared" si="1"/>
        <v>2046</v>
      </c>
      <c r="N11" s="101"/>
      <c r="O11" s="101"/>
      <c r="P11" s="101"/>
      <c r="V11" s="32"/>
      <c r="W11" s="35" t="s">
        <v>22</v>
      </c>
      <c r="X11" s="104">
        <v>26</v>
      </c>
      <c r="Y11" s="104"/>
      <c r="Z11" s="104"/>
      <c r="AA11" s="33"/>
      <c r="AB11" s="33"/>
      <c r="AC11" s="35" t="s">
        <v>21</v>
      </c>
      <c r="AD11" s="106">
        <f t="shared" si="2"/>
        <v>77.807692307692307</v>
      </c>
      <c r="AE11" s="106"/>
      <c r="AF11" s="106"/>
      <c r="AG11" s="106"/>
      <c r="AH11" s="106"/>
      <c r="AI11" s="106"/>
      <c r="AJ11" s="34"/>
      <c r="AT11" t="s">
        <v>11</v>
      </c>
      <c r="BC11" s="149">
        <v>53356</v>
      </c>
      <c r="BD11" s="150" t="s">
        <v>72</v>
      </c>
      <c r="BE11" s="162" t="s">
        <v>77</v>
      </c>
      <c r="BF11" s="162"/>
      <c r="BG11" s="162"/>
    </row>
    <row r="12" spans="1:60">
      <c r="A12" s="103">
        <v>41821</v>
      </c>
      <c r="B12" s="103"/>
      <c r="C12" s="103"/>
      <c r="D12" s="103"/>
      <c r="E12" s="101">
        <v>1234</v>
      </c>
      <c r="F12" s="101"/>
      <c r="G12" s="101"/>
      <c r="H12" s="101"/>
      <c r="I12" s="101">
        <v>178</v>
      </c>
      <c r="J12" s="101"/>
      <c r="K12" s="101"/>
      <c r="L12" s="101"/>
      <c r="M12" s="101">
        <f t="shared" si="1"/>
        <v>1412</v>
      </c>
      <c r="N12" s="101"/>
      <c r="O12" s="101"/>
      <c r="P12" s="101"/>
      <c r="V12" s="32"/>
      <c r="W12" s="35" t="s">
        <v>23</v>
      </c>
      <c r="X12" s="104">
        <v>26</v>
      </c>
      <c r="Y12" s="104"/>
      <c r="Z12" s="104"/>
      <c r="AA12" s="33"/>
      <c r="AB12" s="33"/>
      <c r="AC12" s="35" t="s">
        <v>19</v>
      </c>
      <c r="AD12" s="106">
        <f>M11/X9</f>
        <v>75.777777777777771</v>
      </c>
      <c r="AE12" s="106"/>
      <c r="AF12" s="106"/>
      <c r="AG12" s="106"/>
      <c r="AH12" s="106"/>
      <c r="AI12" s="106"/>
      <c r="AJ12" s="34"/>
      <c r="AT12" t="s">
        <v>12</v>
      </c>
    </row>
    <row r="13" spans="1:60">
      <c r="A13" s="103">
        <v>41852</v>
      </c>
      <c r="B13" s="103"/>
      <c r="C13" s="103"/>
      <c r="D13" s="103"/>
      <c r="E13" s="101">
        <v>1542</v>
      </c>
      <c r="F13" s="101"/>
      <c r="G13" s="101"/>
      <c r="H13" s="101"/>
      <c r="I13" s="101">
        <v>133</v>
      </c>
      <c r="J13" s="101"/>
      <c r="K13" s="101"/>
      <c r="L13" s="101"/>
      <c r="M13" s="101">
        <f t="shared" si="1"/>
        <v>1675</v>
      </c>
      <c r="N13" s="101"/>
      <c r="O13" s="101"/>
      <c r="P13" s="101"/>
      <c r="V13" s="32"/>
      <c r="W13" s="35" t="s">
        <v>24</v>
      </c>
      <c r="X13" s="104">
        <v>27</v>
      </c>
      <c r="Y13" s="104"/>
      <c r="Z13" s="104"/>
      <c r="AA13" s="33"/>
      <c r="AB13" s="33"/>
      <c r="AC13" s="35" t="s">
        <v>19</v>
      </c>
      <c r="AD13" s="106">
        <f>M12/X10</f>
        <v>52.296296296296298</v>
      </c>
      <c r="AE13" s="106"/>
      <c r="AF13" s="106"/>
      <c r="AG13" s="106"/>
      <c r="AH13" s="106"/>
      <c r="AI13" s="106"/>
      <c r="AJ13" s="34"/>
      <c r="AT13" t="s">
        <v>13</v>
      </c>
      <c r="BC13" s="141"/>
      <c r="BD13" s="142"/>
      <c r="BE13" s="161"/>
      <c r="BF13" s="161"/>
      <c r="BG13" s="161"/>
    </row>
    <row r="14" spans="1:60">
      <c r="A14" s="103">
        <v>41883</v>
      </c>
      <c r="B14" s="103"/>
      <c r="C14" s="103"/>
      <c r="D14" s="103"/>
      <c r="E14" s="101">
        <v>1256</v>
      </c>
      <c r="F14" s="101"/>
      <c r="G14" s="101"/>
      <c r="H14" s="101"/>
      <c r="I14" s="101">
        <v>134</v>
      </c>
      <c r="J14" s="101"/>
      <c r="K14" s="101"/>
      <c r="L14" s="101"/>
      <c r="M14" s="101">
        <f t="shared" si="1"/>
        <v>1390</v>
      </c>
      <c r="N14" s="101"/>
      <c r="O14" s="101"/>
      <c r="P14" s="101"/>
      <c r="V14" s="32"/>
      <c r="W14" s="35" t="s">
        <v>25</v>
      </c>
      <c r="X14" s="104">
        <v>25</v>
      </c>
      <c r="Y14" s="104"/>
      <c r="Z14" s="104"/>
      <c r="AA14" s="33"/>
      <c r="AB14" s="33"/>
      <c r="AC14" s="35" t="s">
        <v>22</v>
      </c>
      <c r="AD14" s="106">
        <f>M13/X11</f>
        <v>64.42307692307692</v>
      </c>
      <c r="AE14" s="106"/>
      <c r="AF14" s="106"/>
      <c r="AG14" s="106"/>
      <c r="AH14" s="106"/>
      <c r="AI14" s="106"/>
      <c r="AJ14" s="34"/>
      <c r="AT14" t="s">
        <v>14</v>
      </c>
      <c r="BC14" s="141">
        <v>52663</v>
      </c>
      <c r="BD14" s="142" t="s">
        <v>68</v>
      </c>
      <c r="BE14" s="143" t="s">
        <v>69</v>
      </c>
      <c r="BF14" s="143"/>
      <c r="BG14" s="143"/>
      <c r="BH14">
        <v>1</v>
      </c>
    </row>
    <row r="15" spans="1:60">
      <c r="A15" s="103">
        <v>41913</v>
      </c>
      <c r="B15" s="103"/>
      <c r="C15" s="103"/>
      <c r="D15" s="103"/>
      <c r="E15" s="101">
        <v>1889</v>
      </c>
      <c r="F15" s="101"/>
      <c r="G15" s="101"/>
      <c r="H15" s="101"/>
      <c r="I15" s="101">
        <v>121</v>
      </c>
      <c r="J15" s="101"/>
      <c r="K15" s="101"/>
      <c r="L15" s="101"/>
      <c r="M15" s="101">
        <f t="shared" si="1"/>
        <v>2010</v>
      </c>
      <c r="N15" s="101"/>
      <c r="O15" s="101"/>
      <c r="P15" s="101"/>
      <c r="V15" s="32"/>
      <c r="W15" s="35" t="s">
        <v>26</v>
      </c>
      <c r="X15" s="104">
        <v>27</v>
      </c>
      <c r="Y15" s="104"/>
      <c r="Z15" s="104"/>
      <c r="AA15" s="33"/>
      <c r="AB15" s="33"/>
      <c r="AC15" s="35" t="s">
        <v>23</v>
      </c>
      <c r="AD15" s="106">
        <f t="shared" si="2"/>
        <v>53.46153846153846</v>
      </c>
      <c r="AE15" s="106"/>
      <c r="AF15" s="106"/>
      <c r="AG15" s="106"/>
      <c r="AH15" s="106"/>
      <c r="AI15" s="106"/>
      <c r="AJ15" s="34"/>
      <c r="AT15" t="s">
        <v>15</v>
      </c>
      <c r="BC15" s="141">
        <v>54461</v>
      </c>
      <c r="BD15" s="142" t="s">
        <v>68</v>
      </c>
      <c r="BE15" s="143" t="s">
        <v>70</v>
      </c>
      <c r="BF15" s="143"/>
      <c r="BG15" s="143"/>
      <c r="BH15">
        <v>3</v>
      </c>
    </row>
    <row r="16" spans="1:60">
      <c r="A16" s="103">
        <v>41944</v>
      </c>
      <c r="B16" s="103"/>
      <c r="C16" s="103"/>
      <c r="D16" s="103"/>
      <c r="E16" s="101">
        <v>1879</v>
      </c>
      <c r="F16" s="101"/>
      <c r="G16" s="101"/>
      <c r="H16" s="101"/>
      <c r="I16" s="101">
        <v>100</v>
      </c>
      <c r="J16" s="101"/>
      <c r="K16" s="101"/>
      <c r="L16" s="101"/>
      <c r="M16" s="101">
        <f t="shared" si="1"/>
        <v>1979</v>
      </c>
      <c r="N16" s="101"/>
      <c r="O16" s="101"/>
      <c r="P16" s="101"/>
      <c r="V16" s="32"/>
      <c r="W16" s="33"/>
      <c r="X16" s="33"/>
      <c r="Y16" s="33"/>
      <c r="Z16" s="33"/>
      <c r="AA16" s="33"/>
      <c r="AB16" s="33"/>
      <c r="AC16" s="35" t="s">
        <v>24</v>
      </c>
      <c r="AD16" s="106">
        <f t="shared" si="2"/>
        <v>74.444444444444443</v>
      </c>
      <c r="AE16" s="106"/>
      <c r="AF16" s="106"/>
      <c r="AG16" s="106"/>
      <c r="AH16" s="106"/>
      <c r="AI16" s="106"/>
      <c r="AJ16" s="34"/>
      <c r="AT16" t="s">
        <v>16</v>
      </c>
      <c r="BC16" s="141">
        <v>52528</v>
      </c>
      <c r="BD16" s="142" t="s">
        <v>68</v>
      </c>
      <c r="BE16" s="161" t="s">
        <v>76</v>
      </c>
      <c r="BF16" s="161"/>
      <c r="BG16" s="161"/>
      <c r="BH16">
        <v>3</v>
      </c>
    </row>
    <row r="17" spans="1:60">
      <c r="A17" s="103">
        <v>41974</v>
      </c>
      <c r="B17" s="103"/>
      <c r="C17" s="103"/>
      <c r="D17" s="103"/>
      <c r="E17" s="101">
        <v>1456</v>
      </c>
      <c r="F17" s="101"/>
      <c r="G17" s="101"/>
      <c r="H17" s="101"/>
      <c r="I17" s="101">
        <v>200</v>
      </c>
      <c r="J17" s="101"/>
      <c r="K17" s="101"/>
      <c r="L17" s="101"/>
      <c r="M17" s="101">
        <f t="shared" si="1"/>
        <v>1656</v>
      </c>
      <c r="N17" s="101"/>
      <c r="O17" s="101"/>
      <c r="P17" s="101"/>
      <c r="V17" s="32"/>
      <c r="W17" s="33"/>
      <c r="X17" s="33"/>
      <c r="Y17" s="33"/>
      <c r="Z17" s="33"/>
      <c r="AA17" s="33"/>
      <c r="AB17" s="33"/>
      <c r="AC17" s="35" t="s">
        <v>25</v>
      </c>
      <c r="AD17" s="106">
        <f t="shared" si="2"/>
        <v>79.16</v>
      </c>
      <c r="AE17" s="106"/>
      <c r="AF17" s="106"/>
      <c r="AG17" s="106"/>
      <c r="AH17" s="106"/>
      <c r="AI17" s="106"/>
      <c r="AJ17" s="34"/>
      <c r="BC17" s="141">
        <v>52676</v>
      </c>
      <c r="BD17" s="142" t="s">
        <v>68</v>
      </c>
      <c r="BE17" s="161" t="s">
        <v>70</v>
      </c>
      <c r="BF17" s="161"/>
      <c r="BG17" s="161"/>
      <c r="BH17">
        <v>4</v>
      </c>
    </row>
    <row r="18" spans="1:60">
      <c r="A18" s="101" t="s">
        <v>32</v>
      </c>
      <c r="B18" s="101"/>
      <c r="C18" s="101"/>
      <c r="D18" s="101"/>
      <c r="E18" s="101">
        <f>MEDIAN(E6:H17)</f>
        <v>1733.5</v>
      </c>
      <c r="F18" s="101"/>
      <c r="G18" s="101"/>
      <c r="H18" s="101"/>
      <c r="I18" s="101">
        <f>MEDIAN(I6:L17)</f>
        <v>133.5</v>
      </c>
      <c r="J18" s="101"/>
      <c r="K18" s="101"/>
      <c r="L18" s="101"/>
      <c r="M18" s="101">
        <f>MEDIAN(M6:P17)</f>
        <v>1889.5</v>
      </c>
      <c r="N18" s="101"/>
      <c r="O18" s="101"/>
      <c r="P18" s="101"/>
      <c r="V18" s="32"/>
      <c r="W18" s="33"/>
      <c r="X18" s="33"/>
      <c r="Y18" s="33"/>
      <c r="Z18" s="33"/>
      <c r="AA18" s="33"/>
      <c r="AB18" s="33"/>
      <c r="AC18" s="35" t="s">
        <v>26</v>
      </c>
      <c r="AD18" s="106">
        <f t="shared" si="2"/>
        <v>61.333333333333336</v>
      </c>
      <c r="AE18" s="106"/>
      <c r="AF18" s="106"/>
      <c r="AG18" s="106"/>
      <c r="AH18" s="106"/>
      <c r="AI18" s="106"/>
      <c r="AJ18" s="34"/>
      <c r="BC18" s="141">
        <v>53256</v>
      </c>
      <c r="BD18" s="142" t="s">
        <v>68</v>
      </c>
      <c r="BE18" s="161" t="s">
        <v>70</v>
      </c>
      <c r="BF18" s="161"/>
      <c r="BG18" s="161"/>
      <c r="BH18">
        <v>3</v>
      </c>
    </row>
    <row r="19" spans="1:60" ht="15" thickBot="1">
      <c r="V19" s="37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9"/>
      <c r="BC19" s="149">
        <v>55243</v>
      </c>
      <c r="BD19" s="150" t="s">
        <v>68</v>
      </c>
      <c r="BE19" s="162" t="s">
        <v>75</v>
      </c>
      <c r="BF19" s="162"/>
      <c r="BG19" s="162"/>
      <c r="BH19">
        <v>5</v>
      </c>
    </row>
    <row r="20" spans="1:60">
      <c r="E20" s="101">
        <v>2013</v>
      </c>
      <c r="F20" s="101"/>
      <c r="G20" s="101">
        <v>2012</v>
      </c>
      <c r="H20" s="101"/>
      <c r="I20" s="101">
        <v>2011</v>
      </c>
      <c r="J20" s="101"/>
      <c r="BC20" s="154"/>
      <c r="BD20" s="154"/>
      <c r="BE20" s="154"/>
      <c r="BF20" s="154"/>
      <c r="BG20" s="154"/>
    </row>
    <row r="21" spans="1:60">
      <c r="A21" s="101" t="s">
        <v>2</v>
      </c>
      <c r="B21" s="101"/>
      <c r="C21" s="101"/>
      <c r="D21" s="101"/>
      <c r="E21" s="101">
        <v>2300</v>
      </c>
      <c r="F21" s="101"/>
      <c r="G21" s="101">
        <v>2450</v>
      </c>
      <c r="H21" s="101"/>
      <c r="I21" s="101">
        <v>2500</v>
      </c>
      <c r="J21" s="101"/>
      <c r="BC21" s="164"/>
      <c r="BD21" s="164"/>
      <c r="BE21" s="165"/>
      <c r="BF21" s="165"/>
      <c r="BG21" s="165"/>
    </row>
    <row r="22" spans="1:60" ht="15">
      <c r="A22" s="101" t="s">
        <v>3</v>
      </c>
      <c r="B22" s="101"/>
      <c r="C22" s="101"/>
      <c r="D22" s="101"/>
      <c r="E22" s="101">
        <v>120</v>
      </c>
      <c r="F22" s="101"/>
      <c r="G22" s="101">
        <v>100</v>
      </c>
      <c r="H22" s="101"/>
      <c r="I22" s="101">
        <v>126</v>
      </c>
      <c r="J22" s="101"/>
      <c r="BC22" s="164">
        <v>51834</v>
      </c>
      <c r="BD22" s="120" t="s">
        <v>61</v>
      </c>
      <c r="BE22" s="161" t="s">
        <v>69</v>
      </c>
      <c r="BF22" s="161"/>
      <c r="BG22" s="161"/>
    </row>
    <row r="23" spans="1:60" ht="15">
      <c r="E23" t="s">
        <v>44</v>
      </c>
      <c r="F23" t="s">
        <v>45</v>
      </c>
      <c r="G23" t="s">
        <v>46</v>
      </c>
      <c r="BC23" s="164">
        <v>53380</v>
      </c>
      <c r="BD23" s="120" t="s">
        <v>61</v>
      </c>
      <c r="BE23" s="161" t="s">
        <v>70</v>
      </c>
      <c r="BF23" s="161"/>
      <c r="BG23" s="161"/>
    </row>
    <row r="24" spans="1:60" ht="15">
      <c r="A24" s="48" t="s">
        <v>5</v>
      </c>
      <c r="B24" s="48"/>
      <c r="C24" s="48"/>
      <c r="D24" s="48"/>
      <c r="E24" s="49">
        <v>0.98</v>
      </c>
      <c r="F24" s="49">
        <v>8.9999999999999993E-3</v>
      </c>
      <c r="G24" s="49">
        <f>H24-E24-F24</f>
        <v>99.010999999999996</v>
      </c>
      <c r="H24">
        <v>100</v>
      </c>
      <c r="BC24" s="164">
        <v>54576</v>
      </c>
      <c r="BD24" s="120" t="s">
        <v>61</v>
      </c>
      <c r="BE24" s="161" t="s">
        <v>73</v>
      </c>
      <c r="BF24" s="161"/>
      <c r="BG24" s="161"/>
    </row>
    <row r="25" spans="1:60" ht="15">
      <c r="A25" s="107" t="s">
        <v>6</v>
      </c>
      <c r="B25" s="107"/>
      <c r="C25" s="107"/>
      <c r="D25" s="107"/>
      <c r="E25" s="49">
        <v>0.96</v>
      </c>
      <c r="F25" s="49">
        <v>4.0000000000000001E-3</v>
      </c>
      <c r="G25" s="49">
        <f t="shared" ref="G25:G35" si="3">H25-E25-F25</f>
        <v>99.036000000000001</v>
      </c>
      <c r="H25">
        <v>100</v>
      </c>
      <c r="BC25" s="164">
        <v>53932</v>
      </c>
      <c r="BD25" s="120" t="s">
        <v>61</v>
      </c>
      <c r="BE25" s="161" t="s">
        <v>74</v>
      </c>
      <c r="BF25" s="161"/>
      <c r="BG25" s="161"/>
    </row>
    <row r="26" spans="1:60" ht="15">
      <c r="A26" s="48" t="s">
        <v>7</v>
      </c>
      <c r="B26" s="48"/>
      <c r="C26" s="48"/>
      <c r="D26" s="48"/>
      <c r="E26" s="49">
        <v>0.97</v>
      </c>
      <c r="F26" s="49">
        <v>5.0000000000000001E-3</v>
      </c>
      <c r="G26" s="49">
        <f t="shared" si="3"/>
        <v>99.025000000000006</v>
      </c>
      <c r="H26">
        <v>100</v>
      </c>
      <c r="BC26" s="164">
        <v>54338</v>
      </c>
      <c r="BD26" s="120" t="s">
        <v>61</v>
      </c>
      <c r="BE26" s="161" t="s">
        <v>75</v>
      </c>
      <c r="BF26" s="161"/>
      <c r="BG26" s="161"/>
    </row>
    <row r="27" spans="1:60" ht="15">
      <c r="A27" s="107" t="s">
        <v>8</v>
      </c>
      <c r="B27" s="107"/>
      <c r="C27" s="107"/>
      <c r="D27" s="107"/>
      <c r="E27" s="49">
        <v>0.98</v>
      </c>
      <c r="F27" s="49">
        <v>5.0000000000000001E-3</v>
      </c>
      <c r="G27" s="49">
        <f t="shared" si="3"/>
        <v>99.015000000000001</v>
      </c>
      <c r="H27">
        <v>100</v>
      </c>
      <c r="BC27" s="164">
        <v>52563</v>
      </c>
      <c r="BD27" s="120" t="s">
        <v>61</v>
      </c>
      <c r="BE27" s="161" t="s">
        <v>76</v>
      </c>
      <c r="BF27" s="161"/>
      <c r="BG27" s="161"/>
    </row>
    <row r="28" spans="1:60" ht="15">
      <c r="A28" s="48" t="s">
        <v>9</v>
      </c>
      <c r="B28" s="48"/>
      <c r="C28" s="48"/>
      <c r="D28" s="48"/>
      <c r="E28" s="49">
        <v>0.99</v>
      </c>
      <c r="F28" s="49">
        <v>6.0000000000000001E-3</v>
      </c>
      <c r="G28" s="49">
        <f t="shared" si="3"/>
        <v>99.004000000000005</v>
      </c>
      <c r="H28">
        <v>100</v>
      </c>
      <c r="BC28" s="164">
        <v>52690</v>
      </c>
      <c r="BD28" s="120" t="s">
        <v>61</v>
      </c>
      <c r="BE28" s="161" t="s">
        <v>70</v>
      </c>
      <c r="BF28" s="161"/>
      <c r="BG28" s="161"/>
    </row>
    <row r="29" spans="1:60" ht="15">
      <c r="A29" s="107" t="s">
        <v>10</v>
      </c>
      <c r="B29" s="107"/>
      <c r="C29" s="107"/>
      <c r="D29" s="107"/>
      <c r="E29" s="49">
        <v>0.94</v>
      </c>
      <c r="F29" s="49">
        <v>1.4999999999999999E-2</v>
      </c>
      <c r="G29" s="49">
        <f t="shared" si="3"/>
        <v>99.045000000000002</v>
      </c>
      <c r="H29">
        <v>100</v>
      </c>
      <c r="BC29" s="164">
        <v>54399</v>
      </c>
      <c r="BD29" s="120" t="s">
        <v>61</v>
      </c>
      <c r="BE29" s="161" t="s">
        <v>69</v>
      </c>
      <c r="BF29" s="161"/>
      <c r="BG29" s="161"/>
    </row>
    <row r="30" spans="1:60" ht="15">
      <c r="A30" s="48" t="s">
        <v>11</v>
      </c>
      <c r="B30" s="48"/>
      <c r="C30" s="48"/>
      <c r="D30" s="48"/>
      <c r="E30" s="49">
        <v>0.95</v>
      </c>
      <c r="F30" s="49">
        <v>8.0000000000000002E-3</v>
      </c>
      <c r="G30" s="49">
        <f t="shared" si="3"/>
        <v>99.042000000000002</v>
      </c>
      <c r="H30">
        <v>100</v>
      </c>
      <c r="BC30" s="164">
        <v>53301</v>
      </c>
      <c r="BD30" s="120" t="s">
        <v>61</v>
      </c>
      <c r="BE30" s="161" t="s">
        <v>70</v>
      </c>
      <c r="BF30" s="161"/>
      <c r="BG30" s="161"/>
    </row>
    <row r="31" spans="1:60" ht="15">
      <c r="A31" s="107" t="s">
        <v>12</v>
      </c>
      <c r="B31" s="107"/>
      <c r="C31" s="107"/>
      <c r="D31" s="107"/>
      <c r="E31" s="49">
        <v>0.97</v>
      </c>
      <c r="F31" s="49">
        <v>7.0000000000000001E-3</v>
      </c>
      <c r="G31" s="49">
        <f t="shared" si="3"/>
        <v>99.022999999999996</v>
      </c>
      <c r="H31">
        <v>100</v>
      </c>
      <c r="BC31" s="164">
        <v>55245</v>
      </c>
      <c r="BD31" s="120" t="s">
        <v>61</v>
      </c>
      <c r="BE31" s="161" t="s">
        <v>75</v>
      </c>
      <c r="BF31" s="161"/>
      <c r="BG31" s="161"/>
    </row>
    <row r="32" spans="1:60" ht="15">
      <c r="A32" s="48" t="s">
        <v>13</v>
      </c>
      <c r="B32" s="48"/>
      <c r="C32" s="48"/>
      <c r="D32" s="48"/>
      <c r="E32" s="49">
        <v>0.98</v>
      </c>
      <c r="F32" s="49">
        <v>6.4999999999999997E-3</v>
      </c>
      <c r="G32" s="49">
        <f t="shared" si="3"/>
        <v>99.013499999999993</v>
      </c>
      <c r="H32">
        <v>100</v>
      </c>
      <c r="BC32" s="164">
        <v>56441</v>
      </c>
      <c r="BD32" s="120" t="s">
        <v>61</v>
      </c>
      <c r="BE32" s="161" t="s">
        <v>75</v>
      </c>
      <c r="BF32" s="161"/>
      <c r="BG32" s="161"/>
    </row>
    <row r="33" spans="1:59" ht="15">
      <c r="A33" s="107" t="s">
        <v>14</v>
      </c>
      <c r="B33" s="107"/>
      <c r="C33" s="107"/>
      <c r="D33" s="107"/>
      <c r="E33" s="49">
        <v>0.99</v>
      </c>
      <c r="F33" s="49">
        <v>0.01</v>
      </c>
      <c r="G33" s="49">
        <f t="shared" si="3"/>
        <v>99</v>
      </c>
      <c r="H33">
        <v>100</v>
      </c>
      <c r="BC33" s="164">
        <v>51819</v>
      </c>
      <c r="BD33" s="120" t="s">
        <v>61</v>
      </c>
      <c r="BE33" s="161" t="s">
        <v>77</v>
      </c>
      <c r="BF33" s="161"/>
      <c r="BG33" s="161"/>
    </row>
    <row r="34" spans="1:59" ht="15">
      <c r="A34" s="48" t="s">
        <v>15</v>
      </c>
      <c r="B34" s="48"/>
      <c r="C34" s="48"/>
      <c r="D34" s="48"/>
      <c r="E34" s="49">
        <v>0.93</v>
      </c>
      <c r="F34" s="49">
        <v>0.01</v>
      </c>
      <c r="G34" s="49">
        <f t="shared" si="3"/>
        <v>99.059999999999988</v>
      </c>
      <c r="H34">
        <v>100</v>
      </c>
      <c r="BC34" s="164">
        <v>53360</v>
      </c>
      <c r="BD34" s="120" t="s">
        <v>61</v>
      </c>
      <c r="BE34" s="162" t="s">
        <v>77</v>
      </c>
      <c r="BF34" s="162"/>
      <c r="BG34" s="162"/>
    </row>
    <row r="35" spans="1:59">
      <c r="A35" s="107" t="s">
        <v>16</v>
      </c>
      <c r="B35" s="107"/>
      <c r="C35" s="107"/>
      <c r="D35" s="107"/>
      <c r="E35" s="49">
        <v>0.94</v>
      </c>
      <c r="F35" s="49">
        <v>7.0000000000000001E-3</v>
      </c>
      <c r="G35" s="49">
        <f t="shared" si="3"/>
        <v>99.052999999999997</v>
      </c>
      <c r="H35">
        <v>100</v>
      </c>
      <c r="BC35" s="164"/>
    </row>
    <row r="36" spans="1:59">
      <c r="A36" s="48"/>
      <c r="B36" s="48"/>
      <c r="C36" s="48"/>
      <c r="D36" s="48"/>
      <c r="E36" t="s">
        <v>44</v>
      </c>
      <c r="F36" t="s">
        <v>45</v>
      </c>
      <c r="G36" t="s">
        <v>46</v>
      </c>
      <c r="BC36" s="166">
        <v>52674</v>
      </c>
      <c r="BD36" s="142" t="s">
        <v>80</v>
      </c>
      <c r="BE36" s="161" t="s">
        <v>69</v>
      </c>
      <c r="BF36" s="161"/>
      <c r="BG36" s="161"/>
    </row>
    <row r="37" spans="1:59" ht="15">
      <c r="A37" s="50" t="str">
        <f>IF(dashboard!$G$7=Db!$A$24,"Janeiro",IF(dashboard!$G$7=Db!$A$25,"Fevereiro",IF(dashboard!$G$7=Db!$A$26,"Março",IF(dashboard!$G$7=Db!$A$27,"Abril",IF(dashboard!$G$7=Db!$A$28,"Maio"," ")))))</f>
        <v xml:space="preserve"> </v>
      </c>
      <c r="E37" s="49" t="b">
        <f>IF(A37="Janeiro",$E24,IF(A37="Fevereiro",$E25,IF(A37="Março",$E26,IF(A37="Abril",$E27,IF(A37="Maio",$E28)))))</f>
        <v>0</v>
      </c>
      <c r="F37" s="49"/>
      <c r="G37" s="49"/>
      <c r="H37" s="49"/>
      <c r="BB37" s="54"/>
      <c r="BC37" s="141">
        <v>54475</v>
      </c>
      <c r="BD37" s="142" t="s">
        <v>80</v>
      </c>
      <c r="BE37" s="161" t="s">
        <v>70</v>
      </c>
      <c r="BF37" s="161"/>
      <c r="BG37" s="161"/>
    </row>
    <row r="38" spans="1:59" ht="15">
      <c r="A38" s="50" t="str">
        <f>IF(dashboard!$G$7=Db!$A$24,"Fevereiro",IF(dashboard!$G$7=Db!$A$25,"Março",IF(dashboard!$G$7=Db!$A$26,"Abril",IF(dashboard!$G$7=Db!$A$27,"Maio",IF(dashboard!$G$7=Db!$A$28,"Junho"," ")))))</f>
        <v xml:space="preserve"> </v>
      </c>
      <c r="E38" s="49" t="b">
        <f t="shared" ref="E38:E39" si="4">IF(A38="Janeiro",$E25,IF(A38="Fevereiro",$E26,IF(A38="Março",$E27,IF(A38="Abril",$E28,IF(A38="Maio",$E29)))))</f>
        <v>0</v>
      </c>
      <c r="F38" s="49"/>
      <c r="G38" s="49"/>
      <c r="H38" s="49"/>
      <c r="BB38" s="54"/>
      <c r="BC38" s="141">
        <v>54627</v>
      </c>
      <c r="BD38" s="142" t="s">
        <v>80</v>
      </c>
      <c r="BE38" s="161" t="s">
        <v>73</v>
      </c>
      <c r="BF38" s="161"/>
      <c r="BG38" s="161"/>
    </row>
    <row r="39" spans="1:59" ht="15">
      <c r="A39" s="50" t="str">
        <f>IF(dashboard!$G$7=Db!$A$24,"Março",IF(dashboard!$G$7=Db!$A$25,"Abril",IF(dashboard!$G$7=Db!$A$26,"Maio",IF(dashboard!$G$7=Db!$A$27,"Junho",IF(dashboard!$G$7=Db!$A$28,"Julho"," ")))))</f>
        <v xml:space="preserve"> </v>
      </c>
      <c r="E39" s="49" t="b">
        <f t="shared" si="4"/>
        <v>0</v>
      </c>
      <c r="F39" s="49"/>
      <c r="G39" s="49"/>
      <c r="H39" s="49"/>
      <c r="BB39" s="54"/>
      <c r="BC39" s="141">
        <v>53899</v>
      </c>
      <c r="BD39" s="142" t="s">
        <v>80</v>
      </c>
      <c r="BE39" s="161" t="s">
        <v>74</v>
      </c>
      <c r="BF39" s="161"/>
      <c r="BG39" s="161"/>
    </row>
    <row r="40" spans="1:59">
      <c r="BB40" s="54"/>
      <c r="BC40" s="141">
        <v>54332</v>
      </c>
      <c r="BD40" s="142" t="s">
        <v>80</v>
      </c>
      <c r="BE40" s="161" t="s">
        <v>75</v>
      </c>
      <c r="BF40" s="161"/>
      <c r="BG40" s="161"/>
    </row>
    <row r="41" spans="1:59">
      <c r="BB41" s="54"/>
      <c r="BC41" s="141">
        <v>52536</v>
      </c>
      <c r="BD41" s="142" t="s">
        <v>80</v>
      </c>
      <c r="BE41" s="161" t="s">
        <v>76</v>
      </c>
      <c r="BF41" s="161"/>
      <c r="BG41" s="161"/>
    </row>
    <row r="42" spans="1:59">
      <c r="BB42" s="54"/>
      <c r="BC42" s="141">
        <v>52774</v>
      </c>
      <c r="BD42" s="142" t="s">
        <v>80</v>
      </c>
      <c r="BE42" s="161" t="s">
        <v>70</v>
      </c>
      <c r="BF42" s="161"/>
      <c r="BG42" s="161"/>
    </row>
    <row r="43" spans="1:59">
      <c r="BB43" s="54"/>
      <c r="BC43" s="141">
        <v>54389</v>
      </c>
      <c r="BD43" s="142" t="s">
        <v>80</v>
      </c>
      <c r="BE43" s="161" t="s">
        <v>69</v>
      </c>
      <c r="BF43" s="161"/>
      <c r="BG43" s="161"/>
    </row>
    <row r="44" spans="1:59">
      <c r="BB44" s="54"/>
      <c r="BC44" s="141">
        <v>53257</v>
      </c>
      <c r="BD44" s="142" t="s">
        <v>80</v>
      </c>
      <c r="BE44" s="161" t="s">
        <v>70</v>
      </c>
      <c r="BF44" s="161"/>
      <c r="BG44" s="161"/>
    </row>
    <row r="45" spans="1:59">
      <c r="BB45" s="54"/>
      <c r="BC45" s="141">
        <v>55446</v>
      </c>
      <c r="BD45" s="142" t="s">
        <v>80</v>
      </c>
      <c r="BE45" s="161" t="s">
        <v>75</v>
      </c>
      <c r="BF45" s="161"/>
      <c r="BG45" s="161"/>
    </row>
    <row r="46" spans="1:59">
      <c r="BB46" s="54"/>
      <c r="BC46" s="141">
        <v>56501</v>
      </c>
      <c r="BD46" s="142" t="s">
        <v>80</v>
      </c>
      <c r="BE46" s="161" t="s">
        <v>75</v>
      </c>
      <c r="BF46" s="161"/>
      <c r="BG46" s="161"/>
    </row>
    <row r="47" spans="1:59">
      <c r="BB47" s="54"/>
      <c r="BC47" s="141">
        <v>51810</v>
      </c>
      <c r="BD47" s="142" t="s">
        <v>80</v>
      </c>
      <c r="BE47" s="161" t="s">
        <v>77</v>
      </c>
      <c r="BF47" s="161"/>
      <c r="BG47" s="161"/>
    </row>
    <row r="48" spans="1:59">
      <c r="BB48" s="54"/>
      <c r="BC48" s="149">
        <v>53361</v>
      </c>
      <c r="BD48" s="142" t="s">
        <v>80</v>
      </c>
      <c r="BE48" s="162" t="s">
        <v>77</v>
      </c>
      <c r="BF48" s="162"/>
      <c r="BG48" s="162"/>
    </row>
  </sheetData>
  <mergeCells count="107">
    <mergeCell ref="BE14:BG14"/>
    <mergeCell ref="BE15:BG15"/>
    <mergeCell ref="A35:D35"/>
    <mergeCell ref="A25:D25"/>
    <mergeCell ref="A27:D27"/>
    <mergeCell ref="A29:D29"/>
    <mergeCell ref="A31:D31"/>
    <mergeCell ref="A33:D33"/>
    <mergeCell ref="E20:F20"/>
    <mergeCell ref="G20:H20"/>
    <mergeCell ref="A21:D21"/>
    <mergeCell ref="A22:D22"/>
    <mergeCell ref="E21:F21"/>
    <mergeCell ref="G21:H21"/>
    <mergeCell ref="I21:J21"/>
    <mergeCell ref="E22:F22"/>
    <mergeCell ref="G22:H22"/>
    <mergeCell ref="I22:J22"/>
    <mergeCell ref="M16:P16"/>
    <mergeCell ref="M17:P17"/>
    <mergeCell ref="A17:D17"/>
    <mergeCell ref="E17:H17"/>
    <mergeCell ref="I17:L17"/>
    <mergeCell ref="A16:D16"/>
    <mergeCell ref="E16:H16"/>
    <mergeCell ref="I16:L16"/>
    <mergeCell ref="M14:P14"/>
    <mergeCell ref="A15:D15"/>
    <mergeCell ref="E15:H15"/>
    <mergeCell ref="I15:L15"/>
    <mergeCell ref="A13:D13"/>
    <mergeCell ref="E13:H13"/>
    <mergeCell ref="I13:L13"/>
    <mergeCell ref="X13:Z13"/>
    <mergeCell ref="I20:J20"/>
    <mergeCell ref="AD17:AI17"/>
    <mergeCell ref="AD18:AI18"/>
    <mergeCell ref="A8:D8"/>
    <mergeCell ref="E8:H8"/>
    <mergeCell ref="I8:L8"/>
    <mergeCell ref="A9:D9"/>
    <mergeCell ref="E9:H9"/>
    <mergeCell ref="I9:L9"/>
    <mergeCell ref="A10:D10"/>
    <mergeCell ref="E10:H10"/>
    <mergeCell ref="AD11:AI11"/>
    <mergeCell ref="AD12:AI12"/>
    <mergeCell ref="AD13:AI13"/>
    <mergeCell ref="AD14:AI14"/>
    <mergeCell ref="AD15:AI15"/>
    <mergeCell ref="AD16:AI16"/>
    <mergeCell ref="I10:L10"/>
    <mergeCell ref="A11:D11"/>
    <mergeCell ref="E11:H11"/>
    <mergeCell ref="I11:L11"/>
    <mergeCell ref="A12:D12"/>
    <mergeCell ref="E12:H12"/>
    <mergeCell ref="I12:L12"/>
    <mergeCell ref="M13:P13"/>
    <mergeCell ref="X14:Z14"/>
    <mergeCell ref="X15:Z15"/>
    <mergeCell ref="AC3:AI3"/>
    <mergeCell ref="AD4:AI4"/>
    <mergeCell ref="AD5:AI5"/>
    <mergeCell ref="AD6:AI6"/>
    <mergeCell ref="AD7:AI7"/>
    <mergeCell ref="AD8:AI8"/>
    <mergeCell ref="AD9:AI9"/>
    <mergeCell ref="AD10:AI10"/>
    <mergeCell ref="X8:Z8"/>
    <mergeCell ref="X9:Z9"/>
    <mergeCell ref="X10:Z10"/>
    <mergeCell ref="X11:Z11"/>
    <mergeCell ref="X12:Z12"/>
    <mergeCell ref="I6:L6"/>
    <mergeCell ref="X3:Z3"/>
    <mergeCell ref="X4:Z4"/>
    <mergeCell ref="X5:Z5"/>
    <mergeCell ref="X6:Z6"/>
    <mergeCell ref="M5:P5"/>
    <mergeCell ref="M4:P4"/>
    <mergeCell ref="M6:P6"/>
    <mergeCell ref="X7:Z7"/>
    <mergeCell ref="M7:P7"/>
    <mergeCell ref="E4:H4"/>
    <mergeCell ref="I4:L4"/>
    <mergeCell ref="E5:H5"/>
    <mergeCell ref="I5:L5"/>
    <mergeCell ref="A18:D18"/>
    <mergeCell ref="E18:H18"/>
    <mergeCell ref="I18:L18"/>
    <mergeCell ref="M18:P18"/>
    <mergeCell ref="A7:D7"/>
    <mergeCell ref="E7:H7"/>
    <mergeCell ref="I7:L7"/>
    <mergeCell ref="A14:D14"/>
    <mergeCell ref="E14:H14"/>
    <mergeCell ref="I14:L14"/>
    <mergeCell ref="M15:P15"/>
    <mergeCell ref="M8:P8"/>
    <mergeCell ref="M9:P9"/>
    <mergeCell ref="M10:P10"/>
    <mergeCell ref="M11:P11"/>
    <mergeCell ref="M12:P12"/>
    <mergeCell ref="A6:D6"/>
    <mergeCell ref="A5:D5"/>
    <mergeCell ref="E6:H6"/>
  </mergeCells>
  <conditionalFormatting sqref="E5:H17">
    <cfRule type="duplicateValues" dxfId="2" priority="3"/>
  </conditionalFormatting>
  <conditionalFormatting sqref="I5:L17">
    <cfRule type="duplicateValues" dxfId="1" priority="2"/>
  </conditionalFormatting>
  <conditionalFormatting sqref="M5:P17">
    <cfRule type="duplicateValues" dxfId="0" priority="1"/>
  </conditionalFormatting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D6:H9"/>
  <sheetViews>
    <sheetView workbookViewId="0">
      <selection activeCell="G13" sqref="G13"/>
    </sheetView>
  </sheetViews>
  <sheetFormatPr defaultRowHeight="14.25"/>
  <cols>
    <col min="4" max="4" width="11.625" bestFit="1" customWidth="1"/>
  </cols>
  <sheetData>
    <row r="6" spans="4:8">
      <c r="E6" t="s">
        <v>40</v>
      </c>
      <c r="F6" t="s">
        <v>42</v>
      </c>
      <c r="G6" t="s">
        <v>41</v>
      </c>
      <c r="H6" t="s">
        <v>32</v>
      </c>
    </row>
    <row r="7" spans="4:8">
      <c r="D7" t="s">
        <v>37</v>
      </c>
      <c r="E7">
        <v>156</v>
      </c>
      <c r="F7">
        <v>4000</v>
      </c>
      <c r="G7">
        <f>F7*12</f>
        <v>48000</v>
      </c>
      <c r="H7">
        <f>MEDIAN(E7:G7)</f>
        <v>4000</v>
      </c>
    </row>
    <row r="8" spans="4:8">
      <c r="D8" t="s">
        <v>38</v>
      </c>
      <c r="E8">
        <v>120</v>
      </c>
      <c r="F8">
        <f>E8*30</f>
        <v>3600</v>
      </c>
      <c r="G8">
        <f>F8*12</f>
        <v>43200</v>
      </c>
      <c r="H8">
        <f t="shared" ref="H8:H9" si="0">MEDIAN(E8:G8)</f>
        <v>3600</v>
      </c>
    </row>
    <row r="9" spans="4:8">
      <c r="D9" t="s">
        <v>39</v>
      </c>
      <c r="E9">
        <v>100</v>
      </c>
      <c r="F9">
        <v>3456</v>
      </c>
      <c r="G9">
        <v>3345</v>
      </c>
      <c r="H9">
        <f t="shared" si="0"/>
        <v>3345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/>
  <dimension ref="A1:BC216"/>
  <sheetViews>
    <sheetView showGridLines="0" showRowColHeaders="0" workbookViewId="0">
      <selection sqref="A1:S4"/>
    </sheetView>
  </sheetViews>
  <sheetFormatPr defaultRowHeight="14.25"/>
  <cols>
    <col min="10" max="10" width="15.625" customWidth="1"/>
    <col min="11" max="11" width="15.75" customWidth="1"/>
    <col min="12" max="12" width="14.25" bestFit="1" customWidth="1"/>
    <col min="13" max="13" width="11.5" bestFit="1" customWidth="1"/>
  </cols>
  <sheetData>
    <row r="1" spans="1:24">
      <c r="A1" s="108" t="s">
        <v>36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58"/>
      <c r="U1" s="59"/>
      <c r="V1" s="59"/>
      <c r="W1" s="59"/>
      <c r="X1" s="59"/>
    </row>
    <row r="2" spans="1:24">
      <c r="A2" s="108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58"/>
      <c r="U2" s="59"/>
      <c r="V2" s="59"/>
      <c r="W2" s="59"/>
      <c r="X2" s="59"/>
    </row>
    <row r="3" spans="1:24">
      <c r="A3" s="108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58"/>
      <c r="U3" s="59"/>
      <c r="V3" s="59"/>
      <c r="W3" s="59"/>
      <c r="X3" s="59"/>
    </row>
    <row r="4" spans="1:24" ht="15" thickBot="1">
      <c r="A4" s="110"/>
      <c r="B4" s="111"/>
      <c r="C4" s="111"/>
      <c r="D4" s="111"/>
      <c r="E4" s="111"/>
      <c r="F4" s="111"/>
      <c r="G4" s="111"/>
      <c r="H4" s="111"/>
      <c r="I4" s="111"/>
      <c r="J4" s="111"/>
      <c r="K4" s="111"/>
      <c r="L4" s="111"/>
      <c r="M4" s="111"/>
      <c r="N4" s="111"/>
      <c r="O4" s="111"/>
      <c r="P4" s="111"/>
      <c r="Q4" s="111"/>
      <c r="R4" s="111"/>
      <c r="S4" s="111"/>
      <c r="T4" s="60"/>
      <c r="U4" s="61"/>
      <c r="V4" s="61"/>
      <c r="W4" s="61"/>
      <c r="X4" s="61"/>
    </row>
    <row r="5" spans="1:24" ht="15" thickTop="1">
      <c r="K5" s="52">
        <v>4</v>
      </c>
    </row>
    <row r="7" spans="1:24" ht="14.25" customHeight="1">
      <c r="K7" s="54"/>
      <c r="L7" s="54"/>
      <c r="M7" s="132" t="s">
        <v>67</v>
      </c>
      <c r="N7" s="112"/>
      <c r="O7" s="112"/>
      <c r="P7" s="112"/>
      <c r="Q7" s="112"/>
    </row>
    <row r="8" spans="1:24" ht="14.25" customHeight="1">
      <c r="H8" s="124" t="s">
        <v>62</v>
      </c>
      <c r="K8" s="54"/>
      <c r="L8" s="54"/>
      <c r="M8" s="112"/>
      <c r="N8" s="112"/>
      <c r="O8" s="112"/>
      <c r="P8" s="112"/>
      <c r="Q8" s="112"/>
    </row>
    <row r="9" spans="1:24" ht="15">
      <c r="F9" s="120" t="s">
        <v>58</v>
      </c>
      <c r="G9" s="120"/>
      <c r="H9" s="120"/>
      <c r="I9" s="120"/>
      <c r="J9" s="158">
        <v>340</v>
      </c>
    </row>
    <row r="10" spans="1:24" ht="15">
      <c r="F10" s="120"/>
      <c r="G10" s="120"/>
      <c r="H10" s="120"/>
      <c r="I10" s="120"/>
      <c r="J10" s="158"/>
      <c r="K10" s="130" t="s">
        <v>63</v>
      </c>
      <c r="L10" s="131" t="s">
        <v>64</v>
      </c>
      <c r="M10" s="128" t="s">
        <v>65</v>
      </c>
      <c r="N10" s="129"/>
      <c r="O10" s="157"/>
      <c r="P10" s="128" t="s">
        <v>66</v>
      </c>
      <c r="Q10" s="129"/>
      <c r="R10" s="129"/>
    </row>
    <row r="11" spans="1:24" ht="15">
      <c r="F11" s="120" t="s">
        <v>59</v>
      </c>
      <c r="G11" s="120"/>
      <c r="H11" s="120"/>
      <c r="I11" s="120"/>
      <c r="J11" s="158">
        <v>330</v>
      </c>
    </row>
    <row r="12" spans="1:24" ht="15">
      <c r="F12" s="121"/>
      <c r="G12" s="121"/>
      <c r="H12" s="121"/>
      <c r="I12" s="121"/>
      <c r="J12" s="158"/>
      <c r="K12" s="52">
        <f>IF($K$5=1,Db!BC5,IF(PrincipalUsuario!$K$5=2,Db!BC14,IF(PrincipalUsuario!$K$5=4,Db!BC22,Db!BC36)))</f>
        <v>51834</v>
      </c>
      <c r="L12" s="156" t="str">
        <f>IF($K$5=1,Db!BD5,IF(PrincipalUsuario!$K$5=2,Db!BD14,IF(PrincipalUsuario!$K$5=4,Db!BD22,Db!BD36)))</f>
        <v>Sua autorização</v>
      </c>
      <c r="M12" s="51" t="str">
        <f>IF($K$5=1,Db!BE5,IF(PrincipalUsuario!$K$5=2,Db!BE14,IF(PrincipalUsuario!$K$5=4,Db!BE22,Db!BE36)))</f>
        <v>Stephanie Cristina Rangel</v>
      </c>
      <c r="N12" s="51"/>
      <c r="O12" s="51"/>
      <c r="P12" s="101" t="str">
        <f>IF($K$5=2,Db!BH14,"")</f>
        <v/>
      </c>
      <c r="Q12" s="101"/>
      <c r="R12" s="101"/>
    </row>
    <row r="13" spans="1:24" ht="15.75">
      <c r="F13" s="122" t="s">
        <v>60</v>
      </c>
      <c r="G13" s="122"/>
      <c r="H13" s="122"/>
      <c r="I13" s="122"/>
      <c r="J13" s="159">
        <v>5</v>
      </c>
      <c r="K13" s="52">
        <f>IF($K$5=1,Db!BC6,IF(PrincipalUsuario!$K$5=2,Db!BC15,IF(PrincipalUsuario!$K$5=4,Db!BC23,Db!BC37)))</f>
        <v>53380</v>
      </c>
      <c r="L13" s="51" t="str">
        <f>IF($K$5=1,Db!BD6,IF(PrincipalUsuario!$K$5=2,Db!BD15,IF(PrincipalUsuario!$K$5=4,Db!BD23,Db!BD37)))</f>
        <v>Sua autorização</v>
      </c>
      <c r="M13" s="107" t="str">
        <f>IF($K$5=1,Db!BE6,IF(PrincipalUsuario!$K$5=2,Db!BE15,IF(PrincipalUsuario!$K$5=4,Db!BE23,Db!BE37)))</f>
        <v>Stéphano Licks Baccin</v>
      </c>
      <c r="N13" s="107"/>
      <c r="O13" s="107"/>
      <c r="P13" s="101" t="str">
        <f>IF($K$5=2,Db!BH15,"")</f>
        <v/>
      </c>
      <c r="Q13" s="101"/>
      <c r="R13" s="101"/>
    </row>
    <row r="14" spans="1:24" ht="15">
      <c r="F14" s="123"/>
      <c r="G14" s="123"/>
      <c r="H14" s="123"/>
      <c r="I14" s="123"/>
      <c r="J14" s="160"/>
      <c r="K14" s="52">
        <f>IF($K$5=1,Db!BC7,IF(PrincipalUsuario!$K$5=2,Db!BC16,IF(PrincipalUsuario!$K$5=4,Db!BC24,Db!BC38)))</f>
        <v>54576</v>
      </c>
      <c r="L14" s="51" t="str">
        <f>IF($K$5=1,Db!BD7,IF(PrincipalUsuario!$K$5=2,Db!BD16,IF(PrincipalUsuario!$K$5=4,Db!BD24,Db!BD38)))</f>
        <v>Sua autorização</v>
      </c>
      <c r="M14" s="107" t="str">
        <f>IF($K$5=1,Db!BE7,IF(PrincipalUsuario!$K$5=2,Db!BE16,IF(PrincipalUsuario!$K$5=4,Db!BE24,Db!BE38)))</f>
        <v>Tatiane Matheus Carriço</v>
      </c>
      <c r="N14" s="107"/>
      <c r="O14" s="107"/>
      <c r="P14" s="101" t="str">
        <f>IF($K$5=2,Db!BH16,"")</f>
        <v/>
      </c>
      <c r="Q14" s="101"/>
      <c r="R14" s="101"/>
    </row>
    <row r="15" spans="1:24" ht="15">
      <c r="F15" s="120" t="s">
        <v>61</v>
      </c>
      <c r="G15" s="120"/>
      <c r="H15" s="120"/>
      <c r="I15" s="120"/>
      <c r="J15" s="158">
        <v>5</v>
      </c>
      <c r="K15" s="52">
        <f>IF($K$5=1,Db!BC8,IF(PrincipalUsuario!$K$5=2,Db!BC17,IF(PrincipalUsuario!$K$5=4,Db!BC25,Db!BC39)))</f>
        <v>53932</v>
      </c>
      <c r="L15" s="51" t="str">
        <f>IF($K$5=1,Db!BD8,IF(PrincipalUsuario!$K$5=2,Db!BD17,IF(PrincipalUsuario!$K$5=4,Db!BD25,Db!BD39)))</f>
        <v>Sua autorização</v>
      </c>
      <c r="M15" s="107" t="str">
        <f>IF($K$5=1,Db!BE8,IF(PrincipalUsuario!$K$5=2,Db!BE17,IF(PrincipalUsuario!$K$5=4,Db!BE25,Db!BE39)))</f>
        <v>Andria Guimarães dos Santos</v>
      </c>
      <c r="N15" s="107"/>
      <c r="O15" s="107"/>
      <c r="P15" s="101" t="str">
        <f>IF($K$5=2,Db!BH17,"")</f>
        <v/>
      </c>
      <c r="Q15" s="101"/>
      <c r="R15" s="101"/>
    </row>
    <row r="16" spans="1:24">
      <c r="K16" s="52">
        <f>IF($K$5=1,Db!BC9,IF(PrincipalUsuario!$K$5=2,Db!BC18,IF(PrincipalUsuario!$K$5=4,Db!BC26,Db!BC40)))</f>
        <v>54338</v>
      </c>
      <c r="L16" s="51" t="str">
        <f>IF($K$5=1,Db!BD9,IF(PrincipalUsuario!$K$5=2,Db!BD18,IF(PrincipalUsuario!$K$5=4,Db!BD26,Db!BD40)))</f>
        <v>Sua autorização</v>
      </c>
      <c r="M16" s="107" t="str">
        <f>IF($K$5=1,Db!BE9,IF(PrincipalUsuario!$K$5=2,Db!BE18,IF(PrincipalUsuario!$K$5=4,Db!BE26,Db!BE40)))</f>
        <v xml:space="preserve">Tatiane Matheus Carriço </v>
      </c>
      <c r="N16" s="107"/>
      <c r="O16" s="107"/>
      <c r="P16" s="101" t="str">
        <f>IF($K$5=2,Db!BH18,"")</f>
        <v/>
      </c>
      <c r="Q16" s="101"/>
      <c r="R16" s="101"/>
    </row>
    <row r="17" spans="11:18">
      <c r="K17" s="52">
        <f>IF($K$5=1,Db!BC10,IF(PrincipalUsuario!$K$5=2,Db!BC19,IF(PrincipalUsuario!$K$5=4,Db!BC27,Db!BC41)))</f>
        <v>52563</v>
      </c>
      <c r="L17" s="51" t="str">
        <f>IF($K$5=1,Db!BD10,IF(PrincipalUsuario!$K$5=2,Db!BD19,IF(PrincipalUsuario!$K$5=4,Db!BD27,Db!BD41)))</f>
        <v>Sua autorização</v>
      </c>
      <c r="M17" s="107" t="str">
        <f>IF($K$5=1,Db!BE10,IF(PrincipalUsuario!$K$5=2,Db!BE19,IF(PrincipalUsuario!$K$5=4,Db!BE27,Db!BE41)))</f>
        <v>Mauricio da Silva Moreira</v>
      </c>
      <c r="N17" s="107"/>
      <c r="O17" s="107"/>
      <c r="P17" s="101" t="str">
        <f>IF($K$5=2,Db!BH19,"")</f>
        <v/>
      </c>
      <c r="Q17" s="101"/>
      <c r="R17" s="101"/>
    </row>
    <row r="18" spans="11:18" hidden="1">
      <c r="K18" s="52">
        <f>IF($K$5=1,Db!BC11,IF(PrincipalUsuario!$K$5=2,Db!BC20,IF(PrincipalUsuario!$K$5=4,Db!BC28,Db!BC42)))</f>
        <v>52690</v>
      </c>
      <c r="L18" s="156"/>
    </row>
    <row r="19" spans="11:18" hidden="1">
      <c r="K19" s="52"/>
      <c r="L19" s="156"/>
    </row>
    <row r="20" spans="11:18" hidden="1">
      <c r="K20" s="52"/>
      <c r="L20" s="156"/>
    </row>
    <row r="21" spans="11:18" hidden="1">
      <c r="K21" s="52"/>
      <c r="L21" s="156"/>
    </row>
    <row r="22" spans="11:18" hidden="1">
      <c r="K22" s="52"/>
      <c r="L22" s="156"/>
    </row>
    <row r="23" spans="11:18" hidden="1">
      <c r="K23" s="169"/>
      <c r="L23" s="170"/>
      <c r="M23" s="170"/>
      <c r="N23" s="170"/>
      <c r="O23" s="170"/>
      <c r="P23" s="163"/>
      <c r="Q23" s="163"/>
      <c r="R23" s="163"/>
    </row>
    <row r="24" spans="11:18" hidden="1">
      <c r="K24" s="52"/>
      <c r="L24" s="156"/>
      <c r="M24" s="156"/>
      <c r="N24" s="156"/>
      <c r="O24" s="156"/>
      <c r="P24" s="54"/>
      <c r="Q24" s="54"/>
      <c r="R24" s="54"/>
    </row>
    <row r="25" spans="11:18" ht="15" hidden="1">
      <c r="K25" s="52"/>
      <c r="L25" s="171" t="s">
        <v>81</v>
      </c>
      <c r="M25" s="171"/>
      <c r="N25" s="171"/>
      <c r="O25" s="171"/>
      <c r="P25" s="171"/>
      <c r="Q25" s="54"/>
      <c r="R25" s="54"/>
    </row>
    <row r="26" spans="11:18" hidden="1">
      <c r="K26" s="52"/>
      <c r="L26" s="156"/>
    </row>
    <row r="27" spans="11:18" hidden="1">
      <c r="K27" s="52"/>
      <c r="L27" s="156"/>
    </row>
    <row r="28" spans="11:18" hidden="1">
      <c r="K28" s="52"/>
      <c r="L28" s="156"/>
    </row>
    <row r="29" spans="11:18" hidden="1">
      <c r="K29" s="52"/>
      <c r="L29" s="156"/>
    </row>
    <row r="30" spans="11:18" hidden="1">
      <c r="K30" s="52"/>
      <c r="L30" s="156"/>
    </row>
    <row r="31" spans="11:18" hidden="1">
      <c r="K31" s="52"/>
      <c r="L31" s="156"/>
    </row>
    <row r="32" spans="11:18" hidden="1">
      <c r="K32" s="52"/>
      <c r="L32" s="156"/>
    </row>
    <row r="33" spans="2:55" hidden="1">
      <c r="K33" s="52"/>
      <c r="L33" s="156"/>
    </row>
    <row r="34" spans="2:55" hidden="1">
      <c r="K34" s="52"/>
      <c r="L34" s="156"/>
    </row>
    <row r="35" spans="2:55" hidden="1">
      <c r="K35" s="52"/>
      <c r="L35" s="156"/>
    </row>
    <row r="36" spans="2:55" hidden="1">
      <c r="K36" s="52"/>
      <c r="L36" s="156"/>
    </row>
    <row r="37" spans="2:55" hidden="1">
      <c r="K37" s="52"/>
      <c r="L37" s="156"/>
    </row>
    <row r="38" spans="2:55" hidden="1">
      <c r="K38" s="52"/>
      <c r="L38" s="156"/>
    </row>
    <row r="39" spans="2:55" hidden="1">
      <c r="K39" s="52"/>
      <c r="L39" s="156"/>
    </row>
    <row r="40" spans="2:55" hidden="1">
      <c r="K40" s="52"/>
      <c r="L40" s="156"/>
    </row>
    <row r="41" spans="2:55" hidden="1">
      <c r="K41" s="52"/>
      <c r="L41" s="156"/>
    </row>
    <row r="42" spans="2:55" hidden="1">
      <c r="B42" s="1"/>
      <c r="C42" s="1"/>
      <c r="D42" s="1"/>
      <c r="E42" s="1"/>
      <c r="F42" s="1"/>
      <c r="G42" s="1"/>
      <c r="H42" s="1"/>
      <c r="I42" s="1"/>
      <c r="J42" s="1"/>
      <c r="K42" s="1"/>
      <c r="L42" s="167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</row>
    <row r="43" spans="2:55" s="133" customFormat="1" hidden="1">
      <c r="K43" s="52"/>
      <c r="L43" s="168"/>
    </row>
    <row r="44" spans="2:55" s="133" customFormat="1" hidden="1">
      <c r="K44" s="52"/>
      <c r="L44" s="168"/>
    </row>
    <row r="45" spans="2:55" s="133" customFormat="1" hidden="1">
      <c r="K45" s="52"/>
      <c r="L45" s="168"/>
    </row>
    <row r="46" spans="2:55" s="133" customFormat="1" hidden="1">
      <c r="K46" s="52"/>
      <c r="L46" s="168"/>
    </row>
    <row r="47" spans="2:55" s="133" customFormat="1" hidden="1">
      <c r="K47" s="52"/>
      <c r="L47" s="168"/>
    </row>
    <row r="48" spans="2:55" s="133" customFormat="1" hidden="1">
      <c r="K48" s="52"/>
      <c r="L48" s="168"/>
    </row>
    <row r="49" spans="11:12" s="133" customFormat="1" hidden="1">
      <c r="K49" s="52"/>
      <c r="L49" s="168"/>
    </row>
    <row r="50" spans="11:12" s="133" customFormat="1" hidden="1">
      <c r="K50" s="52"/>
      <c r="L50" s="168"/>
    </row>
    <row r="51" spans="11:12" s="133" customFormat="1" hidden="1">
      <c r="K51" s="52"/>
      <c r="L51" s="168"/>
    </row>
    <row r="52" spans="11:12" s="133" customFormat="1" hidden="1">
      <c r="K52" s="52"/>
      <c r="L52" s="168"/>
    </row>
    <row r="53" spans="11:12" s="133" customFormat="1" hidden="1">
      <c r="K53" s="52"/>
      <c r="L53" s="168"/>
    </row>
    <row r="54" spans="11:12" s="133" customFormat="1" hidden="1">
      <c r="K54" s="52"/>
      <c r="L54" s="168"/>
    </row>
    <row r="55" spans="11:12" s="133" customFormat="1" hidden="1">
      <c r="K55" s="52"/>
      <c r="L55" s="168"/>
    </row>
    <row r="56" spans="11:12" s="133" customFormat="1" hidden="1">
      <c r="K56" s="52"/>
      <c r="L56" s="168"/>
    </row>
    <row r="57" spans="11:12" s="133" customFormat="1" hidden="1">
      <c r="K57" s="52"/>
      <c r="L57" s="168"/>
    </row>
    <row r="58" spans="11:12" s="133" customFormat="1" hidden="1">
      <c r="K58" s="52"/>
      <c r="L58" s="168"/>
    </row>
    <row r="59" spans="11:12" s="133" customFormat="1" hidden="1">
      <c r="K59" s="52"/>
      <c r="L59" s="168"/>
    </row>
    <row r="60" spans="11:12" s="133" customFormat="1" hidden="1">
      <c r="K60" s="52"/>
      <c r="L60" s="168"/>
    </row>
    <row r="61" spans="11:12" s="133" customFormat="1" hidden="1">
      <c r="K61" s="52"/>
      <c r="L61" s="168"/>
    </row>
    <row r="62" spans="11:12" s="133" customFormat="1" hidden="1">
      <c r="K62" s="52"/>
      <c r="L62" s="168"/>
    </row>
    <row r="63" spans="11:12" s="133" customFormat="1" hidden="1">
      <c r="K63" s="52"/>
      <c r="L63" s="168"/>
    </row>
    <row r="64" spans="11:12" s="133" customFormat="1" hidden="1">
      <c r="K64" s="52"/>
      <c r="L64" s="168"/>
    </row>
    <row r="65" spans="11:18" s="133" customFormat="1" hidden="1">
      <c r="K65" s="52"/>
      <c r="L65" s="168"/>
    </row>
    <row r="66" spans="11:18" s="133" customFormat="1" hidden="1">
      <c r="K66" s="52"/>
      <c r="L66" s="168"/>
    </row>
    <row r="67" spans="11:18" s="133" customFormat="1" hidden="1">
      <c r="K67" s="52"/>
      <c r="L67" s="168"/>
    </row>
    <row r="68" spans="11:18" s="133" customFormat="1" hidden="1">
      <c r="K68" s="52"/>
      <c r="L68" s="168"/>
    </row>
    <row r="69" spans="11:18" s="133" customFormat="1" hidden="1">
      <c r="K69" s="52"/>
      <c r="L69" s="168"/>
    </row>
    <row r="70" spans="11:18" s="133" customFormat="1" hidden="1">
      <c r="K70" s="52"/>
      <c r="L70" s="168"/>
    </row>
    <row r="71" spans="11:18" s="133" customFormat="1" hidden="1">
      <c r="K71" s="52"/>
      <c r="L71" s="168"/>
    </row>
    <row r="72" spans="11:18" s="54" customFormat="1" hidden="1">
      <c r="K72" s="52"/>
      <c r="L72" s="156"/>
    </row>
    <row r="73" spans="11:18" s="54" customFormat="1" hidden="1">
      <c r="K73" s="52"/>
      <c r="L73" s="156"/>
    </row>
    <row r="74" spans="11:18" s="54" customFormat="1" hidden="1">
      <c r="K74" s="52"/>
      <c r="L74" s="156"/>
    </row>
    <row r="75" spans="11:18" s="54" customFormat="1" hidden="1">
      <c r="K75" s="52"/>
      <c r="L75" s="156"/>
    </row>
    <row r="76" spans="11:18" s="54" customFormat="1" hidden="1">
      <c r="K76" s="169"/>
      <c r="L76" s="170"/>
      <c r="M76" s="170"/>
      <c r="N76" s="170"/>
      <c r="O76" s="170"/>
      <c r="P76" s="163"/>
      <c r="Q76" s="163"/>
      <c r="R76" s="163"/>
    </row>
    <row r="77" spans="11:18" s="54" customFormat="1" hidden="1">
      <c r="K77" s="52"/>
      <c r="L77" s="156"/>
      <c r="M77" s="156"/>
      <c r="N77" s="156"/>
      <c r="O77" s="156"/>
    </row>
    <row r="78" spans="11:18" s="54" customFormat="1" ht="15" hidden="1">
      <c r="K78" s="52"/>
      <c r="L78" s="171" t="s">
        <v>81</v>
      </c>
      <c r="M78" s="171"/>
      <c r="N78" s="171"/>
      <c r="O78" s="171"/>
      <c r="P78" s="171"/>
    </row>
    <row r="79" spans="11:18" s="54" customFormat="1" hidden="1">
      <c r="K79" s="52"/>
      <c r="L79" s="156"/>
    </row>
    <row r="80" spans="11:18" s="54" customFormat="1" hidden="1">
      <c r="K80" s="52"/>
      <c r="L80" s="156"/>
    </row>
    <row r="81" spans="2:55" s="54" customFormat="1" hidden="1">
      <c r="K81" s="52"/>
      <c r="L81" s="156"/>
    </row>
    <row r="82" spans="2:55" s="54" customFormat="1" hidden="1">
      <c r="K82" s="52"/>
      <c r="L82" s="156"/>
    </row>
    <row r="83" spans="2:55" s="54" customFormat="1" hidden="1">
      <c r="K83" s="52"/>
      <c r="L83" s="156"/>
    </row>
    <row r="84" spans="2:55" s="54" customFormat="1" hidden="1">
      <c r="K84" s="52"/>
      <c r="L84" s="156"/>
    </row>
    <row r="85" spans="2:55" s="54" customFormat="1" hidden="1">
      <c r="K85" s="52"/>
      <c r="L85" s="156"/>
    </row>
    <row r="86" spans="2:55" s="54" customFormat="1" hidden="1">
      <c r="K86" s="52"/>
      <c r="L86" s="156"/>
    </row>
    <row r="87" spans="2:55" s="54" customFormat="1" hidden="1">
      <c r="K87" s="52"/>
      <c r="L87" s="156"/>
    </row>
    <row r="88" spans="2:55" s="54" customFormat="1" hidden="1">
      <c r="K88" s="52"/>
      <c r="L88" s="156"/>
    </row>
    <row r="89" spans="2:55" s="54" customFormat="1" hidden="1">
      <c r="K89" s="52"/>
      <c r="L89" s="156"/>
    </row>
    <row r="90" spans="2:55" s="54" customFormat="1" hidden="1">
      <c r="K90" s="52"/>
      <c r="L90" s="156"/>
    </row>
    <row r="91" spans="2:55" s="54" customFormat="1" hidden="1">
      <c r="K91" s="52"/>
      <c r="L91" s="156"/>
    </row>
    <row r="92" spans="2:55" s="54" customFormat="1" hidden="1">
      <c r="K92" s="52"/>
      <c r="L92" s="156"/>
    </row>
    <row r="93" spans="2:55" s="54" customFormat="1" hidden="1">
      <c r="K93" s="52"/>
      <c r="L93" s="156"/>
    </row>
    <row r="94" spans="2:55" s="54" customFormat="1" hidden="1">
      <c r="K94" s="52"/>
      <c r="L94" s="156"/>
    </row>
    <row r="95" spans="2:55" hidden="1">
      <c r="B95" s="1"/>
      <c r="C95" s="1"/>
      <c r="D95" s="1"/>
      <c r="E95" s="1"/>
      <c r="F95" s="1"/>
      <c r="G95" s="1"/>
      <c r="H95" s="1"/>
      <c r="I95" s="1"/>
      <c r="J95" s="1"/>
      <c r="K95" s="1"/>
      <c r="L95" s="167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</row>
    <row r="96" spans="2:55" s="133" customFormat="1" hidden="1">
      <c r="K96" s="52"/>
      <c r="L96" s="168"/>
    </row>
    <row r="97" spans="11:12" s="133" customFormat="1" hidden="1">
      <c r="K97" s="52"/>
      <c r="L97" s="168"/>
    </row>
    <row r="98" spans="11:12" s="133" customFormat="1" hidden="1">
      <c r="K98" s="52"/>
      <c r="L98" s="168"/>
    </row>
    <row r="99" spans="11:12" s="133" customFormat="1" hidden="1">
      <c r="K99" s="52"/>
      <c r="L99" s="168"/>
    </row>
    <row r="100" spans="11:12" s="133" customFormat="1" hidden="1">
      <c r="K100" s="52"/>
      <c r="L100" s="168"/>
    </row>
    <row r="101" spans="11:12" s="133" customFormat="1" hidden="1">
      <c r="K101" s="52"/>
      <c r="L101" s="168"/>
    </row>
    <row r="102" spans="11:12" s="133" customFormat="1" hidden="1">
      <c r="K102" s="52"/>
      <c r="L102" s="168"/>
    </row>
    <row r="103" spans="11:12" s="133" customFormat="1" hidden="1">
      <c r="K103" s="52"/>
      <c r="L103" s="168"/>
    </row>
    <row r="104" spans="11:12" s="133" customFormat="1" hidden="1">
      <c r="K104" s="52"/>
      <c r="L104" s="168"/>
    </row>
    <row r="105" spans="11:12" s="133" customFormat="1" hidden="1">
      <c r="K105" s="52"/>
      <c r="L105" s="168"/>
    </row>
    <row r="106" spans="11:12" s="133" customFormat="1" hidden="1">
      <c r="K106" s="52"/>
      <c r="L106" s="168"/>
    </row>
    <row r="107" spans="11:12" s="133" customFormat="1" hidden="1">
      <c r="K107" s="52"/>
      <c r="L107" s="168"/>
    </row>
    <row r="108" spans="11:12" s="133" customFormat="1" hidden="1">
      <c r="K108" s="52"/>
      <c r="L108" s="168"/>
    </row>
    <row r="109" spans="11:12" s="133" customFormat="1" hidden="1">
      <c r="K109" s="52"/>
      <c r="L109" s="168"/>
    </row>
    <row r="110" spans="11:12" s="133" customFormat="1" hidden="1">
      <c r="K110" s="52"/>
      <c r="L110" s="168"/>
    </row>
    <row r="111" spans="11:12" s="133" customFormat="1" hidden="1">
      <c r="K111" s="52"/>
      <c r="L111" s="168"/>
    </row>
    <row r="112" spans="11:12" s="133" customFormat="1" hidden="1">
      <c r="K112" s="52"/>
      <c r="L112" s="168"/>
    </row>
    <row r="113" spans="11:12" s="133" customFormat="1" hidden="1">
      <c r="K113" s="52"/>
      <c r="L113" s="168"/>
    </row>
    <row r="114" spans="11:12" s="133" customFormat="1" hidden="1">
      <c r="K114" s="52"/>
      <c r="L114" s="168"/>
    </row>
    <row r="115" spans="11:12" s="133" customFormat="1" hidden="1">
      <c r="K115" s="52"/>
      <c r="L115" s="168"/>
    </row>
    <row r="116" spans="11:12" s="133" customFormat="1" hidden="1">
      <c r="K116" s="52"/>
      <c r="L116" s="168"/>
    </row>
    <row r="117" spans="11:12" s="133" customFormat="1" hidden="1">
      <c r="K117" s="52"/>
      <c r="L117" s="168"/>
    </row>
    <row r="118" spans="11:12" s="133" customFormat="1" hidden="1">
      <c r="K118" s="52"/>
      <c r="L118" s="168"/>
    </row>
    <row r="119" spans="11:12" s="133" customFormat="1" hidden="1">
      <c r="K119" s="52"/>
      <c r="L119" s="168"/>
    </row>
    <row r="120" spans="11:12" s="133" customFormat="1" hidden="1">
      <c r="K120" s="52"/>
      <c r="L120" s="168"/>
    </row>
    <row r="121" spans="11:12" s="133" customFormat="1" hidden="1">
      <c r="K121" s="52"/>
      <c r="L121" s="168"/>
    </row>
    <row r="122" spans="11:12" s="133" customFormat="1" hidden="1">
      <c r="K122" s="52"/>
      <c r="L122" s="168"/>
    </row>
    <row r="123" spans="11:12" s="133" customFormat="1" hidden="1">
      <c r="K123" s="52"/>
      <c r="L123" s="168"/>
    </row>
    <row r="124" spans="11:12" s="133" customFormat="1" hidden="1">
      <c r="K124" s="52"/>
      <c r="L124" s="168"/>
    </row>
    <row r="125" spans="11:12" s="133" customFormat="1" hidden="1">
      <c r="K125" s="52"/>
      <c r="L125" s="168"/>
    </row>
    <row r="126" spans="11:12" s="133" customFormat="1" hidden="1">
      <c r="K126" s="52"/>
      <c r="L126" s="168"/>
    </row>
    <row r="127" spans="11:12" s="133" customFormat="1" hidden="1">
      <c r="K127" s="52"/>
      <c r="L127" s="168"/>
    </row>
    <row r="128" spans="11:12" s="133" customFormat="1" hidden="1">
      <c r="K128" s="52"/>
      <c r="L128" s="168"/>
    </row>
    <row r="129" spans="11:18" s="133" customFormat="1" hidden="1">
      <c r="K129" s="52"/>
      <c r="L129" s="168"/>
    </row>
    <row r="130" spans="11:18" s="133" customFormat="1" hidden="1">
      <c r="K130" s="52"/>
      <c r="L130" s="168"/>
    </row>
    <row r="131" spans="11:18" s="133" customFormat="1" hidden="1">
      <c r="K131" s="52"/>
      <c r="L131" s="168"/>
    </row>
    <row r="132" spans="11:18" s="133" customFormat="1" hidden="1">
      <c r="K132" s="52"/>
      <c r="L132" s="168"/>
    </row>
    <row r="133" spans="11:18" s="133" customFormat="1" hidden="1">
      <c r="K133" s="52"/>
      <c r="L133" s="168"/>
    </row>
    <row r="134" spans="11:18" s="54" customFormat="1" hidden="1">
      <c r="K134" s="52"/>
      <c r="L134" s="156"/>
    </row>
    <row r="135" spans="11:18" s="54" customFormat="1" hidden="1">
      <c r="K135" s="52"/>
      <c r="L135" s="156"/>
    </row>
    <row r="136" spans="11:18" s="54" customFormat="1" hidden="1">
      <c r="K136" s="52"/>
      <c r="L136" s="156"/>
    </row>
    <row r="137" spans="11:18" s="54" customFormat="1" hidden="1">
      <c r="K137" s="169"/>
      <c r="L137" s="170"/>
      <c r="M137" s="170"/>
      <c r="N137" s="170"/>
      <c r="O137" s="170"/>
      <c r="P137" s="163"/>
      <c r="Q137" s="163"/>
      <c r="R137" s="163"/>
    </row>
    <row r="138" spans="11:18" s="54" customFormat="1" hidden="1">
      <c r="K138" s="52"/>
      <c r="L138" s="156"/>
      <c r="M138" s="156"/>
      <c r="N138" s="156"/>
      <c r="O138" s="156"/>
    </row>
    <row r="139" spans="11:18" s="54" customFormat="1" ht="15" hidden="1">
      <c r="K139" s="52"/>
      <c r="L139" s="171" t="s">
        <v>81</v>
      </c>
      <c r="M139" s="171"/>
      <c r="N139" s="171"/>
      <c r="O139" s="171"/>
      <c r="P139" s="171"/>
    </row>
    <row r="140" spans="11:18" s="54" customFormat="1" hidden="1">
      <c r="K140" s="52"/>
      <c r="L140" s="156"/>
    </row>
    <row r="141" spans="11:18" s="54" customFormat="1" hidden="1">
      <c r="K141" s="52"/>
      <c r="L141" s="156"/>
    </row>
    <row r="142" spans="11:18" s="54" customFormat="1" hidden="1">
      <c r="K142" s="52"/>
      <c r="L142" s="156"/>
    </row>
    <row r="143" spans="11:18" s="54" customFormat="1" hidden="1">
      <c r="K143" s="52"/>
      <c r="L143" s="156"/>
    </row>
    <row r="144" spans="11:18" s="54" customFormat="1" hidden="1">
      <c r="K144" s="52"/>
      <c r="L144" s="156"/>
    </row>
    <row r="145" spans="2:55" s="54" customFormat="1" hidden="1">
      <c r="K145" s="52"/>
      <c r="L145" s="156"/>
    </row>
    <row r="146" spans="2:55" s="54" customFormat="1" hidden="1">
      <c r="K146" s="52"/>
      <c r="L146" s="156"/>
    </row>
    <row r="147" spans="2:55" s="54" customFormat="1" hidden="1">
      <c r="K147" s="52"/>
      <c r="L147" s="156"/>
    </row>
    <row r="148" spans="2:55" s="54" customFormat="1" hidden="1">
      <c r="K148" s="52"/>
      <c r="L148" s="156"/>
    </row>
    <row r="149" spans="2:55" s="54" customFormat="1" hidden="1">
      <c r="K149" s="52"/>
      <c r="L149" s="156"/>
    </row>
    <row r="150" spans="2:55" s="54" customFormat="1" hidden="1">
      <c r="K150" s="52"/>
      <c r="L150" s="156"/>
    </row>
    <row r="151" spans="2:55" s="54" customFormat="1" hidden="1">
      <c r="K151" s="52"/>
      <c r="L151" s="156"/>
    </row>
    <row r="152" spans="2:55" s="54" customFormat="1" hidden="1">
      <c r="K152" s="52"/>
      <c r="L152" s="156"/>
    </row>
    <row r="153" spans="2:55" s="54" customFormat="1" hidden="1">
      <c r="K153" s="52"/>
      <c r="L153" s="156"/>
    </row>
    <row r="154" spans="2:55" s="54" customFormat="1" hidden="1">
      <c r="K154" s="52"/>
      <c r="L154" s="156"/>
    </row>
    <row r="155" spans="2:55" s="54" customFormat="1" hidden="1">
      <c r="K155" s="52"/>
      <c r="L155" s="156"/>
    </row>
    <row r="156" spans="2:55" s="54" customFormat="1" hidden="1">
      <c r="K156" s="52"/>
      <c r="L156" s="156"/>
    </row>
    <row r="157" spans="2:55" hidden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67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</row>
    <row r="158" spans="2:55" s="133" customFormat="1" hidden="1">
      <c r="K158" s="52"/>
      <c r="L158" s="168"/>
    </row>
    <row r="159" spans="2:55" s="133" customFormat="1" hidden="1">
      <c r="K159" s="52"/>
      <c r="L159" s="168"/>
    </row>
    <row r="160" spans="2:55" s="133" customFormat="1" hidden="1">
      <c r="K160" s="52"/>
      <c r="L160" s="168"/>
    </row>
    <row r="161" spans="11:12" s="133" customFormat="1" hidden="1">
      <c r="K161" s="52"/>
      <c r="L161" s="168"/>
    </row>
    <row r="162" spans="11:12" s="133" customFormat="1" hidden="1">
      <c r="K162" s="52"/>
      <c r="L162" s="168"/>
    </row>
    <row r="163" spans="11:12" s="133" customFormat="1" hidden="1">
      <c r="K163" s="52"/>
      <c r="L163" s="168"/>
    </row>
    <row r="164" spans="11:12" s="133" customFormat="1" hidden="1">
      <c r="K164" s="52"/>
      <c r="L164" s="168"/>
    </row>
    <row r="165" spans="11:12" s="133" customFormat="1" hidden="1">
      <c r="K165" s="52"/>
      <c r="L165" s="168"/>
    </row>
    <row r="166" spans="11:12" s="133" customFormat="1" hidden="1">
      <c r="K166" s="52"/>
      <c r="L166" s="168"/>
    </row>
    <row r="167" spans="11:12" s="133" customFormat="1" hidden="1">
      <c r="K167" s="52"/>
      <c r="L167" s="168"/>
    </row>
    <row r="168" spans="11:12" s="133" customFormat="1" hidden="1">
      <c r="K168" s="52"/>
      <c r="L168" s="168"/>
    </row>
    <row r="169" spans="11:12" s="133" customFormat="1" hidden="1">
      <c r="K169" s="52"/>
      <c r="L169" s="168"/>
    </row>
    <row r="170" spans="11:12" s="133" customFormat="1" hidden="1">
      <c r="K170" s="52"/>
      <c r="L170" s="168"/>
    </row>
    <row r="171" spans="11:12" s="133" customFormat="1" hidden="1">
      <c r="K171" s="52"/>
      <c r="L171" s="168"/>
    </row>
    <row r="172" spans="11:12" s="133" customFormat="1" hidden="1">
      <c r="K172" s="52"/>
      <c r="L172" s="168"/>
    </row>
    <row r="173" spans="11:12" s="133" customFormat="1" hidden="1">
      <c r="K173" s="52"/>
      <c r="L173" s="168"/>
    </row>
    <row r="174" spans="11:12" s="133" customFormat="1" hidden="1">
      <c r="K174" s="52"/>
      <c r="L174" s="168"/>
    </row>
    <row r="175" spans="11:12" s="133" customFormat="1" hidden="1">
      <c r="K175" s="52"/>
      <c r="L175" s="168"/>
    </row>
    <row r="176" spans="11:12" s="133" customFormat="1" hidden="1">
      <c r="K176" s="52"/>
      <c r="L176" s="168"/>
    </row>
    <row r="177" spans="11:15" s="133" customFormat="1" hidden="1">
      <c r="K177" s="52"/>
      <c r="L177" s="168"/>
    </row>
    <row r="178" spans="11:15" s="133" customFormat="1" hidden="1">
      <c r="K178" s="52"/>
      <c r="L178" s="168"/>
    </row>
    <row r="179" spans="11:15" s="133" customFormat="1" hidden="1">
      <c r="K179" s="52"/>
      <c r="L179" s="168"/>
    </row>
    <row r="180" spans="11:15" s="133" customFormat="1" hidden="1">
      <c r="K180" s="52"/>
      <c r="L180" s="168"/>
    </row>
    <row r="181" spans="11:15" s="133" customFormat="1" hidden="1">
      <c r="K181" s="52"/>
      <c r="L181" s="168"/>
    </row>
    <row r="182" spans="11:15" s="133" customFormat="1" hidden="1">
      <c r="K182" s="52"/>
      <c r="L182" s="168"/>
    </row>
    <row r="183" spans="11:15" s="133" customFormat="1" hidden="1">
      <c r="K183" s="52"/>
      <c r="L183" s="168"/>
    </row>
    <row r="184" spans="11:15" s="133" customFormat="1" hidden="1">
      <c r="K184" s="52"/>
      <c r="L184" s="168"/>
    </row>
    <row r="185" spans="11:15" s="133" customFormat="1" hidden="1">
      <c r="K185" s="52"/>
      <c r="L185" s="168"/>
    </row>
    <row r="186" spans="11:15" s="133" customFormat="1" hidden="1">
      <c r="K186" s="52"/>
      <c r="L186" s="168"/>
    </row>
    <row r="187" spans="11:15" s="133" customFormat="1" hidden="1">
      <c r="K187" s="52"/>
      <c r="L187" s="168"/>
    </row>
    <row r="188" spans="11:15" s="133" customFormat="1" hidden="1">
      <c r="K188" s="52"/>
      <c r="L188" s="168"/>
    </row>
    <row r="189" spans="11:15" s="133" customFormat="1" hidden="1">
      <c r="K189" s="52"/>
      <c r="L189" s="168"/>
    </row>
    <row r="190" spans="11:15" s="133" customFormat="1" hidden="1">
      <c r="K190" s="52"/>
      <c r="L190" s="168"/>
    </row>
    <row r="191" spans="11:15" s="133" customFormat="1" hidden="1">
      <c r="K191" s="52"/>
      <c r="L191" s="168"/>
    </row>
    <row r="192" spans="11:15" s="54" customFormat="1">
      <c r="K192" s="52"/>
      <c r="L192" s="156"/>
      <c r="M192" s="156"/>
      <c r="N192" s="156"/>
      <c r="O192" s="156"/>
    </row>
    <row r="193" spans="10:18" s="54" customFormat="1">
      <c r="K193" s="52"/>
      <c r="L193" s="156"/>
      <c r="M193" s="156"/>
      <c r="N193" s="156"/>
      <c r="O193" s="156"/>
    </row>
    <row r="194" spans="10:18" s="54" customFormat="1">
      <c r="K194" s="52"/>
      <c r="L194" s="156"/>
      <c r="M194" s="156"/>
      <c r="N194" s="156"/>
      <c r="O194" s="156"/>
    </row>
    <row r="195" spans="10:18" s="54" customFormat="1"/>
    <row r="196" spans="10:18" s="54" customFormat="1">
      <c r="K196" s="169"/>
      <c r="L196" s="170"/>
      <c r="M196" s="170"/>
      <c r="N196" s="170"/>
      <c r="O196" s="170"/>
      <c r="P196" s="163"/>
      <c r="Q196" s="163"/>
      <c r="R196" s="163"/>
    </row>
    <row r="197" spans="10:18" s="54" customFormat="1">
      <c r="K197" s="52"/>
      <c r="L197" s="156"/>
      <c r="M197" s="156"/>
      <c r="N197" s="156"/>
      <c r="O197" s="156"/>
    </row>
    <row r="198" spans="10:18" s="54" customFormat="1" ht="15">
      <c r="K198" s="52"/>
      <c r="L198" s="171" t="s">
        <v>81</v>
      </c>
      <c r="M198" s="171"/>
      <c r="N198" s="171"/>
      <c r="O198" s="171"/>
      <c r="P198" s="171"/>
    </row>
    <row r="199" spans="10:18" s="54" customFormat="1">
      <c r="J199"/>
      <c r="K199" s="52"/>
      <c r="M199" s="156"/>
      <c r="N199" s="156"/>
      <c r="O199" s="156"/>
    </row>
    <row r="200" spans="10:18" s="54" customFormat="1">
      <c r="J200"/>
      <c r="K200" s="52"/>
      <c r="M200" s="156"/>
      <c r="N200" s="156"/>
      <c r="O200" s="156"/>
    </row>
    <row r="201" spans="10:18" s="54" customFormat="1">
      <c r="J201"/>
      <c r="K201" s="52"/>
    </row>
    <row r="202" spans="10:18" s="54" customFormat="1"/>
    <row r="203" spans="10:18" s="54" customFormat="1"/>
    <row r="204" spans="10:18" s="54" customFormat="1"/>
    <row r="205" spans="10:18" s="54" customFormat="1"/>
    <row r="206" spans="10:18" s="54" customFormat="1"/>
    <row r="207" spans="10:18" s="54" customFormat="1"/>
    <row r="208" spans="10:18" s="54" customFormat="1"/>
    <row r="209" spans="2:55" s="54" customFormat="1"/>
    <row r="210" spans="2:55" s="54" customFormat="1"/>
    <row r="211" spans="2:55" s="54" customFormat="1"/>
    <row r="212" spans="2:55" s="54" customFormat="1"/>
    <row r="213" spans="2:55" s="54" customFormat="1"/>
    <row r="214" spans="2:55" s="54" customFormat="1"/>
    <row r="216" spans="2:55">
      <c r="B216" s="1"/>
      <c r="C216" s="1"/>
      <c r="D216" s="1"/>
      <c r="E216" s="1"/>
      <c r="F216" s="1"/>
      <c r="G216" s="1"/>
      <c r="H216" s="1"/>
      <c r="I216" s="1"/>
      <c r="J216" s="172" t="s">
        <v>82</v>
      </c>
      <c r="K216" s="172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</row>
  </sheetData>
  <mergeCells count="21">
    <mergeCell ref="L78:P78"/>
    <mergeCell ref="L25:P25"/>
    <mergeCell ref="J216:K216"/>
    <mergeCell ref="P12:R12"/>
    <mergeCell ref="P13:R13"/>
    <mergeCell ref="P14:R14"/>
    <mergeCell ref="P15:R15"/>
    <mergeCell ref="P16:R16"/>
    <mergeCell ref="P17:R17"/>
    <mergeCell ref="L139:P139"/>
    <mergeCell ref="L198:P198"/>
    <mergeCell ref="M14:O14"/>
    <mergeCell ref="M15:O15"/>
    <mergeCell ref="M16:O16"/>
    <mergeCell ref="M17:O17"/>
    <mergeCell ref="M10:O10"/>
    <mergeCell ref="P10:R10"/>
    <mergeCell ref="M13:O13"/>
    <mergeCell ref="A1:S4"/>
    <mergeCell ref="T1:X4"/>
    <mergeCell ref="M7:Q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4" r:id="rId4" name="Option Button 5">
              <controlPr defaultSize="0" autoFill="0" autoLine="0" autoPict="0">
                <anchor moveWithCells="1">
                  <from>
                    <xdr:col>4</xdr:col>
                    <xdr:colOff>476250</xdr:colOff>
                    <xdr:row>7</xdr:row>
                    <xdr:rowOff>133350</xdr:rowOff>
                  </from>
                  <to>
                    <xdr:col>5</xdr:col>
                    <xdr:colOff>95250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5" name="Option Button 6">
              <controlPr defaultSize="0" autoFill="0" autoLine="0" autoPict="0">
                <anchor moveWithCells="1">
                  <from>
                    <xdr:col>4</xdr:col>
                    <xdr:colOff>476250</xdr:colOff>
                    <xdr:row>10</xdr:row>
                    <xdr:rowOff>0</xdr:rowOff>
                  </from>
                  <to>
                    <xdr:col>5</xdr:col>
                    <xdr:colOff>95250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6" name="Option Button 7">
              <controlPr defaultSize="0" autoFill="0" autoLine="0" autoPict="0">
                <anchor moveWithCells="1">
                  <from>
                    <xdr:col>4</xdr:col>
                    <xdr:colOff>476250</xdr:colOff>
                    <xdr:row>11</xdr:row>
                    <xdr:rowOff>180975</xdr:rowOff>
                  </from>
                  <to>
                    <xdr:col>5</xdr:col>
                    <xdr:colOff>95250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7" name="Option Button 8">
              <controlPr defaultSize="0" autoFill="0" autoLine="0" autoPict="0">
                <anchor moveWithCells="1">
                  <from>
                    <xdr:col>4</xdr:col>
                    <xdr:colOff>476250</xdr:colOff>
                    <xdr:row>13</xdr:row>
                    <xdr:rowOff>161925</xdr:rowOff>
                  </from>
                  <to>
                    <xdr:col>5</xdr:col>
                    <xdr:colOff>95250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" id="{CD1030CB-03A0-462C-A4AC-2986F244C801}">
            <x14:iconSet iconSet="3Stars" showValue="0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P12:P17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/>
  <dimension ref="A1:BF29"/>
  <sheetViews>
    <sheetView showGridLines="0" showRowColHeaders="0" workbookViewId="0">
      <selection activeCell="M26" sqref="M26:Q29"/>
    </sheetView>
  </sheetViews>
  <sheetFormatPr defaultRowHeight="14.25"/>
  <cols>
    <col min="1" max="16384" width="9" style="54"/>
  </cols>
  <sheetData>
    <row r="1" spans="1:58" ht="33">
      <c r="A1" s="134" t="s">
        <v>36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5"/>
      <c r="U1" s="135"/>
      <c r="V1" s="136"/>
      <c r="W1" s="136"/>
      <c r="X1" s="136"/>
      <c r="Y1" s="136"/>
      <c r="Z1" s="136"/>
      <c r="AA1" s="136"/>
      <c r="AB1" s="136"/>
      <c r="AC1" s="136"/>
      <c r="AD1" s="136"/>
      <c r="AE1" s="136"/>
      <c r="AF1" s="136"/>
      <c r="AG1" s="136"/>
      <c r="AH1" s="136"/>
      <c r="AI1" s="136"/>
      <c r="AJ1" s="136"/>
      <c r="AK1" s="136"/>
      <c r="AL1" s="136"/>
      <c r="AM1" s="136"/>
      <c r="AN1" s="136"/>
      <c r="AO1" s="136"/>
      <c r="AP1" s="136"/>
      <c r="AQ1" s="136"/>
      <c r="AR1" s="136"/>
      <c r="AS1" s="136"/>
      <c r="AT1" s="136"/>
      <c r="AU1" s="136"/>
      <c r="AV1" s="136"/>
      <c r="AW1" s="136"/>
      <c r="AX1" s="136"/>
      <c r="AY1" s="136"/>
      <c r="AZ1" s="136"/>
      <c r="BA1" s="136"/>
      <c r="BB1" s="136"/>
      <c r="BC1" s="136"/>
      <c r="BD1" s="136"/>
      <c r="BE1" s="136"/>
      <c r="BF1" s="136"/>
    </row>
    <row r="2" spans="1:58" ht="33" hidden="1">
      <c r="A2" s="134"/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  <c r="S2" s="135"/>
      <c r="T2" s="135"/>
      <c r="U2" s="135"/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K2" s="136"/>
      <c r="AL2" s="136"/>
      <c r="AM2" s="136"/>
      <c r="AN2" s="136"/>
      <c r="AO2" s="136"/>
      <c r="AP2" s="136"/>
      <c r="AQ2" s="136"/>
      <c r="AR2" s="136"/>
      <c r="AS2" s="136"/>
      <c r="AT2" s="136"/>
      <c r="AU2" s="136"/>
      <c r="AV2" s="136"/>
      <c r="AW2" s="136"/>
      <c r="AX2" s="136"/>
      <c r="AY2" s="136"/>
      <c r="AZ2" s="136"/>
      <c r="BA2" s="136"/>
      <c r="BB2" s="136"/>
      <c r="BC2" s="136"/>
      <c r="BD2" s="136"/>
      <c r="BE2" s="136"/>
      <c r="BF2" s="136"/>
    </row>
    <row r="3" spans="1:58" ht="33">
      <c r="A3" s="134"/>
      <c r="B3" s="135"/>
      <c r="C3" s="135"/>
      <c r="D3" s="135"/>
      <c r="E3" s="135"/>
      <c r="F3" s="135"/>
      <c r="G3" s="135"/>
      <c r="H3" s="135"/>
      <c r="I3" s="135"/>
      <c r="J3" s="135"/>
      <c r="K3" s="135"/>
      <c r="L3" s="135"/>
      <c r="M3" s="135"/>
      <c r="N3" s="135"/>
      <c r="O3" s="135"/>
      <c r="P3" s="135"/>
      <c r="Q3" s="135"/>
      <c r="R3" s="135"/>
      <c r="S3" s="135"/>
      <c r="T3" s="135"/>
      <c r="U3" s="135"/>
      <c r="V3" s="136"/>
      <c r="W3" s="136"/>
      <c r="X3" s="136"/>
      <c r="Y3" s="136"/>
      <c r="Z3" s="136"/>
      <c r="AA3" s="136"/>
      <c r="AB3" s="136"/>
      <c r="AC3" s="136"/>
      <c r="AD3" s="136"/>
      <c r="AE3" s="136"/>
      <c r="AF3" s="136"/>
      <c r="AG3" s="136"/>
      <c r="AH3" s="136"/>
      <c r="AI3" s="136"/>
      <c r="AJ3" s="136"/>
      <c r="AK3" s="136"/>
      <c r="AL3" s="136"/>
      <c r="AM3" s="136"/>
      <c r="AN3" s="136"/>
      <c r="AO3" s="136"/>
      <c r="AP3" s="136"/>
      <c r="AQ3" s="136"/>
      <c r="AR3" s="136"/>
      <c r="AS3" s="136"/>
      <c r="AT3" s="136"/>
      <c r="AU3" s="136"/>
      <c r="AV3" s="136"/>
      <c r="AW3" s="136"/>
      <c r="AX3" s="136"/>
      <c r="AY3" s="136"/>
      <c r="AZ3" s="136"/>
      <c r="BA3" s="136"/>
      <c r="BB3" s="136"/>
      <c r="BC3" s="136"/>
      <c r="BD3" s="136"/>
      <c r="BE3" s="136"/>
      <c r="BF3" s="136"/>
    </row>
    <row r="4" spans="1:58" ht="33.75" thickBot="1">
      <c r="A4" s="137"/>
      <c r="B4" s="138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  <c r="V4" s="139"/>
      <c r="W4" s="139"/>
      <c r="X4" s="139"/>
      <c r="Y4" s="139"/>
      <c r="Z4" s="139"/>
      <c r="AA4" s="139"/>
      <c r="AB4" s="139"/>
      <c r="AC4" s="139"/>
      <c r="AD4" s="139"/>
      <c r="AE4" s="139"/>
      <c r="AF4" s="139"/>
      <c r="AG4" s="139"/>
      <c r="AH4" s="139"/>
      <c r="AI4" s="139"/>
      <c r="AJ4" s="139"/>
      <c r="AK4" s="139"/>
      <c r="AL4" s="139"/>
      <c r="AM4" s="139"/>
      <c r="AN4" s="139"/>
      <c r="AO4" s="139"/>
      <c r="AP4" s="139"/>
      <c r="AQ4" s="139"/>
      <c r="AR4" s="139"/>
      <c r="AS4" s="139"/>
      <c r="AT4" s="139"/>
      <c r="AU4" s="139"/>
      <c r="AV4" s="139"/>
      <c r="AW4" s="139"/>
      <c r="AX4" s="139"/>
      <c r="AY4" s="139"/>
      <c r="AZ4" s="139"/>
      <c r="BA4" s="139"/>
      <c r="BB4" s="139"/>
      <c r="BC4" s="139"/>
      <c r="BD4" s="139"/>
      <c r="BE4" s="139"/>
      <c r="BF4" s="139"/>
    </row>
    <row r="5" spans="1:58" ht="15" thickTop="1"/>
    <row r="6" spans="1:58">
      <c r="M6" s="112" t="s">
        <v>57</v>
      </c>
      <c r="N6" s="112"/>
      <c r="O6" s="112"/>
      <c r="P6" s="112"/>
      <c r="Q6" s="112"/>
    </row>
    <row r="7" spans="1:58">
      <c r="M7" s="112"/>
      <c r="N7" s="112"/>
      <c r="O7" s="112"/>
      <c r="P7" s="112"/>
      <c r="Q7" s="112"/>
    </row>
    <row r="9" spans="1:58" ht="15">
      <c r="F9" s="113" t="s">
        <v>58</v>
      </c>
      <c r="G9" s="113"/>
      <c r="H9" s="113"/>
      <c r="I9" s="113"/>
      <c r="J9" s="114">
        <v>340</v>
      </c>
      <c r="M9" s="125" t="s">
        <v>63</v>
      </c>
      <c r="N9" s="126" t="s">
        <v>64</v>
      </c>
      <c r="O9" s="127" t="s">
        <v>65</v>
      </c>
      <c r="P9" s="127"/>
      <c r="Q9" s="127"/>
      <c r="R9" s="128" t="s">
        <v>66</v>
      </c>
      <c r="S9" s="129"/>
      <c r="T9" s="129"/>
      <c r="U9" s="140"/>
    </row>
    <row r="10" spans="1:58" ht="15">
      <c r="F10" s="113"/>
      <c r="G10" s="113"/>
      <c r="H10" s="113"/>
      <c r="I10" s="113"/>
      <c r="J10" s="114"/>
      <c r="M10" s="141">
        <v>52663</v>
      </c>
      <c r="N10" s="142" t="s">
        <v>68</v>
      </c>
      <c r="O10" s="143" t="s">
        <v>69</v>
      </c>
      <c r="P10" s="143"/>
      <c r="Q10" s="143"/>
      <c r="R10" s="128"/>
      <c r="S10" s="129"/>
      <c r="T10" s="129"/>
      <c r="U10" s="144"/>
    </row>
    <row r="11" spans="1:58" ht="15">
      <c r="F11" s="113" t="s">
        <v>59</v>
      </c>
      <c r="G11" s="113"/>
      <c r="H11" s="113"/>
      <c r="I11" s="113"/>
      <c r="J11" s="114">
        <v>330</v>
      </c>
      <c r="M11" s="141">
        <v>54461</v>
      </c>
      <c r="N11" s="142" t="s">
        <v>68</v>
      </c>
      <c r="O11" s="143" t="s">
        <v>70</v>
      </c>
      <c r="P11" s="143"/>
      <c r="Q11" s="143"/>
      <c r="R11" s="128"/>
      <c r="S11" s="129"/>
      <c r="T11" s="129"/>
      <c r="U11" s="144"/>
    </row>
    <row r="12" spans="1:58" ht="23.25">
      <c r="B12" s="145" t="s">
        <v>71</v>
      </c>
      <c r="C12" s="145"/>
      <c r="D12" s="145"/>
      <c r="E12" s="145"/>
      <c r="F12" s="115"/>
      <c r="G12" s="115"/>
      <c r="H12" s="115"/>
      <c r="I12" s="115"/>
      <c r="J12" s="114"/>
      <c r="M12" s="141">
        <v>54575</v>
      </c>
      <c r="N12" s="142" t="s">
        <v>72</v>
      </c>
      <c r="O12" s="143" t="s">
        <v>73</v>
      </c>
      <c r="P12" s="143"/>
      <c r="Q12" s="143"/>
      <c r="R12" s="128"/>
      <c r="S12" s="129"/>
      <c r="T12" s="129"/>
      <c r="U12" s="144"/>
    </row>
    <row r="13" spans="1:58" ht="15.75">
      <c r="F13" s="116" t="s">
        <v>60</v>
      </c>
      <c r="G13" s="116"/>
      <c r="H13" s="116"/>
      <c r="I13" s="116"/>
      <c r="J13" s="117">
        <v>5</v>
      </c>
      <c r="M13" s="141">
        <v>53877</v>
      </c>
      <c r="N13" s="142" t="s">
        <v>72</v>
      </c>
      <c r="O13" s="143" t="s">
        <v>74</v>
      </c>
      <c r="P13" s="143"/>
      <c r="Q13" s="143"/>
      <c r="R13" s="128"/>
      <c r="S13" s="129"/>
      <c r="T13" s="129"/>
      <c r="U13" s="144"/>
    </row>
    <row r="14" spans="1:58" ht="15">
      <c r="F14" s="118"/>
      <c r="G14" s="118"/>
      <c r="H14" s="118"/>
      <c r="I14" s="118"/>
      <c r="J14" s="119"/>
      <c r="M14" s="141">
        <v>54318</v>
      </c>
      <c r="N14" s="142" t="s">
        <v>72</v>
      </c>
      <c r="O14" s="143" t="s">
        <v>75</v>
      </c>
      <c r="P14" s="143"/>
      <c r="Q14" s="143"/>
      <c r="R14" s="128"/>
      <c r="S14" s="129"/>
      <c r="T14" s="129"/>
      <c r="U14" s="144"/>
    </row>
    <row r="15" spans="1:58" ht="15">
      <c r="F15" s="113" t="s">
        <v>61</v>
      </c>
      <c r="G15" s="113"/>
      <c r="H15" s="113"/>
      <c r="I15" s="113"/>
      <c r="J15" s="114">
        <v>5</v>
      </c>
      <c r="M15" s="141">
        <v>52528</v>
      </c>
      <c r="N15" s="142" t="s">
        <v>68</v>
      </c>
      <c r="O15" s="143" t="s">
        <v>76</v>
      </c>
      <c r="P15" s="143"/>
      <c r="Q15" s="143"/>
      <c r="R15" s="128"/>
      <c r="S15" s="129"/>
      <c r="T15" s="129"/>
      <c r="U15" s="144"/>
    </row>
    <row r="16" spans="1:58" ht="15">
      <c r="F16" s="146"/>
      <c r="G16" s="146"/>
      <c r="H16" s="146"/>
      <c r="I16" s="146"/>
      <c r="J16" s="147"/>
      <c r="M16" s="141">
        <v>52676</v>
      </c>
      <c r="N16" s="142" t="s">
        <v>68</v>
      </c>
      <c r="O16" s="143" t="s">
        <v>70</v>
      </c>
      <c r="P16" s="143"/>
      <c r="Q16" s="143"/>
      <c r="R16" s="128"/>
      <c r="S16" s="129"/>
      <c r="T16" s="129"/>
      <c r="U16" s="144"/>
    </row>
    <row r="17" spans="6:21" ht="15">
      <c r="F17" s="148"/>
      <c r="G17" s="148"/>
      <c r="H17" s="148"/>
      <c r="I17" s="148"/>
      <c r="J17" s="147"/>
      <c r="M17" s="141">
        <v>54343</v>
      </c>
      <c r="N17" s="142" t="s">
        <v>72</v>
      </c>
      <c r="O17" s="143" t="s">
        <v>69</v>
      </c>
      <c r="P17" s="143"/>
      <c r="Q17" s="143"/>
      <c r="R17" s="128"/>
      <c r="S17" s="129"/>
      <c r="T17" s="129"/>
      <c r="U17" s="144"/>
    </row>
    <row r="18" spans="6:21">
      <c r="M18" s="141">
        <v>53256</v>
      </c>
      <c r="N18" s="142" t="s">
        <v>68</v>
      </c>
      <c r="O18" s="143" t="s">
        <v>70</v>
      </c>
      <c r="P18" s="143"/>
      <c r="Q18" s="143"/>
      <c r="R18" s="128"/>
      <c r="S18" s="129"/>
      <c r="T18" s="129"/>
      <c r="U18" s="144"/>
    </row>
    <row r="19" spans="6:21">
      <c r="M19" s="141">
        <v>55243</v>
      </c>
      <c r="N19" s="142" t="s">
        <v>68</v>
      </c>
      <c r="O19" s="143" t="s">
        <v>75</v>
      </c>
      <c r="P19" s="143"/>
      <c r="Q19" s="143"/>
      <c r="R19" s="128"/>
      <c r="S19" s="129"/>
      <c r="T19" s="129"/>
      <c r="U19" s="144"/>
    </row>
    <row r="20" spans="6:21">
      <c r="M20" s="141">
        <v>56356</v>
      </c>
      <c r="N20" s="142" t="s">
        <v>72</v>
      </c>
      <c r="O20" s="143" t="s">
        <v>75</v>
      </c>
      <c r="P20" s="143"/>
      <c r="Q20" s="143"/>
      <c r="R20" s="128"/>
      <c r="S20" s="129"/>
      <c r="T20" s="129"/>
      <c r="U20" s="144"/>
    </row>
    <row r="21" spans="6:21">
      <c r="M21" s="141">
        <v>51805</v>
      </c>
      <c r="N21" s="142" t="s">
        <v>72</v>
      </c>
      <c r="O21" s="143" t="s">
        <v>77</v>
      </c>
      <c r="P21" s="143"/>
      <c r="Q21" s="143"/>
      <c r="R21" s="128"/>
      <c r="S21" s="129"/>
      <c r="T21" s="129"/>
      <c r="U21" s="144"/>
    </row>
    <row r="22" spans="6:21">
      <c r="M22" s="149">
        <v>53356</v>
      </c>
      <c r="N22" s="150" t="s">
        <v>72</v>
      </c>
      <c r="O22" s="151" t="s">
        <v>77</v>
      </c>
      <c r="P22" s="151"/>
      <c r="Q22" s="151"/>
      <c r="R22" s="152"/>
      <c r="S22" s="153"/>
      <c r="T22" s="153"/>
      <c r="U22" s="144"/>
    </row>
    <row r="23" spans="6:21">
      <c r="M23" s="154"/>
      <c r="N23" s="154"/>
      <c r="O23" s="154"/>
      <c r="P23" s="154"/>
      <c r="Q23" s="154"/>
    </row>
    <row r="24" spans="6:21">
      <c r="M24" s="154"/>
      <c r="N24" s="154"/>
      <c r="O24" s="154"/>
      <c r="P24" s="154"/>
      <c r="Q24" s="154"/>
    </row>
    <row r="25" spans="6:21">
      <c r="M25" s="154"/>
      <c r="N25" s="154"/>
      <c r="O25" s="154"/>
      <c r="P25" s="154"/>
      <c r="Q25" s="154"/>
    </row>
    <row r="26" spans="6:21">
      <c r="M26" s="155" t="s">
        <v>78</v>
      </c>
      <c r="N26" s="155"/>
      <c r="O26" s="155"/>
      <c r="P26" s="155"/>
      <c r="Q26" s="155"/>
    </row>
    <row r="27" spans="6:21">
      <c r="M27" s="155"/>
      <c r="N27" s="155"/>
      <c r="O27" s="155"/>
      <c r="P27" s="155"/>
      <c r="Q27" s="155"/>
    </row>
    <row r="28" spans="6:21">
      <c r="M28" s="155"/>
      <c r="N28" s="155"/>
      <c r="O28" s="155"/>
      <c r="P28" s="155"/>
      <c r="Q28" s="155"/>
    </row>
    <row r="29" spans="6:21">
      <c r="M29" s="155"/>
      <c r="N29" s="155"/>
      <c r="O29" s="155"/>
      <c r="P29" s="155"/>
      <c r="Q29" s="155"/>
    </row>
  </sheetData>
  <mergeCells count="40">
    <mergeCell ref="O21:Q21"/>
    <mergeCell ref="R21:T21"/>
    <mergeCell ref="O22:Q22"/>
    <mergeCell ref="R22:T22"/>
    <mergeCell ref="M26:Q29"/>
    <mergeCell ref="O18:Q18"/>
    <mergeCell ref="R18:T18"/>
    <mergeCell ref="O19:Q19"/>
    <mergeCell ref="R19:T19"/>
    <mergeCell ref="O20:Q20"/>
    <mergeCell ref="R20:T20"/>
    <mergeCell ref="F15:I15"/>
    <mergeCell ref="O15:Q15"/>
    <mergeCell ref="R15:T15"/>
    <mergeCell ref="O16:Q16"/>
    <mergeCell ref="R16:T16"/>
    <mergeCell ref="F17:I17"/>
    <mergeCell ref="O17:Q17"/>
    <mergeCell ref="R17:T17"/>
    <mergeCell ref="F13:I13"/>
    <mergeCell ref="O13:Q13"/>
    <mergeCell ref="R13:T13"/>
    <mergeCell ref="F14:I14"/>
    <mergeCell ref="O14:Q14"/>
    <mergeCell ref="R14:T14"/>
    <mergeCell ref="F11:I11"/>
    <mergeCell ref="O11:Q11"/>
    <mergeCell ref="R11:T11"/>
    <mergeCell ref="B12:E12"/>
    <mergeCell ref="F12:I12"/>
    <mergeCell ref="O12:Q12"/>
    <mergeCell ref="R12:T12"/>
    <mergeCell ref="A1:U4"/>
    <mergeCell ref="M6:Q7"/>
    <mergeCell ref="F9:I9"/>
    <mergeCell ref="O9:Q9"/>
    <mergeCell ref="R9:T9"/>
    <mergeCell ref="F10:I10"/>
    <mergeCell ref="O10:Q10"/>
    <mergeCell ref="R10:T1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Option Button 1">
              <controlPr defaultSize="0" autoFill="0" autoLine="0" autoPict="0">
                <anchor moveWithCells="1">
                  <from>
                    <xdr:col>1</xdr:col>
                    <xdr:colOff>285750</xdr:colOff>
                    <xdr:row>16</xdr:row>
                    <xdr:rowOff>28575</xdr:rowOff>
                  </from>
                  <to>
                    <xdr:col>3</xdr:col>
                    <xdr:colOff>152400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Option Button 2">
              <controlPr defaultSize="0" autoFill="0" autoLine="0" autoPict="0">
                <anchor moveWithCells="1">
                  <from>
                    <xdr:col>2</xdr:col>
                    <xdr:colOff>495300</xdr:colOff>
                    <xdr:row>16</xdr:row>
                    <xdr:rowOff>28575</xdr:rowOff>
                  </from>
                  <to>
                    <xdr:col>4</xdr:col>
                    <xdr:colOff>361950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Option Button 3">
              <controlPr defaultSize="0" autoFill="0" autoLine="0" autoPict="0">
                <anchor moveWithCells="1">
                  <from>
                    <xdr:col>4</xdr:col>
                    <xdr:colOff>104775</xdr:colOff>
                    <xdr:row>16</xdr:row>
                    <xdr:rowOff>19050</xdr:rowOff>
                  </from>
                  <to>
                    <xdr:col>5</xdr:col>
                    <xdr:colOff>581025</xdr:colOff>
                    <xdr:row>17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login</vt:lpstr>
      <vt:lpstr>ensinamento</vt:lpstr>
      <vt:lpstr>dashboard</vt:lpstr>
      <vt:lpstr>Db</vt:lpstr>
      <vt:lpstr>Plan4</vt:lpstr>
      <vt:lpstr>PrincipalUsuario</vt:lpstr>
      <vt:lpstr>UsuarioRelatorio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Guilherme</dc:creator>
  <cp:lastModifiedBy>DKO</cp:lastModifiedBy>
  <dcterms:created xsi:type="dcterms:W3CDTF">2014-03-14T00:29:25Z</dcterms:created>
  <dcterms:modified xsi:type="dcterms:W3CDTF">2014-10-07T04:30:22Z</dcterms:modified>
</cp:coreProperties>
</file>