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2C9A749D-30B2-9A49-AF24-4CAD281DAF57}" xr6:coauthVersionLast="45" xr6:coauthVersionMax="45" xr10:uidLastSave="{00000000-0000-0000-0000-000000000000}"/>
  <bookViews>
    <workbookView xWindow="38400" yWindow="460" windowWidth="38400" windowHeight="21140" firstSheet="1" activeTab="5"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6" l="1"/>
  <c r="H3" i="6"/>
  <c r="I3" i="6"/>
  <c r="J3" i="6"/>
  <c r="K3" i="6"/>
  <c r="L3" i="6"/>
  <c r="F3" i="6"/>
  <c r="G2" i="6"/>
  <c r="H2" i="6"/>
  <c r="I2" i="6"/>
  <c r="J2" i="6"/>
  <c r="K2" i="6"/>
  <c r="L2" i="6"/>
  <c r="F2" i="6"/>
  <c r="E7" i="3"/>
  <c r="F7" i="3"/>
  <c r="G7" i="3"/>
  <c r="H7" i="3"/>
  <c r="I7" i="3"/>
  <c r="J7" i="3"/>
  <c r="K7" i="3"/>
  <c r="E6" i="3"/>
  <c r="F6" i="3"/>
  <c r="G6" i="3"/>
  <c r="H6" i="3"/>
  <c r="I6" i="3"/>
  <c r="J6" i="3"/>
  <c r="K6" i="3"/>
  <c r="G3" i="3"/>
  <c r="H3" i="3"/>
  <c r="I3" i="3"/>
  <c r="J3" i="3"/>
  <c r="K3" i="3"/>
  <c r="L3" i="3"/>
  <c r="M3" i="3"/>
  <c r="F3" i="3"/>
  <c r="G2" i="3"/>
  <c r="H2" i="3"/>
  <c r="I2" i="3"/>
  <c r="J2" i="3"/>
  <c r="K2" i="3"/>
  <c r="L2" i="3"/>
  <c r="M2" i="3"/>
  <c r="F2" i="3"/>
  <c r="G15" i="3"/>
  <c r="H15" i="3"/>
  <c r="I15" i="3"/>
  <c r="J15" i="3"/>
  <c r="K15" i="3"/>
  <c r="L15" i="3"/>
  <c r="M15" i="3"/>
  <c r="F15" i="3"/>
  <c r="G14" i="3"/>
  <c r="H14" i="3"/>
  <c r="I14" i="3"/>
  <c r="J14" i="3"/>
  <c r="K14" i="3"/>
  <c r="L14" i="3"/>
  <c r="M14" i="3"/>
  <c r="F14" i="3"/>
  <c r="C21" i="6" l="1"/>
  <c r="C20" i="6"/>
  <c r="C17" i="6"/>
  <c r="C16" i="6"/>
  <c r="C6" i="6"/>
  <c r="M3" i="6" l="1"/>
  <c r="N3" i="6"/>
  <c r="O3" i="6"/>
  <c r="P3" i="6"/>
  <c r="Q3" i="6"/>
  <c r="R3" i="6"/>
  <c r="S3" i="6"/>
  <c r="T3" i="6"/>
  <c r="C3" i="6" s="1"/>
  <c r="M2" i="6"/>
  <c r="N2" i="6"/>
  <c r="O2" i="6"/>
  <c r="P2" i="6"/>
  <c r="Q2" i="6"/>
  <c r="R2" i="6"/>
  <c r="S2" i="6"/>
  <c r="T2" i="6"/>
  <c r="C2" i="6" s="1"/>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indexed="81"/>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indexed="81"/>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indexed="81"/>
            <rFont val="Tahoma"/>
            <family val="2"/>
          </rPr>
          <t>This parameter represents the proportion of people who will die due to malaria during treatment for uncomplicated malaria.
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<sst xmlns="http://schemas.openxmlformats.org/spreadsheetml/2006/main" count="805" uniqueCount="155">
  <si>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</si>
  <si>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</si>
  <si>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</si>
  <si>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</si>
  <si>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</si>
  <si>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</si>
  <si>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</si>
  <si>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</si>
  <si>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</si>
  <si>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</si>
  <si>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</si>
  <si>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</si>
  <si>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</si>
  <si>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</si>
  <si>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</si>
  <si>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</si>
  <si>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</si>
  <si>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</si>
  <si>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</si>
  <si>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</si>
  <si>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</si>
  <si>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</si>
  <si>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</si>
  <si>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</si>
  <si>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</si>
  <si>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</si>
  <si>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</si>
  <si>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</si>
  <si>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</si>
  <si>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</si>
  <si>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</si>
  <si>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</si>
  <si>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</si>
  <si>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</si>
  <si>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</si>
  <si>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</si>
  <si>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</si>
  <si>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</si>
  <si>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</si>
  <si>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</si>
  <si>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</si>
  <si>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</si>
  <si>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</si>
  <si>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</si>
  <si>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</si>
  <si>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</si>
  <si>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</si>
  <si>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</si>
  <si>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</si>
  <si>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</si>
  <si>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</si>
  <si>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</si>
  <si>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</si>
  <si>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</si>
  <si>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</si>
  <si>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</si>
  <si>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</si>
  <si>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</si>
  <si>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</si>
  <si>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</si>
  <si>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</si>
  <si>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</si>
  <si>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</si>
  <si>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</si>
  <si>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</si>
  <si>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</si>
  <si>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</si>
  <si>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</si>
  <si>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</si>
  <si>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</si>
  <si>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</si>
  <si>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</si>
  <si>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</si>
  <si>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</si>
  <si>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</si>
  <si>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</si>
  <si>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</si>
  <si>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</si>
  <si>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</si>
  <si>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</si>
  <si>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</si>
  <si>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</si>
  <si>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</si>
  <si>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</si>
  <si>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</si>
  <si>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</si>
  <si>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</si>
  <si>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</si>
  <si>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</si>
  <si>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</si>
  <si>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</si>
  <si>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</si>
  <si>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</si>
  <si>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</si>
  <si>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</si>
  <si>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</si>
  <si>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</si>
  <si>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</si>
  <si>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</si>
  <si>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</si>
  <si>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</si>
  <si>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</si>
  <si>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</si>
  <si>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</si>
  <si>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</si>
  <si>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</si>
  <si>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</si>
  <si>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</si>
  <si>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</si>
  <si>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</si>
  <si>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</si>
  <si>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</si>
  <si>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</si>
  <si>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</si>
  <si>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</si>
  <si>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</si>
  <si>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</si>
  <si>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</si>
  <si>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</si>
  <si>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</si>
  <si>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</si>
  <si>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</si>
  <si>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</si>
  <si>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</si>
  <si>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</si>
  <si>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</si>
  <si>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</si>
  <si>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</si>
  <si>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</si>
  <si>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</si>
  <si>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</si>
  <si>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</si>
  <si>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</si>
  <si>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</si>
  <si>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</si>
  <si>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</si>
  <si>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</si>
  <si>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</si>
  <si>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</si>
  <si>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</si>
  <si>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</si>
  <si>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`cambodia_populations.xlsx`:`Gen no. births` sheet, which multimplies the estimated birth rate times population</t>
  </si>
  <si>
    <t xml:space="preserve">from `cambodia_populations.xlsx:M 15+ no. transfers` </t>
  </si>
  <si>
    <t>from `cambodia_populations.xlsx: M 15+ estimates`</t>
  </si>
  <si>
    <t>from `cambodia_populations.xlsx: Gen estimates`</t>
  </si>
  <si>
    <t>Assuming everyone has to go through the standard exposed-&gt;blood stage progression before potentially reaching latent</t>
  </si>
  <si>
    <t>From rows 47-48 of `pro_rate_aggregated_data_Pailin.csv`</t>
  </si>
  <si>
    <t>from rows 31-32 of `pro_rated_aggregated_data_&lt;province&gt;.xlsx`</t>
  </si>
  <si>
    <t>Starting guess was the `Pv incidence` from `pro_rated_aggregated_data_&lt;province&gt;.csv` rows 7-8, divided by population in Demographics tab</t>
  </si>
  <si>
    <t>75% of the incidence</t>
  </si>
  <si>
    <t>pro rated number of tests from `pro_rated_aggregated_data_&lt;province&gt;.csv` rows 47-48, divided by populations in Demographics sheet</t>
  </si>
  <si>
    <t>From `Pv incidence` rows 7, 8, of `pro_rated_aggregated_data_&lt;province&gt;.csv`</t>
  </si>
  <si>
    <t>from Rows 35-36 of `pro_rated_aggregated_data_&lt;province&gt;.xlsx`</t>
  </si>
  <si>
    <t>`Pv incidence` from `pro_rated_aggregated_data_&lt;province&gt;.csv` rows 7-8, divided by population in Demographics tab</t>
  </si>
  <si>
    <t>from row 27-28 of `pro_rated_aggreaged_data_&lt;province&gt;.xlsx`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</si>
</sst>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
      <left style="thin">
        <color rgb="FFFFFFFF"/>
      </left>
      <right style="thin">
        <color rgb="FFFFFFFF"/>
      </right>
      <top/>
      <bottom/>
      <diagonal/>
    </border>
  </borders>
  <cellStyleXfs count="1">
    <xf numFmtId="0" fontId="0" fillId="0" borderId="0"/>
  </cellStyleXfs>
  <cellXfs count="13">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0" fontId="0" fillId="2" borderId="4" xfId="0" applyFill="1" applyBorder="1" applyProtection="1">
      <protection locked="0"/>
    </xf>
    <xf numFmtId="0" fontId="0" fillId="0" borderId="0" xfId="0" applyFill="1" applyBorder="1" applyAlignment="1">
      <alignment horizontal="center"/>
    </xf>
    <xf numFmtId="11" fontId="0" fillId="0" borderId="0" xfId="0" applyNumberFormat="1"/>
  </cellXfs>
  <cellStyles count="1">
    <cellStyle name="Normal" xfId="0" builtinId="0"/>
  </cellStyles>
  <dxfs count="282">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Kampong%20Chhna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Kampo"/>
    </sheetNames>
    <sheetDataSet>
      <sheetData sheetId="0">
        <row r="47">
          <cell r="B47">
            <v>1716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5" priority="11" operator="equal">
      <formula>"Y"</formula>
    </cfRule>
    <cfRule type="cellIs" dxfId="54" priority="12" operator="equal">
      <formula>"N"</formula>
    </cfRule>
  </conditionalFormatting>
  <conditionalFormatting sqref="B16">
    <cfRule type="cellIs" dxfId="53" priority="13" operator="equal">
      <formula>"Y"</formula>
    </cfRule>
    <cfRule type="cellIs" dxfId="52" priority="14" operator="equal">
      <formula>"N"</formula>
    </cfRule>
  </conditionalFormatting>
  <conditionalFormatting sqref="B26">
    <cfRule type="cellIs" dxfId="51" priority="21" operator="equal">
      <formula>"Y"</formula>
    </cfRule>
    <cfRule type="cellIs" dxfId="50" priority="22" operator="equal">
      <formula>"N"</formula>
    </cfRule>
  </conditionalFormatting>
  <conditionalFormatting sqref="B27">
    <cfRule type="cellIs" dxfId="49" priority="25" operator="equal">
      <formula>"Y"</formula>
    </cfRule>
    <cfRule type="cellIs" dxfId="48" priority="26" operator="equal">
      <formula>"N"</formula>
    </cfRule>
  </conditionalFormatting>
  <conditionalFormatting sqref="B5">
    <cfRule type="cellIs" dxfId="47" priority="1" operator="equal">
      <formula>"Y"</formula>
    </cfRule>
    <cfRule type="cellIs" dxfId="46" priority="2" operator="equal">
      <formula>"N"</formula>
    </cfRule>
  </conditionalFormatting>
  <conditionalFormatting sqref="C26">
    <cfRule type="cellIs" dxfId="45" priority="23" operator="equal">
      <formula>"Y"</formula>
    </cfRule>
    <cfRule type="cellIs" dxfId="44" priority="24" operator="equal">
      <formula>"N"</formula>
    </cfRule>
  </conditionalFormatting>
  <conditionalFormatting sqref="C27">
    <cfRule type="cellIs" dxfId="43" priority="27" operator="equal">
      <formula>"Y"</formula>
    </cfRule>
    <cfRule type="cellIs" dxfId="42" priority="28" operator="equal">
      <formula>"N"</formula>
    </cfRule>
  </conditionalFormatting>
  <conditionalFormatting sqref="C5">
    <cfRule type="cellIs" dxfId="41" priority="3" operator="equal">
      <formula>"Y"</formula>
    </cfRule>
    <cfRule type="cellIs" dxfId="40" priority="4" operator="equal">
      <formula>"N"</formula>
    </cfRule>
  </conditionalFormatting>
  <conditionalFormatting sqref="D19:O19">
    <cfRule type="expression" dxfId="39" priority="17">
      <formula>$B$15&lt;&gt;"Y"</formula>
    </cfRule>
  </conditionalFormatting>
  <conditionalFormatting sqref="D20:O20">
    <cfRule type="expression" dxfId="38" priority="20">
      <formula>$B$16&lt;&gt;"Y"</formula>
    </cfRule>
  </conditionalFormatting>
  <conditionalFormatting sqref="D30:O30">
    <cfRule type="expression" dxfId="37" priority="31">
      <formula>$B$26&lt;&gt;"Y"</formula>
    </cfRule>
  </conditionalFormatting>
  <conditionalFormatting sqref="D31:O31">
    <cfRule type="expression" dxfId="36" priority="34">
      <formula>$C$26&lt;&gt;"Y"</formula>
    </cfRule>
  </conditionalFormatting>
  <conditionalFormatting sqref="D32:O32">
    <cfRule type="expression" dxfId="35" priority="37">
      <formula>$B$27&lt;&gt;"Y"</formula>
    </cfRule>
  </conditionalFormatting>
  <conditionalFormatting sqref="D33:O33">
    <cfRule type="expression" dxfId="34" priority="40">
      <formula>$C$27&lt;&gt;"Y"</formula>
    </cfRule>
  </conditionalFormatting>
  <conditionalFormatting sqref="D8:O8">
    <cfRule type="expression" dxfId="33" priority="7">
      <formula>$B$5&lt;&gt;"Y"</formula>
    </cfRule>
  </conditionalFormatting>
  <conditionalFormatting sqref="D9:O9">
    <cfRule type="expression" dxfId="32" priority="10">
      <formula>$C$5&lt;&gt;"Y"</formula>
    </cfRule>
  </conditionalFormatting>
  <conditionalFormatting sqref="F19">
    <cfRule type="expression" dxfId="31" priority="15">
      <formula>COUNTIF(H19:O19,"&lt;&gt;" &amp; "")&gt;0</formula>
    </cfRule>
    <cfRule type="expression" dxfId="30" priority="16">
      <formula>AND(COUNTIF(H19:O19,"&lt;&gt;" &amp; "")&gt;0,NOT(ISBLANK(F19)))</formula>
    </cfRule>
  </conditionalFormatting>
  <conditionalFormatting sqref="F20">
    <cfRule type="expression" dxfId="29" priority="18">
      <formula>COUNTIF(H20:O20,"&lt;&gt;" &amp; "")&gt;0</formula>
    </cfRule>
    <cfRule type="expression" dxfId="28" priority="19">
      <formula>AND(COUNTIF(H20:O20,"&lt;&gt;" &amp; "")&gt;0,NOT(ISBLANK(F20)))</formula>
    </cfRule>
  </conditionalFormatting>
  <conditionalFormatting sqref="F30">
    <cfRule type="expression" dxfId="27" priority="29">
      <formula>COUNTIF(H30:O30,"&lt;&gt;" &amp; "")&gt;0</formula>
    </cfRule>
    <cfRule type="expression" dxfId="26" priority="30">
      <formula>AND(COUNTIF(H30:O30,"&lt;&gt;" &amp; "")&gt;0,NOT(ISBLANK(F30)))</formula>
    </cfRule>
  </conditionalFormatting>
  <conditionalFormatting sqref="F31">
    <cfRule type="expression" dxfId="25" priority="32">
      <formula>COUNTIF(H31:O31,"&lt;&gt;" &amp; "")&gt;0</formula>
    </cfRule>
    <cfRule type="expression" dxfId="24" priority="33">
      <formula>AND(COUNTIF(H31:O31,"&lt;&gt;" &amp; "")&gt;0,NOT(ISBLANK(F31)))</formula>
    </cfRule>
  </conditionalFormatting>
  <conditionalFormatting sqref="F32">
    <cfRule type="expression" dxfId="23" priority="35">
      <formula>COUNTIF(H32:O32,"&lt;&gt;" &amp; "")&gt;0</formula>
    </cfRule>
    <cfRule type="expression" dxfId="22" priority="36">
      <formula>AND(COUNTIF(H32:O32,"&lt;&gt;" &amp; "")&gt;0,NOT(ISBLANK(F32)))</formula>
    </cfRule>
  </conditionalFormatting>
  <conditionalFormatting sqref="F33">
    <cfRule type="expression" dxfId="21" priority="38">
      <formula>COUNTIF(H33:O33,"&lt;&gt;" &amp; "")&gt;0</formula>
    </cfRule>
    <cfRule type="expression" dxfId="20" priority="39">
      <formula>AND(COUNTIF(H33:O33,"&lt;&gt;" &amp; "")&gt;0,NOT(ISBLANK(F33)))</formula>
    </cfRule>
  </conditionalFormatting>
  <conditionalFormatting sqref="F8">
    <cfRule type="expression" dxfId="19" priority="5">
      <formula>COUNTIF(H8:O8,"&lt;&gt;" &amp; "")&gt;0</formula>
    </cfRule>
    <cfRule type="expression" dxfId="18" priority="6">
      <formula>AND(COUNTIF(H8:O8,"&lt;&gt;" &amp; "")&gt;0,NOT(ISBLANK(F8)))</formula>
    </cfRule>
  </conditionalFormatting>
  <conditionalFormatting sqref="F9">
    <cfRule type="expression" dxfId="17" priority="8">
      <formula>COUNTIF(H9:O9,"&lt;&gt;" &amp; "")&gt;0</formula>
    </cfRule>
    <cfRule type="expression" dxfId="16"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Q12"/>
  <sheetViews>
    <sheetView zoomScaleNormal="100" workbookViewId="0">
      <selection activeCell="Q18" sqref="Q18"/>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7" x14ac:dyDescent="0.2">
      <c r="A1" s="1" t="s">
        <v>0</v>
      </c>
      <c r="B1" s="1" t="s">
        <v>1</v>
      </c>
      <c r="C1" s="1" t="s">
        <v>115</v>
      </c>
      <c r="D1" s="1" t="s">
        <v>116</v>
      </c>
    </row>
    <row r="2" spans="1:17" x14ac:dyDescent="0.2">
      <c r="A2" t="s">
        <v>124</v>
      </c>
      <c r="B2" t="s">
        <v>125</v>
      </c>
      <c r="C2" t="s">
        <v>5</v>
      </c>
      <c r="D2" t="s">
        <v>5</v>
      </c>
    </row>
    <row r="4" spans="1:17" x14ac:dyDescent="0.2">
      <c r="B4" s="1" t="str">
        <f>'Population Definitions'!$A$2</f>
        <v>M 15+</v>
      </c>
      <c r="C4" s="1" t="str">
        <f>'Population Definitions'!$A$3</f>
        <v>Gen</v>
      </c>
    </row>
    <row r="5" spans="1:17" x14ac:dyDescent="0.2">
      <c r="A5" s="1" t="str">
        <f>'Population Definitions'!$A$2</f>
        <v>M 15+</v>
      </c>
      <c r="B5" s="4" t="s">
        <v>47</v>
      </c>
      <c r="C5" s="5" t="s">
        <v>126</v>
      </c>
    </row>
    <row r="6" spans="1:17" x14ac:dyDescent="0.2">
      <c r="A6" s="1" t="str">
        <f>'Population Definitions'!$A$3</f>
        <v>Gen</v>
      </c>
      <c r="B6" s="5" t="s">
        <v>119</v>
      </c>
      <c r="C6" s="4" t="s">
        <v>47</v>
      </c>
    </row>
    <row r="8" spans="1:17" x14ac:dyDescent="0.2">
      <c r="A8" s="1"/>
      <c r="B8" s="1"/>
      <c r="C8" s="1"/>
      <c r="D8" s="1" t="s">
        <v>12</v>
      </c>
      <c r="E8" s="1" t="s">
        <v>13</v>
      </c>
      <c r="F8" s="1" t="s">
        <v>16</v>
      </c>
      <c r="G8" s="1"/>
      <c r="H8" s="1">
        <v>2011</v>
      </c>
      <c r="I8" s="1">
        <v>2012</v>
      </c>
      <c r="J8" s="1">
        <v>2013</v>
      </c>
      <c r="K8" s="1">
        <v>2014</v>
      </c>
      <c r="L8" s="1">
        <v>2015</v>
      </c>
      <c r="M8" s="1">
        <v>2016</v>
      </c>
      <c r="N8" s="1">
        <v>2017</v>
      </c>
      <c r="O8" s="1">
        <v>2018</v>
      </c>
    </row>
    <row r="9" spans="1:17"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7" x14ac:dyDescent="0.2">
      <c r="A10" s="1" t="str">
        <f>IF($C$5="Y",'Population Definitions'!$A$2,"...")</f>
        <v>...</v>
      </c>
      <c r="B10" s="4" t="str">
        <f>IF($C$5="Y","---&gt;","...")</f>
        <v>...</v>
      </c>
      <c r="C10" s="1" t="str">
        <f>IF($C$5="Y",'Population Definitions'!$A$3,"...")</f>
        <v>...</v>
      </c>
      <c r="D10" s="2" t="s">
        <v>129</v>
      </c>
      <c r="E10" s="3"/>
      <c r="F10" s="2"/>
      <c r="G10" s="4" t="str">
        <f>IF($C$5="Y","OR","...")</f>
        <v>...</v>
      </c>
    </row>
    <row r="11" spans="1:17" x14ac:dyDescent="0.2">
      <c r="A11" s="1" t="str">
        <f>IF($B$6="Y",'Population Definitions'!$A$3,"...")</f>
        <v>Gen</v>
      </c>
      <c r="B11" s="4" t="str">
        <f>IF($B$6="Y","---&gt;","...")</f>
        <v>---&gt;</v>
      </c>
      <c r="C11" s="1" t="str">
        <f>IF($B$6="Y",'Population Definitions'!$A$2,"...")</f>
        <v>M 15+</v>
      </c>
      <c r="D11" s="2" t="s">
        <v>129</v>
      </c>
      <c r="E11" s="3"/>
      <c r="F11" s="2"/>
      <c r="G11" s="4" t="str">
        <f>IF($B$6="Y","OR","...")</f>
        <v>OR</v>
      </c>
      <c r="H11" s="2">
        <v>8357</v>
      </c>
      <c r="I11" s="2">
        <v>8680</v>
      </c>
      <c r="J11" s="2">
        <v>9015</v>
      </c>
      <c r="K11" s="2">
        <v>2723</v>
      </c>
      <c r="L11" s="2">
        <v>2726</v>
      </c>
      <c r="M11" s="2">
        <v>2728</v>
      </c>
      <c r="N11" s="2">
        <v>2730</v>
      </c>
      <c r="O11" s="2">
        <v>2733</v>
      </c>
      <c r="Q11" t="s">
        <v>142</v>
      </c>
    </row>
    <row r="12" spans="1:17"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5" priority="3" operator="equal">
      <formula>"Y"</formula>
    </cfRule>
    <cfRule type="cellIs" dxfId="14" priority="4" operator="equal">
      <formula>"N"</formula>
    </cfRule>
  </conditionalFormatting>
  <conditionalFormatting sqref="C5">
    <cfRule type="cellIs" dxfId="13" priority="1" operator="equal">
      <formula>"Y"</formula>
    </cfRule>
    <cfRule type="cellIs" dxfId="12" priority="2" operator="equal">
      <formula>"N"</formula>
    </cfRule>
  </conditionalFormatting>
  <conditionalFormatting sqref="D10:G10 H11:O11">
    <cfRule type="expression" dxfId="11" priority="10">
      <formula>$C$5&lt;&gt;"Y"</formula>
    </cfRule>
  </conditionalFormatting>
  <conditionalFormatting sqref="D11:O11">
    <cfRule type="expression" dxfId="10" priority="13">
      <formula>$B$6&lt;&gt;"Y"</formula>
    </cfRule>
  </conditionalFormatting>
  <conditionalFormatting sqref="D12:O12">
    <cfRule type="expression" dxfId="9" priority="16">
      <formula>$C$6&lt;&gt;"Y"</formula>
    </cfRule>
  </conditionalFormatting>
  <conditionalFormatting sqref="D9:O9">
    <cfRule type="expression" dxfId="8" priority="7">
      <formula>$B$5&lt;&gt;"Y"</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conditionalFormatting sqref="F10">
    <cfRule type="expression" dxfId="3" priority="91">
      <formula>COUNTIF(H11:O11,"&lt;&gt;" &amp; "")&gt;0</formula>
    </cfRule>
    <cfRule type="expression" dxfId="2" priority="92">
      <formula>AND(COUNTIF(H11:O11,"&lt;&gt;" &amp; "")&gt;0,NOT(ISBLANK(F10)))</formula>
    </cfRule>
  </conditionalFormatting>
  <conditionalFormatting sqref="F11">
    <cfRule type="expression" dxfId="1" priority="93">
      <formula>COUNTIF(#REF!,"&lt;&gt;" &amp; "")&gt;0</formula>
    </cfRule>
    <cfRule type="expression" dxfId="0"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O15"/>
  <sheetViews>
    <sheetView zoomScaleNormal="100" workbookViewId="0">
      <selection activeCell="F14" sqref="F14:M15"/>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5" ht="16" x14ac:dyDescent="0.2">
      <c r="A1" s="6" t="s">
        <v>11</v>
      </c>
      <c r="B1" s="1" t="s">
        <v>12</v>
      </c>
      <c r="C1" s="1" t="s">
        <v>13</v>
      </c>
      <c r="D1" s="1">
        <v>2011</v>
      </c>
      <c r="E1" s="1">
        <v>2012</v>
      </c>
      <c r="F1" s="1">
        <v>2013</v>
      </c>
      <c r="G1" s="1">
        <v>2014</v>
      </c>
      <c r="H1" s="1">
        <v>2015</v>
      </c>
      <c r="I1" s="1">
        <v>2016</v>
      </c>
      <c r="J1" s="1">
        <v>2017</v>
      </c>
      <c r="K1" s="1">
        <v>2018</v>
      </c>
      <c r="L1" s="1">
        <v>2019</v>
      </c>
    </row>
    <row r="2" spans="1:15" ht="16" x14ac:dyDescent="0.2">
      <c r="A2" s="6" t="str">
        <f>'Population Definitions'!$A$2</f>
        <v>M 15+</v>
      </c>
      <c r="B2" t="s">
        <v>14</v>
      </c>
      <c r="C2" s="3"/>
      <c r="D2" s="2">
        <v>157664</v>
      </c>
      <c r="E2" s="2">
        <v>163751</v>
      </c>
      <c r="F2" s="2">
        <v>170072</v>
      </c>
      <c r="G2" s="2">
        <v>170220</v>
      </c>
      <c r="H2" s="2">
        <v>170367</v>
      </c>
      <c r="I2" s="2">
        <v>170515</v>
      </c>
      <c r="J2" s="2">
        <v>170663</v>
      </c>
      <c r="K2" s="2">
        <v>170811</v>
      </c>
      <c r="L2">
        <v>170959</v>
      </c>
      <c r="N2" t="s">
        <v>143</v>
      </c>
    </row>
    <row r="3" spans="1:15" ht="16" x14ac:dyDescent="0.2">
      <c r="A3" s="6" t="str">
        <f>'Population Definitions'!$A$3</f>
        <v>Gen</v>
      </c>
      <c r="B3" t="s">
        <v>14</v>
      </c>
      <c r="C3" s="3"/>
      <c r="D3" s="2">
        <v>344360</v>
      </c>
      <c r="E3" s="2">
        <v>348717</v>
      </c>
      <c r="F3" s="2">
        <v>353130</v>
      </c>
      <c r="G3" s="2">
        <v>353437</v>
      </c>
      <c r="H3" s="2">
        <v>353743</v>
      </c>
      <c r="I3" s="2">
        <v>354050</v>
      </c>
      <c r="J3" s="2">
        <v>354358</v>
      </c>
      <c r="K3" s="2">
        <v>354665</v>
      </c>
      <c r="L3">
        <v>354973</v>
      </c>
      <c r="N3" t="s">
        <v>144</v>
      </c>
    </row>
    <row r="5" spans="1:15"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5" ht="16" x14ac:dyDescent="0.2">
      <c r="A6" s="6" t="str">
        <f>'Population Definitions'!$A$2</f>
        <v>M 15+</v>
      </c>
      <c r="B6" t="s">
        <v>17</v>
      </c>
      <c r="C6" s="3"/>
      <c r="D6" s="2">
        <v>0</v>
      </c>
      <c r="E6" s="4" t="s">
        <v>18</v>
      </c>
      <c r="F6" s="2"/>
      <c r="G6" s="2"/>
      <c r="H6" s="2"/>
      <c r="I6" s="2"/>
      <c r="J6" s="2"/>
      <c r="K6" s="2"/>
      <c r="L6" s="2"/>
      <c r="M6" s="2"/>
      <c r="O6" t="s">
        <v>141</v>
      </c>
    </row>
    <row r="7" spans="1:15" ht="16" x14ac:dyDescent="0.2">
      <c r="A7" s="6" t="str">
        <f>'Population Definitions'!$A$3</f>
        <v>Gen</v>
      </c>
      <c r="B7" t="s">
        <v>17</v>
      </c>
      <c r="C7" s="3"/>
      <c r="D7" s="2"/>
      <c r="E7" s="4" t="s">
        <v>18</v>
      </c>
      <c r="F7" s="2">
        <v>27489</v>
      </c>
      <c r="G7" s="2">
        <v>27836</v>
      </c>
      <c r="H7" s="2">
        <v>5649</v>
      </c>
      <c r="I7" s="2">
        <v>10995</v>
      </c>
      <c r="J7" s="2">
        <v>11004</v>
      </c>
      <c r="K7" s="2">
        <v>11014</v>
      </c>
      <c r="L7" s="2">
        <v>11023</v>
      </c>
      <c r="M7" s="2">
        <v>11033</v>
      </c>
      <c r="N7" s="10">
        <v>11043</v>
      </c>
    </row>
    <row r="9" spans="1:15" ht="32" x14ac:dyDescent="0.2">
      <c r="A9" s="6" t="s">
        <v>19</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20</v>
      </c>
      <c r="C10" s="3"/>
      <c r="D10" s="2">
        <f>1/66.1</f>
        <v>1.5128593040847203E-2</v>
      </c>
      <c r="E10" s="4" t="s">
        <v>18</v>
      </c>
      <c r="F10" s="2"/>
      <c r="G10" s="2"/>
      <c r="H10" s="2"/>
      <c r="I10" s="2"/>
      <c r="J10" s="2"/>
      <c r="K10" s="2"/>
      <c r="L10" s="2"/>
      <c r="M10" s="2"/>
    </row>
    <row r="11" spans="1:15" ht="16" x14ac:dyDescent="0.2">
      <c r="A11" s="6" t="str">
        <f>'Population Definitions'!$A$3</f>
        <v>Gen</v>
      </c>
      <c r="B11" t="s">
        <v>20</v>
      </c>
      <c r="C11" s="3"/>
      <c r="D11" s="2">
        <f>1/70.2</f>
        <v>1.4245014245014245E-2</v>
      </c>
      <c r="E11" s="4" t="s">
        <v>18</v>
      </c>
      <c r="F11" s="2"/>
      <c r="G11" s="2"/>
      <c r="H11" s="2"/>
      <c r="I11" s="2"/>
      <c r="J11" s="2"/>
      <c r="K11" s="2"/>
      <c r="L11" s="2"/>
      <c r="M11" s="2"/>
    </row>
    <row r="13" spans="1:15"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17</v>
      </c>
      <c r="C14" s="3"/>
      <c r="D14" s="2"/>
      <c r="E14" s="4" t="s">
        <v>18</v>
      </c>
      <c r="F14" s="2">
        <v>2.8697709783173299E-2</v>
      </c>
      <c r="G14" s="2">
        <v>2.6507575662834199E-2</v>
      </c>
      <c r="H14" s="2">
        <v>1.6636392912637001E-2</v>
      </c>
      <c r="I14" s="2">
        <v>1.7139799614604399E-2</v>
      </c>
      <c r="J14" s="2">
        <v>1.89376806930594E-2</v>
      </c>
      <c r="K14" s="2">
        <v>1.6381206873037801E-2</v>
      </c>
      <c r="L14" s="2">
        <v>1.19946523518059E-2</v>
      </c>
      <c r="M14" s="2">
        <v>1.9750428477905799E-2</v>
      </c>
      <c r="O14" t="s">
        <v>147</v>
      </c>
    </row>
    <row r="15" spans="1:15" ht="16" x14ac:dyDescent="0.2">
      <c r="A15" s="6" t="str">
        <f>'Population Definitions'!$A$3</f>
        <v>Gen</v>
      </c>
      <c r="B15" t="s">
        <v>17</v>
      </c>
      <c r="C15" s="3"/>
      <c r="D15" s="2"/>
      <c r="E15" s="4" t="s">
        <v>18</v>
      </c>
      <c r="F15" s="2">
        <v>2.7574394169203702E-3</v>
      </c>
      <c r="G15" s="2">
        <v>2.5469988557259601E-3</v>
      </c>
      <c r="H15" s="2">
        <v>1.81410637601449E-3</v>
      </c>
      <c r="I15" s="2">
        <v>1.86900008479879E-3</v>
      </c>
      <c r="J15" s="2">
        <v>2.0650490447427202E-3</v>
      </c>
      <c r="K15" s="2">
        <v>1.1072845260632E-3</v>
      </c>
      <c r="L15" s="2">
        <v>1.7834391196209099E-3</v>
      </c>
      <c r="M15" s="2">
        <v>2.3022873431789801E-3</v>
      </c>
    </row>
  </sheetData>
  <conditionalFormatting sqref="D6">
    <cfRule type="expression" dxfId="281" priority="5">
      <formula>COUNTIF(F6:M6,"&lt;&gt;" &amp; "")&gt;0</formula>
    </cfRule>
    <cfRule type="expression" dxfId="280" priority="6">
      <formula>AND(COUNTIF(F6:M6,"&lt;&gt;" &amp; "")&gt;0,NOT(ISBLANK(D6)))</formula>
    </cfRule>
  </conditionalFormatting>
  <conditionalFormatting sqref="D7">
    <cfRule type="expression" dxfId="279" priority="7">
      <formula>COUNTIF(F7:M7,"&lt;&gt;" &amp; "")&gt;0</formula>
    </cfRule>
    <cfRule type="expression" dxfId="278" priority="8">
      <formula>AND(COUNTIF(F7:M7,"&lt;&gt;" &amp; "")&gt;0,NOT(ISBLANK(D7)))</formula>
    </cfRule>
  </conditionalFormatting>
  <conditionalFormatting sqref="D14">
    <cfRule type="expression" dxfId="277" priority="13">
      <formula>COUNTIF(F14:M14,"&lt;&gt;" &amp; "")&gt;0</formula>
    </cfRule>
    <cfRule type="expression" dxfId="276" priority="14">
      <formula>AND(COUNTIF(F14:M14,"&lt;&gt;" &amp; "")&gt;0,NOT(ISBLANK(D14)))</formula>
    </cfRule>
  </conditionalFormatting>
  <conditionalFormatting sqref="D15">
    <cfRule type="expression" dxfId="275" priority="15">
      <formula>COUNTIF(F15:M15,"&lt;&gt;" &amp; "")&gt;0</formula>
    </cfRule>
    <cfRule type="expression" dxfId="274" priority="16">
      <formula>AND(COUNTIF(F15:M15,"&lt;&gt;" &amp; "")&gt;0,NOT(ISBLANK(D15)))</formula>
    </cfRule>
  </conditionalFormatting>
  <conditionalFormatting sqref="D10">
    <cfRule type="expression" dxfId="273" priority="1">
      <formula>COUNTIF(F10:M10,"&lt;&gt;" &amp; "")&gt;0</formula>
    </cfRule>
    <cfRule type="expression" dxfId="272" priority="2">
      <formula>AND(COUNTIF(F10:M10,"&lt;&gt;" &amp; "")&gt;0,NOT(ISBLANK(D10)))</formula>
    </cfRule>
  </conditionalFormatting>
  <conditionalFormatting sqref="D11">
    <cfRule type="expression" dxfId="271" priority="3">
      <formula>COUNTIF(F11:M11,"&lt;&gt;" &amp; "")&gt;0</formula>
    </cfRule>
    <cfRule type="expression" dxfId="270"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workbookViewId="0">
      <selection activeCell="D8" sqref="D8"/>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18" ht="16" x14ac:dyDescent="0.2">
      <c r="A1" s="6" t="s">
        <v>22</v>
      </c>
      <c r="B1" s="1" t="s">
        <v>12</v>
      </c>
      <c r="C1" s="1" t="s">
        <v>13</v>
      </c>
      <c r="D1" s="1" t="s">
        <v>16</v>
      </c>
      <c r="E1" s="1"/>
      <c r="F1" s="1">
        <v>2011</v>
      </c>
      <c r="G1" s="1">
        <v>2012</v>
      </c>
      <c r="H1" s="1">
        <v>2013</v>
      </c>
      <c r="I1" s="1">
        <v>2014</v>
      </c>
      <c r="J1" s="1">
        <v>2015</v>
      </c>
      <c r="K1" s="1">
        <v>2016</v>
      </c>
      <c r="L1" s="1">
        <v>2017</v>
      </c>
      <c r="M1" s="1">
        <v>2018</v>
      </c>
    </row>
    <row r="2" spans="1:18" ht="16" x14ac:dyDescent="0.2">
      <c r="A2" s="6" t="str">
        <f>'Population Definitions'!$A$2</f>
        <v>M 15+</v>
      </c>
      <c r="B2" t="s">
        <v>23</v>
      </c>
      <c r="C2" s="3"/>
      <c r="D2" s="3">
        <v>0</v>
      </c>
      <c r="E2" s="4" t="s">
        <v>18</v>
      </c>
      <c r="F2" s="2">
        <f>F18/Demographics!D2</f>
        <v>4.1100060888979092E-3</v>
      </c>
      <c r="G2" s="2">
        <f>G18/Demographics!E2</f>
        <v>3.4381469426140909E-3</v>
      </c>
      <c r="H2" s="2">
        <f>H18/Demographics!F2</f>
        <v>1.511124700127005E-3</v>
      </c>
      <c r="I2" s="2">
        <f>I18/Demographics!G2</f>
        <v>4.0065797203618844E-3</v>
      </c>
      <c r="J2" s="2">
        <f>J18/Demographics!H2</f>
        <v>2.3067847646551271E-3</v>
      </c>
      <c r="K2" s="2">
        <f>K18/Demographics!I2</f>
        <v>1.1435944051842947E-3</v>
      </c>
      <c r="L2" s="2">
        <f>L18/Demographics!J2</f>
        <v>3.4981220299654873E-3</v>
      </c>
      <c r="M2" s="2">
        <f>M18/Demographics!K2</f>
        <v>1.1451253139434814E-2</v>
      </c>
      <c r="Q2" t="s">
        <v>153</v>
      </c>
    </row>
    <row r="3" spans="1:18" ht="16" x14ac:dyDescent="0.2">
      <c r="A3" s="6" t="str">
        <f>'Population Definitions'!$A$3</f>
        <v>Gen</v>
      </c>
      <c r="B3" t="s">
        <v>23</v>
      </c>
      <c r="C3" s="3"/>
      <c r="D3" s="3">
        <v>0</v>
      </c>
      <c r="E3" s="4" t="s">
        <v>18</v>
      </c>
      <c r="F3" s="2">
        <f>F19/Demographics!D3</f>
        <v>4.2687884771750492E-4</v>
      </c>
      <c r="G3" s="2">
        <f>G19/Demographics!E3</f>
        <v>3.6705982214804554E-4</v>
      </c>
      <c r="H3" s="2">
        <f>H19/Demographics!F3</f>
        <v>1.6424546201115737E-4</v>
      </c>
      <c r="I3" s="2">
        <f>I19/Demographics!G3</f>
        <v>4.357212176427482E-4</v>
      </c>
      <c r="J3" s="2">
        <f>J19/Demographics!H3</f>
        <v>2.5159508456704441E-4</v>
      </c>
      <c r="K3" s="2">
        <f>K19/Demographics!I3</f>
        <v>7.626041519559384E-5</v>
      </c>
      <c r="L3" s="2">
        <f>L19/Demographics!J3</f>
        <v>5.1924889518509525E-4</v>
      </c>
      <c r="M3" s="2">
        <f>M19/Demographics!K3</f>
        <v>1.3336528837071602E-3</v>
      </c>
    </row>
    <row r="5" spans="1:18" ht="16" x14ac:dyDescent="0.2">
      <c r="A5" s="6" t="s">
        <v>24</v>
      </c>
      <c r="B5" s="1" t="s">
        <v>12</v>
      </c>
      <c r="C5" s="1" t="s">
        <v>13</v>
      </c>
      <c r="D5" s="1">
        <v>2011</v>
      </c>
      <c r="E5" s="1">
        <v>2012</v>
      </c>
      <c r="F5" s="1">
        <v>2013</v>
      </c>
      <c r="G5" s="1">
        <v>2014</v>
      </c>
      <c r="H5" s="1">
        <v>2015</v>
      </c>
      <c r="I5" s="1">
        <v>2016</v>
      </c>
      <c r="J5" s="1">
        <v>2017</v>
      </c>
      <c r="K5" s="1">
        <v>2018</v>
      </c>
    </row>
    <row r="6" spans="1:18" ht="16" x14ac:dyDescent="0.2">
      <c r="A6" s="6" t="str">
        <f>'Population Definitions'!$A$2</f>
        <v>M 15+</v>
      </c>
      <c r="B6" t="s">
        <v>23</v>
      </c>
      <c r="C6" s="3"/>
      <c r="D6" s="2">
        <v>2E-3</v>
      </c>
      <c r="E6" s="2">
        <f t="shared" ref="E6:K6" si="0">G2</f>
        <v>3.4381469426140909E-3</v>
      </c>
      <c r="F6" s="2">
        <f t="shared" si="0"/>
        <v>1.511124700127005E-3</v>
      </c>
      <c r="G6" s="2">
        <f t="shared" si="0"/>
        <v>4.0065797203618844E-3</v>
      </c>
      <c r="H6" s="2">
        <f t="shared" si="0"/>
        <v>2.3067847646551271E-3</v>
      </c>
      <c r="I6" s="2">
        <f t="shared" si="0"/>
        <v>1.1435944051842947E-3</v>
      </c>
      <c r="J6" s="2">
        <f t="shared" si="0"/>
        <v>3.4981220299654873E-3</v>
      </c>
      <c r="K6" s="2">
        <f t="shared" si="0"/>
        <v>1.1451253139434814E-2</v>
      </c>
      <c r="Q6" t="s">
        <v>148</v>
      </c>
      <c r="R6" s="2">
        <v>4.1100060888979092E-3</v>
      </c>
    </row>
    <row r="7" spans="1:18" ht="16" x14ac:dyDescent="0.2">
      <c r="A7" s="6" t="str">
        <f>'Population Definitions'!$A$3</f>
        <v>Gen</v>
      </c>
      <c r="B7" t="s">
        <v>23</v>
      </c>
      <c r="C7" s="3"/>
      <c r="D7" s="2">
        <v>1.3999999999999999E-4</v>
      </c>
      <c r="E7" s="2">
        <f t="shared" ref="E7:K7" si="1">G3</f>
        <v>3.6705982214804554E-4</v>
      </c>
      <c r="F7" s="2">
        <f t="shared" si="1"/>
        <v>1.6424546201115737E-4</v>
      </c>
      <c r="G7" s="2">
        <f t="shared" si="1"/>
        <v>4.357212176427482E-4</v>
      </c>
      <c r="H7" s="2">
        <f t="shared" si="1"/>
        <v>2.5159508456704441E-4</v>
      </c>
      <c r="I7" s="2">
        <f t="shared" si="1"/>
        <v>7.626041519559384E-5</v>
      </c>
      <c r="J7" s="2">
        <f t="shared" si="1"/>
        <v>5.1924889518509525E-4</v>
      </c>
      <c r="K7" s="2">
        <f t="shared" si="1"/>
        <v>1.3336528837071602E-3</v>
      </c>
      <c r="R7" s="2">
        <v>4.2687884771750492E-4</v>
      </c>
    </row>
    <row r="9" spans="1:18" ht="32" x14ac:dyDescent="0.2">
      <c r="A9" s="6" t="s">
        <v>25</v>
      </c>
      <c r="B9" s="1" t="s">
        <v>12</v>
      </c>
      <c r="C9" s="1" t="s">
        <v>13</v>
      </c>
      <c r="D9" s="1" t="s">
        <v>16</v>
      </c>
      <c r="E9" s="1"/>
      <c r="F9" s="1">
        <v>2011</v>
      </c>
      <c r="G9" s="1">
        <v>2012</v>
      </c>
      <c r="H9" s="1">
        <v>2013</v>
      </c>
      <c r="I9" s="1">
        <v>2014</v>
      </c>
      <c r="J9" s="1">
        <v>2015</v>
      </c>
      <c r="K9" s="1">
        <v>2016</v>
      </c>
      <c r="L9" s="1">
        <v>2017</v>
      </c>
      <c r="M9" s="1">
        <v>2018</v>
      </c>
    </row>
    <row r="10" spans="1:18" ht="16" x14ac:dyDescent="0.2">
      <c r="A10" s="6" t="str">
        <f>'Population Definitions'!$A$2</f>
        <v>M 15+</v>
      </c>
      <c r="B10" t="s">
        <v>23</v>
      </c>
      <c r="C10" s="3"/>
      <c r="D10" s="3">
        <v>0</v>
      </c>
      <c r="E10" s="4" t="s">
        <v>18</v>
      </c>
      <c r="Q10" t="s">
        <v>149</v>
      </c>
    </row>
    <row r="11" spans="1:18" ht="16" x14ac:dyDescent="0.2">
      <c r="A11" s="6" t="str">
        <f>'Population Definitions'!$A$3</f>
        <v>Gen</v>
      </c>
      <c r="B11" t="s">
        <v>23</v>
      </c>
      <c r="C11" s="3"/>
      <c r="D11" s="3">
        <v>0</v>
      </c>
      <c r="E11" s="4" t="s">
        <v>18</v>
      </c>
    </row>
    <row r="13" spans="1:18"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8" ht="16" x14ac:dyDescent="0.2">
      <c r="A14" s="6" t="str">
        <f>'Population Definitions'!$A$2</f>
        <v>M 15+</v>
      </c>
      <c r="B14" t="s">
        <v>23</v>
      </c>
      <c r="C14" s="3"/>
      <c r="D14" s="3">
        <v>0.28000000000000003</v>
      </c>
      <c r="E14" s="4" t="s">
        <v>18</v>
      </c>
      <c r="F14">
        <f>[1]pro_rated_aggregated_data_Kampo!$B$47/Demographics!D2</f>
        <v>1.0883905013192613E-2</v>
      </c>
      <c r="G14">
        <f>[1]pro_rated_aggregated_data_Kampo!$B$47/Demographics!E2</f>
        <v>1.0479325317097301E-2</v>
      </c>
      <c r="H14">
        <f>[1]pro_rated_aggregated_data_Kampo!$B$47/Demographics!F2</f>
        <v>1.0089844301237123E-2</v>
      </c>
      <c r="I14">
        <f>[1]pro_rated_aggregated_data_Kampo!$B$47/Demographics!G2</f>
        <v>1.0081071554458936E-2</v>
      </c>
      <c r="J14">
        <f>[1]pro_rated_aggregated_data_Kampo!$B$47/Demographics!H2</f>
        <v>1.0072373170860554E-2</v>
      </c>
      <c r="K14">
        <f>[1]pro_rated_aggregated_data_Kampo!$B$47/Demographics!I2</f>
        <v>1.0063630765621792E-2</v>
      </c>
      <c r="L14">
        <f>[1]pro_rated_aggregated_data_Kampo!$B$47/Demographics!J2</f>
        <v>1.0054903523317884E-2</v>
      </c>
      <c r="M14">
        <f>[1]pro_rated_aggregated_data_Kampo!$B$47/Demographics!K2</f>
        <v>1.0046191404534837E-2</v>
      </c>
      <c r="Q14" t="s">
        <v>150</v>
      </c>
    </row>
    <row r="15" spans="1:18" ht="16" x14ac:dyDescent="0.2">
      <c r="A15" s="6" t="str">
        <f>'Population Definitions'!$A$3</f>
        <v>Gen</v>
      </c>
      <c r="B15" t="s">
        <v>23</v>
      </c>
      <c r="C15" s="3"/>
      <c r="D15" s="3">
        <v>0.28000000000000003</v>
      </c>
      <c r="E15" s="4" t="s">
        <v>18</v>
      </c>
      <c r="F15">
        <f>[1]pro_rated_aggregated_data_Kampo!$B$47/Demographics!D3</f>
        <v>4.9831571611104655E-3</v>
      </c>
      <c r="G15">
        <f>[1]pro_rated_aggregated_data_Kampo!$B$47/Demographics!E3</f>
        <v>4.920895740672236E-3</v>
      </c>
      <c r="H15">
        <f>[1]pro_rated_aggregated_data_Kampo!$B$47/Demographics!F3</f>
        <v>4.8594002208818283E-3</v>
      </c>
      <c r="I15">
        <f>[1]pro_rated_aggregated_data_Kampo!$B$47/Demographics!G3</f>
        <v>4.8551792823049089E-3</v>
      </c>
      <c r="J15">
        <f>[1]pro_rated_aggregated_data_Kampo!$B$47/Demographics!H3</f>
        <v>4.8509793833376204E-3</v>
      </c>
      <c r="K15">
        <f>[1]pro_rated_aggregated_data_Kampo!$B$47/Demographics!I3</f>
        <v>4.8467730546532979E-3</v>
      </c>
      <c r="L15">
        <f>[1]pro_rated_aggregated_data_Kampo!$B$47/Demographics!J3</f>
        <v>4.8425603485740413E-3</v>
      </c>
      <c r="M15">
        <f>[1]pro_rated_aggregated_data_Kampo!$B$47/Demographics!K3</f>
        <v>4.8383686013562096E-3</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v>648</v>
      </c>
      <c r="G18">
        <v>563</v>
      </c>
      <c r="H18">
        <v>257</v>
      </c>
      <c r="I18">
        <v>682</v>
      </c>
      <c r="J18">
        <v>393</v>
      </c>
      <c r="K18">
        <v>195</v>
      </c>
      <c r="L18">
        <v>597</v>
      </c>
      <c r="M18">
        <v>1956</v>
      </c>
      <c r="Q18" t="s">
        <v>151</v>
      </c>
    </row>
    <row r="19" spans="1:17" ht="16" x14ac:dyDescent="0.2">
      <c r="A19" s="6" t="str">
        <f>'Population Definitions'!$A$3</f>
        <v>Gen</v>
      </c>
      <c r="B19" t="s">
        <v>17</v>
      </c>
      <c r="C19" s="3"/>
      <c r="D19" s="2"/>
      <c r="E19" s="4" t="s">
        <v>18</v>
      </c>
      <c r="F19">
        <v>147</v>
      </c>
      <c r="G19">
        <v>128</v>
      </c>
      <c r="H19">
        <v>58</v>
      </c>
      <c r="I19">
        <v>154</v>
      </c>
      <c r="J19">
        <v>89</v>
      </c>
      <c r="K19">
        <v>27</v>
      </c>
      <c r="L19">
        <v>184</v>
      </c>
      <c r="M19">
        <v>473</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v>648</v>
      </c>
      <c r="G22">
        <v>563</v>
      </c>
      <c r="H22">
        <v>257</v>
      </c>
      <c r="I22">
        <v>682</v>
      </c>
      <c r="J22">
        <v>393</v>
      </c>
      <c r="K22">
        <v>195</v>
      </c>
      <c r="L22">
        <v>597</v>
      </c>
      <c r="M22">
        <v>1956</v>
      </c>
    </row>
    <row r="23" spans="1:17" ht="16" x14ac:dyDescent="0.2">
      <c r="A23" s="6" t="str">
        <f>'Population Definitions'!$A$3</f>
        <v>Gen</v>
      </c>
      <c r="B23" t="s">
        <v>17</v>
      </c>
      <c r="C23" s="3"/>
      <c r="D23" s="2"/>
      <c r="E23" s="4" t="s">
        <v>18</v>
      </c>
      <c r="F23">
        <v>147</v>
      </c>
      <c r="G23">
        <v>128</v>
      </c>
      <c r="H23">
        <v>58</v>
      </c>
      <c r="I23">
        <v>154</v>
      </c>
      <c r="J23">
        <v>89</v>
      </c>
      <c r="K23">
        <v>27</v>
      </c>
      <c r="L23">
        <v>184</v>
      </c>
      <c r="M23">
        <v>473</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v>648</v>
      </c>
      <c r="G26">
        <v>563</v>
      </c>
      <c r="H26">
        <v>257</v>
      </c>
      <c r="I26">
        <v>682</v>
      </c>
      <c r="J26">
        <v>393</v>
      </c>
      <c r="K26">
        <v>195</v>
      </c>
      <c r="L26">
        <v>597</v>
      </c>
      <c r="M26">
        <v>1956</v>
      </c>
    </row>
    <row r="27" spans="1:17" ht="16" x14ac:dyDescent="0.2">
      <c r="A27" s="6" t="str">
        <f>'Population Definitions'!$A$3</f>
        <v>Gen</v>
      </c>
      <c r="B27" t="s">
        <v>17</v>
      </c>
      <c r="C27" s="3"/>
      <c r="D27" s="2"/>
      <c r="E27" s="4" t="s">
        <v>18</v>
      </c>
      <c r="F27">
        <v>147</v>
      </c>
      <c r="G27">
        <v>128</v>
      </c>
      <c r="H27">
        <v>58</v>
      </c>
      <c r="I27">
        <v>154</v>
      </c>
      <c r="J27">
        <v>89</v>
      </c>
      <c r="K27">
        <v>27</v>
      </c>
      <c r="L27">
        <v>184</v>
      </c>
      <c r="M27">
        <v>473</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4.60623445944332E-3</v>
      </c>
      <c r="G30">
        <v>4.0036578760696004E-3</v>
      </c>
      <c r="H30">
        <v>1.5102201059022E-3</v>
      </c>
      <c r="I30">
        <v>4.0080762175690298E-3</v>
      </c>
      <c r="J30">
        <v>2.3108764795075E-3</v>
      </c>
      <c r="K30">
        <v>1.14467356808763E-3</v>
      </c>
      <c r="L30">
        <v>2.13584666820804E-3</v>
      </c>
      <c r="M30">
        <v>6.9993858728965904E-3</v>
      </c>
      <c r="Q30" t="s">
        <v>152</v>
      </c>
    </row>
    <row r="31" spans="1:17" ht="16" x14ac:dyDescent="0.2">
      <c r="A31" s="6" t="str">
        <f>'Population Definitions'!$A$3</f>
        <v>Gen</v>
      </c>
      <c r="B31" t="s">
        <v>17</v>
      </c>
      <c r="C31" s="3"/>
      <c r="D31" s="3">
        <v>0</v>
      </c>
      <c r="E31" s="4" t="s">
        <v>18</v>
      </c>
      <c r="F31">
        <v>4.4259324378188901E-4</v>
      </c>
      <c r="G31">
        <v>3.84694253400359E-4</v>
      </c>
      <c r="H31">
        <v>1.6468112635290101E-4</v>
      </c>
      <c r="I31">
        <v>4.3705848136833402E-4</v>
      </c>
      <c r="J31">
        <v>2.5198826318126397E-4</v>
      </c>
      <c r="K31">
        <v>7.7373989545493106E-5</v>
      </c>
      <c r="L31">
        <v>3.1757089658548498E-4</v>
      </c>
      <c r="M31">
        <v>8.1591128634107802E-4</v>
      </c>
    </row>
    <row r="33" spans="1:19"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9" ht="16" x14ac:dyDescent="0.2">
      <c r="A34" s="6" t="str">
        <f>'Population Definitions'!$A$2</f>
        <v>M 15+</v>
      </c>
      <c r="B34" t="s">
        <v>17</v>
      </c>
      <c r="C34" s="3"/>
      <c r="D34" s="3">
        <v>0</v>
      </c>
      <c r="E34" s="4" t="s">
        <v>18</v>
      </c>
      <c r="F34">
        <v>4.60623445944332E-3</v>
      </c>
      <c r="G34">
        <v>4.0036578760696004E-3</v>
      </c>
      <c r="H34">
        <v>1.5102201059022E-3</v>
      </c>
      <c r="I34">
        <v>4.0080762175690298E-3</v>
      </c>
      <c r="J34">
        <v>2.3108764795075E-3</v>
      </c>
      <c r="K34">
        <v>1.14467356808763E-3</v>
      </c>
      <c r="L34">
        <v>2.13584666820804E-3</v>
      </c>
      <c r="M34">
        <v>6.9993858728965904E-3</v>
      </c>
      <c r="Q34" t="s">
        <v>152</v>
      </c>
    </row>
    <row r="35" spans="1:19" ht="16" x14ac:dyDescent="0.2">
      <c r="A35" s="6" t="str">
        <f>'Population Definitions'!$A$3</f>
        <v>Gen</v>
      </c>
      <c r="B35" t="s">
        <v>17</v>
      </c>
      <c r="C35" s="3"/>
      <c r="D35" s="3">
        <v>0</v>
      </c>
      <c r="E35" s="4" t="s">
        <v>18</v>
      </c>
      <c r="F35">
        <v>4.4259324378188901E-4</v>
      </c>
      <c r="G35">
        <v>3.84694253400359E-4</v>
      </c>
      <c r="H35">
        <v>1.6468112635290101E-4</v>
      </c>
      <c r="I35">
        <v>4.3705848136833402E-4</v>
      </c>
      <c r="J35">
        <v>2.5198826318126397E-4</v>
      </c>
      <c r="K35" s="12">
        <v>7.7373989545493106E-5</v>
      </c>
      <c r="L35">
        <v>3.1757089658548498E-4</v>
      </c>
      <c r="M35">
        <v>8.1591128634107802E-4</v>
      </c>
    </row>
    <row r="37" spans="1:19" ht="96" x14ac:dyDescent="0.2">
      <c r="A37" s="6" t="s">
        <v>32</v>
      </c>
      <c r="B37" s="1" t="s">
        <v>12</v>
      </c>
      <c r="C37" s="1" t="s">
        <v>13</v>
      </c>
      <c r="D37" s="1" t="s">
        <v>16</v>
      </c>
      <c r="E37" s="1"/>
      <c r="F37" s="1">
        <v>2011</v>
      </c>
      <c r="G37" s="1">
        <v>2012</v>
      </c>
      <c r="H37" s="1">
        <v>2013</v>
      </c>
      <c r="I37" s="1">
        <v>2014</v>
      </c>
      <c r="J37" s="1">
        <v>2015</v>
      </c>
      <c r="K37" s="1">
        <v>2016</v>
      </c>
      <c r="L37" s="1">
        <v>2017</v>
      </c>
      <c r="M37" s="1">
        <v>2018</v>
      </c>
    </row>
    <row r="38" spans="1:19" ht="16" x14ac:dyDescent="0.2">
      <c r="A38" s="6" t="str">
        <f>'Population Definitions'!$A$2</f>
        <v>M 15+</v>
      </c>
      <c r="B38" t="s">
        <v>33</v>
      </c>
      <c r="C38" s="3"/>
      <c r="D38" s="3">
        <v>1</v>
      </c>
      <c r="E38" s="4" t="s">
        <v>18</v>
      </c>
      <c r="F38" s="3"/>
      <c r="G38" s="3"/>
      <c r="H38" s="3"/>
      <c r="I38" s="3"/>
      <c r="J38" s="3"/>
      <c r="K38" s="3"/>
      <c r="L38" s="3"/>
      <c r="M38" s="3"/>
      <c r="R38" t="s">
        <v>136</v>
      </c>
      <c r="S38" t="s">
        <v>145</v>
      </c>
    </row>
    <row r="39" spans="1:19" ht="16" x14ac:dyDescent="0.2">
      <c r="A39" s="6" t="str">
        <f>'Population Definitions'!$A$3</f>
        <v>Gen</v>
      </c>
      <c r="B39" t="s">
        <v>33</v>
      </c>
      <c r="C39" s="3"/>
      <c r="D39" s="3">
        <v>1</v>
      </c>
      <c r="E39" s="4" t="s">
        <v>18</v>
      </c>
      <c r="F39" s="3"/>
      <c r="G39" s="3"/>
      <c r="H39" s="3"/>
      <c r="I39" s="3"/>
      <c r="J39" s="3"/>
      <c r="K39" s="3"/>
      <c r="L39" s="3"/>
      <c r="M39" s="3"/>
      <c r="R39" t="s">
        <v>137</v>
      </c>
    </row>
    <row r="41" spans="1:19" ht="64" x14ac:dyDescent="0.2">
      <c r="A41" s="6" t="s">
        <v>34</v>
      </c>
      <c r="B41" s="1" t="s">
        <v>12</v>
      </c>
      <c r="C41" s="1" t="s">
        <v>13</v>
      </c>
      <c r="D41" s="1" t="s">
        <v>16</v>
      </c>
      <c r="E41" s="1"/>
      <c r="F41" s="1">
        <v>2011</v>
      </c>
      <c r="G41" s="1">
        <v>2012</v>
      </c>
      <c r="H41" s="1">
        <v>2013</v>
      </c>
      <c r="I41" s="1">
        <v>2014</v>
      </c>
      <c r="J41" s="1">
        <v>2015</v>
      </c>
      <c r="K41" s="1">
        <v>2016</v>
      </c>
      <c r="L41" s="1">
        <v>2017</v>
      </c>
      <c r="M41" s="1">
        <v>2018</v>
      </c>
    </row>
    <row r="42" spans="1:19" ht="16" x14ac:dyDescent="0.2">
      <c r="A42" s="6" t="str">
        <f>'Population Definitions'!$A$2</f>
        <v>M 15+</v>
      </c>
      <c r="B42" t="s">
        <v>33</v>
      </c>
      <c r="C42" s="3">
        <v>0.1</v>
      </c>
      <c r="D42" s="3">
        <v>0</v>
      </c>
      <c r="E42" s="4" t="s">
        <v>18</v>
      </c>
      <c r="F42" s="3"/>
      <c r="G42" s="3"/>
      <c r="H42" s="3"/>
      <c r="I42" s="3"/>
      <c r="J42" s="3"/>
      <c r="K42" s="3"/>
      <c r="L42" s="3"/>
      <c r="M42" s="3"/>
    </row>
    <row r="43" spans="1:19" ht="16" x14ac:dyDescent="0.2">
      <c r="A43" s="6" t="str">
        <f>'Population Definitions'!$A$3</f>
        <v>Gen</v>
      </c>
      <c r="B43" t="s">
        <v>33</v>
      </c>
      <c r="C43" s="3">
        <v>0.1</v>
      </c>
      <c r="D43" s="3">
        <v>0</v>
      </c>
      <c r="E43" s="4" t="s">
        <v>18</v>
      </c>
      <c r="F43" s="3"/>
      <c r="G43" s="3"/>
      <c r="H43" s="3"/>
      <c r="I43" s="3"/>
      <c r="J43" s="3"/>
      <c r="K43" s="3"/>
      <c r="L43" s="3"/>
      <c r="M43" s="3"/>
    </row>
    <row r="45" spans="1:19"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9" ht="16" x14ac:dyDescent="0.2">
      <c r="A46" s="6" t="str">
        <f>'Population Definitions'!$A$2</f>
        <v>M 15+</v>
      </c>
      <c r="B46" t="s">
        <v>33</v>
      </c>
      <c r="C46" s="3"/>
      <c r="D46" s="2">
        <v>0.01</v>
      </c>
      <c r="E46" s="4" t="s">
        <v>18</v>
      </c>
      <c r="F46" s="2"/>
      <c r="G46" s="2"/>
      <c r="H46" s="2"/>
      <c r="I46" s="2"/>
      <c r="J46" s="2"/>
      <c r="K46" s="2"/>
      <c r="L46" s="2"/>
      <c r="M46" s="2"/>
    </row>
    <row r="47" spans="1:19"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7"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7" ht="16" x14ac:dyDescent="0.2">
      <c r="A82" s="6" t="str">
        <f>'Population Definitions'!$A$2</f>
        <v>M 15+</v>
      </c>
      <c r="B82" t="s">
        <v>17</v>
      </c>
      <c r="C82" s="3"/>
      <c r="D82" s="3">
        <v>1</v>
      </c>
      <c r="E82" s="4" t="s">
        <v>18</v>
      </c>
      <c r="F82" s="3"/>
      <c r="G82" s="3"/>
      <c r="H82" s="3"/>
      <c r="I82" s="3"/>
      <c r="J82" s="3"/>
      <c r="K82" s="3"/>
      <c r="L82" s="3"/>
      <c r="M82" s="3"/>
    </row>
    <row r="83" spans="1:17" ht="16" x14ac:dyDescent="0.2">
      <c r="A83" s="6" t="str">
        <f>'Population Definitions'!$A$3</f>
        <v>Gen</v>
      </c>
      <c r="B83" t="s">
        <v>17</v>
      </c>
      <c r="C83" s="3"/>
      <c r="D83" s="3">
        <v>1</v>
      </c>
      <c r="E83" s="4" t="s">
        <v>18</v>
      </c>
      <c r="F83" s="3"/>
      <c r="G83" s="3"/>
      <c r="H83" s="3"/>
      <c r="I83" s="3"/>
      <c r="J83" s="3"/>
      <c r="K83" s="3"/>
      <c r="L83" s="3"/>
      <c r="M83" s="3"/>
    </row>
    <row r="85" spans="1:17"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7" ht="16" x14ac:dyDescent="0.2">
      <c r="A86" s="6" t="str">
        <f>'Population Definitions'!$A$2</f>
        <v>M 15+</v>
      </c>
      <c r="B86" t="s">
        <v>47</v>
      </c>
      <c r="C86" s="3"/>
      <c r="D86" s="3">
        <v>0</v>
      </c>
      <c r="E86" s="4" t="s">
        <v>18</v>
      </c>
      <c r="F86">
        <v>0.16050878255602599</v>
      </c>
      <c r="G86">
        <v>0.15103825136612001</v>
      </c>
      <c r="H86">
        <v>9.0778097982708902E-2</v>
      </c>
      <c r="I86">
        <v>0.23384615384615301</v>
      </c>
      <c r="J86">
        <v>0.122025316455696</v>
      </c>
      <c r="K86">
        <v>6.9877242681775198E-2</v>
      </c>
      <c r="L86">
        <v>0.17806657546739599</v>
      </c>
      <c r="M86">
        <v>0.35439159614823401</v>
      </c>
      <c r="Q86" t="s">
        <v>154</v>
      </c>
    </row>
    <row r="87" spans="1:17" ht="16" x14ac:dyDescent="0.2">
      <c r="A87" s="6" t="str">
        <f>'Population Definitions'!$A$3</f>
        <v>Gen</v>
      </c>
      <c r="B87" t="s">
        <v>47</v>
      </c>
      <c r="C87" s="3"/>
      <c r="D87" s="3">
        <v>0</v>
      </c>
      <c r="E87" s="4" t="s">
        <v>18</v>
      </c>
      <c r="F87">
        <v>0.16050878255602599</v>
      </c>
      <c r="G87">
        <v>0.15103825136612001</v>
      </c>
      <c r="H87">
        <v>9.0778097982708902E-2</v>
      </c>
      <c r="I87">
        <v>0.23384615384615301</v>
      </c>
      <c r="J87">
        <v>0.122025316455696</v>
      </c>
      <c r="K87">
        <v>6.9877242681775198E-2</v>
      </c>
      <c r="L87">
        <v>0.17806657546739599</v>
      </c>
      <c r="M87">
        <v>0.35439159614823401</v>
      </c>
    </row>
    <row r="89" spans="1:17"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7" ht="16" x14ac:dyDescent="0.2">
      <c r="A90" s="6" t="str">
        <f>'Population Definitions'!$A$2</f>
        <v>M 15+</v>
      </c>
      <c r="B90" t="s">
        <v>17</v>
      </c>
      <c r="C90" s="3"/>
      <c r="D90" s="3">
        <v>1</v>
      </c>
      <c r="E90" s="4" t="s">
        <v>18</v>
      </c>
      <c r="F90" s="3"/>
      <c r="G90" s="3"/>
      <c r="H90" s="3"/>
      <c r="I90" s="3"/>
      <c r="J90" s="3"/>
      <c r="K90" s="3"/>
      <c r="L90" s="3"/>
      <c r="M90" s="3"/>
    </row>
    <row r="91" spans="1:17"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9" priority="95">
      <formula>COUNTIF(F2:M2,"&lt;&gt;" &amp; "")&gt;0</formula>
    </cfRule>
    <cfRule type="expression" dxfId="268"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topLeftCell="A28" workbookViewId="0">
      <selection activeCell="F2" sqref="F2:M3"/>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1716</v>
      </c>
      <c r="G2" s="2">
        <v>2211</v>
      </c>
      <c r="H2" s="2">
        <v>1913</v>
      </c>
      <c r="I2" s="2">
        <v>1622</v>
      </c>
      <c r="J2" s="2">
        <v>1206</v>
      </c>
      <c r="K2" s="2">
        <v>834</v>
      </c>
      <c r="L2" s="2">
        <v>1704</v>
      </c>
      <c r="M2" s="2">
        <v>4590</v>
      </c>
      <c r="O2" t="s">
        <v>146</v>
      </c>
    </row>
    <row r="3" spans="1:15" ht="16" x14ac:dyDescent="0.2">
      <c r="A3" s="6" t="str">
        <f>'Population Definitions'!$A$3</f>
        <v>Gen</v>
      </c>
      <c r="B3" t="s">
        <v>47</v>
      </c>
      <c r="C3" s="3"/>
      <c r="D3" s="2"/>
      <c r="E3" s="4" t="s">
        <v>18</v>
      </c>
      <c r="F3" s="2">
        <v>389</v>
      </c>
      <c r="G3" s="2">
        <v>501</v>
      </c>
      <c r="H3" s="2">
        <v>433</v>
      </c>
      <c r="I3" s="2">
        <v>367</v>
      </c>
      <c r="J3" s="2">
        <v>273</v>
      </c>
      <c r="K3" s="2">
        <v>117</v>
      </c>
      <c r="L3" s="2">
        <v>526</v>
      </c>
      <c r="M3" s="2">
        <v>1111</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67" priority="9">
      <formula>COUNTIF(F10:M10,"&lt;&gt;" &amp; "")&gt;0</formula>
    </cfRule>
    <cfRule type="expression" dxfId="266" priority="10">
      <formula>AND(COUNTIF(F10:M10,"&lt;&gt;" &amp; "")&gt;0,NOT(ISBLANK(D10)))</formula>
    </cfRule>
  </conditionalFormatting>
  <conditionalFormatting sqref="D11">
    <cfRule type="expression" dxfId="265" priority="11">
      <formula>COUNTIF(F11:M11,"&lt;&gt;" &amp; "")&gt;0</formula>
    </cfRule>
    <cfRule type="expression" dxfId="264" priority="12">
      <formula>AND(COUNTIF(F11:M11,"&lt;&gt;" &amp; "")&gt;0,NOT(ISBLANK(D11)))</formula>
    </cfRule>
  </conditionalFormatting>
  <conditionalFormatting sqref="D14">
    <cfRule type="expression" dxfId="263" priority="13">
      <formula>COUNTIF(F14:M14,"&lt;&gt;" &amp; "")&gt;0</formula>
    </cfRule>
    <cfRule type="expression" dxfId="262" priority="14">
      <formula>AND(COUNTIF(F14:M14,"&lt;&gt;" &amp; "")&gt;0,NOT(ISBLANK(D14)))</formula>
    </cfRule>
  </conditionalFormatting>
  <conditionalFormatting sqref="D15">
    <cfRule type="expression" dxfId="261" priority="15">
      <formula>COUNTIF(F15:M15,"&lt;&gt;" &amp; "")&gt;0</formula>
    </cfRule>
    <cfRule type="expression" dxfId="260" priority="16">
      <formula>AND(COUNTIF(F15:M15,"&lt;&gt;" &amp; "")&gt;0,NOT(ISBLANK(D15)))</formula>
    </cfRule>
  </conditionalFormatting>
  <conditionalFormatting sqref="D18">
    <cfRule type="expression" dxfId="259" priority="17">
      <formula>COUNTIF(F18:M18,"&lt;&gt;" &amp; "")&gt;0</formula>
    </cfRule>
    <cfRule type="expression" dxfId="258" priority="18">
      <formula>AND(COUNTIF(F18:M18,"&lt;&gt;" &amp; "")&gt;0,NOT(ISBLANK(D18)))</formula>
    </cfRule>
  </conditionalFormatting>
  <conditionalFormatting sqref="D19">
    <cfRule type="expression" dxfId="257" priority="19">
      <formula>COUNTIF(F19:M19,"&lt;&gt;" &amp; "")&gt;0</formula>
    </cfRule>
    <cfRule type="expression" dxfId="256" priority="20">
      <formula>AND(COUNTIF(F19:M19,"&lt;&gt;" &amp; "")&gt;0,NOT(ISBLANK(D19)))</formula>
    </cfRule>
  </conditionalFormatting>
  <conditionalFormatting sqref="D2">
    <cfRule type="expression" dxfId="255" priority="1">
      <formula>COUNTIF(F2:M2,"&lt;&gt;" &amp; "")&gt;0</formula>
    </cfRule>
    <cfRule type="expression" dxfId="254" priority="2">
      <formula>AND(COUNTIF(F2:M2,"&lt;&gt;" &amp; "")&gt;0,NOT(ISBLANK(D2)))</formula>
    </cfRule>
  </conditionalFormatting>
  <conditionalFormatting sqref="D22">
    <cfRule type="expression" dxfId="253" priority="21">
      <formula>COUNTIF(F22:M22,"&lt;&gt;" &amp; "")&gt;0</formula>
    </cfRule>
    <cfRule type="expression" dxfId="252" priority="22">
      <formula>AND(COUNTIF(F22:M22,"&lt;&gt;" &amp; "")&gt;0,NOT(ISBLANK(D22)))</formula>
    </cfRule>
  </conditionalFormatting>
  <conditionalFormatting sqref="D23">
    <cfRule type="expression" dxfId="251" priority="23">
      <formula>COUNTIF(F23:M23,"&lt;&gt;" &amp; "")&gt;0</formula>
    </cfRule>
    <cfRule type="expression" dxfId="250" priority="24">
      <formula>AND(COUNTIF(F23:M23,"&lt;&gt;" &amp; "")&gt;0,NOT(ISBLANK(D23)))</formula>
    </cfRule>
  </conditionalFormatting>
  <conditionalFormatting sqref="D26">
    <cfRule type="expression" dxfId="249" priority="25">
      <formula>COUNTIF(F26:M26,"&lt;&gt;" &amp; "")&gt;0</formula>
    </cfRule>
    <cfRule type="expression" dxfId="248" priority="26">
      <formula>AND(COUNTIF(F26:M26,"&lt;&gt;" &amp; "")&gt;0,NOT(ISBLANK(D26)))</formula>
    </cfRule>
  </conditionalFormatting>
  <conditionalFormatting sqref="D27">
    <cfRule type="expression" dxfId="247" priority="27">
      <formula>COUNTIF(F27:M27,"&lt;&gt;" &amp; "")&gt;0</formula>
    </cfRule>
    <cfRule type="expression" dxfId="246" priority="28">
      <formula>AND(COUNTIF(F27:M27,"&lt;&gt;" &amp; "")&gt;0,NOT(ISBLANK(D27)))</formula>
    </cfRule>
  </conditionalFormatting>
  <conditionalFormatting sqref="D3">
    <cfRule type="expression" dxfId="245" priority="3">
      <formula>COUNTIF(F3:M3,"&lt;&gt;" &amp; "")&gt;0</formula>
    </cfRule>
    <cfRule type="expression" dxfId="244" priority="4">
      <formula>AND(COUNTIF(F3:M3,"&lt;&gt;" &amp; "")&gt;0,NOT(ISBLANK(D3)))</formula>
    </cfRule>
  </conditionalFormatting>
  <conditionalFormatting sqref="D30">
    <cfRule type="expression" dxfId="243" priority="29">
      <formula>COUNTIF(F30:M30,"&lt;&gt;" &amp; "")&gt;0</formula>
    </cfRule>
    <cfRule type="expression" dxfId="242" priority="30">
      <formula>AND(COUNTIF(F30:M30,"&lt;&gt;" &amp; "")&gt;0,NOT(ISBLANK(D30)))</formula>
    </cfRule>
  </conditionalFormatting>
  <conditionalFormatting sqref="D31">
    <cfRule type="expression" dxfId="241" priority="31">
      <formula>COUNTIF(F31:M31,"&lt;&gt;" &amp; "")&gt;0</formula>
    </cfRule>
    <cfRule type="expression" dxfId="240" priority="32">
      <formula>AND(COUNTIF(F31:M31,"&lt;&gt;" &amp; "")&gt;0,NOT(ISBLANK(D31)))</formula>
    </cfRule>
  </conditionalFormatting>
  <conditionalFormatting sqref="D34">
    <cfRule type="expression" dxfId="239" priority="33">
      <formula>COUNTIF(F34:M34,"&lt;&gt;" &amp; "")&gt;0</formula>
    </cfRule>
    <cfRule type="expression" dxfId="238" priority="34">
      <formula>AND(COUNTIF(F34:M34,"&lt;&gt;" &amp; "")&gt;0,NOT(ISBLANK(D34)))</formula>
    </cfRule>
  </conditionalFormatting>
  <conditionalFormatting sqref="D35">
    <cfRule type="expression" dxfId="237" priority="35">
      <formula>COUNTIF(F35:M35,"&lt;&gt;" &amp; "")&gt;0</formula>
    </cfRule>
    <cfRule type="expression" dxfId="236" priority="36">
      <formula>AND(COUNTIF(F35:M35,"&lt;&gt;" &amp; "")&gt;0,NOT(ISBLANK(D35)))</formula>
    </cfRule>
  </conditionalFormatting>
  <conditionalFormatting sqref="D38">
    <cfRule type="expression" dxfId="235" priority="37">
      <formula>COUNTIF(F38:M38,"&lt;&gt;" &amp; "")&gt;0</formula>
    </cfRule>
    <cfRule type="expression" dxfId="234" priority="38">
      <formula>AND(COUNTIF(F38:M38,"&lt;&gt;" &amp; "")&gt;0,NOT(ISBLANK(D38)))</formula>
    </cfRule>
  </conditionalFormatting>
  <conditionalFormatting sqref="D39">
    <cfRule type="expression" dxfId="233" priority="39">
      <formula>COUNTIF(F39:M39,"&lt;&gt;" &amp; "")&gt;0</formula>
    </cfRule>
    <cfRule type="expression" dxfId="232" priority="40">
      <formula>AND(COUNTIF(F39:M39,"&lt;&gt;" &amp; "")&gt;0,NOT(ISBLANK(D39)))</formula>
    </cfRule>
  </conditionalFormatting>
  <conditionalFormatting sqref="D42">
    <cfRule type="expression" dxfId="231" priority="41">
      <formula>COUNTIF(F42:M42,"&lt;&gt;" &amp; "")&gt;0</formula>
    </cfRule>
    <cfRule type="expression" dxfId="230" priority="42">
      <formula>AND(COUNTIF(F42:M42,"&lt;&gt;" &amp; "")&gt;0,NOT(ISBLANK(D42)))</formula>
    </cfRule>
  </conditionalFormatting>
  <conditionalFormatting sqref="D43">
    <cfRule type="expression" dxfId="229" priority="43">
      <formula>COUNTIF(F43:M43,"&lt;&gt;" &amp; "")&gt;0</formula>
    </cfRule>
    <cfRule type="expression" dxfId="228" priority="44">
      <formula>AND(COUNTIF(F43:M43,"&lt;&gt;" &amp; "")&gt;0,NOT(ISBLANK(D43)))</formula>
    </cfRule>
  </conditionalFormatting>
  <conditionalFormatting sqref="D46">
    <cfRule type="expression" dxfId="227" priority="45">
      <formula>COUNTIF(F46:M46,"&lt;&gt;" &amp; "")&gt;0</formula>
    </cfRule>
    <cfRule type="expression" dxfId="226" priority="46">
      <formula>AND(COUNTIF(F46:M46,"&lt;&gt;" &amp; "")&gt;0,NOT(ISBLANK(D46)))</formula>
    </cfRule>
  </conditionalFormatting>
  <conditionalFormatting sqref="D47">
    <cfRule type="expression" dxfId="225" priority="47">
      <formula>COUNTIF(F47:M47,"&lt;&gt;" &amp; "")&gt;0</formula>
    </cfRule>
    <cfRule type="expression" dxfId="224" priority="48">
      <formula>AND(COUNTIF(F47:M47,"&lt;&gt;" &amp; "")&gt;0,NOT(ISBLANK(D47)))</formula>
    </cfRule>
  </conditionalFormatting>
  <conditionalFormatting sqref="D6">
    <cfRule type="expression" dxfId="223" priority="5">
      <formula>COUNTIF(F6:M6,"&lt;&gt;" &amp; "")&gt;0</formula>
    </cfRule>
    <cfRule type="expression" dxfId="222" priority="6">
      <formula>AND(COUNTIF(F6:M6,"&lt;&gt;" &amp; "")&gt;0,NOT(ISBLANK(D6)))</formula>
    </cfRule>
  </conditionalFormatting>
  <conditionalFormatting sqref="D7">
    <cfRule type="expression" dxfId="221" priority="7">
      <formula>COUNTIF(F7:M7,"&lt;&gt;" &amp; "")&gt;0</formula>
    </cfRule>
    <cfRule type="expression" dxfId="220"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A35" sqref="A35"/>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9" priority="9">
      <formula>COUNTIF(F10:M10,"&lt;&gt;" &amp; "")&gt;0</formula>
    </cfRule>
    <cfRule type="expression" dxfId="218" priority="10">
      <formula>AND(COUNTIF(F10:M10,"&lt;&gt;" &amp; "")&gt;0,NOT(ISBLANK(D10)))</formula>
    </cfRule>
  </conditionalFormatting>
  <conditionalFormatting sqref="D11">
    <cfRule type="expression" dxfId="217" priority="11">
      <formula>COUNTIF(F11:M11,"&lt;&gt;" &amp; "")&gt;0</formula>
    </cfRule>
    <cfRule type="expression" dxfId="216" priority="12">
      <formula>AND(COUNTIF(F11:M11,"&lt;&gt;" &amp; "")&gt;0,NOT(ISBLANK(D11)))</formula>
    </cfRule>
  </conditionalFormatting>
  <conditionalFormatting sqref="D14">
    <cfRule type="expression" dxfId="215" priority="13">
      <formula>COUNTIF(F14:M14,"&lt;&gt;" &amp; "")&gt;0</formula>
    </cfRule>
    <cfRule type="expression" dxfId="214" priority="14">
      <formula>AND(COUNTIF(F14:M14,"&lt;&gt;" &amp; "")&gt;0,NOT(ISBLANK(D14)))</formula>
    </cfRule>
  </conditionalFormatting>
  <conditionalFormatting sqref="D15">
    <cfRule type="expression" dxfId="213" priority="15">
      <formula>COUNTIF(F15:M15,"&lt;&gt;" &amp; "")&gt;0</formula>
    </cfRule>
    <cfRule type="expression" dxfId="212" priority="16">
      <formula>AND(COUNTIF(F15:M15,"&lt;&gt;" &amp; "")&gt;0,NOT(ISBLANK(D15)))</formula>
    </cfRule>
  </conditionalFormatting>
  <conditionalFormatting sqref="D2">
    <cfRule type="expression" dxfId="211" priority="1">
      <formula>COUNTIF(F2:M2,"&lt;&gt;" &amp; "")&gt;0</formula>
    </cfRule>
    <cfRule type="expression" dxfId="210" priority="2">
      <formula>AND(COUNTIF(F2:M2,"&lt;&gt;" &amp; "")&gt;0,NOT(ISBLANK(D2)))</formula>
    </cfRule>
  </conditionalFormatting>
  <conditionalFormatting sqref="D3">
    <cfRule type="expression" dxfId="209" priority="3">
      <formula>COUNTIF(F3:M3,"&lt;&gt;" &amp; "")&gt;0</formula>
    </cfRule>
    <cfRule type="expression" dxfId="208" priority="4">
      <formula>AND(COUNTIF(F3:M3,"&lt;&gt;" &amp; "")&gt;0,NOT(ISBLANK(D3)))</formula>
    </cfRule>
  </conditionalFormatting>
  <conditionalFormatting sqref="D6">
    <cfRule type="expression" dxfId="207" priority="5">
      <formula>COUNTIF(F6:M6,"&lt;&gt;" &amp; "")&gt;0</formula>
    </cfRule>
    <cfRule type="expression" dxfId="206" priority="6">
      <formula>AND(COUNTIF(F6:M6,"&lt;&gt;" &amp; "")&gt;0,NOT(ISBLANK(D6)))</formula>
    </cfRule>
  </conditionalFormatting>
  <conditionalFormatting sqref="D7">
    <cfRule type="expression" dxfId="205" priority="7">
      <formula>COUNTIF(F7:M7,"&lt;&gt;" &amp; "")&gt;0</formula>
    </cfRule>
    <cfRule type="expression" dxfId="204"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tabSelected="1" workbookViewId="0">
      <selection activeCell="D4" sqref="D4"/>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row>
    <row r="2" spans="1:25" ht="16" x14ac:dyDescent="0.2">
      <c r="A2" s="6" t="str">
        <f>'Population Definitions'!$A$2</f>
        <v>M 15+</v>
      </c>
      <c r="B2" t="s">
        <v>47</v>
      </c>
      <c r="C2" s="3">
        <f>0.1*T2</f>
        <v>8.6E-3</v>
      </c>
      <c r="D2" s="3">
        <v>7.5999999999999998E-2</v>
      </c>
      <c r="E2" s="4" t="s">
        <v>18</v>
      </c>
      <c r="F2" s="4">
        <f>$D$2</f>
        <v>7.5999999999999998E-2</v>
      </c>
      <c r="G2" s="4">
        <f t="shared" ref="G2:L2" si="0">$D$2</f>
        <v>7.5999999999999998E-2</v>
      </c>
      <c r="H2" s="4">
        <f t="shared" si="0"/>
        <v>7.5999999999999998E-2</v>
      </c>
      <c r="I2" s="4">
        <f t="shared" si="0"/>
        <v>7.5999999999999998E-2</v>
      </c>
      <c r="J2" s="4">
        <f t="shared" si="0"/>
        <v>7.5999999999999998E-2</v>
      </c>
      <c r="K2" s="4">
        <f t="shared" si="0"/>
        <v>7.5999999999999998E-2</v>
      </c>
      <c r="L2" s="4">
        <f t="shared" si="0"/>
        <v>7.5999999999999998E-2</v>
      </c>
      <c r="M2" s="4">
        <f t="shared" ref="M2:T2" si="1">$W$2</f>
        <v>8.5999999999999993E-2</v>
      </c>
      <c r="N2" s="4">
        <f t="shared" si="1"/>
        <v>8.5999999999999993E-2</v>
      </c>
      <c r="O2" s="4">
        <f t="shared" si="1"/>
        <v>8.5999999999999993E-2</v>
      </c>
      <c r="P2" s="4">
        <f t="shared" si="1"/>
        <v>8.5999999999999993E-2</v>
      </c>
      <c r="Q2" s="4">
        <f t="shared" si="1"/>
        <v>8.5999999999999993E-2</v>
      </c>
      <c r="R2" s="4">
        <f t="shared" si="1"/>
        <v>8.5999999999999993E-2</v>
      </c>
      <c r="S2" s="4">
        <f t="shared" si="1"/>
        <v>8.5999999999999993E-2</v>
      </c>
      <c r="T2" s="4">
        <f t="shared" si="1"/>
        <v>8.5999999999999993E-2</v>
      </c>
      <c r="V2" s="3">
        <v>0.09</v>
      </c>
      <c r="W2" s="11">
        <v>8.5999999999999993E-2</v>
      </c>
      <c r="Y2" t="s">
        <v>140</v>
      </c>
    </row>
    <row r="3" spans="1:25" ht="16" x14ac:dyDescent="0.2">
      <c r="A3" s="6" t="str">
        <f>'Population Definitions'!$A$3</f>
        <v>Gen</v>
      </c>
      <c r="B3" t="s">
        <v>47</v>
      </c>
      <c r="C3" s="3">
        <f>0.1*T3</f>
        <v>1.2999999999999999E-3</v>
      </c>
      <c r="D3" s="3">
        <v>8.9999999999999993E-3</v>
      </c>
      <c r="E3" s="4" t="s">
        <v>18</v>
      </c>
      <c r="F3" s="4">
        <f>$D$3</f>
        <v>8.9999999999999993E-3</v>
      </c>
      <c r="G3" s="4">
        <f t="shared" ref="G3:L3" si="2">$D$3</f>
        <v>8.9999999999999993E-3</v>
      </c>
      <c r="H3" s="4">
        <f t="shared" si="2"/>
        <v>8.9999999999999993E-3</v>
      </c>
      <c r="I3" s="4">
        <f t="shared" si="2"/>
        <v>8.9999999999999993E-3</v>
      </c>
      <c r="J3" s="4">
        <f t="shared" si="2"/>
        <v>8.9999999999999993E-3</v>
      </c>
      <c r="K3" s="4">
        <f t="shared" si="2"/>
        <v>8.9999999999999993E-3</v>
      </c>
      <c r="L3" s="4">
        <f t="shared" si="2"/>
        <v>8.9999999999999993E-3</v>
      </c>
      <c r="M3" s="4">
        <f t="shared" ref="M3:T3" si="3">$W$3</f>
        <v>1.2999999999999999E-2</v>
      </c>
      <c r="N3" s="4">
        <f t="shared" si="3"/>
        <v>1.2999999999999999E-2</v>
      </c>
      <c r="O3" s="4">
        <f t="shared" si="3"/>
        <v>1.2999999999999999E-2</v>
      </c>
      <c r="P3" s="4">
        <f t="shared" si="3"/>
        <v>1.2999999999999999E-2</v>
      </c>
      <c r="Q3" s="4">
        <f t="shared" si="3"/>
        <v>1.2999999999999999E-2</v>
      </c>
      <c r="R3" s="4">
        <f t="shared" si="3"/>
        <v>1.2999999999999999E-2</v>
      </c>
      <c r="S3" s="4">
        <f t="shared" si="3"/>
        <v>1.2999999999999999E-2</v>
      </c>
      <c r="T3" s="4">
        <f t="shared" si="3"/>
        <v>1.2999999999999999E-2</v>
      </c>
      <c r="U3" s="4"/>
      <c r="V3" s="3">
        <v>1.2999999999999999E-2</v>
      </c>
      <c r="W3" s="4">
        <v>1.2999999999999999E-2</v>
      </c>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row>
    <row r="16" spans="1:25" ht="16" x14ac:dyDescent="0.2">
      <c r="A16" s="6" t="str">
        <f>'Population Definitions'!$A$2</f>
        <v>M 15+</v>
      </c>
      <c r="B16" t="s">
        <v>69</v>
      </c>
      <c r="C16" s="3">
        <f>0.1*D16</f>
        <v>3.0000000000000001E-3</v>
      </c>
      <c r="D16" s="2">
        <v>0.03</v>
      </c>
      <c r="E16" s="4" t="s">
        <v>18</v>
      </c>
      <c r="F16" s="2"/>
      <c r="G16" s="2"/>
      <c r="H16" s="2"/>
      <c r="I16" s="2"/>
      <c r="J16" s="2"/>
      <c r="K16" s="2"/>
      <c r="L16" s="2"/>
      <c r="M16" s="2"/>
    </row>
    <row r="17" spans="1:13" ht="16" x14ac:dyDescent="0.2">
      <c r="A17" s="6" t="str">
        <f>'Population Definitions'!$A$3</f>
        <v>Gen</v>
      </c>
      <c r="B17" t="s">
        <v>69</v>
      </c>
      <c r="C17" s="3">
        <f>0.1*D17</f>
        <v>3.0000000000000001E-3</v>
      </c>
      <c r="D17" s="2">
        <v>0.03</v>
      </c>
      <c r="E17" s="4" t="s">
        <v>18</v>
      </c>
      <c r="F17" s="2"/>
      <c r="G17" s="2"/>
      <c r="H17" s="2"/>
      <c r="I17" s="2"/>
      <c r="J17" s="2"/>
      <c r="K17" s="2"/>
      <c r="L17" s="2"/>
      <c r="M17" s="2"/>
    </row>
    <row r="19" spans="1:13" ht="48" x14ac:dyDescent="0.2">
      <c r="A19" s="6" t="s">
        <v>70</v>
      </c>
      <c r="B19" s="1" t="s">
        <v>12</v>
      </c>
      <c r="C19" s="1" t="s">
        <v>13</v>
      </c>
      <c r="D19" s="1" t="s">
        <v>16</v>
      </c>
      <c r="E19" s="1"/>
      <c r="F19" s="1">
        <v>2011</v>
      </c>
      <c r="G19" s="1">
        <v>2012</v>
      </c>
      <c r="H19" s="1">
        <v>2013</v>
      </c>
      <c r="I19" s="1">
        <v>2014</v>
      </c>
      <c r="J19" s="1">
        <v>2015</v>
      </c>
      <c r="K19" s="1">
        <v>2016</v>
      </c>
      <c r="L19" s="1">
        <v>2017</v>
      </c>
      <c r="M19" s="1">
        <v>2018</v>
      </c>
    </row>
    <row r="20" spans="1:13" ht="16" x14ac:dyDescent="0.2">
      <c r="A20" s="6" t="str">
        <f>'Population Definitions'!$A$2</f>
        <v>M 15+</v>
      </c>
      <c r="B20" t="s">
        <v>69</v>
      </c>
      <c r="C20" s="3">
        <f>0.1*D20</f>
        <v>1.4999999999999999E-2</v>
      </c>
      <c r="D20" s="2">
        <v>0.15</v>
      </c>
      <c r="E20" s="4" t="s">
        <v>18</v>
      </c>
      <c r="F20" s="2"/>
      <c r="G20" s="2"/>
      <c r="H20" s="2"/>
      <c r="I20" s="2"/>
      <c r="J20" s="2"/>
      <c r="K20" s="2"/>
      <c r="L20" s="2"/>
      <c r="M20" s="2"/>
    </row>
    <row r="21" spans="1:13" ht="16" x14ac:dyDescent="0.2">
      <c r="A21" s="6" t="str">
        <f>'Population Definitions'!$A$3</f>
        <v>Gen</v>
      </c>
      <c r="B21" t="s">
        <v>69</v>
      </c>
      <c r="C21" s="3">
        <f>0.1*D21</f>
        <v>1.4999999999999999E-2</v>
      </c>
      <c r="D21" s="2">
        <v>0.15</v>
      </c>
      <c r="E21" s="4" t="s">
        <v>18</v>
      </c>
      <c r="F21" s="2"/>
      <c r="G21" s="2"/>
      <c r="H21" s="2"/>
      <c r="I21" s="2"/>
      <c r="J21" s="2"/>
      <c r="K21" s="2"/>
      <c r="L21" s="2"/>
      <c r="M21" s="2"/>
    </row>
  </sheetData>
  <conditionalFormatting sqref="D10 D16:D17 D20:D21">
    <cfRule type="expression" dxfId="203" priority="17">
      <formula>COUNTIF(F10:M10,"&lt;&gt;" &amp; "")&gt;0</formula>
    </cfRule>
    <cfRule type="expression" dxfId="202" priority="18">
      <formula>AND(COUNTIF(F10:M10,"&lt;&gt;" &amp; "")&gt;0,NOT(ISBLANK(D10)))</formula>
    </cfRule>
  </conditionalFormatting>
  <conditionalFormatting sqref="D13">
    <cfRule type="expression" dxfId="201" priority="19">
      <formula>COUNTIF(F13:M13,"&lt;&gt;" &amp; "")&gt;0</formula>
    </cfRule>
    <cfRule type="expression" dxfId="200" priority="20">
      <formula>AND(COUNTIF(F13:M13,"&lt;&gt;" &amp; "")&gt;0,NOT(ISBLANK(D13)))</formula>
    </cfRule>
  </conditionalFormatting>
  <conditionalFormatting sqref="D2">
    <cfRule type="expression" dxfId="199" priority="9">
      <formula>COUNTIF(F2:M2,"&lt;&gt;" &amp; "")&gt;0</formula>
    </cfRule>
    <cfRule type="expression" dxfId="198" priority="10">
      <formula>AND(COUNTIF(F2:M2,"&lt;&gt;" &amp; "")&gt;0,NOT(ISBLANK(D2)))</formula>
    </cfRule>
  </conditionalFormatting>
  <conditionalFormatting sqref="D3">
    <cfRule type="expression" dxfId="197" priority="11">
      <formula>COUNTIF(F3:M3,"&lt;&gt;" &amp; "")&gt;0</formula>
    </cfRule>
    <cfRule type="expression" dxfId="196" priority="12">
      <formula>AND(COUNTIF(F3:M3,"&lt;&gt;" &amp; "")&gt;0,NOT(ISBLANK(D3)))</formula>
    </cfRule>
  </conditionalFormatting>
  <conditionalFormatting sqref="D6">
    <cfRule type="expression" dxfId="195" priority="13">
      <formula>COUNTIF(F6:M6,"&lt;&gt;" &amp; "")&gt;0</formula>
    </cfRule>
    <cfRule type="expression" dxfId="194" priority="14">
      <formula>AND(COUNTIF(F6:M6,"&lt;&gt;" &amp; "")&gt;0,NOT(ISBLANK(D6)))</formula>
    </cfRule>
  </conditionalFormatting>
  <conditionalFormatting sqref="D9">
    <cfRule type="expression" dxfId="193" priority="15">
      <formula>COUNTIF(F9:M9,"&lt;&gt;" &amp; "")&gt;0</formula>
    </cfRule>
    <cfRule type="expression" dxfId="192" priority="16">
      <formula>AND(COUNTIF(F9:M9,"&lt;&gt;" &amp; "")&gt;0,NOT(ISBLANK(D9)))</formula>
    </cfRule>
  </conditionalFormatting>
  <conditionalFormatting sqref="V2">
    <cfRule type="expression" dxfId="191" priority="5">
      <formula>COUNTIF(AI2:AP2,"&lt;&gt;" &amp; "")&gt;0</formula>
    </cfRule>
    <cfRule type="expression" dxfId="190" priority="6">
      <formula>AND(COUNTIF(AI2:AP2,"&lt;&gt;" &amp; "")&gt;0,NOT(ISBLANK(V2)))</formula>
    </cfRule>
  </conditionalFormatting>
  <conditionalFormatting sqref="V3">
    <cfRule type="expression" dxfId="189" priority="7">
      <formula>COUNTIF(AI3:AP3,"&lt;&gt;" &amp; "")&gt;0</formula>
    </cfRule>
    <cfRule type="expression" dxfId="188" priority="8">
      <formula>AND(COUNTIF(AI3:AP3,"&lt;&gt;" &amp; "")&gt;0,NOT(ISBLANK(V3)))</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topLeftCell="A21" workbookViewId="0">
      <selection activeCell="F54" sqref="F54"/>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83" priority="7">
      <formula>COUNTIF(F11:M11,"&lt;&gt;" &amp; "")&gt;0</formula>
    </cfRule>
    <cfRule type="expression" dxfId="182" priority="8">
      <formula>AND(COUNTIF(F11:M11,"&lt;&gt;" &amp; "")&gt;0,NOT(ISBLANK(D11)))</formula>
    </cfRule>
  </conditionalFormatting>
  <conditionalFormatting sqref="D12">
    <cfRule type="expression" dxfId="181" priority="9">
      <formula>COUNTIF(F12:M12,"&lt;&gt;" &amp; "")&gt;0</formula>
    </cfRule>
    <cfRule type="expression" dxfId="180" priority="10">
      <formula>AND(COUNTIF(F12:M12,"&lt;&gt;" &amp; "")&gt;0,NOT(ISBLANK(D12)))</formula>
    </cfRule>
  </conditionalFormatting>
  <conditionalFormatting sqref="D15">
    <cfRule type="expression" dxfId="179" priority="11">
      <formula>COUNTIF(F15:M15,"&lt;&gt;" &amp; "")&gt;0</formula>
    </cfRule>
    <cfRule type="expression" dxfId="178" priority="12">
      <formula>AND(COUNTIF(F15:M15,"&lt;&gt;" &amp; "")&gt;0,NOT(ISBLANK(D15)))</formula>
    </cfRule>
  </conditionalFormatting>
  <conditionalFormatting sqref="D18">
    <cfRule type="expression" dxfId="177" priority="13">
      <formula>COUNTIF(F18:M18,"&lt;&gt;" &amp; "")&gt;0</formula>
    </cfRule>
    <cfRule type="expression" dxfId="176" priority="14">
      <formula>AND(COUNTIF(F18:M18,"&lt;&gt;" &amp; "")&gt;0,NOT(ISBLANK(D18)))</formula>
    </cfRule>
  </conditionalFormatting>
  <conditionalFormatting sqref="D2">
    <cfRule type="expression" dxfId="175" priority="1">
      <formula>COUNTIF(F2:M2,"&lt;&gt;" &amp; "")&gt;0</formula>
    </cfRule>
    <cfRule type="expression" dxfId="174" priority="2">
      <formula>AND(COUNTIF(F2:M2,"&lt;&gt;" &amp; "")&gt;0,NOT(ISBLANK(D2)))</formula>
    </cfRule>
  </conditionalFormatting>
  <conditionalFormatting sqref="D21">
    <cfRule type="expression" dxfId="173" priority="15">
      <formula>COUNTIF(F21:M21,"&lt;&gt;" &amp; "")&gt;0</formula>
    </cfRule>
    <cfRule type="expression" dxfId="172" priority="16">
      <formula>AND(COUNTIF(F21:M21,"&lt;&gt;" &amp; "")&gt;0,NOT(ISBLANK(D21)))</formula>
    </cfRule>
  </conditionalFormatting>
  <conditionalFormatting sqref="D22">
    <cfRule type="expression" dxfId="171" priority="17">
      <formula>COUNTIF(F22:M22,"&lt;&gt;" &amp; "")&gt;0</formula>
    </cfRule>
    <cfRule type="expression" dxfId="170" priority="18">
      <formula>AND(COUNTIF(F22:M22,"&lt;&gt;" &amp; "")&gt;0,NOT(ISBLANK(D22)))</formula>
    </cfRule>
  </conditionalFormatting>
  <conditionalFormatting sqref="D25">
    <cfRule type="expression" dxfId="169" priority="19">
      <formula>COUNTIF(F25:M25,"&lt;&gt;" &amp; "")&gt;0</formula>
    </cfRule>
    <cfRule type="expression" dxfId="168" priority="20">
      <formula>AND(COUNTIF(F25:M25,"&lt;&gt;" &amp; "")&gt;0,NOT(ISBLANK(D25)))</formula>
    </cfRule>
  </conditionalFormatting>
  <conditionalFormatting sqref="D26">
    <cfRule type="expression" dxfId="167" priority="21">
      <formula>COUNTIF(F26:M26,"&lt;&gt;" &amp; "")&gt;0</formula>
    </cfRule>
    <cfRule type="expression" dxfId="166" priority="22">
      <formula>AND(COUNTIF(F26:M26,"&lt;&gt;" &amp; "")&gt;0,NOT(ISBLANK(D26)))</formula>
    </cfRule>
  </conditionalFormatting>
  <conditionalFormatting sqref="D29">
    <cfRule type="expression" dxfId="165" priority="23">
      <formula>COUNTIF(F29:M29,"&lt;&gt;" &amp; "")&gt;0</formula>
    </cfRule>
    <cfRule type="expression" dxfId="164" priority="24">
      <formula>AND(COUNTIF(F29:M29,"&lt;&gt;" &amp; "")&gt;0,NOT(ISBLANK(D29)))</formula>
    </cfRule>
  </conditionalFormatting>
  <conditionalFormatting sqref="D30">
    <cfRule type="expression" dxfId="163" priority="25">
      <formula>COUNTIF(F30:M30,"&lt;&gt;" &amp; "")&gt;0</formula>
    </cfRule>
    <cfRule type="expression" dxfId="162" priority="26">
      <formula>AND(COUNTIF(F30:M30,"&lt;&gt;" &amp; "")&gt;0,NOT(ISBLANK(D30)))</formula>
    </cfRule>
  </conditionalFormatting>
  <conditionalFormatting sqref="D33">
    <cfRule type="expression" dxfId="161" priority="27">
      <formula>COUNTIF(F33:M33,"&lt;&gt;" &amp; "")&gt;0</formula>
    </cfRule>
    <cfRule type="expression" dxfId="160" priority="28">
      <formula>AND(COUNTIF(F33:M33,"&lt;&gt;" &amp; "")&gt;0,NOT(ISBLANK(D33)))</formula>
    </cfRule>
  </conditionalFormatting>
  <conditionalFormatting sqref="D34">
    <cfRule type="expression" dxfId="159" priority="29">
      <formula>COUNTIF(F34:M34,"&lt;&gt;" &amp; "")&gt;0</formula>
    </cfRule>
    <cfRule type="expression" dxfId="158" priority="30">
      <formula>AND(COUNTIF(F34:M34,"&lt;&gt;" &amp; "")&gt;0,NOT(ISBLANK(D34)))</formula>
    </cfRule>
  </conditionalFormatting>
  <conditionalFormatting sqref="D37">
    <cfRule type="expression" dxfId="157" priority="31">
      <formula>COUNTIF(F37:M37,"&lt;&gt;" &amp; "")&gt;0</formula>
    </cfRule>
    <cfRule type="expression" dxfId="156" priority="32">
      <formula>AND(COUNTIF(F37:M37,"&lt;&gt;" &amp; "")&gt;0,NOT(ISBLANK(D37)))</formula>
    </cfRule>
  </conditionalFormatting>
  <conditionalFormatting sqref="D38">
    <cfRule type="expression" dxfId="155" priority="33">
      <formula>COUNTIF(F38:M38,"&lt;&gt;" &amp; "")&gt;0</formula>
    </cfRule>
    <cfRule type="expression" dxfId="154" priority="34">
      <formula>AND(COUNTIF(F38:M38,"&lt;&gt;" &amp; "")&gt;0,NOT(ISBLANK(D38)))</formula>
    </cfRule>
  </conditionalFormatting>
  <conditionalFormatting sqref="D41">
    <cfRule type="expression" dxfId="153" priority="35">
      <formula>COUNTIF(F41:M41,"&lt;&gt;" &amp; "")&gt;0</formula>
    </cfRule>
    <cfRule type="expression" dxfId="152" priority="36">
      <formula>AND(COUNTIF(F41:M41,"&lt;&gt;" &amp; "")&gt;0,NOT(ISBLANK(D41)))</formula>
    </cfRule>
  </conditionalFormatting>
  <conditionalFormatting sqref="D42">
    <cfRule type="expression" dxfId="151" priority="37">
      <formula>COUNTIF(F42:M42,"&lt;&gt;" &amp; "")&gt;0</formula>
    </cfRule>
    <cfRule type="expression" dxfId="150" priority="38">
      <formula>AND(COUNTIF(F42:M42,"&lt;&gt;" &amp; "")&gt;0,NOT(ISBLANK(D42)))</formula>
    </cfRule>
  </conditionalFormatting>
  <conditionalFormatting sqref="D45">
    <cfRule type="expression" dxfId="149" priority="39">
      <formula>COUNTIF(F45:M45,"&lt;&gt;" &amp; "")&gt;0</formula>
    </cfRule>
    <cfRule type="expression" dxfId="148" priority="40">
      <formula>AND(COUNTIF(F45:M45,"&lt;&gt;" &amp; "")&gt;0,NOT(ISBLANK(D45)))</formula>
    </cfRule>
  </conditionalFormatting>
  <conditionalFormatting sqref="D46">
    <cfRule type="expression" dxfId="147" priority="41">
      <formula>COUNTIF(F46:M46,"&lt;&gt;" &amp; "")&gt;0</formula>
    </cfRule>
    <cfRule type="expression" dxfId="146" priority="42">
      <formula>AND(COUNTIF(F46:M46,"&lt;&gt;" &amp; "")&gt;0,NOT(ISBLANK(D46)))</formula>
    </cfRule>
  </conditionalFormatting>
  <conditionalFormatting sqref="D5">
    <cfRule type="expression" dxfId="145" priority="3">
      <formula>COUNTIF(F5:M5,"&lt;&gt;" &amp; "")&gt;0</formula>
    </cfRule>
    <cfRule type="expression" dxfId="144" priority="4">
      <formula>AND(COUNTIF(F5:M5,"&lt;&gt;" &amp; "")&gt;0,NOT(ISBLANK(D5)))</formula>
    </cfRule>
  </conditionalFormatting>
  <conditionalFormatting sqref="D8">
    <cfRule type="expression" dxfId="143" priority="5">
      <formula>COUNTIF(F8:M8,"&lt;&gt;" &amp; "")&gt;0</formula>
    </cfRule>
    <cfRule type="expression" dxfId="142"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12"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8.8767123287671232</v>
      </c>
      <c r="E22" s="4" t="s">
        <v>18</v>
      </c>
      <c r="F22" s="3"/>
      <c r="G22" s="3"/>
      <c r="H22" s="3"/>
      <c r="I22" s="3"/>
      <c r="J22" s="3"/>
      <c r="K22" s="3"/>
      <c r="L22" s="3"/>
      <c r="M22" s="3"/>
      <c r="O22" t="s">
        <v>132</v>
      </c>
    </row>
    <row r="23" spans="1:15" x14ac:dyDescent="0.2">
      <c r="A23" s="1" t="str">
        <f>'Population Definitions'!$A$3</f>
        <v>Gen</v>
      </c>
      <c r="B23" t="s">
        <v>14</v>
      </c>
      <c r="C23" s="3"/>
      <c r="D23" s="2">
        <f>1*Epidemic!F19/73</f>
        <v>2.0136986301369864</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27</v>
      </c>
      <c r="E38" s="4" t="s">
        <v>18</v>
      </c>
      <c r="F38" s="2"/>
      <c r="G38" s="2"/>
      <c r="H38" s="2"/>
      <c r="I38" s="2"/>
      <c r="J38" s="2"/>
      <c r="K38" s="2"/>
      <c r="L38" s="2"/>
      <c r="M38" s="2"/>
      <c r="O38" t="s">
        <v>131</v>
      </c>
    </row>
    <row r="39" spans="1:15" x14ac:dyDescent="0.2">
      <c r="A39" s="1" t="str">
        <f>'Population Definitions'!$A$3</f>
        <v>Gen</v>
      </c>
      <c r="B39" t="s">
        <v>14</v>
      </c>
      <c r="C39" s="3"/>
      <c r="D39" s="2">
        <f>Epidemic!F19/73</f>
        <v>2.0136986301369864</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1" priority="9">
      <formula>COUNTIF(F10:M10,"&lt;&gt;" &amp; "")&gt;0</formula>
    </cfRule>
    <cfRule type="expression" dxfId="140" priority="10">
      <formula>AND(COUNTIF(F10:M10,"&lt;&gt;" &amp; "")&gt;0,NOT(ISBLANK(D10)))</formula>
    </cfRule>
  </conditionalFormatting>
  <conditionalFormatting sqref="D14">
    <cfRule type="expression" dxfId="139" priority="13">
      <formula>COUNTIF(F14:M14,"&lt;&gt;" &amp; "")&gt;0</formula>
    </cfRule>
    <cfRule type="expression" dxfId="138" priority="14">
      <formula>AND(COUNTIF(F14:M14,"&lt;&gt;" &amp; "")&gt;0,NOT(ISBLANK(D14)))</formula>
    </cfRule>
  </conditionalFormatting>
  <conditionalFormatting sqref="D15">
    <cfRule type="expression" dxfId="137" priority="15">
      <formula>COUNTIF(F15:M15,"&lt;&gt;" &amp; "")&gt;0</formula>
    </cfRule>
    <cfRule type="expression" dxfId="136" priority="16">
      <formula>AND(COUNTIF(F15:M15,"&lt;&gt;" &amp; "")&gt;0,NOT(ISBLANK(D15)))</formula>
    </cfRule>
  </conditionalFormatting>
  <conditionalFormatting sqref="D18:D19">
    <cfRule type="expression" dxfId="135" priority="17">
      <formula>COUNTIF(F18:M18,"&lt;&gt;" &amp; "")&gt;0</formula>
    </cfRule>
    <cfRule type="expression" dxfId="134" priority="18">
      <formula>AND(COUNTIF(F18:M18,"&lt;&gt;" &amp; "")&gt;0,NOT(ISBLANK(D18)))</formula>
    </cfRule>
  </conditionalFormatting>
  <conditionalFormatting sqref="D26">
    <cfRule type="expression" dxfId="133" priority="25">
      <formula>COUNTIF(F26:M26,"&lt;&gt;" &amp; "")&gt;0</formula>
    </cfRule>
    <cfRule type="expression" dxfId="132" priority="26">
      <formula>AND(COUNTIF(F26:M26,"&lt;&gt;" &amp; "")&gt;0,NOT(ISBLANK(D26)))</formula>
    </cfRule>
  </conditionalFormatting>
  <conditionalFormatting sqref="D27">
    <cfRule type="expression" dxfId="131" priority="27">
      <formula>COUNTIF(F27:M27,"&lt;&gt;" &amp; "")&gt;0</formula>
    </cfRule>
    <cfRule type="expression" dxfId="130" priority="28">
      <formula>AND(COUNTIF(F27:M27,"&lt;&gt;" &amp; "")&gt;0,NOT(ISBLANK(D27)))</formula>
    </cfRule>
  </conditionalFormatting>
  <conditionalFormatting sqref="D30">
    <cfRule type="expression" dxfId="129" priority="29">
      <formula>COUNTIF(F30:M30,"&lt;&gt;" &amp; "")&gt;0</formula>
    </cfRule>
    <cfRule type="expression" dxfId="128" priority="30">
      <formula>AND(COUNTIF(F30:M30,"&lt;&gt;" &amp; "")&gt;0,NOT(ISBLANK(D30)))</formula>
    </cfRule>
  </conditionalFormatting>
  <conditionalFormatting sqref="D31">
    <cfRule type="expression" dxfId="127" priority="31">
      <formula>COUNTIF(F31:M31,"&lt;&gt;" &amp; "")&gt;0</formula>
    </cfRule>
    <cfRule type="expression" dxfId="126" priority="32">
      <formula>AND(COUNTIF(F31:M31,"&lt;&gt;" &amp; "")&gt;0,NOT(ISBLANK(D31)))</formula>
    </cfRule>
  </conditionalFormatting>
  <conditionalFormatting sqref="D34">
    <cfRule type="expression" dxfId="125" priority="33">
      <formula>COUNTIF(F34:M34,"&lt;&gt;" &amp; "")&gt;0</formula>
    </cfRule>
    <cfRule type="expression" dxfId="124" priority="34">
      <formula>AND(COUNTIF(F34:M34,"&lt;&gt;" &amp; "")&gt;0,NOT(ISBLANK(D34)))</formula>
    </cfRule>
  </conditionalFormatting>
  <conditionalFormatting sqref="D35">
    <cfRule type="expression" dxfId="123" priority="35">
      <formula>COUNTIF(F35:M35,"&lt;&gt;" &amp; "")&gt;0</formula>
    </cfRule>
    <cfRule type="expression" dxfId="122" priority="36">
      <formula>AND(COUNTIF(F35:M35,"&lt;&gt;" &amp; "")&gt;0,NOT(ISBLANK(D35)))</formula>
    </cfRule>
  </conditionalFormatting>
  <conditionalFormatting sqref="D42">
    <cfRule type="expression" dxfId="121" priority="41">
      <formula>COUNTIF(F42:M42,"&lt;&gt;" &amp; "")&gt;0</formula>
    </cfRule>
    <cfRule type="expression" dxfId="120" priority="42">
      <formula>AND(COUNTIF(F42:M42,"&lt;&gt;" &amp; "")&gt;0,NOT(ISBLANK(D42)))</formula>
    </cfRule>
  </conditionalFormatting>
  <conditionalFormatting sqref="D43">
    <cfRule type="expression" dxfId="119" priority="43">
      <formula>COUNTIF(F43:M43,"&lt;&gt;" &amp; "")&gt;0</formula>
    </cfRule>
    <cfRule type="expression" dxfId="118" priority="44">
      <formula>AND(COUNTIF(F43:M43,"&lt;&gt;" &amp; "")&gt;0,NOT(ISBLANK(D43)))</formula>
    </cfRule>
  </conditionalFormatting>
  <conditionalFormatting sqref="D46">
    <cfRule type="expression" dxfId="117" priority="45">
      <formula>COUNTIF(F46:M46,"&lt;&gt;" &amp; "")&gt;0</formula>
    </cfRule>
    <cfRule type="expression" dxfId="116" priority="46">
      <formula>AND(COUNTIF(F46:M46,"&lt;&gt;" &amp; "")&gt;0,NOT(ISBLANK(D46)))</formula>
    </cfRule>
  </conditionalFormatting>
  <conditionalFormatting sqref="D47">
    <cfRule type="expression" dxfId="115" priority="47">
      <formula>COUNTIF(F47:M47,"&lt;&gt;" &amp; "")&gt;0</formula>
    </cfRule>
    <cfRule type="expression" dxfId="114" priority="48">
      <formula>AND(COUNTIF(F47:M47,"&lt;&gt;" &amp; "")&gt;0,NOT(ISBLANK(D47)))</formula>
    </cfRule>
  </conditionalFormatting>
  <conditionalFormatting sqref="D50">
    <cfRule type="expression" dxfId="113" priority="49">
      <formula>COUNTIF(F50:M50,"&lt;&gt;" &amp; "")&gt;0</formula>
    </cfRule>
    <cfRule type="expression" dxfId="112" priority="50">
      <formula>AND(COUNTIF(F50:M50,"&lt;&gt;" &amp; "")&gt;0,NOT(ISBLANK(D50)))</formula>
    </cfRule>
  </conditionalFormatting>
  <conditionalFormatting sqref="D53">
    <cfRule type="expression" dxfId="111" priority="51">
      <formula>COUNTIF(F53:M53,"&lt;&gt;" &amp; "")&gt;0</formula>
    </cfRule>
    <cfRule type="expression" dxfId="110"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topLeftCell="A39"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09" priority="9">
      <formula>COUNTIF(F10:M10,"&lt;&gt;" &amp; "")&gt;0</formula>
    </cfRule>
    <cfRule type="expression" dxfId="108" priority="10">
      <formula>AND(COUNTIF(F10:M10,"&lt;&gt;" &amp; "")&gt;0,NOT(ISBLANK(D10)))</formula>
    </cfRule>
  </conditionalFormatting>
  <conditionalFormatting sqref="D11">
    <cfRule type="expression" dxfId="107" priority="11">
      <formula>COUNTIF(F11:M11,"&lt;&gt;" &amp; "")&gt;0</formula>
    </cfRule>
    <cfRule type="expression" dxfId="106" priority="12">
      <formula>AND(COUNTIF(F11:M11,"&lt;&gt;" &amp; "")&gt;0,NOT(ISBLANK(D11)))</formula>
    </cfRule>
  </conditionalFormatting>
  <conditionalFormatting sqref="D14">
    <cfRule type="expression" dxfId="105" priority="13">
      <formula>COUNTIF(F14:M14,"&lt;&gt;" &amp; "")&gt;0</formula>
    </cfRule>
    <cfRule type="expression" dxfId="104" priority="14">
      <formula>AND(COUNTIF(F14:M14,"&lt;&gt;" &amp; "")&gt;0,NOT(ISBLANK(D14)))</formula>
    </cfRule>
  </conditionalFormatting>
  <conditionalFormatting sqref="D15">
    <cfRule type="expression" dxfId="103" priority="15">
      <formula>COUNTIF(F15:M15,"&lt;&gt;" &amp; "")&gt;0</formula>
    </cfRule>
    <cfRule type="expression" dxfId="102" priority="16">
      <formula>AND(COUNTIF(F15:M15,"&lt;&gt;" &amp; "")&gt;0,NOT(ISBLANK(D15)))</formula>
    </cfRule>
  </conditionalFormatting>
  <conditionalFormatting sqref="D18">
    <cfRule type="expression" dxfId="101" priority="17">
      <formula>COUNTIF(F18:M18,"&lt;&gt;" &amp; "")&gt;0</formula>
    </cfRule>
    <cfRule type="expression" dxfId="100" priority="18">
      <formula>AND(COUNTIF(F18:M18,"&lt;&gt;" &amp; "")&gt;0,NOT(ISBLANK(D18)))</formula>
    </cfRule>
  </conditionalFormatting>
  <conditionalFormatting sqref="D19">
    <cfRule type="expression" dxfId="99" priority="19">
      <formula>COUNTIF(F19:M19,"&lt;&gt;" &amp; "")&gt;0</formula>
    </cfRule>
    <cfRule type="expression" dxfId="98" priority="20">
      <formula>AND(COUNTIF(F19:M19,"&lt;&gt;" &amp; "")&gt;0,NOT(ISBLANK(D19)))</formula>
    </cfRule>
  </conditionalFormatting>
  <conditionalFormatting sqref="D2">
    <cfRule type="expression" dxfId="97" priority="1">
      <formula>COUNTIF(F2:M2,"&lt;&gt;" &amp; "")&gt;0</formula>
    </cfRule>
    <cfRule type="expression" dxfId="96" priority="2">
      <formula>AND(COUNTIF(F2:M2,"&lt;&gt;" &amp; "")&gt;0,NOT(ISBLANK(D2)))</formula>
    </cfRule>
  </conditionalFormatting>
  <conditionalFormatting sqref="D22">
    <cfRule type="expression" dxfId="95" priority="21">
      <formula>COUNTIF(F22:M22,"&lt;&gt;" &amp; "")&gt;0</formula>
    </cfRule>
    <cfRule type="expression" dxfId="94" priority="22">
      <formula>AND(COUNTIF(F22:M22,"&lt;&gt;" &amp; "")&gt;0,NOT(ISBLANK(D22)))</formula>
    </cfRule>
  </conditionalFormatting>
  <conditionalFormatting sqref="D23">
    <cfRule type="expression" dxfId="93" priority="23">
      <formula>COUNTIF(F23:M23,"&lt;&gt;" &amp; "")&gt;0</formula>
    </cfRule>
    <cfRule type="expression" dxfId="92" priority="24">
      <formula>AND(COUNTIF(F23:M23,"&lt;&gt;" &amp; "")&gt;0,NOT(ISBLANK(D23)))</formula>
    </cfRule>
  </conditionalFormatting>
  <conditionalFormatting sqref="D26">
    <cfRule type="expression" dxfId="91" priority="25">
      <formula>COUNTIF(F26:M26,"&lt;&gt;" &amp; "")&gt;0</formula>
    </cfRule>
    <cfRule type="expression" dxfId="90" priority="26">
      <formula>AND(COUNTIF(F26:M26,"&lt;&gt;" &amp; "")&gt;0,NOT(ISBLANK(D26)))</formula>
    </cfRule>
  </conditionalFormatting>
  <conditionalFormatting sqref="D29">
    <cfRule type="expression" dxfId="89" priority="27">
      <formula>COUNTIF(F29:M29,"&lt;&gt;" &amp; "")&gt;0</formula>
    </cfRule>
    <cfRule type="expression" dxfId="88" priority="28">
      <formula>AND(COUNTIF(F29:M29,"&lt;&gt;" &amp; "")&gt;0,NOT(ISBLANK(D29)))</formula>
    </cfRule>
  </conditionalFormatting>
  <conditionalFormatting sqref="D3">
    <cfRule type="expression" dxfId="87" priority="3">
      <formula>COUNTIF(F3:M3,"&lt;&gt;" &amp; "")&gt;0</formula>
    </cfRule>
    <cfRule type="expression" dxfId="86" priority="4">
      <formula>AND(COUNTIF(F3:M3,"&lt;&gt;" &amp; "")&gt;0,NOT(ISBLANK(D3)))</formula>
    </cfRule>
  </conditionalFormatting>
  <conditionalFormatting sqref="D32">
    <cfRule type="expression" dxfId="85" priority="29">
      <formula>COUNTIF(F32:M32,"&lt;&gt;" &amp; "")&gt;0</formula>
    </cfRule>
    <cfRule type="expression" dxfId="84" priority="30">
      <formula>AND(COUNTIF(F32:M32,"&lt;&gt;" &amp; "")&gt;0,NOT(ISBLANK(D32)))</formula>
    </cfRule>
  </conditionalFormatting>
  <conditionalFormatting sqref="D33">
    <cfRule type="expression" dxfId="83" priority="31">
      <formula>COUNTIF(F33:M33,"&lt;&gt;" &amp; "")&gt;0</formula>
    </cfRule>
    <cfRule type="expression" dxfId="82" priority="32">
      <formula>AND(COUNTIF(F33:M33,"&lt;&gt;" &amp; "")&gt;0,NOT(ISBLANK(D33)))</formula>
    </cfRule>
  </conditionalFormatting>
  <conditionalFormatting sqref="D36">
    <cfRule type="expression" dxfId="81" priority="33">
      <formula>COUNTIF(F36:M36,"&lt;&gt;" &amp; "")&gt;0</formula>
    </cfRule>
    <cfRule type="expression" dxfId="80" priority="34">
      <formula>AND(COUNTIF(F36:M36,"&lt;&gt;" &amp; "")&gt;0,NOT(ISBLANK(D36)))</formula>
    </cfRule>
  </conditionalFormatting>
  <conditionalFormatting sqref="D37">
    <cfRule type="expression" dxfId="79" priority="35">
      <formula>COUNTIF(F37:M37,"&lt;&gt;" &amp; "")&gt;0</formula>
    </cfRule>
    <cfRule type="expression" dxfId="78" priority="36">
      <formula>AND(COUNTIF(F37:M37,"&lt;&gt;" &amp; "")&gt;0,NOT(ISBLANK(D37)))</formula>
    </cfRule>
  </conditionalFormatting>
  <conditionalFormatting sqref="D40">
    <cfRule type="expression" dxfId="77" priority="37">
      <formula>COUNTIF(F40:M40,"&lt;&gt;" &amp; "")&gt;0</formula>
    </cfRule>
    <cfRule type="expression" dxfId="76" priority="38">
      <formula>AND(COUNTIF(F40:M40,"&lt;&gt;" &amp; "")&gt;0,NOT(ISBLANK(D40)))</formula>
    </cfRule>
  </conditionalFormatting>
  <conditionalFormatting sqref="D41">
    <cfRule type="expression" dxfId="75" priority="39">
      <formula>COUNTIF(F41:M41,"&lt;&gt;" &amp; "")&gt;0</formula>
    </cfRule>
    <cfRule type="expression" dxfId="74" priority="40">
      <formula>AND(COUNTIF(F41:M41,"&lt;&gt;" &amp; "")&gt;0,NOT(ISBLANK(D41)))</formula>
    </cfRule>
  </conditionalFormatting>
  <conditionalFormatting sqref="D44">
    <cfRule type="expression" dxfId="73" priority="41">
      <formula>COUNTIF(F44:M44,"&lt;&gt;" &amp; "")&gt;0</formula>
    </cfRule>
    <cfRule type="expression" dxfId="72" priority="42">
      <formula>AND(COUNTIF(F44:M44,"&lt;&gt;" &amp; "")&gt;0,NOT(ISBLANK(D44)))</formula>
    </cfRule>
  </conditionalFormatting>
  <conditionalFormatting sqref="D47">
    <cfRule type="expression" dxfId="71" priority="43">
      <formula>COUNTIF(F47:M47,"&lt;&gt;" &amp; "")&gt;0</formula>
    </cfRule>
    <cfRule type="expression" dxfId="70" priority="44">
      <formula>AND(COUNTIF(F47:M47,"&lt;&gt;" &amp; "")&gt;0,NOT(ISBLANK(D47)))</formula>
    </cfRule>
  </conditionalFormatting>
  <conditionalFormatting sqref="D50">
    <cfRule type="expression" dxfId="69" priority="45">
      <formula>COUNTIF(F50:M50,"&lt;&gt;" &amp; "")&gt;0</formula>
    </cfRule>
    <cfRule type="expression" dxfId="68" priority="46">
      <formula>AND(COUNTIF(F50:M50,"&lt;&gt;" &amp; "")&gt;0,NOT(ISBLANK(D50)))</formula>
    </cfRule>
  </conditionalFormatting>
  <conditionalFormatting sqref="D53">
    <cfRule type="expression" dxfId="67" priority="47">
      <formula>COUNTIF(F53:M53,"&lt;&gt;" &amp; "")&gt;0</formula>
    </cfRule>
    <cfRule type="expression" dxfId="66" priority="48">
      <formula>AND(COUNTIF(F53:M53,"&lt;&gt;" &amp; "")&gt;0,NOT(ISBLANK(D53)))</formula>
    </cfRule>
  </conditionalFormatting>
  <conditionalFormatting sqref="D54">
    <cfRule type="expression" dxfId="65" priority="49">
      <formula>COUNTIF(F54:M54,"&lt;&gt;" &amp; "")&gt;0</formula>
    </cfRule>
    <cfRule type="expression" dxfId="64" priority="50">
      <formula>AND(COUNTIF(F54:M54,"&lt;&gt;" &amp; "")&gt;0,NOT(ISBLANK(D54)))</formula>
    </cfRule>
  </conditionalFormatting>
  <conditionalFormatting sqref="D57">
    <cfRule type="expression" dxfId="63" priority="51">
      <formula>COUNTIF(F57:M57,"&lt;&gt;" &amp; "")&gt;0</formula>
    </cfRule>
    <cfRule type="expression" dxfId="62" priority="52">
      <formula>AND(COUNTIF(F57:M57,"&lt;&gt;" &amp; "")&gt;0,NOT(ISBLANK(D57)))</formula>
    </cfRule>
  </conditionalFormatting>
  <conditionalFormatting sqref="D58">
    <cfRule type="expression" dxfId="61" priority="53">
      <formula>COUNTIF(F58:M58,"&lt;&gt;" &amp; "")&gt;0</formula>
    </cfRule>
    <cfRule type="expression" dxfId="60" priority="54">
      <formula>AND(COUNTIF(F58:M58,"&lt;&gt;" &amp; "")&gt;0,NOT(ISBLANK(D58)))</formula>
    </cfRule>
  </conditionalFormatting>
  <conditionalFormatting sqref="D6">
    <cfRule type="expression" dxfId="59" priority="5">
      <formula>COUNTIF(F6:M6,"&lt;&gt;" &amp; "")&gt;0</formula>
    </cfRule>
    <cfRule type="expression" dxfId="58" priority="6">
      <formula>AND(COUNTIF(F6:M6,"&lt;&gt;" &amp; "")&gt;0,NOT(ISBLANK(D6)))</formula>
    </cfRule>
  </conditionalFormatting>
  <conditionalFormatting sqref="D7">
    <cfRule type="expression" dxfId="57" priority="7">
      <formula>COUNTIF(F7:M7,"&lt;&gt;" &amp; "")&gt;0</formula>
    </cfRule>
    <cfRule type="expression" dxfId="56"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2020-03-04T23:49:54Z</dcterms:modified>
  <cp:category>atomica:databook</cp:category>
</cp:coreProperties>
</file>