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95859A6D-BCC4-F549-B15B-8BB326425D40}" xr6:coauthVersionLast="45" xr6:coauthVersionMax="45" xr10:uidLastSave="{00000000-0000-0000-0000-000000000000}"/>
  <bookViews>
    <workbookView xWindow="0" yWindow="460" windowWidth="28800" windowHeight="16260" activeTab="2" xr2:uid="{00000000-000D-0000-FFFF-FFFF00000000}"/>
  </bookViews>
  <sheets>
    <sheet name="About" sheetId="9" r:id="rId1"/>
    <sheet name="Databook Pages" sheetId="8" r:id="rId2"/>
    <sheet name="Compartments" sheetId="2" r:id="rId3"/>
    <sheet name="Population types" sheetId="12" r:id="rId4"/>
    <sheet name="Transitions" sheetId="3" r:id="rId5"/>
    <sheet name="Parameters" sheetId="6" r:id="rId6"/>
    <sheet name="Characteristics" sheetId="4" r:id="rId7"/>
    <sheet name="Interactions" sheetId="10" r:id="rId8"/>
    <sheet name="Cascades" sheetId="7" r:id="rId9"/>
    <sheet name="Plots" sheetId="1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5" i="6" l="1"/>
  <c r="B31" i="6" l="1"/>
  <c r="B32" i="6"/>
  <c r="B33" i="6"/>
  <c r="B27" i="6" l="1"/>
  <c r="B6" i="6" l="1"/>
  <c r="B5" i="6"/>
  <c r="B160" i="6"/>
  <c r="B159" i="6"/>
  <c r="B70" i="6" l="1"/>
  <c r="B68" i="6"/>
  <c r="B166" i="6" l="1"/>
  <c r="D90" i="6" l="1"/>
  <c r="B90" i="6"/>
  <c r="B8" i="6"/>
  <c r="B161" i="6"/>
  <c r="B163" i="6" l="1"/>
  <c r="A13" i="3"/>
  <c r="B164" i="6"/>
  <c r="B81" i="6" l="1"/>
  <c r="B82" i="6"/>
  <c r="D82" i="6"/>
  <c r="D81" i="6"/>
  <c r="B158" i="6" l="1"/>
  <c r="B48" i="6" l="1"/>
  <c r="B47" i="6" l="1"/>
  <c r="B46" i="6"/>
  <c r="B45" i="6"/>
  <c r="B44" i="6"/>
  <c r="B43" i="6"/>
  <c r="B42" i="6"/>
  <c r="B28" i="6"/>
  <c r="B29" i="6"/>
  <c r="B30" i="6"/>
  <c r="B34" i="6"/>
  <c r="B35" i="6"/>
  <c r="B36" i="6"/>
  <c r="B37" i="6"/>
  <c r="B38" i="6"/>
  <c r="B39" i="6"/>
  <c r="B40" i="6"/>
  <c r="B10" i="6" l="1"/>
  <c r="B14" i="6"/>
  <c r="B15" i="6"/>
  <c r="B66" i="6" l="1"/>
  <c r="B65" i="6"/>
  <c r="B74" i="6"/>
  <c r="B61" i="6"/>
  <c r="B3" i="6" l="1"/>
  <c r="B2" i="6"/>
  <c r="B156" i="6"/>
  <c r="B155" i="6"/>
  <c r="B154" i="6"/>
  <c r="B153" i="6"/>
  <c r="B152" i="6"/>
  <c r="B151" i="6"/>
  <c r="B150" i="6"/>
  <c r="B148" i="6"/>
  <c r="B145" i="6"/>
  <c r="B147" i="6"/>
  <c r="B146" i="6"/>
  <c r="B144" i="6"/>
  <c r="B143" i="6"/>
  <c r="B135" i="6"/>
  <c r="B136" i="6"/>
  <c r="B137" i="6"/>
  <c r="B138" i="6"/>
  <c r="B139" i="6"/>
  <c r="B140" i="6"/>
  <c r="B141" i="6"/>
  <c r="B142" i="6"/>
  <c r="B4" i="6"/>
  <c r="D139" i="6"/>
  <c r="D140" i="6"/>
  <c r="B8" i="4" l="1"/>
  <c r="B13" i="4" l="1"/>
  <c r="B3" i="4"/>
  <c r="B4" i="4"/>
  <c r="B5" i="4"/>
  <c r="B6" i="4"/>
  <c r="B7" i="4"/>
  <c r="B9" i="4"/>
  <c r="B10" i="4"/>
  <c r="B11" i="4"/>
  <c r="B12" i="4"/>
  <c r="B14" i="4"/>
  <c r="B2" i="4"/>
  <c r="B9" i="6"/>
  <c r="B11" i="6"/>
  <c r="B12" i="6"/>
  <c r="B13" i="6"/>
  <c r="B17" i="6"/>
  <c r="B18" i="6"/>
  <c r="B51" i="6"/>
  <c r="B20" i="6"/>
  <c r="B21" i="6"/>
  <c r="B22" i="6"/>
  <c r="B52" i="6"/>
  <c r="B50" i="6"/>
  <c r="B24" i="6"/>
  <c r="B25" i="6"/>
  <c r="B60" i="6"/>
  <c r="B62" i="6"/>
  <c r="B63" i="6"/>
  <c r="B64" i="6"/>
  <c r="B67" i="6"/>
  <c r="B69" i="6"/>
  <c r="B71" i="6"/>
  <c r="B72" i="6"/>
  <c r="B73" i="6"/>
  <c r="B75" i="6"/>
  <c r="B76" i="6"/>
  <c r="B77" i="6"/>
  <c r="B78" i="6"/>
  <c r="B79" i="6"/>
  <c r="B80" i="6"/>
  <c r="B83" i="6"/>
  <c r="B84" i="6"/>
  <c r="B85" i="6"/>
  <c r="B86" i="6"/>
  <c r="B87" i="6"/>
  <c r="B88" i="6"/>
  <c r="B89"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7" i="6"/>
  <c r="D91" i="6"/>
  <c r="D92" i="6"/>
  <c r="D75" i="6"/>
  <c r="D62" i="6"/>
  <c r="D63" i="6"/>
  <c r="D60" i="6"/>
  <c r="D13" i="6"/>
  <c r="D110" i="6"/>
  <c r="D111" i="6"/>
  <c r="D12" i="6"/>
  <c r="D11" i="6"/>
  <c r="D18" i="6"/>
  <c r="E89" i="6"/>
  <c r="D89" i="6"/>
  <c r="E105" i="6"/>
  <c r="D105" i="6"/>
  <c r="E79" i="6"/>
  <c r="D79" i="6"/>
  <c r="E78" i="6"/>
  <c r="D78" i="6"/>
  <c r="E72" i="6"/>
  <c r="D72" i="6"/>
  <c r="A4" i="3"/>
  <c r="A3" i="3"/>
  <c r="A5" i="3"/>
  <c r="A6" i="3"/>
  <c r="A7" i="3"/>
  <c r="A8" i="3"/>
  <c r="A9" i="3"/>
  <c r="A10" i="3"/>
  <c r="A11" i="3"/>
  <c r="A12"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3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Rowan</author>
    <author>Debra</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E1" authorId="0" shapeId="0" xr:uid="{00000000-0006-0000-0500-000004000000}">
      <text>
        <r>
          <rPr>
            <sz val="8"/>
            <color rgb="FF000000"/>
            <rFont val="Tahoma"/>
            <family val="2"/>
          </rPr>
          <t>This column defines a 'default_value' attribute for a 'par' item.</t>
        </r>
      </text>
    </comment>
    <comment ref="F1" authorId="0" shapeId="0" xr:uid="{00000000-0006-0000-0500-000005000000}">
      <text>
        <r>
          <rPr>
            <sz val="8"/>
            <color indexed="81"/>
            <rFont val="Tahoma"/>
            <family val="2"/>
          </rPr>
          <t>This column defines a 'min' attribute for a 'par' item.</t>
        </r>
      </text>
    </comment>
    <comment ref="G1" authorId="0" shapeId="0" xr:uid="{00000000-0006-0000-0500-000006000000}">
      <text>
        <r>
          <rPr>
            <sz val="8"/>
            <color indexed="81"/>
            <rFont val="Tahoma"/>
            <family val="2"/>
          </rPr>
          <t>This column defines a 'max' attribute for a 'par' item.</t>
        </r>
      </text>
    </comment>
    <comment ref="H1" authorId="0" shapeId="0" xr:uid="{00000000-0006-0000-0500-000007000000}">
      <text>
        <r>
          <rPr>
            <sz val="8"/>
            <color rgb="FF000000"/>
            <rFont val="Tahoma"/>
            <family val="2"/>
          </rPr>
          <t>This column defines a 'func' attribute for a 'par' item.</t>
        </r>
      </text>
    </comment>
    <comment ref="K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L1" authorId="0" shapeId="0" xr:uid="{00000000-0006-0000-0500-000009000000}">
      <text>
        <r>
          <rPr>
            <sz val="8"/>
            <color indexed="81"/>
            <rFont val="Tahoma"/>
            <family val="2"/>
          </rPr>
          <t>This column marks whether parameter data can be rescaled
during model calibration processes.</t>
        </r>
      </text>
    </comment>
    <comment ref="N1" authorId="0" shapeId="0" xr:uid="{00000000-0006-0000-05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O1" authorId="1" shapeId="0" xr:uid="{00000000-0006-0000-05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E24" authorId="2" shapeId="0" xr:uid="{00000000-0006-0000-0500-00000C000000}">
      <text>
        <r>
          <rPr>
            <b/>
            <sz val="9"/>
            <color indexed="81"/>
            <rFont val="Tahoma"/>
            <family val="2"/>
          </rPr>
          <t>Rowan:</t>
        </r>
        <r>
          <rPr>
            <sz val="9"/>
            <color indexed="81"/>
            <rFont val="Tahoma"/>
            <family val="2"/>
          </rPr>
          <t xml:space="preserve">
See documentation, as summary: mean time between bites in humans = 3 days</t>
        </r>
      </text>
    </comment>
    <comment ref="P30" authorId="3" shapeId="0" xr:uid="{00000000-0006-0000-0500-00000D000000}">
      <text/>
    </comment>
    <comment ref="H62" authorId="2" shapeId="0" xr:uid="{00000000-0006-0000-0500-00000E000000}">
      <text>
        <r>
          <rPr>
            <b/>
            <sz val="9"/>
            <color indexed="81"/>
            <rFont val="Tahoma"/>
            <family val="2"/>
          </rPr>
          <t>Rowan:</t>
        </r>
        <r>
          <rPr>
            <sz val="9"/>
            <color indexed="81"/>
            <rFont val="Tahoma"/>
            <family val="2"/>
          </rPr>
          <t xml:space="preserve">
We know that mosquito average biting rate &lt;1 so no need to do a more complicated calculation of 1 - (1-…)**…</t>
        </r>
      </text>
    </comment>
    <comment ref="H63" authorId="2" shapeId="0" xr:uid="{00000000-0006-0000-0500-00000F000000}">
      <text>
        <r>
          <rPr>
            <b/>
            <sz val="9"/>
            <color indexed="81"/>
            <rFont val="Tahoma"/>
            <family val="2"/>
          </rPr>
          <t>Rowan:
life expectancy - average time to be infected - average time of exposure</t>
        </r>
      </text>
    </comment>
    <comment ref="B93" authorId="1" shapeId="0" xr:uid="{00000000-0006-0000-0500-000010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3" authorId="2" shapeId="0" xr:uid="{00000000-0006-0000-0500-000011000000}">
      <text>
        <r>
          <rPr>
            <sz val="9"/>
            <color indexed="81"/>
            <rFont val="Tahoma"/>
            <family val="2"/>
          </rPr>
          <t>RDT specificity = 95.2%: 0.048</t>
        </r>
      </text>
    </comment>
    <comment ref="Q93" authorId="1" shapeId="0" xr:uid="{00000000-0006-0000-0500-000012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4" authorId="2" shapeId="0" xr:uid="{00000000-0006-0000-0500-000013000000}">
      <text>
        <r>
          <rPr>
            <sz val="9"/>
            <color indexed="81"/>
            <rFont val="Tahoma"/>
            <family val="2"/>
          </rPr>
          <t xml:space="preserve">
Assumption</t>
        </r>
      </text>
    </comment>
    <comment ref="E95" authorId="2" shapeId="0" xr:uid="{00000000-0006-0000-0500-000014000000}">
      <text>
        <r>
          <rPr>
            <sz val="9"/>
            <color indexed="81"/>
            <rFont val="Tahoma"/>
            <family val="2"/>
          </rPr>
          <t>RDT sensitivity = 94.8%: 0.948</t>
        </r>
      </text>
    </comment>
    <comment ref="E96" authorId="2" shapeId="0" xr:uid="{00000000-0006-0000-0500-000015000000}">
      <text>
        <r>
          <rPr>
            <sz val="9"/>
            <color indexed="81"/>
            <rFont val="Tahoma"/>
            <family val="2"/>
          </rPr>
          <t>Assumed</t>
        </r>
      </text>
    </comment>
    <comment ref="E97" authorId="2" shapeId="0" xr:uid="{00000000-0006-0000-0500-000016000000}">
      <text>
        <r>
          <rPr>
            <sz val="9"/>
            <color indexed="81"/>
            <rFont val="Tahoma"/>
            <family val="2"/>
          </rPr>
          <t>Average of susceptible and uncomplicated as this represents the spread of recovery while the parasite count declines: 0.498</t>
        </r>
      </text>
    </comment>
    <comment ref="H110" authorId="1" shapeId="0" xr:uid="{00000000-0006-0000-0500-000017000000}">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6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600-000004000000}">
      <text>
        <r>
          <rPr>
            <sz val="9"/>
            <color indexed="81"/>
            <rFont val="Tahoma"/>
            <family val="2"/>
          </rPr>
          <t xml:space="preserve">This column defines a 'denominator' attribute for a 'charac' item.
</t>
        </r>
      </text>
    </comment>
    <comment ref="E1" authorId="1" shapeId="0" xr:uid="{00000000-0006-0000-0600-000005000000}">
      <text>
        <r>
          <rPr>
            <sz val="9"/>
            <color indexed="81"/>
            <rFont val="Tahoma"/>
            <family val="2"/>
          </rPr>
          <t>This column defines a 'default_value' attribute for a 'charac' item.</t>
        </r>
      </text>
    </comment>
    <comment ref="F1" authorId="0" shapeId="0" xr:uid="{00000000-0006-0000-06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600-000007000000}">
      <text>
        <r>
          <rPr>
            <sz val="8"/>
            <color indexed="81"/>
            <rFont val="Tahoma"/>
            <family val="2"/>
          </rPr>
          <t>This column marks whether characteristic size data can be rescaled
during model calibration processes.</t>
        </r>
      </text>
    </comment>
    <comment ref="H1" authorId="0" shapeId="0" xr:uid="{00000000-0006-0000-06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6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7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7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700-00000300000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<sst xmlns="http://schemas.openxmlformats.org/spreadsheetml/2006/main" count="1862" uniqueCount="712">
  <si>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</si>
  <si>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</si>
  <si>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</si>
  <si>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</si>
  <si>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</si>
  <si>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</si>
  <si>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</si>
  <si>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</si>
  <si>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</si>
  <si>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</si>
  <si>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</si>
  <si>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</si>
  <si>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</si>
  <si>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</si>
  <si>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</si>
  <si>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</si>
  <si>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</si>
  <si>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</si>
  <si>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</si>
  <si>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</si>
  <si>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</si>
  <si>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</si>
  <si>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</si>
  <si>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</si>
  <si>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</si>
  <si>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</si>
  <si>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</si>
  <si>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</si>
  <si>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</si>
  <si>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Databook Order</t>
  </si>
  <si>
    <t>Denominator</t>
  </si>
  <si>
    <t>epi</t>
  </si>
  <si>
    <t>Transmission probability to humans</t>
  </si>
  <si>
    <t>Transmission probability to mosquitoes</t>
  </si>
  <si>
    <t>proportion</t>
  </si>
  <si>
    <t>Susceptible</t>
  </si>
  <si>
    <t>Exposed</t>
  </si>
  <si>
    <t>cas</t>
  </si>
  <si>
    <t>Cascade</t>
  </si>
  <si>
    <t>Epidemic</t>
  </si>
  <si>
    <t>hpop</t>
  </si>
  <si>
    <t>Malaria deaths</t>
  </si>
  <si>
    <t>Force of infection</t>
  </si>
  <si>
    <t>Infected</t>
  </si>
  <si>
    <t>Susceptible, malaria-like symptoms</t>
  </si>
  <si>
    <t>trans_MH</t>
  </si>
  <si>
    <t>trans_HM</t>
  </si>
  <si>
    <t>Targetable</t>
  </si>
  <si>
    <t>Type</t>
  </si>
  <si>
    <t>Quantities</t>
  </si>
  <si>
    <t>Plot Group</t>
  </si>
  <si>
    <t>Population size</t>
  </si>
  <si>
    <t>series</t>
  </si>
  <si>
    <t>Demographics</t>
  </si>
  <si>
    <t>Epidemics</t>
  </si>
  <si>
    <t>Mosquito Properties</t>
  </si>
  <si>
    <t>Prevalence in mosquitoes</t>
  </si>
  <si>
    <t>const</t>
  </si>
  <si>
    <t>Constants</t>
  </si>
  <si>
    <t>dalys</t>
  </si>
  <si>
    <t>DALYs</t>
  </si>
  <si>
    <t>daly</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</si>
  <si>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</si>
  <si>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</si>
  <si>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</si>
  <si>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</si>
  <si>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</si>
  <si>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</si>
  <si>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</si>
  <si>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</si>
  <si>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</si>
  <si>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</si>
  <si>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</si>
  <si>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</si>
  <si>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</si>
  <si>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</si>
  <si>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</si>
  <si>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</si>
  <si>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</si>
  <si>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</si>
  <si>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</si>
  <si>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</si>
  <si>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</si>
  <si>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</si>
  <si>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</si>
  <si>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</si>
  <si>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</si>
  <si>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</si>
  <si>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</si>
  <si>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</si>
  <si>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</si>
  <si>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</si>
  <si>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</si>
  <si>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</si>
  <si>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</si>
  <si>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</si>
  <si>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hLt</t>
  </si>
  <si>
    <t>huPt</t>
  </si>
  <si>
    <t>hsPt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</si>
  <si>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</si>
  <si>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</si>
  <si>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</si>
  <si>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</si>
  <si>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</si>
  <si>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</si>
  <si>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</si>
  <si>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</si>
  <si>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</si>
  <si>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</si>
  <si>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</si>
  <si>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</si>
  <si>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</si>
  <si>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</si>
  <si>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</si>
  <si>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</si>
  <si>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</si>
  <si>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</si>
  <si>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</si>
  <si>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</si>
  <si>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</si>
  <si>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</si>
  <si>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</si>
  <si>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</si>
  <si>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</si>
  <si>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</si>
  <si>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</si>
  <si>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</si>
  <si>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</si>
  <si>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</si>
  <si>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</si>
  <si>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CStx</t>
  </si>
  <si>
    <t>IStx</t>
  </si>
  <si>
    <t>uPtdeath</t>
  </si>
  <si>
    <t>sPtdeath</t>
  </si>
  <si>
    <t>births</t>
  </si>
  <si>
    <t>m_foi</t>
  </si>
  <si>
    <t>m_incub_max</t>
  </si>
  <si>
    <t>m_incub_min</t>
  </si>
  <si>
    <t>m_incub</t>
  </si>
  <si>
    <t>E_act</t>
  </si>
  <si>
    <t>1-uP_pos</t>
  </si>
  <si>
    <t>1-S_pos</t>
  </si>
  <si>
    <t>1-L_pos</t>
  </si>
  <si>
    <t>1-sP_pos</t>
  </si>
  <si>
    <t>1-aP_pos</t>
  </si>
  <si>
    <t>1-inc_clear</t>
  </si>
  <si>
    <t>1-CStx</t>
  </si>
  <si>
    <t>m_prev</t>
  </si>
  <si>
    <t>m_life_exp</t>
  </si>
  <si>
    <t>m_mor_factor</t>
  </si>
  <si>
    <t>Infectious bite junction</t>
  </si>
  <si>
    <t>foi</t>
  </si>
  <si>
    <t>all_treat</t>
  </si>
  <si>
    <t>All on treatment</t>
  </si>
  <si>
    <t>hSt, hLt, huPt, hsPt, haPt</t>
  </si>
  <si>
    <t>life_exp</t>
  </si>
  <si>
    <t>avg_age</t>
  </si>
  <si>
    <t>avg_dur_imm</t>
  </si>
  <si>
    <t>J_inf</t>
  </si>
  <si>
    <t>J_active</t>
  </si>
  <si>
    <t>J_stest</t>
  </si>
  <si>
    <t>J_ltest</t>
  </si>
  <si>
    <t>J_uPstest</t>
  </si>
  <si>
    <t>J_sPstest</t>
  </si>
  <si>
    <t>J_aPstest</t>
  </si>
  <si>
    <t>J_nr</t>
  </si>
  <si>
    <t>J_Lt</t>
  </si>
  <si>
    <t>J_uPt</t>
  </si>
  <si>
    <t>J_sPt</t>
  </si>
  <si>
    <t>J_aPt</t>
  </si>
  <si>
    <t>Human population size</t>
  </si>
  <si>
    <t>Annual probability of non-malaria-related death</t>
  </si>
  <si>
    <t>Proportion of people who die during treatment of severe malaria</t>
  </si>
  <si>
    <t>Daily probability of dying from uncomplicated malaria</t>
  </si>
  <si>
    <t>Daily probability of dying from severe malaria</t>
  </si>
  <si>
    <t>m_bite_rate</t>
  </si>
  <si>
    <t>h_bite_rate</t>
  </si>
  <si>
    <t>m_bite_factor</t>
  </si>
  <si>
    <t>h_bite_factor</t>
  </si>
  <si>
    <t>Timescale</t>
  </si>
  <si>
    <t>Incubation period in days</t>
  </si>
  <si>
    <t>Duration of latent period in weeks</t>
  </si>
  <si>
    <t>Duration of post-treatment immunity in days</t>
  </si>
  <si>
    <t>Developing malaria-like symptoms per person per year</t>
  </si>
  <si>
    <t>mls_rate</t>
  </si>
  <si>
    <t>People developing malaria-like symptoms per year</t>
  </si>
  <si>
    <t>Life expectancy [years]</t>
  </si>
  <si>
    <t>Average age [years]</t>
  </si>
  <si>
    <t>Days to naturally recover</t>
  </si>
  <si>
    <t>Annual probability of naturally clearing parasites</t>
  </si>
  <si>
    <t>Annual number of births</t>
  </si>
  <si>
    <t>Number of tests</t>
  </si>
  <si>
    <t>daly_um_weight</t>
  </si>
  <si>
    <t>daly_sm_weight</t>
  </si>
  <si>
    <t>Disability weight for uncomplicated malaria</t>
  </si>
  <si>
    <t>Disability weight for severe malaria</t>
  </si>
  <si>
    <t>all_um</t>
  </si>
  <si>
    <t>all_sm</t>
  </si>
  <si>
    <t>All with uncomplicated malaria</t>
  </si>
  <si>
    <t>All with severe malaria</t>
  </si>
  <si>
    <t>huPs, huPt</t>
  </si>
  <si>
    <t>hsPs, hsPt</t>
  </si>
  <si>
    <t>Uncomplicated malaria eligible for treatment</t>
  </si>
  <si>
    <t>Severe malaria eligible for treatment</t>
  </si>
  <si>
    <t>Asymptomatic malaria eligible for treatment</t>
  </si>
  <si>
    <t>smtx</t>
  </si>
  <si>
    <t>daly_um_weight * all_um + daly_sm_weight * all_sm + avg_years_lost * (uPdeath:flow + sPdeath:flow + uPtdeath:flow + sPtdeath:flow)</t>
  </si>
  <si>
    <t>foi_factor</t>
  </si>
  <si>
    <t>Programmatic impact on force of infection</t>
  </si>
  <si>
    <t>Susceptible eligible for treatment</t>
  </si>
  <si>
    <t>Latent eligible for treatment</t>
  </si>
  <si>
    <t>Maximal mosquito incubation period</t>
  </si>
  <si>
    <t>Minimal mosquito incubation period</t>
  </si>
  <si>
    <t>Incubation period (mosquito)</t>
  </si>
  <si>
    <t>Mosquito life expectancy in the absence of programs</t>
  </si>
  <si>
    <t>Bites per mosquito per day in the absence of programs</t>
  </si>
  <si>
    <t>Proportion not eligible for treatment when susceptible</t>
  </si>
  <si>
    <t>Proportion not eligible for treatment when having uncomplicated malaria</t>
  </si>
  <si>
    <t>Proportion not eligible for treatment when having severe malaria</t>
  </si>
  <si>
    <t>Proportion not eligible for treatment when having asymptomatic malaria</t>
  </si>
  <si>
    <t>Proportion not eligible for treatment when in latent stage</t>
  </si>
  <si>
    <t>Number of treatments for uncomplicated malaria</t>
  </si>
  <si>
    <t>Number of treatments for severe malaria</t>
  </si>
  <si>
    <t>Ftx_s</t>
  </si>
  <si>
    <t>Ftx_u</t>
  </si>
  <si>
    <t>Ftx_a</t>
  </si>
  <si>
    <t>CStx_l</t>
  </si>
  <si>
    <t>CStx_u</t>
  </si>
  <si>
    <t>CStx_s</t>
  </si>
  <si>
    <t>CStx_a</t>
  </si>
  <si>
    <t>Proportion of completed treatments not clearing hypnozoids (uncomplicated malaria)</t>
  </si>
  <si>
    <t>Proportion of treatments successfully completed (uncomplicated malaria)</t>
  </si>
  <si>
    <t>Proportion of treatments failed or incomplete (uncomplicated malaria)</t>
  </si>
  <si>
    <t>Proportion of treatments successfully completed (latent malaria)</t>
  </si>
  <si>
    <t>Proportion of treatments failed or incomplete (severe malaria)</t>
  </si>
  <si>
    <t>Proportion of treatments successfully completed (severe malaria)</t>
  </si>
  <si>
    <t>Proportion of treatments failed or incomplete (asymptomatic malaria)</t>
  </si>
  <si>
    <t>Proportion of treatments successfully completed (asymptomatic malaria)</t>
  </si>
  <si>
    <t>Proportion of completed treatments not clearing hypnozoids (severe malaria)</t>
  </si>
  <si>
    <t>Proportion of completed treatments not clearing hypnozoids (asymptomatic malaria)</t>
  </si>
  <si>
    <t>Proportion of treatments failed incomplete or not clearing hypnozoids (latent malaria)</t>
  </si>
  <si>
    <t>(1-uPtdeath)*(1-CStx)</t>
  </si>
  <si>
    <t>(1-sPtdeath)*(1-CStx)</t>
  </si>
  <si>
    <t>(1-uPtdeath)*CStx*(1-IStx)</t>
  </si>
  <si>
    <t>(1-sPtdeath)*CStx*(1-IStx)</t>
  </si>
  <si>
    <t>(1-uPtdeath)*CStx*IStx</t>
  </si>
  <si>
    <t>(1-sPtdeath)*CStx*IStx</t>
  </si>
  <si>
    <t>CStx*(1-IStx)</t>
  </si>
  <si>
    <t>(1-CStx) + CStx*IStx</t>
  </si>
  <si>
    <t>CStx*IStx</t>
  </si>
  <si>
    <t>IStx_u</t>
  </si>
  <si>
    <t>IStx_s</t>
  </si>
  <si>
    <t>IStx_a</t>
  </si>
  <si>
    <t>IFtx_l</t>
  </si>
  <si>
    <t>Proportion of people who die if uncomplicated malaria is left untreated</t>
  </si>
  <si>
    <t>uPdeath_prop</t>
  </si>
  <si>
    <t>sPdeath_prop</t>
  </si>
  <si>
    <t>Proportion of treatments successfully completed (among those that do not result in death)</t>
  </si>
  <si>
    <t>Testing and treatment</t>
  </si>
  <si>
    <t>Proportion of successfully completed treatments not clearing hypnozoids</t>
  </si>
  <si>
    <t>Proportion eligible for treatment if screened and tested when susceptible</t>
  </si>
  <si>
    <t>Proportion eligible for treatment if screened and tested when in latent stage</t>
  </si>
  <si>
    <t>Proportion eligible for treatment if screened and tested when having uncomplicated malaria</t>
  </si>
  <si>
    <t>Proportion eligible for treatment if screened and tested when having severe malaria</t>
  </si>
  <si>
    <t>Proportion eligible for treatment if screened and tested when having asymptomatic malaria</t>
  </si>
  <si>
    <t>Proportion of infection to exposed stage (remainder to latent e.g. vivax)</t>
  </si>
  <si>
    <t>life_exp-avg_age</t>
  </si>
  <si>
    <t>Average duration of malaria-like symptoms</t>
  </si>
  <si>
    <t>Proportion of completely clearing the parasite after naturally recovering</t>
  </si>
  <si>
    <t>Proportion of incompletely clearing the parasite after naturally recovering (vivax)</t>
  </si>
  <si>
    <t>h_inci</t>
  </si>
  <si>
    <t>Proportion of people who die during treatment of uncomplicated malaria</t>
  </si>
  <si>
    <t>Incubation period (mosquito) as daily probability</t>
  </si>
  <si>
    <t>Mosquito mortality as daily probability</t>
  </si>
  <si>
    <t>Force of infection (mosquito) as daily probability</t>
  </si>
  <si>
    <t>m_incub_duration</t>
  </si>
  <si>
    <t>Human incidence (cases per person)</t>
  </si>
  <si>
    <t>alive</t>
  </si>
  <si>
    <t>Human infectious prevalence</t>
  </si>
  <si>
    <t>ac_prev</t>
  </si>
  <si>
    <t>Human active prevalence</t>
  </si>
  <si>
    <t>all_ac</t>
  </si>
  <si>
    <t>All with active malaria case</t>
  </si>
  <si>
    <t>all_um, all_sm</t>
  </si>
  <si>
    <t>All who are infectious to mosquitoes</t>
  </si>
  <si>
    <t>all_ac, hE, haP, haPs, haPt</t>
  </si>
  <si>
    <t>all_par</t>
  </si>
  <si>
    <t>all_inf, hL, hLs, hLt</t>
  </si>
  <si>
    <t>All who have no malaria parasites present</t>
  </si>
  <si>
    <t>All who have malaria parasites present</t>
  </si>
  <si>
    <t>hS, hSs, hSt, hR</t>
  </si>
  <si>
    <t>all_not_par</t>
  </si>
  <si>
    <t>all_par, all_not_par</t>
  </si>
  <si>
    <t>inf_prev</t>
  </si>
  <si>
    <t>Parasites present</t>
  </si>
  <si>
    <t>Infectious to mosquitoes</t>
  </si>
  <si>
    <t>Active cases</t>
  </si>
  <si>
    <t>Active cases on treatment</t>
  </si>
  <si>
    <t>huPt, hsPt</t>
  </si>
  <si>
    <t>Infectious prevalence in humans</t>
  </si>
  <si>
    <t>Active case prevalence in humans</t>
  </si>
  <si>
    <t>all_sym</t>
  </si>
  <si>
    <t>hSs, hSt, hLs, hLt, haPs, haPt, all_ac</t>
  </si>
  <si>
    <t>treatment</t>
  </si>
  <si>
    <t>All symptomatic</t>
  </si>
  <si>
    <t>All eligible for treatment</t>
  </si>
  <si>
    <t>Période d'incubation maximale des moustiques</t>
  </si>
  <si>
    <t>Période d'incubation minimale des moustiques</t>
  </si>
  <si>
    <t>Période d'incubation (moustique)</t>
  </si>
  <si>
    <t>Probabilité de transmission aux moustiques</t>
  </si>
  <si>
    <t>Période d'incubation (moustique) comme probabilité journalière</t>
  </si>
  <si>
    <t>Force d'infection (moustique) comme probabilité journalière</t>
  </si>
  <si>
    <t>Mortalité des moustiques comme probabilité journalière</t>
  </si>
  <si>
    <t>Développement de symptômes ressemblant au paludisme par personne et par an</t>
  </si>
  <si>
    <t>Personnes développant des symptômes similaires au paludisme par an</t>
  </si>
  <si>
    <t>Durée moyenne des symptômes ressemblant au paludisme</t>
  </si>
  <si>
    <t>Impact programmatique sur la force d'infection</t>
  </si>
  <si>
    <t>Force d'infection</t>
  </si>
  <si>
    <t>Période d'incubation en jours</t>
  </si>
  <si>
    <t>Nombre de personnes présentant des symptômes similaires à ceux du paludisme et soumises à un dépistage</t>
  </si>
  <si>
    <t>Espérance de vie [années]</t>
  </si>
  <si>
    <t>Âge moyen [ans]</t>
  </si>
  <si>
    <t>Probabilité annuelle d'élimination naturelle des parasites</t>
  </si>
  <si>
    <t>Proportion éligible au traitement si dépistée et testée à l'état latent</t>
  </si>
  <si>
    <t>Proportion éligible au traitement si dépistage et test de dépistage du paludisme grave</t>
  </si>
  <si>
    <t>Proportion non éligible au traitement en cas de sensibilité</t>
  </si>
  <si>
    <t>Proportion non éligible au traitement en phase latente</t>
  </si>
  <si>
    <t>Proportion non éligible au traitement en cas de paludisme simple</t>
  </si>
  <si>
    <t>Proportion non éligible au traitement en cas de paludisme grave</t>
  </si>
  <si>
    <t>Proportion non éligible au traitement en cas de paludisme asymptomatique</t>
  </si>
  <si>
    <t>Nombre de traitements pour le paludisme simple</t>
  </si>
  <si>
    <t>Nombre de traitements pour le paludisme grave</t>
  </si>
  <si>
    <t>Durée de l'immunité post-traitement en jours</t>
  </si>
  <si>
    <t>Nombre annuel de naissances</t>
  </si>
  <si>
    <t>Probabilité annuelle de décès non imputable au paludisme</t>
  </si>
  <si>
    <t>Probabilité journalière de mourir d'un paludisme simple</t>
  </si>
  <si>
    <t>Probabilité journalière de mourir d'un paludisme grave</t>
  </si>
  <si>
    <t>Proportion de personnes décédées pendant le traitement du paludisme grave</t>
  </si>
  <si>
    <t>Proportion de clairance incomplète du parasite après sa guérison naturelle (vivax)</t>
  </si>
  <si>
    <t>Proportion d'élimination complète du parasite après sa guérison naturelle</t>
  </si>
  <si>
    <t>Proportion de traitements échouant incomplètement ou ne éliminant pas les hypnozoïdes (paludisme latent)</t>
  </si>
  <si>
    <t>Proportion de traitements échoués ou incomplets (paludisme simple)</t>
  </si>
  <si>
    <t>Proportion de traitements échoués ou incomplets (paludisme grave)</t>
  </si>
  <si>
    <t>Proportion de traitements échoués ou incomplets (paludisme asymptomatique)</t>
  </si>
  <si>
    <t>Proportion de traitements réussis (paludisme latent)</t>
  </si>
  <si>
    <t>Proportion de traitements réussis (paludisme simple)</t>
  </si>
  <si>
    <t>Proportion de traitements réussis (paludisme grave)</t>
  </si>
  <si>
    <t>Proportion de traitements réussis (paludisme asymptomatique)</t>
  </si>
  <si>
    <t>Proportion de traitements achevés ne éliminant pas les hypnozoïdes (paludisme simple)</t>
  </si>
  <si>
    <t>Proportion de traitements achevés ne éliminant pas les hypnozoïdes (paludisme grave)</t>
  </si>
  <si>
    <t>Proportion de traitements achevés ne éliminant pas les hypnozoïdes (paludisme asymptomatique)</t>
  </si>
  <si>
    <t>Poids d'invalidité pour paludisme grave</t>
  </si>
  <si>
    <t>Nombre moyen d'années perdues en raison de décès prématuré</t>
  </si>
  <si>
    <t>DALY</t>
  </si>
  <si>
    <t>Incidence humaine (cas par personne)</t>
  </si>
  <si>
    <t>Display language: English</t>
  </si>
  <si>
    <t>Display language: Français</t>
  </si>
  <si>
    <t>avg_time_diag</t>
  </si>
  <si>
    <t>Average time until diagnosis for new malaria cases</t>
  </si>
  <si>
    <t>days</t>
  </si>
  <si>
    <t>(min((huPs+hsPs) / max((J_uPstest:+J_sPstest:), 1e-15),10))/365</t>
  </si>
  <si>
    <t>avg_time_test</t>
  </si>
  <si>
    <t>Average time until testing for malaria-like symptoms</t>
  </si>
  <si>
    <t>(min((hSs+hLs+huPs+hsPs+haPs) / max((J_stest:+J_ltest:+J_uPstest:+J_sPstest:+J_aPstest:), 1e-15),10))/365</t>
  </si>
  <si>
    <t>lt_prev</t>
  </si>
  <si>
    <t>E_inf_prop</t>
  </si>
  <si>
    <t>L_inf_prop</t>
  </si>
  <si>
    <t>1 - E_inf_prop</t>
  </si>
  <si>
    <t>Proportion of Infection to latent stage (rather than exposed, e.g. vivax)</t>
  </si>
  <si>
    <t>Proportion d'infection au stade latent (plutôt qu'exposée, par exemple vivax)</t>
  </si>
  <si>
    <t>1 - aP_prop - sP_prop</t>
  </si>
  <si>
    <t>Proportion d'infection au stade exposé (le reste à latent, par exemple vivax)</t>
  </si>
  <si>
    <t>Proportion éligible au traitement si dépistée et testée lorsqu'elle sont susceptible</t>
  </si>
  <si>
    <t>Proportion éligible au traitement si dépistée et testée avec le paludisme simple</t>
  </si>
  <si>
    <t>Proportion éligible au traitement si dépistage et testée avec le paludisme asymptomatique</t>
  </si>
  <si>
    <t>Proportion de personnes décédées pendant le traitement du paludisme simple</t>
  </si>
  <si>
    <t>Proportion de traitements réussis (parmi ceux qui n’entraînent pas de morts)</t>
  </si>
  <si>
    <t>Proportion de traitements achevés avec succès qui n'élimine pas les hypnozoïdes</t>
  </si>
  <si>
    <t>Poids d'invalidité pour paludisme simple</t>
  </si>
  <si>
    <t>Espérance de vie des moustiques en absence des programmes</t>
  </si>
  <si>
    <t>Probabilité de transmission aux humaines</t>
  </si>
  <si>
    <t>Piqûres par moustique par jour en absence des programme</t>
  </si>
  <si>
    <t>Durée du période de latence en semaines</t>
  </si>
  <si>
    <t>Nombres de jours pour récupérer naturellement</t>
  </si>
  <si>
    <t>hL, hLs, hLt</t>
  </si>
  <si>
    <t>Human malaria-like symptoms prevalence</t>
  </si>
  <si>
    <t>init</t>
  </si>
  <si>
    <t>Initialization</t>
  </si>
  <si>
    <t>Proportion du mortalité si le paludisme simple n'est pas traité</t>
  </si>
  <si>
    <t>Proportion du mortalité si le paludisme grave n'est pas traité</t>
  </si>
  <si>
    <t>Proportion of people who die if severe malaria is left untreated</t>
  </si>
  <si>
    <t>All who have malaria-like symptoms (fever)</t>
  </si>
  <si>
    <t>sym_prev</t>
  </si>
  <si>
    <t>Proportion of new malaria cases that are severe</t>
  </si>
  <si>
    <t>Proportion of new malaria cases that are asymptomatic</t>
  </si>
  <si>
    <t>Proportion of new malaria cases that are uncomplicated</t>
  </si>
  <si>
    <t>Proportion de nouveaux cas de paludisme asymptomatiques</t>
  </si>
  <si>
    <t>Proportion de nouveaux cas de paludisme graves</t>
  </si>
  <si>
    <t>Proportion de nouveaux cas de paludisme non compliqués</t>
  </si>
  <si>
    <t>h_cases</t>
  </si>
  <si>
    <t>Of uncomplicated malaria cases in one year, number ever diagnosed</t>
  </si>
  <si>
    <t>Of uncomplicated malaria cases in one year, number naturally recovered without diagnosis</t>
  </si>
  <si>
    <t>Of uncomplicated malaria cases in one year, number died from malaria without diagnosis</t>
  </si>
  <si>
    <t>casc_u_diag</t>
  </si>
  <si>
    <t>casc_u_rec</t>
  </si>
  <si>
    <t>casc_u_mort</t>
  </si>
  <si>
    <t>casc_ud_succ</t>
  </si>
  <si>
    <t>casc_ud_lat</t>
  </si>
  <si>
    <t>casc_ud_fail</t>
  </si>
  <si>
    <t>casc_ud_mort</t>
  </si>
  <si>
    <t>casc_s_diag</t>
  </si>
  <si>
    <t>casc_s_rec</t>
  </si>
  <si>
    <t>casc_s_mort</t>
  </si>
  <si>
    <t>casc_sd_succ</t>
  </si>
  <si>
    <t>casc_sd_lat</t>
  </si>
  <si>
    <t>casc_sd_fail</t>
  </si>
  <si>
    <t>casc_sd_mort</t>
  </si>
  <si>
    <t>Of severe malaria cases in one year, number ever diagnosed</t>
  </si>
  <si>
    <t>Of severe malaria cases in one year, number naturally recovered without diagnosis</t>
  </si>
  <si>
    <t>Of severe malaria cases in one year, number died from malaria without diagnosis</t>
  </si>
  <si>
    <t>Of diagnosed severe malaria cases in one year, number successfully treated</t>
  </si>
  <si>
    <t>Of diagnosed severe malaria cases in one year, number completed treatment but with latent malaria remaining</t>
  </si>
  <si>
    <t>Of diagnosed severe malaria cases in one year, number failed treatment/LTFU</t>
  </si>
  <si>
    <t>Of diagnosed severe malaria cases in one year, number died during treatment</t>
  </si>
  <si>
    <t>Of diagnosed uncomplicated malaria cases in one year, number successfully treated</t>
  </si>
  <si>
    <t>Of diagnosed uncomplicated malaria cases in one year, number completed treatment but with latent malaria remaining</t>
  </si>
  <si>
    <t>Of diagnosed uncomplicated malaria cases in one year, number failed treatment/LTFU</t>
  </si>
  <si>
    <t>Of diagnosed uncomplicated malaria cases in one year, number died during treatment</t>
  </si>
  <si>
    <t>h_u_cases</t>
  </si>
  <si>
    <t>h_s_cases</t>
  </si>
  <si>
    <t>J_active:huPs</t>
  </si>
  <si>
    <t>J_active:hsPs</t>
  </si>
  <si>
    <t>h_u_cases + h_s_cases</t>
  </si>
  <si>
    <t>Incidence humaine simple du paludisme (nombre)</t>
  </si>
  <si>
    <t>Incidence du paludisme grave chez l'homme (nombre)</t>
  </si>
  <si>
    <t>Nombre de cas de paludisme non compliqués en un an, nombre jamais diagnostiqué</t>
  </si>
  <si>
    <t>Nombre de cas de paludisme non compliqués en un an, nombre de cas guéris naturellement sans diagnostic</t>
  </si>
  <si>
    <t>Nombre de cas de paludisme non compliqués en un an, nombre de décès dus au paludisme sans diagnostic</t>
  </si>
  <si>
    <t>Nombre de cas de paludisme diagnostiqués sans complications en un an, nombre de cas traités avec succès</t>
  </si>
  <si>
    <t>Nombre de cas de paludisme diagnostiqués sans complications en un an, nombre de patients ayant achevé le traitement mais restant avec un paludisme latent</t>
  </si>
  <si>
    <t>Nombre de cas de paludisme non compliqués diagnostiqués en un an, nombre de traitements ayant échoué / LTFU</t>
  </si>
  <si>
    <t>Nombre de cas de paludisme non compliqués diagnostiqués en un an, nombre de décès pendant le traitement</t>
  </si>
  <si>
    <t>Nombre de cas de paludisme grave en un an, nombre jamais diagnostiqué</t>
  </si>
  <si>
    <t>Parmi les cas graves de paludisme en un an, le nombre de cas s'est naturellement rétabli sans diagnostic</t>
  </si>
  <si>
    <t>Nombre de cas graves de paludisme en un an, nombre de décès dus au paludisme sans diagnostic</t>
  </si>
  <si>
    <t>Nombre de cas graves de paludisme diagnostiqués en un an, nombre de cas traités avec succès</t>
  </si>
  <si>
    <t>Nombre de cas de paludisme grave diagnostiqués en un an, nombre de patients ayant achevé le traitement mais restant avec un paludisme latent</t>
  </si>
  <si>
    <t>Nombre de cas graves de paludisme diagnostiqués en un an, nombre de traitements ayant échoué / LTFU</t>
  </si>
  <si>
    <t>Nombre de cas graves de paludisme diagnostiqués en un an, nombre de décès pendant le traitement</t>
  </si>
  <si>
    <t>Délai moyen nécessaire au diagnostic des nouveaux cas de paludisme</t>
  </si>
  <si>
    <t>Délai moyen de dépistage des symptômes ressemblant au paludisme</t>
  </si>
  <si>
    <t>Nombre de cas d’incidents par mois (maximum en haute saison)</t>
  </si>
  <si>
    <t>Nombre d'incidents par mois (le plus bas hors saison)</t>
  </si>
  <si>
    <t>J_active:huPs * :huPt/max((:huPt+huPs:hddd+huPs:haP),1e-15)</t>
  </si>
  <si>
    <t>J_active:hsPs * :hsPt/max((:hsPt+hsPs:hddd+hsPs:haP),1e-15)</t>
  </si>
  <si>
    <t>J_active:huPs * huPs:haP/max((:huPt+huPs:hddd+huPs:haP),1e-15)</t>
  </si>
  <si>
    <t>J_active:huPs * huPs:hddd/max((:huPt+huPs:hddd+huPs:haP),1e-15)</t>
  </si>
  <si>
    <t>J_active:hsPs * hsPs:haP/max((:hsPt+hsPs:hddd+hsPs:haP),1e-15)</t>
  </si>
  <si>
    <t>J_active:hsPs * hsPs:hddd/max((:hsPt+hsPs:hddd+hsPs:haP),1e-15)</t>
  </si>
  <si>
    <t>casc_u_diag * J_uPt:hR/max((huPt:),1e-15)</t>
  </si>
  <si>
    <t>casc_u_diag *J_uPt:hL/max((huPt:),1e-15)</t>
  </si>
  <si>
    <t>casc_u_diag * J_uPt:haP/max((huPt:),1e-15)</t>
  </si>
  <si>
    <t>casc_u_diag * J_uPt:hddt/max((huPt:),1e-15)</t>
  </si>
  <si>
    <t>casc_s_diag * J_sPt:hR/max((hsPt:J_sPt),1e-15)</t>
  </si>
  <si>
    <t>casc_s_diag *  J_sPt:hL/max((hsPt:J_sPt),1e-15)</t>
  </si>
  <si>
    <t>casc_s_diag *  J_sPt:haP/max((hsPt:J_sPt),1e-15)</t>
  </si>
  <si>
    <t>casc_s_diag *  J_sPt:hddt/max((hsPt:J_sPt),1e-15)</t>
  </si>
  <si>
    <t>Human latent prevalence (e.g. vivax)</t>
  </si>
  <si>
    <t>Population type</t>
  </si>
  <si>
    <t>Guidance</t>
  </si>
  <si>
    <t>hum</t>
  </si>
  <si>
    <t>Code name</t>
  </si>
  <si>
    <t>env</t>
  </si>
  <si>
    <t>Environmental</t>
  </si>
  <si>
    <t>mos</t>
  </si>
  <si>
    <t>Human populations</t>
  </si>
  <si>
    <t>Mosquito populations</t>
  </si>
  <si>
    <t>From population type</t>
  </si>
  <si>
    <t>To population type</t>
  </si>
  <si>
    <t>Mosquito biting weightings (to human)</t>
  </si>
  <si>
    <t>Mosquito biting weightings (to mosquito)</t>
  </si>
  <si>
    <t>hb_wgt</t>
  </si>
  <si>
    <t>mb_wgt</t>
  </si>
  <si>
    <t>m_foi_in</t>
  </si>
  <si>
    <t>m_foi_in * trans_HM * m_bite_rate * m_bite_factor</t>
  </si>
  <si>
    <t>Force of infection experienced by mosquitoes due to human prevalence</t>
  </si>
  <si>
    <t>TBD</t>
  </si>
  <si>
    <t>h_foi_in</t>
  </si>
  <si>
    <t>Force of infection experienced by humans due to mosquito prevalence</t>
  </si>
  <si>
    <t>Is derivative</t>
  </si>
  <si>
    <t>m_sus</t>
  </si>
  <si>
    <t>Mosquito infectious proportion</t>
  </si>
  <si>
    <t>Mosquito exposed proportion</t>
  </si>
  <si>
    <t>Mosquito susceptible proportion</t>
  </si>
  <si>
    <t>m_exp</t>
  </si>
  <si>
    <t>1-m_prev-m_exp</t>
  </si>
  <si>
    <t>m_mort</t>
  </si>
  <si>
    <t>SRC_POP_AVG(inf_prev, mb_wgt)</t>
  </si>
  <si>
    <t>SRC_POP_AVG(m_prev, hb_wgt)</t>
  </si>
  <si>
    <t>m_pop_seasonal</t>
  </si>
  <si>
    <t>m_pop_variation</t>
  </si>
  <si>
    <t>m_peak_season</t>
  </si>
  <si>
    <t>Peak month for malaria (Jan = 1, Dec = 12)</t>
  </si>
  <si>
    <t>Mosquito seasonal population modifier</t>
  </si>
  <si>
    <t>(sin((t-(m_peak_season+3)/12.0)* 2.0 * pi) * (m_incub_max - m_incub_min) / 2.0) + (m_incub_max + m_incub_min) / 2.0</t>
  </si>
  <si>
    <t>This parameter will directly influence seasonal mosquito prevalence by changing the rate at which mosquitoes move from 'exposed' to 'infected'.</t>
  </si>
  <si>
    <t>This parameter is used to determine the probability that a mosquito will die at each time step in the model. It is assumed that this rate is constant and does not change depending on the infection status of the mosquito.
The default value is 35 days.</t>
  </si>
  <si>
    <t>The probability that a human is infected with malaria after being bitten by an infectious mosquito.
The default value is 0.05</t>
  </si>
  <si>
    <t>The probability that a mosquito is infected with malaria after biting an infectious human.
The default value is 0.47</t>
  </si>
  <si>
    <t>This parameter represents the average duration in days of fevers and other malaria-like symptoms that are NOT caused by a malaria case, but that should be tested in case of malaria.
The default value is 7 days.</t>
  </si>
  <si>
    <t>This parameter represents the total number of people within each population who are estimated to have developed fever or other malaria-like symptoms NOT caused by malaria over a year.</t>
  </si>
  <si>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</si>
  <si>
    <t>This parameter represents the incubation period of malaria in days.
The default value is 10 days.</t>
  </si>
  <si>
    <t>This parameter represents the average duration of latent malaria (e.g. vivax) before it activates and the person moves to exposed.</t>
  </si>
  <si>
    <t>This parameter is used to calculate malaria-related DALYs (disability-adjusted life years). The value entered should be the life expectancy for a person who is already within the target compartment rather than the average life expectancy for an infant.</t>
  </si>
  <si>
    <t>This parameter is used to calculate malaria-related DALYs (disability-adjusted life years). The value entered should be the average age of people in the compartment - e.g. for a "children 0-4 years" population the average age would be approximately 2.5 years.</t>
  </si>
  <si>
    <t>This parameter is used to determine the proportion of new cases that are asymptomatic (typically because the person already had antibodies present) - this proportion should be higher in older populations, and higher in settings with high infectious prevalence.</t>
  </si>
  <si>
    <t>Average duration of parasites + antibodies after natural recovery</t>
  </si>
  <si>
    <t>This parameter is used to determine the average duration that people spend in the asymptomatic/naturally recovered/chronic/parasites+antibodies compartment, e.g. the time it takes on average for a person to stop being infectious to mosquitoes if not treated.</t>
  </si>
  <si>
    <t>Typically this parameter would be close to zero, and only higher due to the false positive rate of diagnosis.
In a setting where malaria is assumed based on symptoms rather than tested, this could be much higher.</t>
  </si>
  <si>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</si>
  <si>
    <t>Typically this parameter would be close to one, and only lower due to the false negative rate of diagnosis.
In a setting with very limited resources where only severe cases have received treatment during some historical times, this could be lower.</t>
  </si>
  <si>
    <t>Typically this parameter would be close to one, and only lower due to the false negative rate of diagnosis - which in the case of severe malaria is likely to be very low.</t>
  </si>
  <si>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</si>
  <si>
    <t>This parameter represents the duration of immunity after the successful conclusion of treatment for malaria in which people are not susceptible to infection.</t>
  </si>
  <si>
    <t>This parameter represents the total number of annual births in each population each year.
This is the number of births IN the population, not TO the population so e.g. births should be for "children 0-4 years" rather than for "pregnant women".</t>
  </si>
  <si>
    <t>This parameter represents the annual probability of death due to reasons unrelated to malaria, and applies to all compartments equally regardless of malaria status.</t>
  </si>
  <si>
    <t>This parameter represents the proportion of people who will die due to malaria if uncomplicated malaria is not treated.
Typically this would be very low, but it may vary depending on the setting.</t>
  </si>
  <si>
    <t>This parameter represents the proportion of people who will die due to malaria during treatment for severe malaria.
Typically this would be low but it may vary depending on the setting and the average time taken until diagnosis.</t>
  </si>
  <si>
    <t>This parameter represents the proportion of people who will die due to malaria during treatment for uncomplicated malaria.
Typically this would be extremely low, but it may vary depending on the setting and the average time taken until diagnosis.</t>
  </si>
  <si>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</si>
  <si>
    <t>This parameter is not used as input to the model, but may be useful for comparison with model output.</t>
  </si>
  <si>
    <t>h_nets_available</t>
  </si>
  <si>
    <t>h_nets_delivered</t>
  </si>
  <si>
    <t>h_nets_pp</t>
  </si>
  <si>
    <t>prog</t>
  </si>
  <si>
    <t>h_nets_coverage</t>
  </si>
  <si>
    <t>At least one value is necessary for this parameter in order to initialize the model in the first time step, subsequent values will not be used by the model, but may be compared with model output for calibration purposes.</t>
  </si>
  <si>
    <t>This parameter is not used  as input to the model, but may be useful for comparison with model output for calibration purposes, representing the proportion of each population that had an available bednet to sleep under the previous night.</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</si>
  <si>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</si>
  <si>
    <t>Number of people covered by one LLIN</t>
  </si>
  <si>
    <t>LLIN coverage</t>
  </si>
  <si>
    <t>m_net_impact_mort</t>
  </si>
  <si>
    <t>Number of LLINs available</t>
  </si>
  <si>
    <t>Impact of LLINs on the biting rate of mosquitoes</t>
  </si>
  <si>
    <t>Impact of LLINs on the mortality rate of mosquitoes</t>
  </si>
  <si>
    <t>h_nets_utilization</t>
  </si>
  <si>
    <t>This parameter should represent the utilization of bednets for those who have them available.</t>
  </si>
  <si>
    <t>LLIN utilization</t>
  </si>
  <si>
    <t>h_nets_coverage * h_nets_utilization</t>
  </si>
  <si>
    <t xml:space="preserve">Proportion of the population that sleeps under a bednet </t>
  </si>
  <si>
    <t>h_nets_sleeps</t>
  </si>
  <si>
    <t>m_impacted_nets</t>
  </si>
  <si>
    <t>SRC_POP_AVG(h_nets_sleeps, mb_wgt)</t>
  </si>
  <si>
    <t>Proportion of mosquito bites impacted by LLINs</t>
  </si>
  <si>
    <t>This parameter is used to determine an adjusted effective mosquito population, while assuming that the mosquitoes that are able to bite humans continue to do so at the regular rate.
This is interpreted as a multiplier to the biting rate in humans.</t>
  </si>
  <si>
    <t>m_net_impact_bites</t>
  </si>
  <si>
    <t>h_irs_spraying</t>
  </si>
  <si>
    <t>m_irs_impact_bites</t>
  </si>
  <si>
    <t>m_irs_impact_mort</t>
  </si>
  <si>
    <t>m_impacted_irs</t>
  </si>
  <si>
    <t>h_irs_covered</t>
  </si>
  <si>
    <t>The proportion of households targeted by indoor residual spraying programs each year.
This parameter is likely to be targeted by programs.</t>
  </si>
  <si>
    <t>h_irs_duration</t>
  </si>
  <si>
    <t>h_nets_duration</t>
  </si>
  <si>
    <t>This parameter represents the average functional duration of LLINs after distribution, including loss or deterioration.</t>
  </si>
  <si>
    <t>Average lifespan of LLINs</t>
  </si>
  <si>
    <t>Average lifespan of IRS</t>
  </si>
  <si>
    <t>This parameter represents the average functional duration of IRS coverage, typically due to insecticides becoming ineffective over time but also factoring in any loss due to e.g. deliberate interior repainting of houses.</t>
  </si>
  <si>
    <t>Proportion of houses sprayed with IRS per year</t>
  </si>
  <si>
    <t>At least one value is necessary for this parameter in order to initialize the model in the first time step, subsequent values will not be used by the model, but may be compared with model output for calibration purposes.
This represents the proportion of houses actually covered at any given time by IRS taking into account how recently they were sprayed and the effective duration of spraying.</t>
  </si>
  <si>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</si>
  <si>
    <t>Proportion of the population covered by IRS</t>
  </si>
  <si>
    <t>Impact of IRS on the biting rate of mosquitoes</t>
  </si>
  <si>
    <t>Impact of IRS on the mortality rate of mosquitoes</t>
  </si>
  <si>
    <t>Proportion of mosquito bites impacted by IRS</t>
  </si>
  <si>
    <t>SRC_POP_AVG(h_irs_covered, mb_wgt)</t>
  </si>
  <si>
    <t>SRC_POP_AVG(m_bite_factor, hb_wgt)</t>
  </si>
  <si>
    <t>m_pop_factor</t>
  </si>
  <si>
    <t>Impact of other programs on the overall mosquito population size</t>
  </si>
  <si>
    <t>This parameter is used to represent any other programmatic impact directly on the mosquito population size, such as larviciding.
The value entered here will be used as a proportion scaling factor influencing the frequency of biting in mosquito populations</t>
  </si>
  <si>
    <t>Mosquito population seasonality</t>
  </si>
  <si>
    <t>(1 - m_net_impact_bites * m_impacted_nets)*(1 - m_irs_impact_bites * m_impacted_irs)*(1-m_pop_factor)*m_pop_seasonal</t>
  </si>
  <si>
    <t>Relative risk adjustment for bites in mosquito population</t>
  </si>
  <si>
    <t>Relative risk adjustment for mosquito mortality</t>
  </si>
  <si>
    <t>Relative risk adjustment for bites in human population</t>
  </si>
  <si>
    <t>h_foi_in * trans_MH * h_bite_rate * h_bite_factor*foi_factor</t>
  </si>
  <si>
    <t>This parameter may be calibrated historically based on programs that have been implemented that will reduce the probability that a human becomes infected with malaria such as vaccines, and will be influenced directly by programs.</t>
  </si>
  <si>
    <t>Calibration and seasonality</t>
  </si>
  <si>
    <t>Program impacts</t>
  </si>
  <si>
    <t>At least one value is necessary to initialize the model in the first time step.
The default value is zero, but better calibration results are likely to be achieved by adjusting this.</t>
  </si>
  <si>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</si>
  <si>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</si>
  <si>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not used as an input for the model, but may be useful for calibration.
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</si>
  <si>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</si>
  <si>
    <t>This parameter is not used as an input for the model, but may be useful for calibration.
The equivalent model output is the proportion of all people currently alive who have a latent (e.g. vivax) malaria infection, but not including anyone with an active case of malaria.</t>
  </si>
  <si>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</si>
  <si>
    <r>
      <t xml:space="preserve">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t>
    </r>
    <r>
      <rPr>
        <b/>
        <sz val="11"/>
        <color theme="1"/>
        <rFont val="Calibri"/>
        <family val="2"/>
        <scheme val="minor"/>
      </rPr>
      <t>cases</t>
    </r>
    <r>
      <rPr>
        <sz val="11"/>
        <color theme="1"/>
        <rFont val="Calibri"/>
        <family val="2"/>
        <scheme val="minor"/>
      </rPr>
      <t xml:space="preserve"> </t>
    </r>
    <r>
      <rPr>
        <b/>
        <sz val="11"/>
        <color theme="1"/>
        <rFont val="Calibri"/>
        <family val="2"/>
        <scheme val="minor"/>
      </rPr>
      <t>per person per year</t>
    </r>
    <r>
      <rPr>
        <sz val="11"/>
        <color theme="1"/>
        <rFont val="Calibri"/>
        <family val="2"/>
        <scheme val="minor"/>
      </rPr>
      <t>.</t>
    </r>
  </si>
  <si>
    <t>This will be used to determine when in the year the mosquito population peaks and hence where the incubation period of malaria in mosquitoes is shortest.</t>
  </si>
  <si>
    <t>The number of times per day that a mosquito will bite a human on average.
The default value is 0.33 - representing mosquitoes feeding from humans on average once every three days. Different mosquito species may have different rates.</t>
  </si>
  <si>
    <t>Enter the number of people in each population that are estimated to have malaria-like symptoms without having malaria, for example the number of people exhibiting symptoms of fever</t>
  </si>
  <si>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</si>
  <si>
    <t>This parameter represents the proportion of new infections that will be standard malaria cases after the standard exposure period.
Other new infections are assumed to be vivax infections that will remain as latent infections for a long period of time.</t>
  </si>
  <si>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</si>
  <si>
    <t>mal_deaths</t>
  </si>
  <si>
    <t>This parameter is not used as an input to the model, but it may be useful to enter estimates for the purposes of calibration.</t>
  </si>
  <si>
    <t>:hddd + :hddt</t>
  </si>
  <si>
    <t>Number of people with malaria-like symptoms screened for treatment (annual)</t>
  </si>
  <si>
    <t>Relative population infection susceptibility</t>
  </si>
  <si>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</si>
  <si>
    <t>This parameter represents the recommended number of people that can be covered on average by one bednet.
WHO recommends 1 LLIN per 2 people at risk for malaria, however due to households with odd numbers of people a valu of 1.8 is typically appropriate to determine the practical coverage and procurement necessary to acieve full coverage.
Source: https://www.who.int/malaria/mpac/mpac-oct2017-erg-universal-coverage-session9-presentation.pdf?ua=1</t>
  </si>
  <si>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</si>
  <si>
    <t>p_rdt</t>
  </si>
  <si>
    <t>p_rdt_s</t>
  </si>
  <si>
    <t>Daily probability of testing for people with malaria-like symptoms</t>
  </si>
  <si>
    <t>Daily probability of testing for people with severe malaria-like symptoms</t>
  </si>
  <si>
    <t>calib</t>
  </si>
  <si>
    <t>This parameter represents the daily probability that someone with malaria-like symptoms (including uncomplicated malaria, or non-malarial fevers) will be screened/tested for malaria</t>
  </si>
  <si>
    <t>inc_per1000</t>
  </si>
  <si>
    <t>Malaria incidence per 1000</t>
  </si>
  <si>
    <t>num_tests</t>
  </si>
  <si>
    <t>p_rdt:flow + p_rdt_s:flow</t>
  </si>
  <si>
    <t>Number of malaria tests per year</t>
  </si>
  <si>
    <t>:hddt</t>
  </si>
  <si>
    <t>mal_deaths_treat</t>
  </si>
  <si>
    <t>Malaria-related deaths (confirmed during treatment)</t>
  </si>
  <si>
    <t>This parameter is not used as an input for the model, but may be useful for calibration.
The equivalent model output is the proportion of all people currently alive who have malaria-like symptoms (e.g. fever) and could be treated as presumptive malaria but have not been confirmed.</t>
  </si>
  <si>
    <t>Human incidence (diagnosed cases per person)</t>
  </si>
  <si>
    <t>h_inci_diag</t>
  </si>
  <si>
    <t>Human uncomplicated malaria incident cases</t>
  </si>
  <si>
    <t>Human severe malaria incident cases</t>
  </si>
  <si>
    <t>Incident cases per month (highest diagnosed in peak season)</t>
  </si>
  <si>
    <t>Incident cases per month (lowest diagnosed in low season)</t>
  </si>
  <si>
    <t>h_diag_monthly_peak</t>
  </si>
  <si>
    <t>h_diag_monthly_low</t>
  </si>
  <si>
    <t>test_annual</t>
  </si>
  <si>
    <t>:hSt + :hLt + :huPt + :haPt</t>
  </si>
  <si>
    <t>:hsPt</t>
  </si>
  <si>
    <t>dur_treat</t>
  </si>
  <si>
    <t>This parameter is used to determine the duration that people spend in treatment</t>
  </si>
  <si>
    <t>Duration of malaria treatment</t>
  </si>
  <si>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</si>
  <si>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</si>
  <si>
    <t>max((sin((t-(m_peak_season-3.0)/12.0)* 2.0* pi) * (m_pop_variation-1.0)),0) + 1.0</t>
  </si>
  <si>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</si>
  <si>
    <t>test_positivity</t>
  </si>
  <si>
    <t>Malaria test positivity</t>
  </si>
  <si>
    <t>Taux de positivité aux tests de paludisme</t>
  </si>
  <si>
    <t>This parameter is not used as an input to the model, but it may be useful for calibration. This parameter represents the ratio equalling:  positive test results divided by number of tests conducted for people with malaria-like symptoms including malaria.</t>
  </si>
  <si>
    <t>Malaria-like symptoms seasonality</t>
  </si>
  <si>
    <t>mls_variation</t>
  </si>
  <si>
    <t>mls_seasonal</t>
  </si>
  <si>
    <t>Seasonally modified people developing malaria-like symptoms per year</t>
  </si>
  <si>
    <t>(TBD seasonally modified) Personnes développant des symptômes similaires au paludisme par an</t>
  </si>
  <si>
    <t>mls_rate * mls_seasonal * (hS+hL+haP)</t>
  </si>
  <si>
    <t>(sin(t* 2.0* pi) * mls_variation) + 1.0</t>
  </si>
  <si>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</si>
  <si>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</si>
  <si>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1/(max((1 - m_net_impact_mort * m_impacted_nets)*(1 - m_irs_impact_mort * m_impacted_irs),1e-15))</t>
  </si>
  <si>
    <t>mal_deaths_low</t>
  </si>
  <si>
    <t>mal_deaths_high</t>
  </si>
  <si>
    <t>h_cases_low</t>
  </si>
  <si>
    <t>h_cases_high</t>
  </si>
  <si>
    <t>This value is not used as input by the model, but can be useful for calibration in comparison with model output.
The value output by the model is the number of incident malaria cases at each time step (whether diagnosed or not) scaled to an annual value - best estimate</t>
  </si>
  <si>
    <t>This value is not used as input by the model, but can be useful for calibration in comparison with model output.
The value output by the model is the number of incident malaria cases at each time step (whether diagnosed or not) scaled to an annual value - low estimate</t>
  </si>
  <si>
    <t>This value is not used as input by the model, but can be useful for calibration in comparison with model output.
The value output by the model is the number of incident malaria cases at each time step (whether diagnosed or not) scaled to an annual value - high estimate</t>
  </si>
  <si>
    <t>This parameter is not used as an input to the model, but it may be useful to enter estimates for the purposes of calibration. This parameter for malaria-related deaths (total) includes undiagnosed cases - best estimate.</t>
  </si>
  <si>
    <t>This parameter is not used as an input to the model, but it may be useful to enter estimates for the purposes of calibration. This parameter for malaria-related deaths (total) includes undiagnosed cases - low estimate.</t>
  </si>
  <si>
    <t>This parameter is not used as an input to the model, but it may be useful to enter estimates for the purposes of calibration. This parameter for malaria-related deaths (total) includes undiagnosed cases - high estimate.</t>
  </si>
  <si>
    <t>Malaria-related deaths - high</t>
  </si>
  <si>
    <t>Malaria-related deaths - low</t>
  </si>
  <si>
    <t>Malaria-related deaths - best</t>
  </si>
  <si>
    <t>Human incident cases - best</t>
  </si>
  <si>
    <t>Human incident cases - low</t>
  </si>
  <si>
    <t>Human incident cases - high</t>
  </si>
  <si>
    <t>(h_nets_available* h_nets_pp) / max(alive, 1e-15)</t>
  </si>
  <si>
    <t>h_irs_spraying - h_irs_covered/max(h_irs_duration,1e-15)</t>
  </si>
  <si>
    <t>(:hSt + :hLt + :huPt + :hsPt + :haPt)/max(alive,1e-15)</t>
  </si>
  <si>
    <t>h_cases/max(alive,1e-15)</t>
  </si>
  <si>
    <t>1/max(m_incub_duration,1e-15)</t>
  </si>
  <si>
    <t>m_mor_factor/max(m_life_exp,1e-15)</t>
  </si>
  <si>
    <t>(1 - foi)/max(avg_dur_imm,1e-15)</t>
  </si>
  <si>
    <t>1-(1-uPdeath_prop)**(1/max(nat_rec,1e-15))</t>
  </si>
  <si>
    <t>1-(1-sPdeath_prop)**(1/max(nat_rec,1e-15))</t>
  </si>
  <si>
    <t>1000*h_cases/max(alive,1e-15)</t>
  </si>
  <si>
    <t>(S_pos:flow+L_pos:flow+uP_pos:flow+aP_pos:flow+sP_pos:flow)/max(num_tests,1e-15)</t>
  </si>
  <si>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</si>
  <si>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</si>
  <si>
    <t>This parameter is used by the model to determine the proportion of new malaria cases that are severe, and should represent the actual estimated proportion of severe malaria cases rather than the (typically much higher) proportion of diagnosed cases that are severe.</t>
  </si>
  <si>
    <t>prop_nets_delivered</t>
  </si>
  <si>
    <t>Proportion of the population receiving a new LLINs or other bednet per year</t>
  </si>
  <si>
    <t>Number of LLINs or other bednets newly available per year</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</si>
  <si>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t>
  </si>
  <si>
    <t>prop_nets_delivered * alive</t>
  </si>
  <si>
    <t>net_tfer</t>
  </si>
  <si>
    <t>Exchange of LLINs between human populations</t>
  </si>
  <si>
    <t>Number of LLINs exchanged with other populations (outgoing)</t>
  </si>
  <si>
    <t>Number of LLINs exchanged with other populations (incoming)</t>
  </si>
  <si>
    <t>Proportion of LLINs exchanged with other populations (outgoing)</t>
  </si>
  <si>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</si>
  <si>
    <t>h_nets_exchange_rate</t>
  </si>
  <si>
    <t>h_nets_available * h_nets_exchange_rate</t>
  </si>
  <si>
    <t>SRC_POP_AVG(h_outgoing_nets, net_tfer)</t>
  </si>
  <si>
    <t>h_outgoing_nets</t>
  </si>
  <si>
    <t>h_incoming_nets</t>
  </si>
  <si>
    <t>h_nets_delivered - h_nets_available/max(h_nets_duration,1e-15) - h_outgoing_nets + h_incoming_nets</t>
  </si>
  <si>
    <t>100000 * mal_deaths/alive</t>
  </si>
  <si>
    <t>Malaria-related deaths per 100,000</t>
  </si>
  <si>
    <t>Malaria-related deaths per 100K</t>
  </si>
  <si>
    <t>mal_deaths_per100K</t>
  </si>
  <si>
    <t>365 * (m_exp*m_incub - m_prev*m_mort)</t>
  </si>
  <si>
    <t xml:space="preserve">365 * ((1-m_prev-m_exp)*m_foi - m_exp*(m_mort + m_incub)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</si>
</sst>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20" fillId="0" borderId="0"/>
  </cellStyleXfs>
  <cellXfs count="7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0" fillId="0" borderId="0" xfId="0" applyFont="1" applyFill="1" applyAlignment="1">
      <alignment horizontal="left"/>
    </xf>
    <xf numFmtId="0" fontId="2" fillId="0" borderId="11" xfId="0" applyFont="1" applyBorder="1"/>
    <xf numFmtId="0" fontId="0" fillId="0" borderId="0" xfId="0" quotePrefix="1" applyFont="1" applyAlignment="1">
      <alignment horizontal="left"/>
    </xf>
    <xf numFmtId="0" fontId="0" fillId="0" borderId="0" xfId="0" applyFont="1" applyAlignment="1">
      <alignment horizontal="center"/>
    </xf>
    <xf numFmtId="0" fontId="17"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0" fillId="0" borderId="0" xfId="0" applyBorder="1" applyAlignment="1">
      <alignment wrapText="1"/>
    </xf>
    <xf numFmtId="0" fontId="0" fillId="0" borderId="0" xfId="0" applyFont="1" applyAlignment="1">
      <alignment horizontal="center" wrapText="1"/>
    </xf>
    <xf numFmtId="0" fontId="0" fillId="0" borderId="0" xfId="0" applyProtection="1">
      <protection locked="0"/>
    </xf>
    <xf numFmtId="0" fontId="0" fillId="0" borderId="0" xfId="0" applyNumberFormat="1" applyBorder="1" applyAlignment="1">
      <alignment horizontal="left"/>
    </xf>
    <xf numFmtId="0" fontId="0" fillId="0" borderId="0" xfId="0" applyAlignment="1">
      <alignment horizontal="center" wrapText="1"/>
    </xf>
    <xf numFmtId="0" fontId="17" fillId="0" borderId="0" xfId="0" applyFont="1" applyAlignment="1">
      <alignment horizontal="left" wrapText="1"/>
    </xf>
    <xf numFmtId="0" fontId="23" fillId="0" borderId="0" xfId="0" applyFont="1" applyAlignment="1">
      <alignment horizontal="left"/>
    </xf>
    <xf numFmtId="0" fontId="17" fillId="0" borderId="0" xfId="0" applyFont="1"/>
    <xf numFmtId="0" fontId="17" fillId="0" borderId="0" xfId="0" applyFont="1" applyBorder="1" applyAlignment="1">
      <alignment horizontal="left"/>
    </xf>
    <xf numFmtId="0" fontId="17" fillId="0" borderId="0" xfId="0" applyFont="1" applyFill="1" applyBorder="1" applyAlignment="1">
      <alignment horizontal="left"/>
    </xf>
    <xf numFmtId="0" fontId="23" fillId="0" borderId="0" xfId="0" applyFont="1" applyAlignment="1">
      <alignment horizontal="left" wrapText="1"/>
    </xf>
    <xf numFmtId="0" fontId="0" fillId="0" borderId="0" xfId="0" applyBorder="1" applyAlignment="1">
      <alignment horizontal="left" wrapText="1"/>
    </xf>
    <xf numFmtId="0" fontId="17" fillId="0" borderId="0" xfId="0" applyFont="1" applyBorder="1" applyAlignment="1">
      <alignment horizontal="left" wrapText="1"/>
    </xf>
    <xf numFmtId="0" fontId="17" fillId="33" borderId="0" xfId="0" applyFont="1" applyFill="1" applyBorder="1" applyAlignment="1">
      <alignment horizontal="left"/>
    </xf>
    <xf numFmtId="0" fontId="0" fillId="0" borderId="0" xfId="0" applyFont="1" applyFill="1" applyBorder="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4" fillId="0" borderId="0" xfId="0" applyFont="1" applyAlignment="1">
      <alignment vertical="top"/>
    </xf>
    <xf numFmtId="0" fontId="0" fillId="0" borderId="0" xfId="0" applyAlignment="1" applyProtection="1">
      <alignment vertical="top"/>
      <protection locked="0"/>
    </xf>
    <xf numFmtId="0" fontId="0" fillId="0" borderId="0" xfId="0" applyAlignment="1">
      <alignment vertical="top" wrapText="1"/>
    </xf>
    <xf numFmtId="2" fontId="0" fillId="0" borderId="0" xfId="0" applyNumberFormat="1"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F26" sqref="F26"/>
    </sheetView>
  </sheetViews>
  <sheetFormatPr baseColWidth="10" defaultColWidth="8.83203125" defaultRowHeight="15" x14ac:dyDescent="0.2"/>
  <sheetData>
    <row r="1" spans="1:2" x14ac:dyDescent="0.2">
      <c r="A1" s="3" t="s">
        <v>24</v>
      </c>
      <c r="B1" s="3" t="s">
        <v>25</v>
      </c>
    </row>
    <row r="2" spans="1:2" x14ac:dyDescent="0.2">
      <c r="A2" s="6" t="s">
        <v>26</v>
      </c>
      <c r="B2" s="6"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workbookViewId="0">
      <selection activeCell="C7" sqref="C7"/>
    </sheetView>
  </sheetViews>
  <sheetFormatPr baseColWidth="10" defaultColWidth="8.83203125" defaultRowHeight="15" x14ac:dyDescent="0.2"/>
  <cols>
    <col min="1" max="1" width="30.33203125" customWidth="1"/>
    <col min="2" max="2" width="8" customWidth="1"/>
    <col min="3" max="3" width="19.1640625" customWidth="1"/>
    <col min="4" max="4" width="19.5" bestFit="1" customWidth="1"/>
  </cols>
  <sheetData>
    <row r="1" spans="1:5" x14ac:dyDescent="0.2">
      <c r="A1" s="30" t="s">
        <v>24</v>
      </c>
      <c r="B1" s="3" t="s">
        <v>48</v>
      </c>
      <c r="C1" s="3" t="s">
        <v>49</v>
      </c>
      <c r="D1" s="3" t="s">
        <v>50</v>
      </c>
      <c r="E1" s="3" t="s">
        <v>468</v>
      </c>
    </row>
    <row r="2" spans="1:5" x14ac:dyDescent="0.2">
      <c r="A2" s="22" t="s">
        <v>51</v>
      </c>
      <c r="B2" s="22" t="s">
        <v>52</v>
      </c>
      <c r="C2" s="22" t="s">
        <v>277</v>
      </c>
      <c r="D2" s="22" t="s">
        <v>53</v>
      </c>
      <c r="E2" s="22" t="s">
        <v>470</v>
      </c>
    </row>
    <row r="3" spans="1:5" s="22" customFormat="1" x14ac:dyDescent="0.2">
      <c r="A3" s="22" t="s">
        <v>299</v>
      </c>
      <c r="B3" s="22" t="s">
        <v>52</v>
      </c>
      <c r="C3" s="22" t="s">
        <v>293</v>
      </c>
      <c r="D3" s="22" t="s">
        <v>54</v>
      </c>
      <c r="E3" s="22" t="s">
        <v>470</v>
      </c>
    </row>
    <row r="4" spans="1:5" s="22" customFormat="1" x14ac:dyDescent="0.2">
      <c r="A4" s="22" t="s">
        <v>300</v>
      </c>
      <c r="B4" s="22" t="s">
        <v>52</v>
      </c>
      <c r="C4" s="22" t="s">
        <v>279</v>
      </c>
      <c r="D4" s="22" t="s">
        <v>54</v>
      </c>
      <c r="E4" s="22" t="s">
        <v>470</v>
      </c>
    </row>
    <row r="5" spans="1:5" x14ac:dyDescent="0.2">
      <c r="A5" t="s">
        <v>43</v>
      </c>
      <c r="B5" s="22" t="s">
        <v>52</v>
      </c>
      <c r="C5" s="5" t="s">
        <v>28</v>
      </c>
      <c r="D5" t="s">
        <v>54</v>
      </c>
      <c r="E5" s="22" t="s">
        <v>470</v>
      </c>
    </row>
    <row r="6" spans="1:5" s="22" customFormat="1" x14ac:dyDescent="0.2">
      <c r="A6" s="22" t="s">
        <v>41</v>
      </c>
      <c r="B6" s="22" t="s">
        <v>52</v>
      </c>
      <c r="C6" s="5" t="s">
        <v>604</v>
      </c>
      <c r="D6" s="22" t="s">
        <v>54</v>
      </c>
      <c r="E6" s="22" t="s">
        <v>470</v>
      </c>
    </row>
    <row r="7" spans="1:5" s="22" customFormat="1" x14ac:dyDescent="0.2">
      <c r="A7" s="22" t="s">
        <v>75</v>
      </c>
      <c r="B7" s="22" t="s">
        <v>52</v>
      </c>
      <c r="C7" s="5" t="s">
        <v>129</v>
      </c>
      <c r="D7" s="22" t="s">
        <v>38</v>
      </c>
      <c r="E7" s="22" t="s">
        <v>470</v>
      </c>
    </row>
    <row r="8" spans="1:5" s="22" customFormat="1" x14ac:dyDescent="0.2">
      <c r="A8" s="22" t="s">
        <v>191</v>
      </c>
      <c r="B8" s="22" t="s">
        <v>52</v>
      </c>
      <c r="C8" s="5" t="s">
        <v>620</v>
      </c>
      <c r="D8" s="22" t="s">
        <v>38</v>
      </c>
      <c r="E8" s="22" t="s">
        <v>470</v>
      </c>
    </row>
    <row r="9" spans="1:5" x14ac:dyDescent="0.2">
      <c r="A9" t="s">
        <v>56</v>
      </c>
      <c r="B9" s="22" t="s">
        <v>52</v>
      </c>
      <c r="C9" t="s">
        <v>147</v>
      </c>
      <c r="D9" s="22" t="s">
        <v>55</v>
      </c>
      <c r="E9" t="s">
        <v>474</v>
      </c>
    </row>
    <row r="10" spans="1:5" x14ac:dyDescent="0.2">
      <c r="A10" t="s">
        <v>60</v>
      </c>
      <c r="B10" t="s">
        <v>52</v>
      </c>
      <c r="C10" s="5" t="s">
        <v>59</v>
      </c>
      <c r="D10" t="s">
        <v>54</v>
      </c>
      <c r="E10" t="s">
        <v>470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6" sqref="B6"/>
    </sheetView>
  </sheetViews>
  <sheetFormatPr baseColWidth="10" defaultColWidth="11.5" defaultRowHeight="15" x14ac:dyDescent="0.2"/>
  <cols>
    <col min="1" max="1" width="18.33203125" bestFit="1" customWidth="1"/>
    <col min="2" max="2" width="25.33203125" bestFit="1" customWidth="1"/>
  </cols>
  <sheetData>
    <row r="1" spans="1:2" x14ac:dyDescent="0.2">
      <c r="A1" s="1" t="s">
        <v>18</v>
      </c>
      <c r="B1" s="1" t="s">
        <v>19</v>
      </c>
    </row>
    <row r="2" spans="1:2" x14ac:dyDescent="0.2">
      <c r="A2" s="2" t="s">
        <v>40</v>
      </c>
      <c r="B2" s="2" t="s">
        <v>53</v>
      </c>
    </row>
    <row r="3" spans="1:2" s="22" customFormat="1" x14ac:dyDescent="0.2">
      <c r="A3" s="23" t="s">
        <v>31</v>
      </c>
      <c r="B3" s="23" t="s">
        <v>39</v>
      </c>
    </row>
    <row r="4" spans="1:2" s="22" customFormat="1" x14ac:dyDescent="0.2">
      <c r="A4" s="23" t="s">
        <v>37</v>
      </c>
      <c r="B4" s="23" t="s">
        <v>258</v>
      </c>
    </row>
    <row r="5" spans="1:2" x14ac:dyDescent="0.2">
      <c r="A5" s="2" t="s">
        <v>61</v>
      </c>
      <c r="B5" s="2" t="s">
        <v>60</v>
      </c>
    </row>
    <row r="6" spans="1:2" x14ac:dyDescent="0.2">
      <c r="A6" s="2" t="s">
        <v>616</v>
      </c>
      <c r="B6" s="2" t="s">
        <v>588</v>
      </c>
    </row>
    <row r="7" spans="1:2" x14ac:dyDescent="0.2">
      <c r="A7" s="31" t="s">
        <v>57</v>
      </c>
      <c r="B7" s="31" t="s">
        <v>58</v>
      </c>
    </row>
    <row r="8" spans="1:2" x14ac:dyDescent="0.2">
      <c r="A8" s="2" t="s">
        <v>386</v>
      </c>
      <c r="B8" s="2" t="s">
        <v>387</v>
      </c>
    </row>
    <row r="9" spans="1:2" x14ac:dyDescent="0.2">
      <c r="A9" s="2" t="s">
        <v>535</v>
      </c>
      <c r="B9" s="2" t="s">
        <v>589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tabSelected="1" zoomScaleNormal="100" workbookViewId="0">
      <selection activeCell="G9" sqref="G9"/>
    </sheetView>
  </sheetViews>
  <sheetFormatPr baseColWidth="10" defaultColWidth="8.83203125" defaultRowHeight="15" x14ac:dyDescent="0.2"/>
  <cols>
    <col min="1" max="1" width="11.33203125" bestFit="1" customWidth="1"/>
    <col min="2" max="2" width="65" bestFit="1" customWidth="1"/>
    <col min="3" max="3" width="8.83203125" bestFit="1" customWidth="1"/>
    <col min="4" max="4" width="6.5" bestFit="1" customWidth="1"/>
    <col min="5" max="5" width="10.33203125" bestFit="1" customWidth="1"/>
    <col min="6" max="6" width="13.33203125" style="22" bestFit="1" customWidth="1"/>
    <col min="7" max="7" width="12.6640625" bestFit="1" customWidth="1"/>
    <col min="8" max="8" width="14.33203125" bestFit="1" customWidth="1"/>
    <col min="9" max="9" width="14.33203125" style="22" customWidth="1"/>
    <col min="10" max="10" width="15.1640625" style="17" bestFit="1" customWidth="1"/>
    <col min="11" max="11" width="15.1640625" style="22" customWidth="1"/>
    <col min="12" max="12" width="6.6640625" bestFit="1" customWidth="1"/>
    <col min="13" max="13" width="98.6640625" customWidth="1"/>
  </cols>
  <sheetData>
    <row r="1" spans="1:13" x14ac:dyDescent="0.2">
      <c r="A1" s="1" t="s">
        <v>0</v>
      </c>
      <c r="B1" s="1" t="s">
        <v>1</v>
      </c>
      <c r="C1" s="1" t="s">
        <v>2</v>
      </c>
      <c r="D1" s="1" t="s">
        <v>3</v>
      </c>
      <c r="E1" s="1" t="s">
        <v>4</v>
      </c>
      <c r="F1" s="16" t="s">
        <v>5</v>
      </c>
      <c r="G1" s="1" t="s">
        <v>6</v>
      </c>
      <c r="H1" s="1" t="s">
        <v>20</v>
      </c>
      <c r="I1" s="30" t="s">
        <v>10</v>
      </c>
      <c r="J1" s="13" t="s">
        <v>29</v>
      </c>
      <c r="K1" s="30" t="s">
        <v>468</v>
      </c>
      <c r="L1" s="1" t="s">
        <v>21</v>
      </c>
      <c r="M1" s="30" t="s">
        <v>469</v>
      </c>
    </row>
    <row r="2" spans="1:13" x14ac:dyDescent="0.2">
      <c r="A2" s="23" t="s">
        <v>64</v>
      </c>
      <c r="B2" s="24" t="s">
        <v>35</v>
      </c>
      <c r="C2" s="23" t="s">
        <v>7</v>
      </c>
      <c r="D2" s="23" t="s">
        <v>7</v>
      </c>
      <c r="E2" s="23" t="s">
        <v>7</v>
      </c>
      <c r="G2" s="23" t="s">
        <v>7</v>
      </c>
      <c r="H2" s="23"/>
      <c r="I2" s="31"/>
      <c r="J2" s="15"/>
      <c r="K2" s="31" t="s">
        <v>470</v>
      </c>
      <c r="L2" s="23" t="s">
        <v>7</v>
      </c>
    </row>
    <row r="3" spans="1:13" s="22" customFormat="1" ht="32" x14ac:dyDescent="0.2">
      <c r="A3" s="31" t="s">
        <v>65</v>
      </c>
      <c r="B3" s="32" t="s">
        <v>44</v>
      </c>
      <c r="C3" s="31" t="s">
        <v>7</v>
      </c>
      <c r="D3" s="31" t="s">
        <v>7</v>
      </c>
      <c r="E3" s="31" t="s">
        <v>7</v>
      </c>
      <c r="F3" s="22">
        <v>1</v>
      </c>
      <c r="G3" s="31" t="s">
        <v>7</v>
      </c>
      <c r="H3" s="31" t="s">
        <v>386</v>
      </c>
      <c r="I3" s="31">
        <v>0</v>
      </c>
      <c r="J3" s="31"/>
      <c r="K3" s="31" t="s">
        <v>470</v>
      </c>
      <c r="L3" s="31" t="s">
        <v>7</v>
      </c>
      <c r="M3" s="57" t="s">
        <v>600</v>
      </c>
    </row>
    <row r="4" spans="1:13" s="22" customFormat="1" x14ac:dyDescent="0.2">
      <c r="A4" s="31" t="s">
        <v>158</v>
      </c>
      <c r="B4" s="32" t="s">
        <v>150</v>
      </c>
      <c r="C4" s="31" t="s">
        <v>7</v>
      </c>
      <c r="D4" s="31" t="s">
        <v>7</v>
      </c>
      <c r="E4" s="31" t="s">
        <v>8</v>
      </c>
      <c r="G4" s="31" t="s">
        <v>7</v>
      </c>
      <c r="H4" s="31"/>
      <c r="I4" s="31"/>
      <c r="J4" s="31"/>
      <c r="K4" s="31" t="s">
        <v>470</v>
      </c>
      <c r="L4" s="31" t="s">
        <v>7</v>
      </c>
    </row>
    <row r="5" spans="1:13" ht="48" x14ac:dyDescent="0.2">
      <c r="A5" s="23" t="s">
        <v>66</v>
      </c>
      <c r="B5" s="24" t="s">
        <v>36</v>
      </c>
      <c r="C5" s="23" t="s">
        <v>7</v>
      </c>
      <c r="D5" s="23" t="s">
        <v>7</v>
      </c>
      <c r="E5" s="23" t="s">
        <v>7</v>
      </c>
      <c r="F5" s="22">
        <v>1</v>
      </c>
      <c r="G5" s="23" t="s">
        <v>7</v>
      </c>
      <c r="H5" s="23" t="s">
        <v>386</v>
      </c>
      <c r="I5" s="31">
        <v>0</v>
      </c>
      <c r="J5" s="15"/>
      <c r="K5" s="31" t="s">
        <v>470</v>
      </c>
      <c r="L5" s="23" t="s">
        <v>7</v>
      </c>
      <c r="M5" s="52" t="s">
        <v>590</v>
      </c>
    </row>
    <row r="6" spans="1:13" s="22" customFormat="1" ht="48" x14ac:dyDescent="0.2">
      <c r="A6" s="31" t="s">
        <v>76</v>
      </c>
      <c r="B6" s="32" t="s">
        <v>78</v>
      </c>
      <c r="C6" s="31" t="s">
        <v>7</v>
      </c>
      <c r="D6" s="31" t="s">
        <v>7</v>
      </c>
      <c r="E6" s="31" t="s">
        <v>7</v>
      </c>
      <c r="F6" s="22">
        <v>1</v>
      </c>
      <c r="G6" s="31" t="s">
        <v>7</v>
      </c>
      <c r="H6" s="31" t="s">
        <v>386</v>
      </c>
      <c r="I6" s="31">
        <v>0</v>
      </c>
      <c r="J6" s="31"/>
      <c r="K6" s="31" t="s">
        <v>470</v>
      </c>
      <c r="L6" s="31" t="s">
        <v>7</v>
      </c>
      <c r="M6" s="52" t="s">
        <v>590</v>
      </c>
    </row>
    <row r="7" spans="1:13" s="22" customFormat="1" ht="48" x14ac:dyDescent="0.2">
      <c r="A7" s="31" t="s">
        <v>77</v>
      </c>
      <c r="B7" s="32" t="s">
        <v>79</v>
      </c>
      <c r="C7" s="31" t="s">
        <v>7</v>
      </c>
      <c r="D7" s="31" t="s">
        <v>7</v>
      </c>
      <c r="E7" s="31" t="s">
        <v>7</v>
      </c>
      <c r="F7" s="22">
        <v>1</v>
      </c>
      <c r="G7" s="31" t="s">
        <v>7</v>
      </c>
      <c r="H7" s="31" t="s">
        <v>386</v>
      </c>
      <c r="I7" s="31">
        <v>0</v>
      </c>
      <c r="J7" s="31"/>
      <c r="K7" s="31" t="s">
        <v>470</v>
      </c>
      <c r="L7" s="31" t="s">
        <v>7</v>
      </c>
      <c r="M7" s="52" t="s">
        <v>590</v>
      </c>
    </row>
    <row r="8" spans="1:13" s="22" customFormat="1" x14ac:dyDescent="0.2">
      <c r="A8" s="31" t="s">
        <v>159</v>
      </c>
      <c r="B8" s="32" t="s">
        <v>80</v>
      </c>
      <c r="C8" s="31" t="s">
        <v>7</v>
      </c>
      <c r="D8" s="31" t="s">
        <v>7</v>
      </c>
      <c r="E8" s="31" t="s">
        <v>8</v>
      </c>
      <c r="G8" s="31" t="s">
        <v>7</v>
      </c>
      <c r="H8" s="31"/>
      <c r="I8" s="31"/>
      <c r="J8" s="31"/>
      <c r="K8" s="31" t="s">
        <v>470</v>
      </c>
      <c r="L8" s="31" t="s">
        <v>7</v>
      </c>
    </row>
    <row r="9" spans="1:13" s="22" customFormat="1" x14ac:dyDescent="0.2">
      <c r="A9" s="31" t="s">
        <v>81</v>
      </c>
      <c r="B9" s="32" t="s">
        <v>82</v>
      </c>
      <c r="C9" s="31" t="s">
        <v>7</v>
      </c>
      <c r="D9" s="31" t="s">
        <v>7</v>
      </c>
      <c r="E9" s="31" t="s">
        <v>7</v>
      </c>
      <c r="G9" s="31" t="s">
        <v>8</v>
      </c>
      <c r="H9" s="31"/>
      <c r="I9" s="31"/>
      <c r="J9" s="31"/>
      <c r="K9" s="31" t="s">
        <v>470</v>
      </c>
      <c r="L9" s="31" t="s">
        <v>7</v>
      </c>
    </row>
    <row r="10" spans="1:13" s="22" customFormat="1" ht="48" x14ac:dyDescent="0.2">
      <c r="A10" s="31" t="s">
        <v>83</v>
      </c>
      <c r="B10" s="32" t="s">
        <v>84</v>
      </c>
      <c r="C10" s="31" t="s">
        <v>7</v>
      </c>
      <c r="D10" s="31" t="s">
        <v>7</v>
      </c>
      <c r="E10" s="31" t="s">
        <v>7</v>
      </c>
      <c r="F10" s="22">
        <v>1</v>
      </c>
      <c r="G10" s="31" t="s">
        <v>7</v>
      </c>
      <c r="H10" s="31" t="s">
        <v>386</v>
      </c>
      <c r="I10" s="31">
        <v>0</v>
      </c>
      <c r="J10" s="31"/>
      <c r="K10" s="31" t="s">
        <v>470</v>
      </c>
      <c r="L10" s="31" t="s">
        <v>7</v>
      </c>
      <c r="M10" s="52" t="s">
        <v>590</v>
      </c>
    </row>
    <row r="11" spans="1:13" s="22" customFormat="1" ht="48" x14ac:dyDescent="0.2">
      <c r="A11" s="31" t="s">
        <v>85</v>
      </c>
      <c r="B11" s="32" t="s">
        <v>86</v>
      </c>
      <c r="C11" s="31" t="s">
        <v>7</v>
      </c>
      <c r="D11" s="31" t="s">
        <v>7</v>
      </c>
      <c r="E11" s="31" t="s">
        <v>7</v>
      </c>
      <c r="F11" s="22">
        <v>1</v>
      </c>
      <c r="G11" s="31" t="s">
        <v>7</v>
      </c>
      <c r="H11" s="31" t="s">
        <v>386</v>
      </c>
      <c r="I11" s="31">
        <v>0</v>
      </c>
      <c r="J11" s="31"/>
      <c r="K11" s="31" t="s">
        <v>470</v>
      </c>
      <c r="L11" s="31" t="s">
        <v>7</v>
      </c>
      <c r="M11" s="52" t="s">
        <v>590</v>
      </c>
    </row>
    <row r="12" spans="1:13" s="22" customFormat="1" ht="48" x14ac:dyDescent="0.2">
      <c r="A12" s="31" t="s">
        <v>87</v>
      </c>
      <c r="B12" s="32" t="s">
        <v>88</v>
      </c>
      <c r="C12" s="31" t="s">
        <v>7</v>
      </c>
      <c r="D12" s="31" t="s">
        <v>7</v>
      </c>
      <c r="E12" s="31" t="s">
        <v>7</v>
      </c>
      <c r="F12" s="22">
        <v>1</v>
      </c>
      <c r="G12" s="31" t="s">
        <v>7</v>
      </c>
      <c r="H12" s="31" t="s">
        <v>386</v>
      </c>
      <c r="I12" s="31">
        <v>0</v>
      </c>
      <c r="J12" s="31"/>
      <c r="K12" s="31" t="s">
        <v>470</v>
      </c>
      <c r="L12" s="31" t="s">
        <v>7</v>
      </c>
      <c r="M12" s="52" t="s">
        <v>590</v>
      </c>
    </row>
    <row r="13" spans="1:13" s="22" customFormat="1" x14ac:dyDescent="0.2">
      <c r="A13" s="31" t="s">
        <v>160</v>
      </c>
      <c r="B13" s="32" t="s">
        <v>89</v>
      </c>
      <c r="C13" s="31" t="s">
        <v>7</v>
      </c>
      <c r="D13" s="31" t="s">
        <v>7</v>
      </c>
      <c r="E13" s="31" t="s">
        <v>8</v>
      </c>
      <c r="G13" s="31" t="s">
        <v>7</v>
      </c>
      <c r="H13" s="31"/>
      <c r="I13" s="31"/>
      <c r="J13" s="31"/>
      <c r="K13" s="31" t="s">
        <v>470</v>
      </c>
      <c r="L13" s="31" t="s">
        <v>7</v>
      </c>
    </row>
    <row r="14" spans="1:13" s="22" customFormat="1" x14ac:dyDescent="0.2">
      <c r="A14" s="31" t="s">
        <v>161</v>
      </c>
      <c r="B14" s="32" t="s">
        <v>90</v>
      </c>
      <c r="C14" s="31" t="s">
        <v>7</v>
      </c>
      <c r="D14" s="31" t="s">
        <v>7</v>
      </c>
      <c r="E14" s="31" t="s">
        <v>8</v>
      </c>
      <c r="G14" s="31" t="s">
        <v>7</v>
      </c>
      <c r="H14" s="31"/>
      <c r="I14" s="31"/>
      <c r="J14" s="31"/>
      <c r="K14" s="31" t="s">
        <v>470</v>
      </c>
      <c r="L14" s="31" t="s">
        <v>7</v>
      </c>
    </row>
    <row r="15" spans="1:13" s="22" customFormat="1" x14ac:dyDescent="0.2">
      <c r="A15" s="31" t="s">
        <v>162</v>
      </c>
      <c r="B15" s="32" t="s">
        <v>91</v>
      </c>
      <c r="C15" s="31" t="s">
        <v>7</v>
      </c>
      <c r="D15" s="31" t="s">
        <v>7</v>
      </c>
      <c r="E15" s="31" t="s">
        <v>8</v>
      </c>
      <c r="G15" s="31" t="s">
        <v>7</v>
      </c>
      <c r="H15" s="31"/>
      <c r="I15" s="31"/>
      <c r="J15" s="31"/>
      <c r="K15" s="31" t="s">
        <v>470</v>
      </c>
      <c r="L15" s="31" t="s">
        <v>7</v>
      </c>
    </row>
    <row r="16" spans="1:13" s="22" customFormat="1" x14ac:dyDescent="0.2">
      <c r="A16" s="31" t="s">
        <v>163</v>
      </c>
      <c r="B16" s="32" t="s">
        <v>92</v>
      </c>
      <c r="C16" s="31" t="s">
        <v>7</v>
      </c>
      <c r="D16" s="31" t="s">
        <v>7</v>
      </c>
      <c r="E16" s="31" t="s">
        <v>8</v>
      </c>
      <c r="G16" s="31" t="s">
        <v>7</v>
      </c>
      <c r="H16" s="31"/>
      <c r="I16" s="31"/>
      <c r="J16" s="31"/>
      <c r="K16" s="31" t="s">
        <v>470</v>
      </c>
      <c r="L16" s="31" t="s">
        <v>7</v>
      </c>
    </row>
    <row r="17" spans="1:13" s="22" customFormat="1" x14ac:dyDescent="0.2">
      <c r="A17" s="31" t="s">
        <v>164</v>
      </c>
      <c r="B17" s="32" t="s">
        <v>93</v>
      </c>
      <c r="C17" s="31" t="s">
        <v>7</v>
      </c>
      <c r="D17" s="31" t="s">
        <v>7</v>
      </c>
      <c r="E17" s="31" t="s">
        <v>8</v>
      </c>
      <c r="G17" s="31" t="s">
        <v>7</v>
      </c>
      <c r="H17" s="31"/>
      <c r="I17" s="31"/>
      <c r="J17" s="31"/>
      <c r="K17" s="31" t="s">
        <v>470</v>
      </c>
      <c r="L17" s="31" t="s">
        <v>7</v>
      </c>
    </row>
    <row r="18" spans="1:13" s="22" customFormat="1" x14ac:dyDescent="0.2">
      <c r="A18" s="31" t="s">
        <v>165</v>
      </c>
      <c r="B18" s="32" t="s">
        <v>95</v>
      </c>
      <c r="C18" s="31" t="s">
        <v>7</v>
      </c>
      <c r="D18" s="31" t="s">
        <v>7</v>
      </c>
      <c r="E18" s="31" t="s">
        <v>8</v>
      </c>
      <c r="G18" s="31" t="s">
        <v>7</v>
      </c>
      <c r="H18" s="31"/>
      <c r="I18" s="31"/>
      <c r="J18" s="31"/>
      <c r="K18" s="31" t="s">
        <v>470</v>
      </c>
      <c r="L18" s="31" t="s">
        <v>7</v>
      </c>
    </row>
    <row r="19" spans="1:13" s="22" customFormat="1" ht="48" x14ac:dyDescent="0.2">
      <c r="A19" s="31" t="s">
        <v>94</v>
      </c>
      <c r="B19" s="32" t="s">
        <v>209</v>
      </c>
      <c r="C19" s="31" t="s">
        <v>7</v>
      </c>
      <c r="D19" s="31" t="s">
        <v>7</v>
      </c>
      <c r="E19" s="31" t="s">
        <v>7</v>
      </c>
      <c r="F19" s="22">
        <v>1</v>
      </c>
      <c r="G19" s="31" t="s">
        <v>7</v>
      </c>
      <c r="H19" s="31" t="s">
        <v>386</v>
      </c>
      <c r="I19" s="31">
        <v>0</v>
      </c>
      <c r="J19" s="31"/>
      <c r="K19" s="31" t="s">
        <v>470</v>
      </c>
      <c r="L19" s="31" t="s">
        <v>7</v>
      </c>
      <c r="M19" s="52" t="s">
        <v>590</v>
      </c>
    </row>
    <row r="20" spans="1:13" s="22" customFormat="1" ht="48" x14ac:dyDescent="0.2">
      <c r="A20" s="31" t="s">
        <v>96</v>
      </c>
      <c r="B20" s="32" t="s">
        <v>210</v>
      </c>
      <c r="C20" s="31" t="s">
        <v>7</v>
      </c>
      <c r="D20" s="31" t="s">
        <v>7</v>
      </c>
      <c r="E20" s="31" t="s">
        <v>7</v>
      </c>
      <c r="F20" s="22">
        <v>1</v>
      </c>
      <c r="G20" s="31" t="s">
        <v>7</v>
      </c>
      <c r="H20" s="31" t="s">
        <v>386</v>
      </c>
      <c r="I20" s="31">
        <v>0</v>
      </c>
      <c r="J20" s="31"/>
      <c r="K20" s="31" t="s">
        <v>470</v>
      </c>
      <c r="L20" s="31" t="s">
        <v>7</v>
      </c>
      <c r="M20" s="52" t="s">
        <v>590</v>
      </c>
    </row>
    <row r="21" spans="1:13" s="22" customFormat="1" ht="48" x14ac:dyDescent="0.2">
      <c r="A21" s="31" t="s">
        <v>97</v>
      </c>
      <c r="B21" s="32" t="s">
        <v>202</v>
      </c>
      <c r="C21" s="31" t="s">
        <v>7</v>
      </c>
      <c r="D21" s="31" t="s">
        <v>7</v>
      </c>
      <c r="E21" s="31" t="s">
        <v>7</v>
      </c>
      <c r="F21" s="22">
        <v>1</v>
      </c>
      <c r="G21" s="31" t="s">
        <v>7</v>
      </c>
      <c r="H21" s="31" t="s">
        <v>386</v>
      </c>
      <c r="I21" s="31">
        <v>0</v>
      </c>
      <c r="J21" s="31"/>
      <c r="K21" s="31" t="s">
        <v>470</v>
      </c>
      <c r="L21" s="31" t="s">
        <v>7</v>
      </c>
      <c r="M21" s="52" t="s">
        <v>590</v>
      </c>
    </row>
    <row r="22" spans="1:13" s="22" customFormat="1" ht="48" x14ac:dyDescent="0.2">
      <c r="A22" s="31" t="s">
        <v>98</v>
      </c>
      <c r="B22" s="32" t="s">
        <v>203</v>
      </c>
      <c r="C22" s="31" t="s">
        <v>7</v>
      </c>
      <c r="D22" s="31" t="s">
        <v>7</v>
      </c>
      <c r="E22" s="31" t="s">
        <v>7</v>
      </c>
      <c r="F22" s="22">
        <v>1</v>
      </c>
      <c r="G22" s="31" t="s">
        <v>7</v>
      </c>
      <c r="H22" s="31" t="s">
        <v>386</v>
      </c>
      <c r="I22" s="31">
        <v>0</v>
      </c>
      <c r="J22" s="31"/>
      <c r="K22" s="31" t="s">
        <v>470</v>
      </c>
      <c r="L22" s="31" t="s">
        <v>7</v>
      </c>
      <c r="M22" s="52" t="s">
        <v>590</v>
      </c>
    </row>
    <row r="23" spans="1:13" s="22" customFormat="1" ht="48" x14ac:dyDescent="0.2">
      <c r="A23" s="31" t="s">
        <v>125</v>
      </c>
      <c r="B23" s="32" t="s">
        <v>204</v>
      </c>
      <c r="C23" s="31" t="s">
        <v>7</v>
      </c>
      <c r="D23" s="31" t="s">
        <v>7</v>
      </c>
      <c r="E23" s="31" t="s">
        <v>7</v>
      </c>
      <c r="F23" s="22">
        <v>1</v>
      </c>
      <c r="G23" s="31" t="s">
        <v>7</v>
      </c>
      <c r="H23" s="31" t="s">
        <v>386</v>
      </c>
      <c r="I23" s="31">
        <v>0</v>
      </c>
      <c r="J23" s="31"/>
      <c r="K23" s="31" t="s">
        <v>470</v>
      </c>
      <c r="L23" s="31" t="s">
        <v>7</v>
      </c>
      <c r="M23" s="52" t="s">
        <v>590</v>
      </c>
    </row>
    <row r="24" spans="1:13" s="22" customFormat="1" x14ac:dyDescent="0.2">
      <c r="A24" s="31" t="s">
        <v>166</v>
      </c>
      <c r="B24" s="32" t="s">
        <v>100</v>
      </c>
      <c r="C24" s="31" t="s">
        <v>7</v>
      </c>
      <c r="D24" s="31" t="s">
        <v>7</v>
      </c>
      <c r="E24" s="31" t="s">
        <v>8</v>
      </c>
      <c r="G24" s="31" t="s">
        <v>7</v>
      </c>
      <c r="H24" s="31"/>
      <c r="I24" s="31"/>
      <c r="J24" s="31"/>
      <c r="K24" s="31" t="s">
        <v>470</v>
      </c>
      <c r="L24" s="31" t="s">
        <v>7</v>
      </c>
    </row>
    <row r="25" spans="1:13" s="22" customFormat="1" x14ac:dyDescent="0.2">
      <c r="A25" s="31" t="s">
        <v>167</v>
      </c>
      <c r="B25" s="32" t="s">
        <v>102</v>
      </c>
      <c r="C25" s="31" t="s">
        <v>7</v>
      </c>
      <c r="D25" s="31" t="s">
        <v>7</v>
      </c>
      <c r="E25" s="31" t="s">
        <v>8</v>
      </c>
      <c r="G25" s="31" t="s">
        <v>7</v>
      </c>
      <c r="H25" s="31"/>
      <c r="I25" s="31"/>
      <c r="J25" s="31"/>
      <c r="K25" s="31" t="s">
        <v>470</v>
      </c>
      <c r="L25" s="31" t="s">
        <v>7</v>
      </c>
    </row>
    <row r="26" spans="1:13" s="22" customFormat="1" x14ac:dyDescent="0.2">
      <c r="A26" s="31" t="s">
        <v>168</v>
      </c>
      <c r="B26" s="32" t="s">
        <v>101</v>
      </c>
      <c r="C26" s="31" t="s">
        <v>7</v>
      </c>
      <c r="D26" s="31" t="s">
        <v>7</v>
      </c>
      <c r="E26" s="31" t="s">
        <v>8</v>
      </c>
      <c r="G26" s="31" t="s">
        <v>7</v>
      </c>
      <c r="H26" s="31"/>
      <c r="I26" s="31"/>
      <c r="J26" s="31"/>
      <c r="K26" s="31" t="s">
        <v>470</v>
      </c>
      <c r="L26" s="31" t="s">
        <v>7</v>
      </c>
    </row>
    <row r="27" spans="1:13" s="22" customFormat="1" x14ac:dyDescent="0.2">
      <c r="A27" s="31" t="s">
        <v>169</v>
      </c>
      <c r="B27" s="32" t="s">
        <v>103</v>
      </c>
      <c r="C27" s="31" t="s">
        <v>7</v>
      </c>
      <c r="D27" s="31" t="s">
        <v>7</v>
      </c>
      <c r="E27" s="31" t="s">
        <v>8</v>
      </c>
      <c r="G27" s="31" t="s">
        <v>7</v>
      </c>
      <c r="H27" s="31"/>
      <c r="I27" s="31"/>
      <c r="J27" s="31"/>
      <c r="K27" s="31" t="s">
        <v>470</v>
      </c>
      <c r="L27" s="31" t="s">
        <v>7</v>
      </c>
    </row>
    <row r="28" spans="1:13" s="22" customFormat="1" x14ac:dyDescent="0.2">
      <c r="A28" s="25" t="s">
        <v>99</v>
      </c>
      <c r="B28" s="29" t="s">
        <v>104</v>
      </c>
      <c r="C28" s="25" t="s">
        <v>7</v>
      </c>
      <c r="D28" s="25" t="s">
        <v>7</v>
      </c>
      <c r="E28" s="25" t="s">
        <v>7</v>
      </c>
      <c r="F28" s="25"/>
      <c r="G28" s="25" t="s">
        <v>7</v>
      </c>
      <c r="H28" s="25"/>
      <c r="I28" s="25"/>
      <c r="J28" s="25"/>
      <c r="K28" s="25" t="s">
        <v>470</v>
      </c>
      <c r="L28" s="25" t="s">
        <v>7</v>
      </c>
    </row>
    <row r="29" spans="1:13" x14ac:dyDescent="0.2">
      <c r="A29" s="31" t="s">
        <v>67</v>
      </c>
      <c r="B29" s="32" t="s">
        <v>70</v>
      </c>
      <c r="C29" s="31" t="s">
        <v>7</v>
      </c>
      <c r="D29" s="31" t="s">
        <v>8</v>
      </c>
      <c r="E29" s="31" t="s">
        <v>7</v>
      </c>
      <c r="F29" s="31"/>
      <c r="G29" s="31" t="s">
        <v>7</v>
      </c>
      <c r="H29" s="31"/>
      <c r="I29" s="31"/>
      <c r="J29" s="31"/>
      <c r="K29" s="31" t="s">
        <v>470</v>
      </c>
      <c r="L29" s="31" t="s">
        <v>7</v>
      </c>
    </row>
    <row r="30" spans="1:13" x14ac:dyDescent="0.2">
      <c r="A30" s="31" t="s">
        <v>68</v>
      </c>
      <c r="B30" s="32" t="s">
        <v>41</v>
      </c>
      <c r="C30" s="31" t="s">
        <v>7</v>
      </c>
      <c r="D30" s="31" t="s">
        <v>8</v>
      </c>
      <c r="E30" s="31" t="s">
        <v>7</v>
      </c>
      <c r="G30" s="31" t="s">
        <v>7</v>
      </c>
      <c r="H30" s="31"/>
      <c r="I30" s="31"/>
      <c r="J30" s="31"/>
      <c r="K30" s="31" t="s">
        <v>470</v>
      </c>
      <c r="L30" s="31" t="s">
        <v>7</v>
      </c>
    </row>
    <row r="31" spans="1:13" s="22" customFormat="1" x14ac:dyDescent="0.2">
      <c r="A31" s="31" t="s">
        <v>105</v>
      </c>
      <c r="B31" s="32" t="s">
        <v>106</v>
      </c>
      <c r="C31" s="31" t="s">
        <v>7</v>
      </c>
      <c r="D31" s="31" t="s">
        <v>8</v>
      </c>
      <c r="E31" s="31" t="s">
        <v>7</v>
      </c>
      <c r="G31" s="31" t="s">
        <v>7</v>
      </c>
      <c r="H31" s="31"/>
      <c r="I31" s="31"/>
      <c r="J31" s="31"/>
      <c r="K31" s="31" t="s">
        <v>470</v>
      </c>
      <c r="L31" s="31" t="s">
        <v>7</v>
      </c>
    </row>
    <row r="32" spans="1:13" x14ac:dyDescent="0.2">
      <c r="A32" s="31" t="s">
        <v>69</v>
      </c>
      <c r="B32" s="32" t="s">
        <v>71</v>
      </c>
      <c r="C32" s="31" t="s">
        <v>8</v>
      </c>
      <c r="D32" s="31" t="s">
        <v>7</v>
      </c>
      <c r="E32" s="31" t="s">
        <v>7</v>
      </c>
      <c r="G32" s="31" t="s">
        <v>7</v>
      </c>
      <c r="H32" s="31"/>
      <c r="I32" s="31"/>
      <c r="J32" s="31"/>
      <c r="K32" s="31" t="s">
        <v>470</v>
      </c>
      <c r="L32" s="31" t="s">
        <v>7</v>
      </c>
    </row>
  </sheetData>
  <dataValidations count="2">
    <dataValidation type="list" allowBlank="1" showInputMessage="1" showErrorMessage="1" sqref="C2:E32" xr:uid="{00000000-0002-0000-0200-000000000000}">
      <formula1>"n,y"</formula1>
    </dataValidation>
    <dataValidation type="list" allowBlank="1" showInputMessage="1" showErrorMessage="1" sqref="G2:G32"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D17" sqref="D17"/>
    </sheetView>
  </sheetViews>
  <sheetFormatPr baseColWidth="10" defaultColWidth="8.83203125" defaultRowHeight="15" x14ac:dyDescent="0.2"/>
  <cols>
    <col min="1" max="1" width="11" bestFit="1" customWidth="1"/>
    <col min="2" max="2" width="21.1640625" bestFit="1" customWidth="1"/>
  </cols>
  <sheetData>
    <row r="1" spans="1:2" x14ac:dyDescent="0.2">
      <c r="A1" s="30" t="s">
        <v>471</v>
      </c>
      <c r="B1" s="30" t="s">
        <v>25</v>
      </c>
    </row>
    <row r="2" spans="1:2" x14ac:dyDescent="0.2">
      <c r="A2" s="22" t="s">
        <v>470</v>
      </c>
      <c r="B2" s="22" t="s">
        <v>475</v>
      </c>
    </row>
    <row r="3" spans="1:2" s="22" customFormat="1" x14ac:dyDescent="0.2">
      <c r="A3" s="22" t="s">
        <v>474</v>
      </c>
      <c r="B3" s="22" t="s">
        <v>476</v>
      </c>
    </row>
    <row r="4" spans="1:2" x14ac:dyDescent="0.2">
      <c r="A4" s="22" t="s">
        <v>472</v>
      </c>
      <c r="B4" s="22" t="s">
        <v>473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6"/>
  <sheetViews>
    <sheetView zoomScaleNormal="100" workbookViewId="0">
      <selection activeCell="H5" sqref="H5"/>
    </sheetView>
  </sheetViews>
  <sheetFormatPr baseColWidth="10" defaultColWidth="8.83203125" defaultRowHeight="15" x14ac:dyDescent="0.2"/>
  <cols>
    <col min="1" max="1" width="8.83203125" style="41" bestFit="1" customWidth="1"/>
    <col min="2" max="2" width="9.33203125" bestFit="1" customWidth="1"/>
    <col min="3" max="3" width="4.1640625" bestFit="1" customWidth="1"/>
    <col min="4" max="4" width="4.6640625" style="22" bestFit="1" customWidth="1"/>
    <col min="5" max="6" width="10.5" bestFit="1" customWidth="1"/>
    <col min="7" max="7" width="4.1640625" bestFit="1" customWidth="1"/>
    <col min="8" max="8" width="7.5" bestFit="1" customWidth="1"/>
    <col min="9" max="9" width="8.5" bestFit="1" customWidth="1"/>
    <col min="10" max="10" width="8.1640625" bestFit="1" customWidth="1"/>
    <col min="11" max="11" width="8.33203125" bestFit="1" customWidth="1"/>
    <col min="12" max="12" width="5.1640625" bestFit="1" customWidth="1"/>
    <col min="13" max="13" width="6.5" bestFit="1" customWidth="1"/>
    <col min="14" max="14" width="6.33203125" bestFit="1" customWidth="1"/>
    <col min="15" max="15" width="8.83203125" style="22" bestFit="1" customWidth="1"/>
    <col min="16" max="16" width="8.5" style="22" bestFit="1" customWidth="1"/>
    <col min="17" max="17" width="8.6640625" bestFit="1" customWidth="1"/>
    <col min="18" max="18" width="5.33203125" style="22" bestFit="1" customWidth="1"/>
    <col min="19" max="19" width="6.1640625" bestFit="1" customWidth="1"/>
    <col min="20" max="20" width="6" bestFit="1" customWidth="1"/>
    <col min="21" max="21" width="7.5" bestFit="1" customWidth="1"/>
    <col min="22" max="22" width="7.1640625" bestFit="1" customWidth="1"/>
    <col min="23" max="23" width="7.33203125" bestFit="1" customWidth="1"/>
    <col min="24" max="24" width="4.33203125" bestFit="1" customWidth="1"/>
    <col min="25" max="25" width="5.6640625" bestFit="1" customWidth="1"/>
    <col min="26" max="26" width="5" bestFit="1" customWidth="1"/>
    <col min="27" max="27" width="5.1640625" bestFit="1" customWidth="1"/>
    <col min="28" max="28" width="8.1640625" customWidth="1"/>
    <col min="29" max="29" width="6.1640625" bestFit="1" customWidth="1"/>
    <col min="30" max="30" width="8.5" bestFit="1" customWidth="1"/>
    <col min="31" max="31" width="9.1640625" bestFit="1" customWidth="1"/>
    <col min="32" max="32" width="4.5" bestFit="1" customWidth="1"/>
  </cols>
  <sheetData>
    <row r="1" spans="1:32" x14ac:dyDescent="0.2">
      <c r="A1" s="39"/>
      <c r="B1" s="45" t="s">
        <v>64</v>
      </c>
      <c r="C1" s="38" t="s">
        <v>65</v>
      </c>
      <c r="D1" s="38" t="s">
        <v>158</v>
      </c>
      <c r="E1" s="38" t="s">
        <v>66</v>
      </c>
      <c r="F1" s="38" t="s">
        <v>76</v>
      </c>
      <c r="G1" s="38" t="s">
        <v>77</v>
      </c>
      <c r="H1" s="38" t="s">
        <v>159</v>
      </c>
      <c r="I1" s="38" t="s">
        <v>81</v>
      </c>
      <c r="J1" s="38" t="s">
        <v>83</v>
      </c>
      <c r="K1" s="38" t="s">
        <v>85</v>
      </c>
      <c r="L1" s="38" t="s">
        <v>87</v>
      </c>
      <c r="M1" s="38" t="s">
        <v>160</v>
      </c>
      <c r="N1" s="38" t="s">
        <v>161</v>
      </c>
      <c r="O1" s="38" t="s">
        <v>162</v>
      </c>
      <c r="P1" s="38" t="s">
        <v>163</v>
      </c>
      <c r="Q1" s="38" t="s">
        <v>164</v>
      </c>
      <c r="R1" s="38" t="s">
        <v>165</v>
      </c>
      <c r="S1" s="38" t="s">
        <v>94</v>
      </c>
      <c r="T1" s="38" t="s">
        <v>96</v>
      </c>
      <c r="U1" s="38" t="s">
        <v>97</v>
      </c>
      <c r="V1" s="38" t="s">
        <v>98</v>
      </c>
      <c r="W1" s="38" t="s">
        <v>125</v>
      </c>
      <c r="X1" s="38" t="s">
        <v>166</v>
      </c>
      <c r="Y1" s="38" t="s">
        <v>167</v>
      </c>
      <c r="Z1" s="38" t="s">
        <v>168</v>
      </c>
      <c r="AA1" s="38" t="s">
        <v>169</v>
      </c>
      <c r="AB1" s="43" t="s">
        <v>99</v>
      </c>
      <c r="AC1" s="38" t="s">
        <v>67</v>
      </c>
      <c r="AD1" s="38" t="s">
        <v>68</v>
      </c>
      <c r="AE1" s="38" t="s">
        <v>105</v>
      </c>
      <c r="AF1" s="38" t="s">
        <v>69</v>
      </c>
    </row>
    <row r="2" spans="1:32" x14ac:dyDescent="0.2">
      <c r="A2" s="40" t="str">
        <f>Compartments!A2</f>
        <v>hS</v>
      </c>
      <c r="C2" t="s">
        <v>72</v>
      </c>
      <c r="D2" s="22" t="s">
        <v>151</v>
      </c>
      <c r="O2"/>
      <c r="P2"/>
      <c r="R2"/>
      <c r="AB2" s="19"/>
      <c r="AC2" t="s">
        <v>107</v>
      </c>
      <c r="AF2" s="19"/>
    </row>
    <row r="3" spans="1:32" x14ac:dyDescent="0.2">
      <c r="A3" s="40" t="str">
        <f>Compartments!A3</f>
        <v>hSs</v>
      </c>
      <c r="B3" t="s">
        <v>74</v>
      </c>
      <c r="D3" s="22" t="s">
        <v>151</v>
      </c>
      <c r="E3" s="22"/>
      <c r="F3" s="22"/>
      <c r="M3" t="s">
        <v>612</v>
      </c>
      <c r="O3"/>
      <c r="P3"/>
      <c r="R3"/>
      <c r="AB3" s="19"/>
      <c r="AC3" s="22" t="s">
        <v>107</v>
      </c>
      <c r="AF3" s="19"/>
    </row>
    <row r="4" spans="1:32" s="22" customFormat="1" x14ac:dyDescent="0.2">
      <c r="A4" s="40" t="str">
        <f>Compartments!A4</f>
        <v>J_inf</v>
      </c>
      <c r="E4" s="22" t="s">
        <v>365</v>
      </c>
      <c r="F4" s="22" t="s">
        <v>366</v>
      </c>
      <c r="AB4" s="19"/>
      <c r="AF4" s="19"/>
    </row>
    <row r="5" spans="1:32" x14ac:dyDescent="0.2">
      <c r="A5" s="40" t="str">
        <f>Compartments!A5</f>
        <v>hE</v>
      </c>
      <c r="H5" t="s">
        <v>108</v>
      </c>
      <c r="O5"/>
      <c r="P5"/>
      <c r="R5"/>
      <c r="AB5" s="19"/>
      <c r="AC5" s="22" t="s">
        <v>107</v>
      </c>
      <c r="AF5" s="19"/>
    </row>
    <row r="6" spans="1:32" x14ac:dyDescent="0.2">
      <c r="A6" s="40" t="str">
        <f>Compartments!A6</f>
        <v>hL</v>
      </c>
      <c r="D6" s="22" t="s">
        <v>151</v>
      </c>
      <c r="E6" t="s">
        <v>139</v>
      </c>
      <c r="G6" t="s">
        <v>72</v>
      </c>
      <c r="O6"/>
      <c r="P6"/>
      <c r="R6"/>
      <c r="AB6" s="19"/>
      <c r="AC6" s="22" t="s">
        <v>107</v>
      </c>
      <c r="AF6" s="19"/>
    </row>
    <row r="7" spans="1:32" x14ac:dyDescent="0.2">
      <c r="A7" s="40" t="str">
        <f>Compartments!A7</f>
        <v>hLs</v>
      </c>
      <c r="D7" s="22" t="s">
        <v>151</v>
      </c>
      <c r="E7" s="22" t="s">
        <v>139</v>
      </c>
      <c r="F7" t="s">
        <v>74</v>
      </c>
      <c r="N7" s="22" t="s">
        <v>612</v>
      </c>
      <c r="O7"/>
      <c r="P7"/>
      <c r="R7"/>
      <c r="AB7" s="19"/>
      <c r="AC7" s="22" t="s">
        <v>107</v>
      </c>
      <c r="AF7" s="19"/>
    </row>
    <row r="8" spans="1:32" x14ac:dyDescent="0.2">
      <c r="A8" s="40" t="str">
        <f>Compartments!A8</f>
        <v>J_active</v>
      </c>
      <c r="I8" t="s">
        <v>109</v>
      </c>
      <c r="J8" t="s">
        <v>110</v>
      </c>
      <c r="K8" t="s">
        <v>111</v>
      </c>
      <c r="O8"/>
      <c r="P8"/>
      <c r="R8"/>
      <c r="AB8" s="19"/>
      <c r="AC8" s="22"/>
      <c r="AF8" s="19"/>
    </row>
    <row r="9" spans="1:32" x14ac:dyDescent="0.2">
      <c r="A9" s="40" t="str">
        <f>Compartments!A9</f>
        <v>huPs</v>
      </c>
      <c r="K9" t="s">
        <v>113</v>
      </c>
      <c r="O9" s="22" t="s">
        <v>612</v>
      </c>
      <c r="P9"/>
      <c r="R9"/>
      <c r="AB9" s="19"/>
      <c r="AC9" s="22" t="s">
        <v>107</v>
      </c>
      <c r="AD9" t="s">
        <v>112</v>
      </c>
      <c r="AF9" s="19"/>
    </row>
    <row r="10" spans="1:32" x14ac:dyDescent="0.2">
      <c r="A10" s="40" t="str">
        <f>Compartments!A10</f>
        <v>hsPs</v>
      </c>
      <c r="K10" s="22" t="s">
        <v>113</v>
      </c>
      <c r="O10"/>
      <c r="P10" s="22" t="s">
        <v>613</v>
      </c>
      <c r="R10"/>
      <c r="AB10" s="19"/>
      <c r="AC10" s="22" t="s">
        <v>107</v>
      </c>
      <c r="AD10" t="s">
        <v>114</v>
      </c>
      <c r="AF10" s="19"/>
    </row>
    <row r="11" spans="1:32" x14ac:dyDescent="0.2">
      <c r="A11" s="40" t="str">
        <f>Compartments!A11</f>
        <v>haP</v>
      </c>
      <c r="L11" t="s">
        <v>72</v>
      </c>
      <c r="O11"/>
      <c r="P11"/>
      <c r="R11" t="s">
        <v>115</v>
      </c>
      <c r="AB11" s="19"/>
      <c r="AC11" s="22" t="s">
        <v>107</v>
      </c>
      <c r="AF11" s="19"/>
    </row>
    <row r="12" spans="1:32" x14ac:dyDescent="0.2">
      <c r="A12" s="40" t="str">
        <f>Compartments!A12</f>
        <v>haPs</v>
      </c>
      <c r="K12" t="s">
        <v>74</v>
      </c>
      <c r="O12"/>
      <c r="P12"/>
      <c r="Q12" s="22" t="s">
        <v>612</v>
      </c>
      <c r="R12"/>
      <c r="AB12" s="19"/>
      <c r="AC12" s="22" t="s">
        <v>107</v>
      </c>
      <c r="AF12" s="19"/>
    </row>
    <row r="13" spans="1:32" x14ac:dyDescent="0.2">
      <c r="A13" s="40" t="str">
        <f>Compartments!A13</f>
        <v>J_stest</v>
      </c>
      <c r="B13" t="s">
        <v>117</v>
      </c>
      <c r="O13"/>
      <c r="P13"/>
      <c r="R13"/>
      <c r="S13" t="s">
        <v>116</v>
      </c>
      <c r="AB13" s="19"/>
      <c r="AC13" s="22"/>
      <c r="AF13" s="19"/>
    </row>
    <row r="14" spans="1:32" s="22" customFormat="1" x14ac:dyDescent="0.2">
      <c r="A14" s="40" t="str">
        <f>Compartments!A14</f>
        <v>J_ltest</v>
      </c>
      <c r="F14" s="22" t="s">
        <v>118</v>
      </c>
      <c r="T14" s="22" t="s">
        <v>119</v>
      </c>
      <c r="AB14" s="19"/>
      <c r="AF14" s="19"/>
    </row>
    <row r="15" spans="1:32" x14ac:dyDescent="0.2">
      <c r="A15" s="40" t="str">
        <f>Compartments!A15</f>
        <v>J_uPstest</v>
      </c>
      <c r="I15" t="s">
        <v>120</v>
      </c>
      <c r="O15"/>
      <c r="P15"/>
      <c r="R15"/>
      <c r="U15" t="s">
        <v>121</v>
      </c>
      <c r="AB15" s="19"/>
      <c r="AC15" s="22"/>
      <c r="AF15" s="19"/>
    </row>
    <row r="16" spans="1:32" x14ac:dyDescent="0.2">
      <c r="A16" s="40" t="str">
        <f>Compartments!A16</f>
        <v>J_sPstest</v>
      </c>
      <c r="J16" t="s">
        <v>122</v>
      </c>
      <c r="O16"/>
      <c r="P16"/>
      <c r="R16"/>
      <c r="V16" t="s">
        <v>123</v>
      </c>
      <c r="AB16" s="19"/>
      <c r="AC16" s="22"/>
      <c r="AF16" s="19"/>
    </row>
    <row r="17" spans="1:32" x14ac:dyDescent="0.2">
      <c r="A17" s="40" t="str">
        <f>Compartments!A17</f>
        <v>J_aPstest</v>
      </c>
      <c r="K17" t="s">
        <v>124</v>
      </c>
      <c r="O17"/>
      <c r="P17"/>
      <c r="R17"/>
      <c r="W17" t="s">
        <v>126</v>
      </c>
      <c r="AB17" s="19"/>
      <c r="AC17" s="22"/>
      <c r="AF17" s="19"/>
    </row>
    <row r="18" spans="1:32" s="22" customFormat="1" x14ac:dyDescent="0.2">
      <c r="A18" s="40" t="str">
        <f>Compartments!A18</f>
        <v>J_nr</v>
      </c>
      <c r="B18" s="22" t="s">
        <v>128</v>
      </c>
      <c r="F18" s="22" t="s">
        <v>127</v>
      </c>
      <c r="AB18" s="19"/>
      <c r="AF18" s="19"/>
    </row>
    <row r="19" spans="1:32" x14ac:dyDescent="0.2">
      <c r="A19" s="40" t="str">
        <f>Compartments!A19</f>
        <v>hSt</v>
      </c>
      <c r="O19"/>
      <c r="P19"/>
      <c r="R19"/>
      <c r="AB19" s="5" t="s">
        <v>638</v>
      </c>
      <c r="AC19" s="22" t="s">
        <v>107</v>
      </c>
      <c r="AF19" s="19"/>
    </row>
    <row r="20" spans="1:32" x14ac:dyDescent="0.2">
      <c r="A20" s="40" t="str">
        <f>Compartments!A20</f>
        <v>hLt</v>
      </c>
      <c r="B20" s="22"/>
      <c r="O20"/>
      <c r="P20"/>
      <c r="R20"/>
      <c r="X20" s="5" t="s">
        <v>638</v>
      </c>
      <c r="AB20" s="19"/>
      <c r="AC20" s="22" t="s">
        <v>107</v>
      </c>
      <c r="AF20" s="19"/>
    </row>
    <row r="21" spans="1:32" x14ac:dyDescent="0.2">
      <c r="A21" s="40" t="str">
        <f>Compartments!A21</f>
        <v>huPt</v>
      </c>
      <c r="O21"/>
      <c r="P21"/>
      <c r="R21"/>
      <c r="Y21" s="5" t="s">
        <v>638</v>
      </c>
      <c r="AB21" s="19"/>
      <c r="AC21" s="22" t="s">
        <v>107</v>
      </c>
      <c r="AF21" s="19"/>
    </row>
    <row r="22" spans="1:32" x14ac:dyDescent="0.2">
      <c r="A22" s="40" t="str">
        <f>Compartments!A22</f>
        <v>hsPt</v>
      </c>
      <c r="O22"/>
      <c r="P22"/>
      <c r="R22"/>
      <c r="Z22" s="5" t="s">
        <v>638</v>
      </c>
      <c r="AB22" s="19"/>
      <c r="AC22" s="22" t="s">
        <v>107</v>
      </c>
      <c r="AF22" s="19"/>
    </row>
    <row r="23" spans="1:32" x14ac:dyDescent="0.2">
      <c r="A23" s="40" t="str">
        <f>Compartments!A23</f>
        <v>haPt</v>
      </c>
      <c r="O23"/>
      <c r="P23"/>
      <c r="R23"/>
      <c r="AA23" s="5" t="s">
        <v>638</v>
      </c>
      <c r="AB23" s="19"/>
      <c r="AC23" s="22" t="s">
        <v>107</v>
      </c>
      <c r="AF23" s="19"/>
    </row>
    <row r="24" spans="1:32" x14ac:dyDescent="0.2">
      <c r="A24" s="40" t="str">
        <f>Compartments!A24</f>
        <v>J_Lt</v>
      </c>
      <c r="F24" t="s">
        <v>253</v>
      </c>
      <c r="O24"/>
      <c r="P24"/>
      <c r="R24"/>
      <c r="AB24" s="19" t="s">
        <v>226</v>
      </c>
      <c r="AC24" s="22"/>
      <c r="AF24" s="19"/>
    </row>
    <row r="25" spans="1:32" x14ac:dyDescent="0.2">
      <c r="A25" s="40" t="str">
        <f>Compartments!A25</f>
        <v>J_uPt</v>
      </c>
      <c r="F25" t="s">
        <v>250</v>
      </c>
      <c r="K25" s="22" t="s">
        <v>224</v>
      </c>
      <c r="P25"/>
      <c r="R25"/>
      <c r="V25" s="22"/>
      <c r="AB25" s="19" t="s">
        <v>227</v>
      </c>
      <c r="AC25" s="22"/>
      <c r="AE25" t="s">
        <v>132</v>
      </c>
      <c r="AF25" s="19"/>
    </row>
    <row r="26" spans="1:32" x14ac:dyDescent="0.2">
      <c r="A26" s="40" t="str">
        <f>Compartments!A26</f>
        <v>J_sPt</v>
      </c>
      <c r="F26" s="22" t="s">
        <v>251</v>
      </c>
      <c r="K26" s="22" t="s">
        <v>223</v>
      </c>
      <c r="O26"/>
      <c r="R26"/>
      <c r="AB26" s="19" t="s">
        <v>228</v>
      </c>
      <c r="AC26" s="22"/>
      <c r="AE26" t="s">
        <v>133</v>
      </c>
      <c r="AF26" s="19"/>
    </row>
    <row r="27" spans="1:32" x14ac:dyDescent="0.2">
      <c r="A27" s="40" t="str">
        <f>Compartments!A27</f>
        <v>J_aPt</v>
      </c>
      <c r="F27" s="22" t="s">
        <v>252</v>
      </c>
      <c r="K27" s="22" t="s">
        <v>225</v>
      </c>
      <c r="O27"/>
      <c r="P27"/>
      <c r="R27"/>
      <c r="AB27" s="19" t="s">
        <v>229</v>
      </c>
      <c r="AC27" s="22"/>
      <c r="AF27" s="19"/>
    </row>
    <row r="28" spans="1:32" x14ac:dyDescent="0.2">
      <c r="A28" s="42" t="str">
        <f>Compartments!A28</f>
        <v>hR</v>
      </c>
      <c r="B28" s="21" t="s">
        <v>73</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0"/>
      <c r="AC28" s="18" t="s">
        <v>107</v>
      </c>
      <c r="AD28" s="21"/>
      <c r="AE28" s="21"/>
      <c r="AF28" s="20"/>
    </row>
    <row r="29" spans="1:32" x14ac:dyDescent="0.2">
      <c r="A29" s="40" t="str">
        <f>Compartments!A29</f>
        <v>hdd</v>
      </c>
      <c r="O29"/>
      <c r="P29"/>
      <c r="R29"/>
      <c r="AB29" s="19"/>
      <c r="AF29" s="19"/>
    </row>
    <row r="30" spans="1:32" x14ac:dyDescent="0.2">
      <c r="A30" s="40" t="str">
        <f>Compartments!A30</f>
        <v>hddd</v>
      </c>
      <c r="O30"/>
      <c r="P30"/>
      <c r="R30"/>
      <c r="AB30" s="19"/>
      <c r="AF30" s="19"/>
    </row>
    <row r="31" spans="1:32" x14ac:dyDescent="0.2">
      <c r="A31" s="40" t="str">
        <f>Compartments!A31</f>
        <v>hddt</v>
      </c>
      <c r="O31"/>
      <c r="P31"/>
      <c r="R31"/>
      <c r="AB31" s="19"/>
      <c r="AF31" s="19"/>
    </row>
    <row r="32" spans="1:32" x14ac:dyDescent="0.2">
      <c r="A32" s="42" t="str">
        <f>Compartments!A32</f>
        <v>hbb</v>
      </c>
      <c r="B32" s="21" t="s">
        <v>134</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0"/>
      <c r="AC32" s="21"/>
      <c r="AD32" s="21"/>
      <c r="AE32" s="21"/>
      <c r="AF32" s="20"/>
    </row>
    <row r="33" spans="20:29" x14ac:dyDescent="0.2">
      <c r="T33" s="22"/>
      <c r="U33" s="22"/>
      <c r="V33" s="22"/>
      <c r="W33" s="22"/>
      <c r="X33" s="22"/>
      <c r="Y33" s="22"/>
      <c r="Z33" s="22"/>
      <c r="AA33" s="22"/>
      <c r="AB33" s="22"/>
      <c r="AC33" s="22"/>
    </row>
    <row r="34" spans="20:29" x14ac:dyDescent="0.2">
      <c r="T34" s="22"/>
      <c r="U34" s="22"/>
      <c r="V34" s="22"/>
      <c r="W34" s="22"/>
      <c r="X34" s="22"/>
      <c r="Y34" s="22"/>
      <c r="Z34" s="22"/>
      <c r="AA34" s="22"/>
      <c r="AB34" s="22"/>
      <c r="AC34" s="22"/>
    </row>
    <row r="35" spans="20:29" x14ac:dyDescent="0.2">
      <c r="T35" s="22"/>
      <c r="U35" s="22"/>
      <c r="V35" s="22"/>
      <c r="W35" s="22"/>
      <c r="X35" s="22"/>
      <c r="Y35" s="22"/>
      <c r="Z35" s="22"/>
      <c r="AA35" s="22"/>
      <c r="AB35" s="22"/>
      <c r="AC35" s="22"/>
    </row>
    <row r="36" spans="20:29" x14ac:dyDescent="0.2">
      <c r="T36" s="22"/>
      <c r="U36" s="22"/>
      <c r="V36" s="22"/>
      <c r="W36" s="22"/>
      <c r="X36" s="22"/>
      <c r="Y36" s="22"/>
      <c r="Z36" s="22"/>
      <c r="AA36" s="22"/>
      <c r="AB36" s="22"/>
      <c r="AC36" s="2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2"/>
  <sheetViews>
    <sheetView zoomScaleNormal="100" workbookViewId="0">
      <pane xSplit="3" ySplit="1" topLeftCell="D10" activePane="bottomRight" state="frozen"/>
      <selection pane="topRight" activeCell="D1" sqref="D1"/>
      <selection pane="bottomLeft" activeCell="A2" sqref="A2"/>
      <selection pane="bottomRight" activeCell="E15" sqref="E15"/>
    </sheetView>
  </sheetViews>
  <sheetFormatPr baseColWidth="10" defaultColWidth="8.83203125" defaultRowHeight="15" x14ac:dyDescent="0.2"/>
  <cols>
    <col min="1" max="1" width="19.1640625" style="5" bestFit="1" customWidth="1"/>
    <col min="2" max="2" width="70.83203125" style="51" customWidth="1"/>
    <col min="3" max="3" width="10.6640625" style="5" bestFit="1" customWidth="1"/>
    <col min="4" max="4" width="10.6640625" style="5" customWidth="1"/>
    <col min="5" max="5" width="13.33203125" style="5" bestFit="1" customWidth="1"/>
    <col min="6" max="6" width="15.5" style="5" bestFit="1" customWidth="1"/>
    <col min="7" max="7" width="15.6640625" style="5" bestFit="1" customWidth="1"/>
    <col min="8" max="8" width="111.5" style="5" customWidth="1"/>
    <col min="9" max="9" width="18" style="5" customWidth="1"/>
    <col min="10" max="10" width="9.33203125" style="5" customWidth="1"/>
    <col min="11" max="11" width="10.5" style="5" bestFit="1" customWidth="1"/>
    <col min="12" max="12" width="12.6640625" style="5" bestFit="1" customWidth="1"/>
    <col min="13" max="13" width="6.6640625" style="5" bestFit="1" customWidth="1"/>
    <col min="14" max="14" width="14.33203125" style="5" bestFit="1" customWidth="1"/>
    <col min="15" max="15" width="15.1640625" style="5" bestFit="1" customWidth="1"/>
    <col min="16" max="16" width="64.1640625" style="51" customWidth="1"/>
    <col min="17" max="17" width="80.83203125" customWidth="1"/>
  </cols>
  <sheetData>
    <row r="1" spans="1:18" ht="16" x14ac:dyDescent="0.2">
      <c r="A1" s="26" t="s">
        <v>0</v>
      </c>
      <c r="B1" s="50" t="s">
        <v>1</v>
      </c>
      <c r="C1" s="26" t="s">
        <v>11</v>
      </c>
      <c r="D1" s="26" t="s">
        <v>179</v>
      </c>
      <c r="E1" s="26" t="s">
        <v>10</v>
      </c>
      <c r="F1" s="26" t="s">
        <v>12</v>
      </c>
      <c r="G1" s="26" t="s">
        <v>13</v>
      </c>
      <c r="H1" s="26" t="s">
        <v>14</v>
      </c>
      <c r="I1" s="26" t="s">
        <v>468</v>
      </c>
      <c r="J1" s="26" t="s">
        <v>489</v>
      </c>
      <c r="K1" s="26" t="s">
        <v>47</v>
      </c>
      <c r="L1" s="26" t="s">
        <v>6</v>
      </c>
      <c r="M1" s="26" t="s">
        <v>21</v>
      </c>
      <c r="N1" s="26" t="s">
        <v>20</v>
      </c>
      <c r="O1" s="26" t="s">
        <v>29</v>
      </c>
      <c r="P1" s="50" t="s">
        <v>469</v>
      </c>
      <c r="Q1" s="26" t="s">
        <v>355</v>
      </c>
      <c r="R1" s="26" t="s">
        <v>356</v>
      </c>
    </row>
    <row r="2" spans="1:18" s="22" customFormat="1" ht="32" x14ac:dyDescent="0.2">
      <c r="A2" s="26" t="s">
        <v>428</v>
      </c>
      <c r="B2" s="49" t="str">
        <f t="shared" ref="B2:B15" si="0">IF(ISBLANK(Q2),"",CONCATENATE(Q2,CHAR(10),R2))</f>
        <v>Human uncomplicated malaria incident cases
Incidence humaine simple du paludisme (nombre)</v>
      </c>
      <c r="C2" s="4" t="s">
        <v>22</v>
      </c>
      <c r="D2" s="4">
        <v>1</v>
      </c>
      <c r="E2" s="4"/>
      <c r="F2" s="4">
        <v>0</v>
      </c>
      <c r="G2" s="26"/>
      <c r="H2" s="26" t="s">
        <v>430</v>
      </c>
      <c r="I2" s="4" t="s">
        <v>470</v>
      </c>
      <c r="J2" s="4"/>
      <c r="K2" s="26" t="s">
        <v>7</v>
      </c>
      <c r="L2" s="26" t="s">
        <v>7</v>
      </c>
      <c r="M2" s="26" t="s">
        <v>8</v>
      </c>
      <c r="N2" s="26"/>
      <c r="O2" s="26"/>
      <c r="P2" s="50"/>
      <c r="Q2" s="4" t="s">
        <v>629</v>
      </c>
      <c r="R2" t="s">
        <v>433</v>
      </c>
    </row>
    <row r="3" spans="1:18" s="22" customFormat="1" ht="32" x14ac:dyDescent="0.2">
      <c r="A3" s="26" t="s">
        <v>429</v>
      </c>
      <c r="B3" s="49" t="str">
        <f t="shared" si="0"/>
        <v>Human severe malaria incident cases
Incidence du paludisme grave chez l'homme (nombre)</v>
      </c>
      <c r="C3" s="4" t="s">
        <v>22</v>
      </c>
      <c r="D3" s="4">
        <v>1</v>
      </c>
      <c r="E3" s="4"/>
      <c r="F3" s="4">
        <v>0</v>
      </c>
      <c r="G3" s="26"/>
      <c r="H3" s="26" t="s">
        <v>431</v>
      </c>
      <c r="I3" s="4" t="s">
        <v>470</v>
      </c>
      <c r="J3" s="4"/>
      <c r="K3" s="26" t="s">
        <v>7</v>
      </c>
      <c r="L3" s="26" t="s">
        <v>7</v>
      </c>
      <c r="M3" s="26" t="s">
        <v>8</v>
      </c>
      <c r="N3" s="26"/>
      <c r="O3" s="26"/>
      <c r="P3" s="50"/>
      <c r="Q3" s="4" t="s">
        <v>630</v>
      </c>
      <c r="R3" t="s">
        <v>434</v>
      </c>
    </row>
    <row r="4" spans="1:18" s="22" customFormat="1" ht="64" x14ac:dyDescent="0.2">
      <c r="A4" s="26" t="s">
        <v>399</v>
      </c>
      <c r="B4" s="49" t="str">
        <f t="shared" si="0"/>
        <v>Human incident cases - best
TBD</v>
      </c>
      <c r="C4" s="4" t="s">
        <v>22</v>
      </c>
      <c r="D4" s="4">
        <v>1</v>
      </c>
      <c r="E4" s="4"/>
      <c r="F4" s="4">
        <v>0</v>
      </c>
      <c r="G4" s="26"/>
      <c r="H4" s="26" t="s">
        <v>432</v>
      </c>
      <c r="I4" s="4" t="s">
        <v>470</v>
      </c>
      <c r="J4" s="4"/>
      <c r="K4" s="26" t="s">
        <v>7</v>
      </c>
      <c r="L4" s="26" t="s">
        <v>7</v>
      </c>
      <c r="M4" s="26" t="s">
        <v>8</v>
      </c>
      <c r="N4" s="26" t="s">
        <v>31</v>
      </c>
      <c r="O4" s="26"/>
      <c r="P4" s="49" t="s">
        <v>663</v>
      </c>
      <c r="Q4" s="4" t="s">
        <v>672</v>
      </c>
      <c r="R4" t="s">
        <v>486</v>
      </c>
    </row>
    <row r="5" spans="1:18" s="22" customFormat="1" ht="64" x14ac:dyDescent="0.2">
      <c r="A5" s="26" t="s">
        <v>661</v>
      </c>
      <c r="B5" s="49" t="str">
        <f t="shared" ref="B5" si="1">IF(ISBLANK(Q5),"",CONCATENATE(Q5,CHAR(10),R5))</f>
        <v>Human incident cases - low
TBD</v>
      </c>
      <c r="C5" s="4" t="s">
        <v>22</v>
      </c>
      <c r="D5" s="4">
        <v>1</v>
      </c>
      <c r="E5" s="4"/>
      <c r="F5" s="4">
        <v>0</v>
      </c>
      <c r="G5" s="26"/>
      <c r="H5" s="26"/>
      <c r="I5" s="4" t="s">
        <v>470</v>
      </c>
      <c r="J5" s="4"/>
      <c r="K5" s="26" t="s">
        <v>7</v>
      </c>
      <c r="L5" s="26" t="s">
        <v>7</v>
      </c>
      <c r="M5" s="26"/>
      <c r="N5" s="26" t="s">
        <v>31</v>
      </c>
      <c r="O5" s="26"/>
      <c r="P5" s="49" t="s">
        <v>664</v>
      </c>
      <c r="Q5" s="4" t="s">
        <v>673</v>
      </c>
      <c r="R5" s="22" t="s">
        <v>486</v>
      </c>
    </row>
    <row r="6" spans="1:18" s="22" customFormat="1" ht="64" x14ac:dyDescent="0.2">
      <c r="A6" s="26" t="s">
        <v>662</v>
      </c>
      <c r="B6" s="49" t="str">
        <f t="shared" ref="B6" si="2">IF(ISBLANK(Q6),"",CONCATENATE(Q6,CHAR(10),R6))</f>
        <v>Human incident cases - high
TBD</v>
      </c>
      <c r="C6" s="4" t="s">
        <v>22</v>
      </c>
      <c r="D6" s="4">
        <v>1</v>
      </c>
      <c r="E6" s="4"/>
      <c r="F6" s="4">
        <v>0</v>
      </c>
      <c r="G6" s="26"/>
      <c r="H6" s="26"/>
      <c r="I6" s="4" t="s">
        <v>470</v>
      </c>
      <c r="J6" s="4"/>
      <c r="K6" s="26" t="s">
        <v>7</v>
      </c>
      <c r="L6" s="26" t="s">
        <v>7</v>
      </c>
      <c r="M6" s="26"/>
      <c r="N6" s="26" t="s">
        <v>31</v>
      </c>
      <c r="O6" s="26"/>
      <c r="P6" s="49" t="s">
        <v>665</v>
      </c>
      <c r="Q6" s="4" t="s">
        <v>674</v>
      </c>
      <c r="R6" s="22" t="s">
        <v>486</v>
      </c>
    </row>
    <row r="7" spans="1:18" s="22" customFormat="1" ht="80" x14ac:dyDescent="0.2">
      <c r="A7" s="4" t="s">
        <v>270</v>
      </c>
      <c r="B7" s="49" t="str">
        <f t="shared" si="0"/>
        <v>Human incidence (cases per person)
Incidence humaine (cas par personne)</v>
      </c>
      <c r="C7" s="4" t="s">
        <v>22</v>
      </c>
      <c r="D7" s="4">
        <v>1</v>
      </c>
      <c r="E7" s="4">
        <v>0</v>
      </c>
      <c r="F7" s="4">
        <v>0</v>
      </c>
      <c r="G7" s="4"/>
      <c r="H7" s="4" t="s">
        <v>678</v>
      </c>
      <c r="I7" s="4" t="s">
        <v>470</v>
      </c>
      <c r="J7" s="4"/>
      <c r="K7" s="4" t="s">
        <v>7</v>
      </c>
      <c r="L7" s="4" t="s">
        <v>7</v>
      </c>
      <c r="M7" s="4" t="s">
        <v>8</v>
      </c>
      <c r="N7" s="4" t="s">
        <v>31</v>
      </c>
      <c r="O7" s="26"/>
      <c r="P7" s="49" t="s">
        <v>597</v>
      </c>
      <c r="Q7" s="4" t="s">
        <v>276</v>
      </c>
      <c r="R7" t="s">
        <v>354</v>
      </c>
    </row>
    <row r="8" spans="1:18" s="22" customFormat="1" ht="80" x14ac:dyDescent="0.2">
      <c r="A8" s="4" t="s">
        <v>628</v>
      </c>
      <c r="B8" s="49" t="str">
        <f>IF(ISBLANK(Q8),"",CONCATENATE(Q8,CHAR(10),R8))</f>
        <v>Human incidence (diagnosed cases per person)
TBD</v>
      </c>
      <c r="C8" s="4" t="s">
        <v>22</v>
      </c>
      <c r="D8" s="4">
        <v>1</v>
      </c>
      <c r="E8" s="4">
        <v>0</v>
      </c>
      <c r="F8" s="4">
        <v>0</v>
      </c>
      <c r="G8" s="4"/>
      <c r="H8" s="4" t="s">
        <v>677</v>
      </c>
      <c r="I8" s="4" t="s">
        <v>470</v>
      </c>
      <c r="J8" s="4"/>
      <c r="K8" s="4" t="s">
        <v>7</v>
      </c>
      <c r="L8" s="4" t="s">
        <v>7</v>
      </c>
      <c r="M8" s="4" t="s">
        <v>8</v>
      </c>
      <c r="N8" s="4" t="s">
        <v>31</v>
      </c>
      <c r="O8" s="26"/>
      <c r="P8" s="49" t="s">
        <v>597</v>
      </c>
      <c r="Q8" s="4" t="s">
        <v>627</v>
      </c>
      <c r="R8" s="22" t="s">
        <v>486</v>
      </c>
    </row>
    <row r="9" spans="1:18" s="22" customFormat="1" ht="16" x14ac:dyDescent="0.2">
      <c r="A9" s="26"/>
      <c r="B9" s="49" t="str">
        <f t="shared" si="0"/>
        <v/>
      </c>
      <c r="C9" s="26"/>
      <c r="D9" s="26"/>
      <c r="E9" s="26"/>
      <c r="F9" s="26"/>
      <c r="G9" s="26"/>
      <c r="H9" s="26"/>
      <c r="I9" s="26"/>
      <c r="J9" s="26"/>
      <c r="K9" s="26"/>
      <c r="L9" s="26"/>
      <c r="M9" s="26"/>
      <c r="N9" s="26"/>
      <c r="O9" s="26"/>
      <c r="P9" s="50"/>
      <c r="Q9" s="26"/>
      <c r="R9"/>
    </row>
    <row r="10" spans="1:18" s="60" customFormat="1" ht="32" x14ac:dyDescent="0.2">
      <c r="A10" s="48" t="s">
        <v>501</v>
      </c>
      <c r="B10" s="49" t="str">
        <f t="shared" si="0"/>
        <v>Peak month for malaria (Jan = 1, Dec = 12)
TBD</v>
      </c>
      <c r="C10" s="48"/>
      <c r="D10" s="48"/>
      <c r="E10" s="48">
        <v>9</v>
      </c>
      <c r="F10" s="48">
        <v>0</v>
      </c>
      <c r="G10" s="59"/>
      <c r="H10" s="59"/>
      <c r="I10" s="59" t="s">
        <v>474</v>
      </c>
      <c r="J10" s="59"/>
      <c r="K10" s="59" t="s">
        <v>7</v>
      </c>
      <c r="L10" s="59" t="s">
        <v>7</v>
      </c>
      <c r="M10" s="59" t="s">
        <v>7</v>
      </c>
      <c r="N10" s="59" t="s">
        <v>616</v>
      </c>
      <c r="O10" s="59"/>
      <c r="P10" s="58" t="s">
        <v>598</v>
      </c>
      <c r="Q10" s="48" t="s">
        <v>502</v>
      </c>
      <c r="R10" s="48" t="s">
        <v>486</v>
      </c>
    </row>
    <row r="11" spans="1:18" s="22" customFormat="1" ht="32" x14ac:dyDescent="0.2">
      <c r="A11" s="5" t="s">
        <v>136</v>
      </c>
      <c r="B11" s="49" t="str">
        <f t="shared" si="0"/>
        <v>Maximal mosquito incubation period
Période d'incubation maximale des moustiques</v>
      </c>
      <c r="C11" s="27" t="s">
        <v>23</v>
      </c>
      <c r="D11" s="4">
        <f>1/365</f>
        <v>2.7397260273972603E-3</v>
      </c>
      <c r="E11" s="5">
        <v>30</v>
      </c>
      <c r="F11" s="5">
        <v>1</v>
      </c>
      <c r="G11" s="5"/>
      <c r="H11" s="5"/>
      <c r="I11" s="5" t="s">
        <v>474</v>
      </c>
      <c r="J11" s="5"/>
      <c r="K11" s="27" t="s">
        <v>7</v>
      </c>
      <c r="L11" s="27" t="s">
        <v>7</v>
      </c>
      <c r="M11" s="27" t="s">
        <v>7</v>
      </c>
      <c r="N11" s="5" t="s">
        <v>57</v>
      </c>
      <c r="O11" s="5"/>
      <c r="P11" s="58" t="s">
        <v>505</v>
      </c>
      <c r="Q11" s="5" t="s">
        <v>211</v>
      </c>
      <c r="R11" t="s">
        <v>306</v>
      </c>
    </row>
    <row r="12" spans="1:18" s="22" customFormat="1" ht="32" x14ac:dyDescent="0.2">
      <c r="A12" s="5" t="s">
        <v>137</v>
      </c>
      <c r="B12" s="49" t="str">
        <f t="shared" si="0"/>
        <v>Minimal mosquito incubation period
Période d'incubation minimale des moustiques</v>
      </c>
      <c r="C12" s="27" t="s">
        <v>23</v>
      </c>
      <c r="D12" s="4">
        <f>1/365</f>
        <v>2.7397260273972603E-3</v>
      </c>
      <c r="E12" s="5">
        <v>7</v>
      </c>
      <c r="F12" s="5">
        <v>1</v>
      </c>
      <c r="G12" s="5"/>
      <c r="H12" s="5"/>
      <c r="I12" s="5" t="s">
        <v>474</v>
      </c>
      <c r="J12" s="5"/>
      <c r="K12" s="27" t="s">
        <v>7</v>
      </c>
      <c r="L12" s="27" t="s">
        <v>7</v>
      </c>
      <c r="M12" s="27" t="s">
        <v>7</v>
      </c>
      <c r="N12" s="5" t="s">
        <v>57</v>
      </c>
      <c r="O12" s="5"/>
      <c r="P12" s="58" t="s">
        <v>505</v>
      </c>
      <c r="Q12" s="5" t="s">
        <v>212</v>
      </c>
      <c r="R12" t="s">
        <v>307</v>
      </c>
    </row>
    <row r="13" spans="1:18" s="22" customFormat="1" ht="32" x14ac:dyDescent="0.2">
      <c r="A13" s="5" t="s">
        <v>275</v>
      </c>
      <c r="B13" s="49" t="str">
        <f t="shared" si="0"/>
        <v>Incubation period (mosquito)
Période d'incubation (moustique)</v>
      </c>
      <c r="C13" s="27" t="s">
        <v>23</v>
      </c>
      <c r="D13" s="4">
        <f>1/365</f>
        <v>2.7397260273972603E-3</v>
      </c>
      <c r="E13" s="5"/>
      <c r="F13" s="5">
        <v>1</v>
      </c>
      <c r="G13" s="5"/>
      <c r="H13" s="5" t="s">
        <v>504</v>
      </c>
      <c r="I13" s="5" t="s">
        <v>474</v>
      </c>
      <c r="J13" s="5"/>
      <c r="K13" s="27" t="s">
        <v>7</v>
      </c>
      <c r="L13" s="27" t="s">
        <v>7</v>
      </c>
      <c r="M13" s="27" t="s">
        <v>7</v>
      </c>
      <c r="N13" s="5"/>
      <c r="O13" s="5"/>
      <c r="P13" s="51"/>
      <c r="Q13" s="5" t="s">
        <v>213</v>
      </c>
      <c r="R13" t="s">
        <v>308</v>
      </c>
    </row>
    <row r="14" spans="1:18" s="60" customFormat="1" ht="160" x14ac:dyDescent="0.2">
      <c r="A14" s="48" t="s">
        <v>500</v>
      </c>
      <c r="B14" s="58" t="str">
        <f t="shared" si="0"/>
        <v>Mosquito population seasonality
TBD</v>
      </c>
      <c r="C14" s="61"/>
      <c r="D14" s="48"/>
      <c r="E14" s="48">
        <v>1</v>
      </c>
      <c r="F14" s="48">
        <v>0</v>
      </c>
      <c r="G14" s="48">
        <v>1</v>
      </c>
      <c r="I14" s="48" t="s">
        <v>474</v>
      </c>
      <c r="J14" s="48"/>
      <c r="K14" s="48" t="s">
        <v>7</v>
      </c>
      <c r="L14" s="48" t="s">
        <v>7</v>
      </c>
      <c r="M14" s="48" t="s">
        <v>7</v>
      </c>
      <c r="N14" s="48" t="s">
        <v>616</v>
      </c>
      <c r="O14" s="59">
        <v>2</v>
      </c>
      <c r="P14" s="58" t="s">
        <v>644</v>
      </c>
      <c r="Q14" s="48" t="s">
        <v>581</v>
      </c>
      <c r="R14" s="48" t="s">
        <v>486</v>
      </c>
    </row>
    <row r="15" spans="1:18" s="60" customFormat="1" ht="11.25" customHeight="1" x14ac:dyDescent="0.2">
      <c r="A15" s="48" t="s">
        <v>499</v>
      </c>
      <c r="B15" s="58" t="str">
        <f t="shared" si="0"/>
        <v>Mosquito seasonal population modifier
TBD</v>
      </c>
      <c r="C15" s="61" t="s">
        <v>22</v>
      </c>
      <c r="D15" s="48"/>
      <c r="E15" s="48"/>
      <c r="F15" s="48"/>
      <c r="G15" s="48"/>
      <c r="H15" s="48" t="s">
        <v>643</v>
      </c>
      <c r="I15" s="48" t="s">
        <v>474</v>
      </c>
      <c r="J15" s="48"/>
      <c r="K15" s="48" t="s">
        <v>7</v>
      </c>
      <c r="L15" s="48" t="s">
        <v>7</v>
      </c>
      <c r="M15" s="48" t="s">
        <v>7</v>
      </c>
      <c r="N15" s="48"/>
      <c r="O15" s="59"/>
      <c r="P15" s="63"/>
      <c r="Q15" s="48" t="s">
        <v>503</v>
      </c>
      <c r="R15" s="48" t="s">
        <v>486</v>
      </c>
    </row>
    <row r="16" spans="1:18" s="22" customFormat="1" x14ac:dyDescent="0.2">
      <c r="A16" s="5"/>
      <c r="B16" s="49"/>
      <c r="C16" s="27"/>
      <c r="D16" s="4"/>
      <c r="E16" s="5"/>
      <c r="F16" s="5"/>
      <c r="G16" s="5"/>
      <c r="H16" s="5"/>
      <c r="I16" s="5"/>
      <c r="J16" s="5"/>
      <c r="K16" s="27"/>
      <c r="L16" s="27"/>
      <c r="M16" s="27"/>
      <c r="N16" s="5"/>
      <c r="O16" s="5"/>
      <c r="P16" s="51"/>
      <c r="Q16" s="5"/>
    </row>
    <row r="17" spans="1:18" s="22" customFormat="1" ht="16" x14ac:dyDescent="0.2">
      <c r="A17" s="26"/>
      <c r="B17" s="49" t="str">
        <f>IF(ISBLANK(Q17),"",CONCATENATE(Q17,CHAR(10),R17))</f>
        <v/>
      </c>
      <c r="C17" s="26"/>
      <c r="D17" s="4"/>
      <c r="E17" s="26"/>
      <c r="F17" s="26"/>
      <c r="G17" s="26"/>
      <c r="H17" s="5"/>
      <c r="I17" s="5"/>
      <c r="J17" s="5"/>
      <c r="K17" s="26"/>
      <c r="L17" s="26"/>
      <c r="M17" s="26"/>
      <c r="N17" s="26"/>
      <c r="O17" s="26"/>
      <c r="P17" s="50"/>
      <c r="Q17" s="26"/>
      <c r="R17"/>
    </row>
    <row r="18" spans="1:18" s="7" customFormat="1" ht="64" x14ac:dyDescent="0.2">
      <c r="A18" s="28" t="s">
        <v>148</v>
      </c>
      <c r="B18" s="49" t="str">
        <f>IF(ISBLANK(Q18),"",CONCATENATE(Q18,CHAR(10),R18))</f>
        <v>Mosquito life expectancy in the absence of programs
Espérance de vie des moustiques en absence des programmes</v>
      </c>
      <c r="C18" s="27" t="s">
        <v>23</v>
      </c>
      <c r="D18" s="4">
        <f>1/365</f>
        <v>2.7397260273972603E-3</v>
      </c>
      <c r="E18" s="27">
        <v>35</v>
      </c>
      <c r="F18" s="27">
        <v>1</v>
      </c>
      <c r="G18" s="27"/>
      <c r="H18" s="35"/>
      <c r="I18" s="5" t="s">
        <v>474</v>
      </c>
      <c r="J18" s="5"/>
      <c r="K18" s="27" t="s">
        <v>7</v>
      </c>
      <c r="L18" s="27" t="s">
        <v>7</v>
      </c>
      <c r="M18" s="27" t="s">
        <v>7</v>
      </c>
      <c r="N18" s="27" t="s">
        <v>57</v>
      </c>
      <c r="O18" s="27"/>
      <c r="P18" s="64" t="s">
        <v>506</v>
      </c>
      <c r="Q18" s="27" t="s">
        <v>214</v>
      </c>
      <c r="R18" t="s">
        <v>379</v>
      </c>
    </row>
    <row r="20" spans="1:18" s="7" customFormat="1" ht="16" x14ac:dyDescent="0.2">
      <c r="A20" s="28"/>
      <c r="B20" s="49" t="str">
        <f>IF(ISBLANK(Q20),"",CONCATENATE(Q20,CHAR(10),R20))</f>
        <v/>
      </c>
      <c r="C20" s="27"/>
      <c r="D20" s="4"/>
      <c r="E20" s="27"/>
      <c r="F20" s="27"/>
      <c r="G20" s="27"/>
      <c r="H20" s="35"/>
      <c r="I20" s="35"/>
      <c r="J20" s="35"/>
      <c r="K20" s="27"/>
      <c r="L20" s="27"/>
      <c r="M20" s="27"/>
      <c r="N20" s="27"/>
      <c r="O20" s="27"/>
      <c r="P20" s="64"/>
      <c r="Q20" s="27"/>
      <c r="R20"/>
    </row>
    <row r="21" spans="1:18" s="22" customFormat="1" ht="48" x14ac:dyDescent="0.2">
      <c r="A21" s="28" t="s">
        <v>45</v>
      </c>
      <c r="B21" s="49" t="str">
        <f>IF(ISBLANK(Q21),"",CONCATENATE(Q21,CHAR(10),R21))</f>
        <v>Transmission probability to humans
Probabilité de transmission aux humaines</v>
      </c>
      <c r="C21" s="27" t="s">
        <v>34</v>
      </c>
      <c r="D21" s="4"/>
      <c r="E21" s="27">
        <v>0.05</v>
      </c>
      <c r="F21" s="27">
        <v>0</v>
      </c>
      <c r="G21" s="27">
        <v>1</v>
      </c>
      <c r="H21" s="27"/>
      <c r="I21" s="27" t="s">
        <v>470</v>
      </c>
      <c r="J21" s="27"/>
      <c r="K21" s="5" t="s">
        <v>7</v>
      </c>
      <c r="L21" s="5" t="s">
        <v>7</v>
      </c>
      <c r="M21" s="5" t="s">
        <v>7</v>
      </c>
      <c r="N21" s="27" t="s">
        <v>57</v>
      </c>
      <c r="O21" s="27"/>
      <c r="P21" s="64" t="s">
        <v>507</v>
      </c>
      <c r="Q21" s="27" t="s">
        <v>32</v>
      </c>
      <c r="R21" t="s">
        <v>380</v>
      </c>
    </row>
    <row r="22" spans="1:18" s="22" customFormat="1" ht="48" x14ac:dyDescent="0.2">
      <c r="A22" s="28" t="s">
        <v>46</v>
      </c>
      <c r="B22" s="49" t="str">
        <f>IF(ISBLANK(Q22),"",CONCATENATE(Q22,CHAR(10),R22))</f>
        <v>Transmission probability to mosquitoes
Probabilité de transmission aux moustiques</v>
      </c>
      <c r="C22" s="27" t="s">
        <v>34</v>
      </c>
      <c r="D22" s="4"/>
      <c r="E22" s="27">
        <v>0.47</v>
      </c>
      <c r="F22" s="27">
        <v>0</v>
      </c>
      <c r="G22" s="27">
        <v>1</v>
      </c>
      <c r="H22" s="27"/>
      <c r="I22" s="5" t="s">
        <v>474</v>
      </c>
      <c r="J22" s="5"/>
      <c r="K22" s="5" t="s">
        <v>7</v>
      </c>
      <c r="L22" s="5" t="s">
        <v>7</v>
      </c>
      <c r="M22" s="5" t="s">
        <v>7</v>
      </c>
      <c r="N22" s="27" t="s">
        <v>57</v>
      </c>
      <c r="O22" s="27"/>
      <c r="P22" s="64" t="s">
        <v>508</v>
      </c>
      <c r="Q22" s="27" t="s">
        <v>33</v>
      </c>
      <c r="R22" t="s">
        <v>309</v>
      </c>
    </row>
    <row r="24" spans="1:18" s="22" customFormat="1" ht="64" x14ac:dyDescent="0.2">
      <c r="A24" s="28" t="s">
        <v>175</v>
      </c>
      <c r="B24" s="49" t="str">
        <f t="shared" ref="B24:B40" si="3">IF(ISBLANK(Q24),"",CONCATENATE(Q24,CHAR(10),R24))</f>
        <v>Bites per mosquito per day in the absence of programs
Piqûres par moustique par jour en absence des programme</v>
      </c>
      <c r="C24" s="27" t="s">
        <v>22</v>
      </c>
      <c r="D24" s="4"/>
      <c r="E24" s="27">
        <v>0.33</v>
      </c>
      <c r="F24" s="27">
        <v>0</v>
      </c>
      <c r="G24" s="27"/>
      <c r="H24" s="27"/>
      <c r="I24" s="27" t="s">
        <v>474</v>
      </c>
      <c r="J24" s="27"/>
      <c r="K24" s="5" t="s">
        <v>7</v>
      </c>
      <c r="L24" s="5" t="s">
        <v>8</v>
      </c>
      <c r="M24" s="5" t="s">
        <v>7</v>
      </c>
      <c r="N24" s="27" t="s">
        <v>57</v>
      </c>
      <c r="O24" s="27"/>
      <c r="P24" s="64" t="s">
        <v>599</v>
      </c>
      <c r="Q24" s="27" t="s">
        <v>215</v>
      </c>
      <c r="R24" t="s">
        <v>381</v>
      </c>
    </row>
    <row r="25" spans="1:18" s="22" customFormat="1" ht="176" x14ac:dyDescent="0.2">
      <c r="A25" s="28" t="s">
        <v>176</v>
      </c>
      <c r="B25" s="49" t="str">
        <f t="shared" si="3"/>
        <v>Relative population infection susceptibility
TBD</v>
      </c>
      <c r="C25" s="27"/>
      <c r="D25" s="4"/>
      <c r="E25" s="27">
        <v>1</v>
      </c>
      <c r="F25" s="27">
        <v>0</v>
      </c>
      <c r="G25" s="27"/>
      <c r="H25" s="27"/>
      <c r="I25" s="27" t="s">
        <v>470</v>
      </c>
      <c r="J25" s="27"/>
      <c r="K25" s="5" t="s">
        <v>7</v>
      </c>
      <c r="L25" s="5" t="s">
        <v>8</v>
      </c>
      <c r="M25" s="5" t="s">
        <v>7</v>
      </c>
      <c r="N25" s="27" t="s">
        <v>616</v>
      </c>
      <c r="O25" s="27">
        <v>1</v>
      </c>
      <c r="P25" s="64" t="s">
        <v>609</v>
      </c>
      <c r="Q25" s="27" t="s">
        <v>608</v>
      </c>
      <c r="R25" t="s">
        <v>486</v>
      </c>
    </row>
    <row r="27" spans="1:18" s="60" customFormat="1" ht="80" x14ac:dyDescent="0.2">
      <c r="A27" s="62" t="s">
        <v>689</v>
      </c>
      <c r="B27" s="49" t="str">
        <f t="shared" ref="B27" si="4">IF(ISBLANK(Q27),"",CONCATENATE(Q27,CHAR(10),R27))</f>
        <v>Proportion of the population receiving a new LLINs or other bednet per year
TBD</v>
      </c>
      <c r="C27" s="61" t="s">
        <v>34</v>
      </c>
      <c r="D27" s="48">
        <v>1</v>
      </c>
      <c r="E27" s="61">
        <v>0</v>
      </c>
      <c r="F27" s="61">
        <v>0</v>
      </c>
      <c r="G27" s="61"/>
      <c r="H27" s="61"/>
      <c r="I27" s="61" t="s">
        <v>470</v>
      </c>
      <c r="J27" s="61"/>
      <c r="K27" s="48" t="s">
        <v>8</v>
      </c>
      <c r="L27" s="48" t="s">
        <v>7</v>
      </c>
      <c r="M27" s="48" t="s">
        <v>8</v>
      </c>
      <c r="N27" s="61" t="s">
        <v>535</v>
      </c>
      <c r="O27" s="61">
        <v>1</v>
      </c>
      <c r="P27" s="65" t="s">
        <v>539</v>
      </c>
      <c r="Q27" s="61" t="s">
        <v>690</v>
      </c>
      <c r="R27" s="62" t="s">
        <v>486</v>
      </c>
    </row>
    <row r="28" spans="1:18" s="60" customFormat="1" ht="64" x14ac:dyDescent="0.2">
      <c r="A28" s="62" t="s">
        <v>533</v>
      </c>
      <c r="B28" s="49" t="str">
        <f t="shared" si="3"/>
        <v>Number of LLINs or other bednets newly available per year
TBD</v>
      </c>
      <c r="C28" s="61" t="s">
        <v>22</v>
      </c>
      <c r="D28" s="48">
        <v>1</v>
      </c>
      <c r="E28" s="61">
        <v>0</v>
      </c>
      <c r="F28" s="61">
        <v>0</v>
      </c>
      <c r="G28" s="61"/>
      <c r="H28" s="61" t="s">
        <v>693</v>
      </c>
      <c r="I28" s="61" t="s">
        <v>470</v>
      </c>
      <c r="J28" s="61"/>
      <c r="K28" s="48" t="s">
        <v>7</v>
      </c>
      <c r="L28" s="48" t="s">
        <v>7</v>
      </c>
      <c r="M28" s="48" t="s">
        <v>8</v>
      </c>
      <c r="N28" s="61"/>
      <c r="O28" s="61">
        <v>1</v>
      </c>
      <c r="P28" s="65" t="s">
        <v>692</v>
      </c>
      <c r="Q28" s="61" t="s">
        <v>691</v>
      </c>
      <c r="R28" s="62" t="s">
        <v>486</v>
      </c>
    </row>
    <row r="29" spans="1:18" s="60" customFormat="1" ht="32" x14ac:dyDescent="0.2">
      <c r="A29" s="62" t="s">
        <v>564</v>
      </c>
      <c r="B29" s="49" t="str">
        <f t="shared" si="3"/>
        <v>Average lifespan of LLINs
TBD</v>
      </c>
      <c r="C29" s="61" t="s">
        <v>23</v>
      </c>
      <c r="D29" s="48">
        <v>1</v>
      </c>
      <c r="E29" s="66">
        <v>3</v>
      </c>
      <c r="F29" s="61">
        <v>0</v>
      </c>
      <c r="G29" s="61"/>
      <c r="H29" s="61"/>
      <c r="I29" s="61" t="s">
        <v>470</v>
      </c>
      <c r="J29" s="61"/>
      <c r="K29" s="48" t="s">
        <v>8</v>
      </c>
      <c r="L29" s="48" t="s">
        <v>8</v>
      </c>
      <c r="M29" s="48" t="s">
        <v>7</v>
      </c>
      <c r="N29" s="61" t="s">
        <v>535</v>
      </c>
      <c r="O29" s="61">
        <v>2</v>
      </c>
      <c r="P29" s="65" t="s">
        <v>565</v>
      </c>
      <c r="Q29" s="61" t="s">
        <v>566</v>
      </c>
      <c r="R29" s="62" t="s">
        <v>486</v>
      </c>
    </row>
    <row r="30" spans="1:18" s="60" customFormat="1" ht="144" x14ac:dyDescent="0.2">
      <c r="A30" s="62" t="s">
        <v>534</v>
      </c>
      <c r="B30" s="49" t="str">
        <f t="shared" si="3"/>
        <v>Number of people covered by one LLIN
TBD</v>
      </c>
      <c r="C30" s="61"/>
      <c r="D30" s="48"/>
      <c r="E30" s="67">
        <v>1.8</v>
      </c>
      <c r="F30" s="61">
        <v>0</v>
      </c>
      <c r="G30" s="61"/>
      <c r="H30" s="61"/>
      <c r="I30" s="61" t="s">
        <v>470</v>
      </c>
      <c r="J30" s="61"/>
      <c r="K30" s="48" t="s">
        <v>7</v>
      </c>
      <c r="L30" s="48" t="s">
        <v>7</v>
      </c>
      <c r="M30" s="48" t="s">
        <v>7</v>
      </c>
      <c r="N30" s="61" t="s">
        <v>535</v>
      </c>
      <c r="O30" s="61">
        <v>3</v>
      </c>
      <c r="P30" s="65" t="s">
        <v>610</v>
      </c>
      <c r="Q30" s="61" t="s">
        <v>540</v>
      </c>
      <c r="R30" s="62" t="s">
        <v>486</v>
      </c>
    </row>
    <row r="31" spans="1:18" s="60" customFormat="1" ht="80" x14ac:dyDescent="0.2">
      <c r="A31" s="62" t="s">
        <v>700</v>
      </c>
      <c r="B31" s="49" t="str">
        <f t="shared" si="3"/>
        <v>Proportion of LLINs exchanged with other populations (outgoing)
TBD</v>
      </c>
      <c r="C31" s="61"/>
      <c r="D31" s="48"/>
      <c r="E31" s="67">
        <v>0</v>
      </c>
      <c r="F31" s="61">
        <v>0</v>
      </c>
      <c r="G31" s="61"/>
      <c r="H31" s="61"/>
      <c r="I31" s="61" t="s">
        <v>470</v>
      </c>
      <c r="J31" s="61"/>
      <c r="K31" s="48" t="s">
        <v>7</v>
      </c>
      <c r="L31" s="48" t="s">
        <v>7</v>
      </c>
      <c r="M31" s="48" t="s">
        <v>7</v>
      </c>
      <c r="N31" s="61" t="s">
        <v>535</v>
      </c>
      <c r="O31" s="61"/>
      <c r="P31" s="65" t="s">
        <v>699</v>
      </c>
      <c r="Q31" s="61" t="s">
        <v>698</v>
      </c>
      <c r="R31" s="62" t="s">
        <v>486</v>
      </c>
    </row>
    <row r="32" spans="1:18" s="60" customFormat="1" ht="32" x14ac:dyDescent="0.2">
      <c r="A32" s="62" t="s">
        <v>703</v>
      </c>
      <c r="B32" s="49" t="str">
        <f t="shared" si="3"/>
        <v>Number of LLINs exchanged with other populations (outgoing)
TBD</v>
      </c>
      <c r="C32" s="61" t="s">
        <v>22</v>
      </c>
      <c r="D32" s="48">
        <v>1</v>
      </c>
      <c r="E32" s="67">
        <v>0</v>
      </c>
      <c r="F32" s="61">
        <v>0</v>
      </c>
      <c r="G32" s="61"/>
      <c r="H32" s="61" t="s">
        <v>701</v>
      </c>
      <c r="I32" s="61" t="s">
        <v>470</v>
      </c>
      <c r="J32" s="61"/>
      <c r="K32" s="48" t="s">
        <v>7</v>
      </c>
      <c r="L32" s="48" t="s">
        <v>7</v>
      </c>
      <c r="M32" s="48" t="s">
        <v>8</v>
      </c>
      <c r="N32" s="61"/>
      <c r="O32" s="61"/>
      <c r="P32" s="65"/>
      <c r="Q32" s="61" t="s">
        <v>696</v>
      </c>
      <c r="R32" s="62" t="s">
        <v>486</v>
      </c>
    </row>
    <row r="33" spans="1:18" s="60" customFormat="1" ht="32" x14ac:dyDescent="0.2">
      <c r="A33" s="62" t="s">
        <v>704</v>
      </c>
      <c r="B33" s="49" t="str">
        <f t="shared" si="3"/>
        <v>Number of LLINs exchanged with other populations (incoming)
TBD</v>
      </c>
      <c r="C33" s="61" t="s">
        <v>22</v>
      </c>
      <c r="D33" s="48">
        <v>1</v>
      </c>
      <c r="E33" s="67">
        <v>0</v>
      </c>
      <c r="F33" s="61">
        <v>0</v>
      </c>
      <c r="G33" s="61"/>
      <c r="H33" s="61" t="s">
        <v>702</v>
      </c>
      <c r="I33" s="61" t="s">
        <v>470</v>
      </c>
      <c r="J33" s="61"/>
      <c r="K33" s="48" t="s">
        <v>7</v>
      </c>
      <c r="L33" s="48" t="s">
        <v>7</v>
      </c>
      <c r="M33" s="48" t="s">
        <v>8</v>
      </c>
      <c r="N33" s="61"/>
      <c r="O33" s="61"/>
      <c r="P33" s="65"/>
      <c r="Q33" s="61" t="s">
        <v>697</v>
      </c>
      <c r="R33" s="62" t="s">
        <v>486</v>
      </c>
    </row>
    <row r="34" spans="1:18" s="60" customFormat="1" ht="48" x14ac:dyDescent="0.2">
      <c r="A34" s="62" t="s">
        <v>532</v>
      </c>
      <c r="B34" s="49" t="str">
        <f t="shared" si="3"/>
        <v>Number of LLINs available
TBD</v>
      </c>
      <c r="C34" s="61" t="s">
        <v>22</v>
      </c>
      <c r="D34" s="48"/>
      <c r="E34" s="61">
        <v>0</v>
      </c>
      <c r="F34" s="61">
        <v>0</v>
      </c>
      <c r="G34" s="61"/>
      <c r="H34" s="61" t="s">
        <v>705</v>
      </c>
      <c r="I34" s="61" t="s">
        <v>470</v>
      </c>
      <c r="J34" s="61" t="s">
        <v>8</v>
      </c>
      <c r="K34" s="48" t="s">
        <v>7</v>
      </c>
      <c r="L34" s="48" t="s">
        <v>7</v>
      </c>
      <c r="M34" s="48" t="s">
        <v>8</v>
      </c>
      <c r="N34" s="61" t="s">
        <v>535</v>
      </c>
      <c r="O34" s="61">
        <v>4</v>
      </c>
      <c r="P34" s="65" t="s">
        <v>537</v>
      </c>
      <c r="Q34" s="61" t="s">
        <v>543</v>
      </c>
      <c r="R34" s="60" t="s">
        <v>486</v>
      </c>
    </row>
    <row r="35" spans="1:18" s="60" customFormat="1" ht="64" x14ac:dyDescent="0.2">
      <c r="A35" s="62" t="s">
        <v>536</v>
      </c>
      <c r="B35" s="49" t="str">
        <f t="shared" si="3"/>
        <v>LLIN coverage
TBD</v>
      </c>
      <c r="C35" s="61" t="s">
        <v>34</v>
      </c>
      <c r="D35" s="48">
        <v>1</v>
      </c>
      <c r="E35" s="61">
        <v>0</v>
      </c>
      <c r="F35" s="61">
        <v>0</v>
      </c>
      <c r="G35" s="61">
        <v>1</v>
      </c>
      <c r="H35" s="61" t="s">
        <v>675</v>
      </c>
      <c r="I35" s="61" t="s">
        <v>470</v>
      </c>
      <c r="J35" s="61"/>
      <c r="K35" s="48" t="s">
        <v>7</v>
      </c>
      <c r="L35" s="48" t="s">
        <v>7</v>
      </c>
      <c r="M35" s="48" t="s">
        <v>8</v>
      </c>
      <c r="N35" s="61" t="s">
        <v>535</v>
      </c>
      <c r="O35" s="61">
        <v>5</v>
      </c>
      <c r="P35" s="65" t="s">
        <v>538</v>
      </c>
      <c r="Q35" s="61" t="s">
        <v>541</v>
      </c>
      <c r="R35" s="60" t="s">
        <v>486</v>
      </c>
    </row>
    <row r="36" spans="1:18" s="60" customFormat="1" ht="32" x14ac:dyDescent="0.2">
      <c r="A36" s="62" t="s">
        <v>546</v>
      </c>
      <c r="B36" s="49" t="str">
        <f t="shared" si="3"/>
        <v>LLIN utilization
TBD</v>
      </c>
      <c r="C36" s="61" t="s">
        <v>34</v>
      </c>
      <c r="D36" s="48"/>
      <c r="E36" s="61">
        <v>1</v>
      </c>
      <c r="F36" s="61">
        <v>0</v>
      </c>
      <c r="G36" s="61">
        <v>1</v>
      </c>
      <c r="H36" s="61"/>
      <c r="I36" s="61" t="s">
        <v>470</v>
      </c>
      <c r="J36" s="61"/>
      <c r="K36" s="48" t="s">
        <v>8</v>
      </c>
      <c r="L36" s="48" t="s">
        <v>8</v>
      </c>
      <c r="M36" s="48" t="s">
        <v>8</v>
      </c>
      <c r="N36" s="61" t="s">
        <v>535</v>
      </c>
      <c r="O36" s="61">
        <v>6</v>
      </c>
      <c r="P36" s="65" t="s">
        <v>547</v>
      </c>
      <c r="Q36" s="61" t="s">
        <v>548</v>
      </c>
      <c r="R36" s="60" t="s">
        <v>486</v>
      </c>
    </row>
    <row r="37" spans="1:18" s="60" customFormat="1" ht="32" x14ac:dyDescent="0.2">
      <c r="A37" s="62" t="s">
        <v>551</v>
      </c>
      <c r="B37" s="49" t="str">
        <f t="shared" si="3"/>
        <v>Proportion of the population that sleeps under a bednet 
TBD</v>
      </c>
      <c r="C37" s="61" t="s">
        <v>34</v>
      </c>
      <c r="D37" s="48"/>
      <c r="E37" s="61"/>
      <c r="F37" s="61">
        <v>0</v>
      </c>
      <c r="G37" s="61">
        <v>1</v>
      </c>
      <c r="H37" s="61" t="s">
        <v>549</v>
      </c>
      <c r="I37" s="61" t="s">
        <v>470</v>
      </c>
      <c r="J37" s="61"/>
      <c r="K37" s="48" t="s">
        <v>7</v>
      </c>
      <c r="L37" s="48" t="s">
        <v>7</v>
      </c>
      <c r="M37" s="48" t="s">
        <v>8</v>
      </c>
      <c r="N37" s="61"/>
      <c r="O37" s="61"/>
      <c r="P37" s="65"/>
      <c r="Q37" s="61" t="s">
        <v>550</v>
      </c>
      <c r="R37" s="60" t="s">
        <v>486</v>
      </c>
    </row>
    <row r="38" spans="1:18" s="60" customFormat="1" ht="32" x14ac:dyDescent="0.2">
      <c r="A38" s="62" t="s">
        <v>552</v>
      </c>
      <c r="B38" s="49" t="str">
        <f t="shared" si="3"/>
        <v>Proportion of mosquito bites impacted by LLINs
TBD</v>
      </c>
      <c r="C38" s="61" t="s">
        <v>34</v>
      </c>
      <c r="D38" s="48"/>
      <c r="E38" s="61"/>
      <c r="F38" s="61">
        <v>0</v>
      </c>
      <c r="G38" s="61">
        <v>1</v>
      </c>
      <c r="H38" s="61" t="s">
        <v>553</v>
      </c>
      <c r="I38" s="61" t="s">
        <v>474</v>
      </c>
      <c r="J38" s="61"/>
      <c r="K38" s="48" t="s">
        <v>7</v>
      </c>
      <c r="L38" s="48" t="s">
        <v>7</v>
      </c>
      <c r="M38" s="48" t="s">
        <v>8</v>
      </c>
      <c r="N38" s="61"/>
      <c r="O38" s="61"/>
      <c r="P38" s="65"/>
      <c r="Q38" s="61" t="s">
        <v>554</v>
      </c>
      <c r="R38" s="60" t="s">
        <v>486</v>
      </c>
    </row>
    <row r="39" spans="1:18" s="60" customFormat="1" ht="80" x14ac:dyDescent="0.2">
      <c r="A39" s="62" t="s">
        <v>556</v>
      </c>
      <c r="B39" s="58" t="str">
        <f t="shared" si="3"/>
        <v>Impact of LLINs on the biting rate of mosquitoes
TBD</v>
      </c>
      <c r="C39" s="61"/>
      <c r="D39" s="48"/>
      <c r="E39" s="66">
        <v>0.56000000000000005</v>
      </c>
      <c r="F39" s="61">
        <v>0</v>
      </c>
      <c r="G39" s="61">
        <v>1</v>
      </c>
      <c r="H39" s="61"/>
      <c r="I39" s="61" t="s">
        <v>474</v>
      </c>
      <c r="J39" s="61"/>
      <c r="K39" s="48" t="s">
        <v>7</v>
      </c>
      <c r="L39" s="48" t="s">
        <v>7</v>
      </c>
      <c r="M39" s="48" t="s">
        <v>7</v>
      </c>
      <c r="N39" s="61" t="s">
        <v>535</v>
      </c>
      <c r="O39" s="61">
        <v>7</v>
      </c>
      <c r="P39" s="65" t="s">
        <v>555</v>
      </c>
      <c r="Q39" s="61" t="s">
        <v>544</v>
      </c>
      <c r="R39" s="60" t="s">
        <v>486</v>
      </c>
    </row>
    <row r="40" spans="1:18" s="60" customFormat="1" ht="58.5" customHeight="1" x14ac:dyDescent="0.2">
      <c r="A40" s="62" t="s">
        <v>542</v>
      </c>
      <c r="B40" s="58" t="str">
        <f t="shared" si="3"/>
        <v>Impact of LLINs on the mortality rate of mosquitoes
TBD</v>
      </c>
      <c r="C40" s="61"/>
      <c r="D40" s="48"/>
      <c r="E40" s="66">
        <v>1.19</v>
      </c>
      <c r="F40" s="61">
        <v>0</v>
      </c>
      <c r="G40" s="61">
        <v>1</v>
      </c>
      <c r="H40" s="61"/>
      <c r="I40" s="61" t="s">
        <v>474</v>
      </c>
      <c r="J40" s="61"/>
      <c r="K40" s="48" t="s">
        <v>7</v>
      </c>
      <c r="L40" s="48" t="s">
        <v>7</v>
      </c>
      <c r="M40" s="48" t="s">
        <v>7</v>
      </c>
      <c r="N40" s="61" t="s">
        <v>535</v>
      </c>
      <c r="O40" s="61">
        <v>8</v>
      </c>
      <c r="P40" s="65" t="s">
        <v>657</v>
      </c>
      <c r="Q40" s="61" t="s">
        <v>545</v>
      </c>
      <c r="R40" s="60" t="s">
        <v>486</v>
      </c>
    </row>
    <row r="41" spans="1:18" s="60" customFormat="1" x14ac:dyDescent="0.2">
      <c r="A41" s="62"/>
      <c r="B41" s="58"/>
      <c r="C41" s="61"/>
      <c r="D41" s="48"/>
      <c r="E41" s="66"/>
      <c r="F41" s="61"/>
      <c r="G41" s="61"/>
      <c r="H41" s="61"/>
      <c r="I41" s="61"/>
      <c r="J41" s="61"/>
      <c r="K41" s="48"/>
      <c r="L41" s="48"/>
      <c r="M41" s="48"/>
      <c r="N41" s="61"/>
      <c r="O41" s="61"/>
      <c r="P41" s="65"/>
      <c r="Q41" s="61"/>
    </row>
    <row r="42" spans="1:18" s="60" customFormat="1" ht="48" x14ac:dyDescent="0.2">
      <c r="A42" s="62" t="s">
        <v>557</v>
      </c>
      <c r="B42" s="58" t="str">
        <f t="shared" ref="B42:B48" si="5">IF(ISBLANK(Q42),"",CONCATENATE(Q42,CHAR(10),R42))</f>
        <v>Proportion of houses sprayed with IRS per year
TBD</v>
      </c>
      <c r="C42" s="61" t="s">
        <v>34</v>
      </c>
      <c r="D42" s="48"/>
      <c r="E42" s="66">
        <v>0</v>
      </c>
      <c r="F42" s="61"/>
      <c r="G42" s="61"/>
      <c r="H42" s="61"/>
      <c r="I42" s="61" t="s">
        <v>470</v>
      </c>
      <c r="J42" s="61"/>
      <c r="K42" s="48" t="s">
        <v>8</v>
      </c>
      <c r="L42" s="48" t="s">
        <v>7</v>
      </c>
      <c r="M42" s="48" t="s">
        <v>7</v>
      </c>
      <c r="N42" s="61" t="s">
        <v>535</v>
      </c>
      <c r="O42" s="61">
        <v>9</v>
      </c>
      <c r="P42" s="65" t="s">
        <v>562</v>
      </c>
      <c r="Q42" s="61" t="s">
        <v>569</v>
      </c>
      <c r="R42" s="60" t="s">
        <v>486</v>
      </c>
    </row>
    <row r="43" spans="1:18" s="60" customFormat="1" ht="48" x14ac:dyDescent="0.2">
      <c r="A43" s="62" t="s">
        <v>563</v>
      </c>
      <c r="B43" s="58" t="str">
        <f t="shared" si="5"/>
        <v>Average lifespan of IRS
TBD</v>
      </c>
      <c r="C43" s="61" t="s">
        <v>23</v>
      </c>
      <c r="D43" s="48">
        <v>1</v>
      </c>
      <c r="E43" s="66">
        <v>2</v>
      </c>
      <c r="F43" s="61">
        <v>0</v>
      </c>
      <c r="G43" s="61">
        <v>1</v>
      </c>
      <c r="H43" s="61"/>
      <c r="I43" s="61" t="s">
        <v>470</v>
      </c>
      <c r="J43" s="61"/>
      <c r="K43" s="48" t="s">
        <v>8</v>
      </c>
      <c r="L43" s="48" t="s">
        <v>7</v>
      </c>
      <c r="M43" s="48" t="s">
        <v>7</v>
      </c>
      <c r="N43" s="61" t="s">
        <v>535</v>
      </c>
      <c r="O43" s="61">
        <v>10</v>
      </c>
      <c r="P43" s="65" t="s">
        <v>568</v>
      </c>
      <c r="Q43" s="61" t="s">
        <v>567</v>
      </c>
      <c r="R43" s="60" t="s">
        <v>486</v>
      </c>
    </row>
    <row r="44" spans="1:18" s="60" customFormat="1" ht="96" x14ac:dyDescent="0.2">
      <c r="A44" s="62" t="s">
        <v>561</v>
      </c>
      <c r="B44" s="58" t="str">
        <f t="shared" si="5"/>
        <v>Proportion of the population covered by IRS
TBD</v>
      </c>
      <c r="C44" s="61" t="s">
        <v>34</v>
      </c>
      <c r="D44" s="48"/>
      <c r="E44" s="66">
        <v>0</v>
      </c>
      <c r="F44" s="61">
        <v>0</v>
      </c>
      <c r="G44" s="61">
        <v>1</v>
      </c>
      <c r="H44" s="61" t="s">
        <v>676</v>
      </c>
      <c r="I44" s="61" t="s">
        <v>470</v>
      </c>
      <c r="J44" s="61" t="s">
        <v>8</v>
      </c>
      <c r="K44" s="48" t="s">
        <v>7</v>
      </c>
      <c r="L44" s="48" t="s">
        <v>7</v>
      </c>
      <c r="M44" s="48" t="s">
        <v>7</v>
      </c>
      <c r="N44" s="61" t="s">
        <v>535</v>
      </c>
      <c r="O44" s="61">
        <v>11</v>
      </c>
      <c r="P44" s="65" t="s">
        <v>570</v>
      </c>
      <c r="Q44" s="61" t="s">
        <v>572</v>
      </c>
      <c r="R44" s="60" t="s">
        <v>486</v>
      </c>
    </row>
    <row r="45" spans="1:18" s="60" customFormat="1" ht="32" x14ac:dyDescent="0.2">
      <c r="A45" s="62" t="s">
        <v>560</v>
      </c>
      <c r="B45" s="58" t="str">
        <f t="shared" si="5"/>
        <v xml:space="preserve">Proportion of mosquito bites impacted by IRS
</v>
      </c>
      <c r="C45" s="61" t="s">
        <v>34</v>
      </c>
      <c r="D45" s="48"/>
      <c r="E45" s="66"/>
      <c r="F45" s="61">
        <v>0</v>
      </c>
      <c r="G45" s="61">
        <v>1</v>
      </c>
      <c r="H45" s="61" t="s">
        <v>576</v>
      </c>
      <c r="I45" s="61" t="s">
        <v>474</v>
      </c>
      <c r="J45" s="61"/>
      <c r="K45" s="48" t="s">
        <v>7</v>
      </c>
      <c r="L45" s="48" t="s">
        <v>7</v>
      </c>
      <c r="M45" s="48" t="s">
        <v>7</v>
      </c>
      <c r="N45" s="61"/>
      <c r="O45" s="61"/>
      <c r="P45" s="65"/>
      <c r="Q45" s="61" t="s">
        <v>575</v>
      </c>
    </row>
    <row r="46" spans="1:18" s="60" customFormat="1" ht="57.75" customHeight="1" x14ac:dyDescent="0.2">
      <c r="A46" s="62" t="s">
        <v>558</v>
      </c>
      <c r="B46" s="58" t="str">
        <f t="shared" si="5"/>
        <v>Impact of IRS on the biting rate of mosquitoes
TBD</v>
      </c>
      <c r="C46" s="61"/>
      <c r="D46" s="48"/>
      <c r="E46" s="66">
        <v>0.1</v>
      </c>
      <c r="F46" s="61">
        <v>0</v>
      </c>
      <c r="G46" s="61">
        <v>1</v>
      </c>
      <c r="H46" s="61"/>
      <c r="I46" s="61" t="s">
        <v>474</v>
      </c>
      <c r="J46" s="61"/>
      <c r="K46" s="48" t="s">
        <v>7</v>
      </c>
      <c r="L46" s="48" t="s">
        <v>7</v>
      </c>
      <c r="M46" s="48" t="s">
        <v>7</v>
      </c>
      <c r="N46" s="61" t="s">
        <v>535</v>
      </c>
      <c r="O46" s="61">
        <v>12</v>
      </c>
      <c r="P46" s="65" t="s">
        <v>571</v>
      </c>
      <c r="Q46" s="61" t="s">
        <v>573</v>
      </c>
      <c r="R46" s="60" t="s">
        <v>486</v>
      </c>
    </row>
    <row r="47" spans="1:18" s="60" customFormat="1" ht="51" customHeight="1" x14ac:dyDescent="0.2">
      <c r="A47" s="62" t="s">
        <v>559</v>
      </c>
      <c r="B47" s="58" t="str">
        <f t="shared" si="5"/>
        <v>Impact of IRS on the mortality rate of mosquitoes
TBD</v>
      </c>
      <c r="C47" s="61"/>
      <c r="D47" s="48"/>
      <c r="E47" s="66">
        <v>2</v>
      </c>
      <c r="F47" s="61">
        <v>0</v>
      </c>
      <c r="G47" s="61">
        <v>1</v>
      </c>
      <c r="H47" s="61"/>
      <c r="I47" s="61" t="s">
        <v>474</v>
      </c>
      <c r="J47" s="61"/>
      <c r="K47" s="48" t="s">
        <v>7</v>
      </c>
      <c r="L47" s="48" t="s">
        <v>7</v>
      </c>
      <c r="M47" s="48" t="s">
        <v>7</v>
      </c>
      <c r="N47" s="61" t="s">
        <v>535</v>
      </c>
      <c r="O47" s="61">
        <v>13</v>
      </c>
      <c r="P47" s="65" t="s">
        <v>656</v>
      </c>
      <c r="Q47" s="61" t="s">
        <v>574</v>
      </c>
      <c r="R47" s="60" t="s">
        <v>486</v>
      </c>
    </row>
    <row r="48" spans="1:18" s="60" customFormat="1" ht="64" x14ac:dyDescent="0.2">
      <c r="A48" s="62" t="s">
        <v>578</v>
      </c>
      <c r="B48" s="58" t="str">
        <f t="shared" si="5"/>
        <v>Impact of other programs on the overall mosquito population size
TBD</v>
      </c>
      <c r="C48" s="61"/>
      <c r="D48" s="48"/>
      <c r="E48" s="66">
        <v>0</v>
      </c>
      <c r="F48" s="61">
        <v>0</v>
      </c>
      <c r="G48" s="61"/>
      <c r="H48" s="61"/>
      <c r="I48" s="61" t="s">
        <v>474</v>
      </c>
      <c r="J48" s="61"/>
      <c r="K48" s="48" t="s">
        <v>8</v>
      </c>
      <c r="L48" s="48" t="s">
        <v>7</v>
      </c>
      <c r="M48" s="48" t="s">
        <v>8</v>
      </c>
      <c r="N48" s="61" t="s">
        <v>535</v>
      </c>
      <c r="O48" s="61">
        <v>14</v>
      </c>
      <c r="P48" s="65" t="s">
        <v>580</v>
      </c>
      <c r="Q48" s="61" t="s">
        <v>579</v>
      </c>
      <c r="R48" s="60" t="s">
        <v>486</v>
      </c>
    </row>
    <row r="49" spans="1:18" s="60" customFormat="1" x14ac:dyDescent="0.2">
      <c r="A49" s="62"/>
      <c r="B49" s="58"/>
      <c r="C49" s="61"/>
      <c r="D49" s="48"/>
      <c r="E49" s="66"/>
      <c r="F49" s="61"/>
      <c r="G49" s="61"/>
      <c r="H49" s="61"/>
      <c r="I49" s="61"/>
      <c r="J49" s="61"/>
      <c r="K49" s="48"/>
      <c r="L49" s="48"/>
      <c r="M49" s="48"/>
      <c r="N49" s="61"/>
      <c r="O49" s="61"/>
      <c r="P49" s="65"/>
      <c r="Q49" s="61"/>
    </row>
    <row r="50" spans="1:18" s="7" customFormat="1" ht="32" x14ac:dyDescent="0.2">
      <c r="A50" s="28" t="s">
        <v>177</v>
      </c>
      <c r="B50" s="49" t="str">
        <f>IF(ISBLANK(Q50),"",CONCATENATE(Q50,CHAR(10),R50))</f>
        <v>Relative risk adjustment for bites in mosquito population
TBD</v>
      </c>
      <c r="C50" s="27"/>
      <c r="D50" s="4"/>
      <c r="E50" s="27">
        <v>1</v>
      </c>
      <c r="F50" s="27">
        <v>0</v>
      </c>
      <c r="G50" s="27"/>
      <c r="H50" s="35" t="s">
        <v>582</v>
      </c>
      <c r="I50" s="35" t="s">
        <v>474</v>
      </c>
      <c r="J50" s="35"/>
      <c r="K50" s="27" t="s">
        <v>7</v>
      </c>
      <c r="L50" s="27" t="s">
        <v>7</v>
      </c>
      <c r="M50" s="27" t="s">
        <v>8</v>
      </c>
      <c r="N50" s="4"/>
      <c r="O50" s="27"/>
      <c r="P50" s="64"/>
      <c r="Q50" s="27" t="s">
        <v>583</v>
      </c>
      <c r="R50" t="s">
        <v>486</v>
      </c>
    </row>
    <row r="51" spans="1:18" s="7" customFormat="1" ht="32" x14ac:dyDescent="0.2">
      <c r="A51" s="28" t="s">
        <v>149</v>
      </c>
      <c r="B51" s="49" t="str">
        <f>IF(ISBLANK(Q51),"",CONCATENATE(Q51,CHAR(10),R51))</f>
        <v>Relative risk adjustment for mosquito mortality
TBD</v>
      </c>
      <c r="C51" s="27" t="s">
        <v>22</v>
      </c>
      <c r="D51" s="4"/>
      <c r="E51" s="27">
        <v>1</v>
      </c>
      <c r="F51" s="56">
        <v>1</v>
      </c>
      <c r="G51" s="74"/>
      <c r="H51" s="35" t="s">
        <v>658</v>
      </c>
      <c r="I51" s="5" t="s">
        <v>474</v>
      </c>
      <c r="J51" s="5"/>
      <c r="K51" s="27" t="s">
        <v>7</v>
      </c>
      <c r="L51" s="27" t="s">
        <v>7</v>
      </c>
      <c r="M51" s="27" t="s">
        <v>8</v>
      </c>
      <c r="N51" s="27"/>
      <c r="O51" s="27"/>
      <c r="P51" s="64"/>
      <c r="Q51" s="27" t="s">
        <v>584</v>
      </c>
      <c r="R51" t="s">
        <v>486</v>
      </c>
    </row>
    <row r="52" spans="1:18" s="7" customFormat="1" ht="32" x14ac:dyDescent="0.2">
      <c r="A52" s="28" t="s">
        <v>178</v>
      </c>
      <c r="B52" s="49" t="str">
        <f>IF(ISBLANK(Q52),"",CONCATENATE(Q52,CHAR(10),R52))</f>
        <v>Relative risk adjustment for bites in human population
TBD</v>
      </c>
      <c r="C52" s="27"/>
      <c r="D52" s="4"/>
      <c r="E52" s="27">
        <v>1</v>
      </c>
      <c r="F52" s="27">
        <v>0</v>
      </c>
      <c r="G52" s="27"/>
      <c r="H52" s="27" t="s">
        <v>577</v>
      </c>
      <c r="I52" s="27" t="s">
        <v>470</v>
      </c>
      <c r="J52" s="27"/>
      <c r="K52" s="27" t="s">
        <v>7</v>
      </c>
      <c r="L52" s="27" t="s">
        <v>7</v>
      </c>
      <c r="M52" s="27" t="s">
        <v>8</v>
      </c>
      <c r="N52" s="4"/>
      <c r="O52" s="27"/>
      <c r="P52" s="64"/>
      <c r="Q52" s="27" t="s">
        <v>585</v>
      </c>
      <c r="R52" t="s">
        <v>486</v>
      </c>
    </row>
    <row r="53" spans="1:18" s="60" customFormat="1" x14ac:dyDescent="0.2">
      <c r="A53" s="62"/>
      <c r="B53" s="58"/>
      <c r="C53" s="61"/>
      <c r="D53" s="48"/>
      <c r="E53" s="61"/>
      <c r="F53" s="61"/>
      <c r="G53" s="61"/>
      <c r="H53" s="61"/>
      <c r="I53" s="61"/>
      <c r="J53" s="61"/>
      <c r="K53" s="48"/>
      <c r="L53" s="48"/>
      <c r="M53" s="48"/>
      <c r="N53" s="61"/>
      <c r="O53" s="61"/>
      <c r="P53" s="65"/>
      <c r="Q53" s="61"/>
    </row>
    <row r="54" spans="1:18" s="60" customFormat="1" x14ac:dyDescent="0.2">
      <c r="A54" s="62"/>
      <c r="B54" s="58"/>
      <c r="C54" s="61"/>
      <c r="D54" s="48"/>
      <c r="E54" s="61"/>
      <c r="F54" s="61"/>
      <c r="G54" s="61"/>
      <c r="H54" s="61"/>
      <c r="I54" s="61"/>
      <c r="J54" s="61"/>
      <c r="K54" s="48"/>
      <c r="L54" s="48"/>
      <c r="M54" s="48"/>
      <c r="N54" s="61"/>
      <c r="O54" s="61"/>
      <c r="P54" s="65"/>
      <c r="Q54" s="61"/>
    </row>
    <row r="55" spans="1:18" s="60" customFormat="1" x14ac:dyDescent="0.2">
      <c r="A55" s="62"/>
      <c r="B55" s="58"/>
      <c r="C55" s="61"/>
      <c r="D55" s="48"/>
      <c r="E55" s="61"/>
      <c r="F55" s="61"/>
      <c r="G55" s="61"/>
      <c r="H55" s="61"/>
      <c r="I55" s="61"/>
      <c r="J55" s="61"/>
      <c r="K55" s="48"/>
      <c r="L55" s="48"/>
      <c r="M55" s="48"/>
      <c r="N55" s="61"/>
      <c r="O55" s="61"/>
      <c r="P55" s="65"/>
      <c r="Q55" s="61"/>
    </row>
    <row r="56" spans="1:18" s="60" customFormat="1" x14ac:dyDescent="0.2">
      <c r="A56" s="62"/>
      <c r="B56" s="58"/>
      <c r="C56" s="61"/>
      <c r="D56" s="48"/>
      <c r="E56" s="61"/>
      <c r="F56" s="61"/>
      <c r="G56" s="61"/>
      <c r="H56" s="61"/>
      <c r="I56" s="61"/>
      <c r="J56" s="61"/>
      <c r="K56" s="48"/>
      <c r="L56" s="48"/>
      <c r="M56" s="48"/>
      <c r="N56" s="61"/>
      <c r="O56" s="61"/>
      <c r="P56" s="65"/>
      <c r="Q56" s="61"/>
    </row>
    <row r="57" spans="1:18" s="60" customFormat="1" x14ac:dyDescent="0.2">
      <c r="A57" s="62"/>
      <c r="B57" s="58"/>
      <c r="C57" s="61"/>
      <c r="D57" s="48"/>
      <c r="E57" s="61"/>
      <c r="F57" s="61"/>
      <c r="G57" s="61"/>
      <c r="H57" s="61"/>
      <c r="I57" s="61"/>
      <c r="J57" s="61"/>
      <c r="K57" s="48"/>
      <c r="L57" s="48"/>
      <c r="M57" s="48"/>
      <c r="N57" s="61"/>
      <c r="O57" s="61"/>
      <c r="P57" s="65"/>
      <c r="Q57" s="61"/>
    </row>
    <row r="58" spans="1:18" s="60" customFormat="1" x14ac:dyDescent="0.2">
      <c r="A58" s="62"/>
      <c r="B58" s="58"/>
      <c r="C58" s="61"/>
      <c r="D58" s="48"/>
      <c r="E58" s="61"/>
      <c r="F58" s="61"/>
      <c r="G58" s="61"/>
      <c r="H58" s="61"/>
      <c r="I58" s="61"/>
      <c r="J58" s="61"/>
      <c r="K58" s="48"/>
      <c r="L58" s="48"/>
      <c r="M58" s="48"/>
      <c r="N58" s="61"/>
      <c r="O58" s="61"/>
      <c r="P58" s="65"/>
      <c r="Q58" s="61"/>
    </row>
    <row r="59" spans="1:18" s="22" customFormat="1" x14ac:dyDescent="0.2">
      <c r="A59" s="28"/>
      <c r="B59" s="49"/>
      <c r="C59" s="27"/>
      <c r="D59" s="4"/>
      <c r="E59" s="27"/>
      <c r="F59" s="27"/>
      <c r="G59" s="27"/>
      <c r="H59" s="27"/>
      <c r="I59" s="27"/>
      <c r="J59" s="27"/>
      <c r="K59" s="5"/>
      <c r="L59" s="5"/>
      <c r="M59" s="5"/>
      <c r="N59" s="27"/>
      <c r="O59" s="27"/>
      <c r="P59" s="64"/>
      <c r="Q59" s="27"/>
    </row>
    <row r="60" spans="1:18" s="22" customFormat="1" ht="32" x14ac:dyDescent="0.2">
      <c r="A60" s="5" t="s">
        <v>138</v>
      </c>
      <c r="B60" s="49" t="str">
        <f t="shared" ref="B60:B94" si="6">IF(ISBLANK(Q60),"",CONCATENATE(Q60,CHAR(10),R60))</f>
        <v>Incubation period (mosquito) as daily probability
Période d'incubation (moustique) comme probabilité journalière</v>
      </c>
      <c r="C60" s="27" t="s">
        <v>17</v>
      </c>
      <c r="D60" s="4">
        <f>1/365</f>
        <v>2.7397260273972603E-3</v>
      </c>
      <c r="E60" s="5"/>
      <c r="F60" s="5">
        <v>0</v>
      </c>
      <c r="G60" s="5"/>
      <c r="H60" s="5" t="s">
        <v>679</v>
      </c>
      <c r="I60" s="5" t="s">
        <v>474</v>
      </c>
      <c r="J60" s="5"/>
      <c r="K60" s="27"/>
      <c r="L60" s="27"/>
      <c r="M60" s="27"/>
      <c r="N60" s="5"/>
      <c r="O60" s="5"/>
      <c r="P60" s="51"/>
      <c r="Q60" s="5" t="s">
        <v>272</v>
      </c>
      <c r="R60" t="s">
        <v>310</v>
      </c>
    </row>
    <row r="61" spans="1:18" s="22" customFormat="1" ht="32" x14ac:dyDescent="0.2">
      <c r="A61" s="5" t="s">
        <v>483</v>
      </c>
      <c r="B61" s="49" t="str">
        <f t="shared" si="6"/>
        <v>Force of infection experienced by mosquitoes due to human prevalence
TBD</v>
      </c>
      <c r="C61" s="27"/>
      <c r="D61" s="4"/>
      <c r="E61" s="5"/>
      <c r="F61" s="5"/>
      <c r="G61" s="5"/>
      <c r="H61" s="5" t="s">
        <v>497</v>
      </c>
      <c r="I61" s="5" t="s">
        <v>474</v>
      </c>
      <c r="J61" s="5"/>
      <c r="K61" s="27" t="s">
        <v>7</v>
      </c>
      <c r="L61" s="27" t="s">
        <v>7</v>
      </c>
      <c r="M61" s="27" t="s">
        <v>7</v>
      </c>
      <c r="N61" s="5"/>
      <c r="O61" s="5"/>
      <c r="P61" s="51"/>
      <c r="Q61" s="5" t="s">
        <v>485</v>
      </c>
      <c r="R61" s="5" t="s">
        <v>486</v>
      </c>
    </row>
    <row r="62" spans="1:18" s="22" customFormat="1" ht="32" x14ac:dyDescent="0.2">
      <c r="A62" s="4" t="s">
        <v>135</v>
      </c>
      <c r="B62" s="49" t="str">
        <f t="shared" si="6"/>
        <v>Force of infection (mosquito) as daily probability
Force d'infection (moustique) comme probabilité journalière</v>
      </c>
      <c r="C62" s="5" t="s">
        <v>17</v>
      </c>
      <c r="D62" s="4">
        <f>1/365</f>
        <v>2.7397260273972603E-3</v>
      </c>
      <c r="E62" s="5"/>
      <c r="F62" s="5">
        <v>0</v>
      </c>
      <c r="G62" s="5"/>
      <c r="H62" s="35" t="s">
        <v>484</v>
      </c>
      <c r="I62" s="35" t="s">
        <v>474</v>
      </c>
      <c r="J62" s="35"/>
      <c r="K62" s="5" t="s">
        <v>7</v>
      </c>
      <c r="L62" s="5" t="s">
        <v>7</v>
      </c>
      <c r="M62" s="5" t="s">
        <v>7</v>
      </c>
      <c r="N62" s="4"/>
      <c r="O62" s="4"/>
      <c r="P62" s="49"/>
      <c r="Q62" s="5" t="s">
        <v>274</v>
      </c>
      <c r="R62" t="s">
        <v>311</v>
      </c>
    </row>
    <row r="63" spans="1:18" s="7" customFormat="1" ht="32" x14ac:dyDescent="0.2">
      <c r="A63" s="28" t="s">
        <v>496</v>
      </c>
      <c r="B63" s="49" t="str">
        <f t="shared" si="6"/>
        <v>Mosquito mortality as daily probability
Mortalité des moustiques comme probabilité journalière</v>
      </c>
      <c r="C63" s="27" t="s">
        <v>17</v>
      </c>
      <c r="D63" s="4">
        <f>1/365</f>
        <v>2.7397260273972603E-3</v>
      </c>
      <c r="E63" s="27"/>
      <c r="F63" s="27">
        <v>0</v>
      </c>
      <c r="G63" s="27"/>
      <c r="H63" s="35" t="s">
        <v>680</v>
      </c>
      <c r="I63" s="35" t="s">
        <v>474</v>
      </c>
      <c r="J63" s="35"/>
      <c r="K63" s="27" t="s">
        <v>7</v>
      </c>
      <c r="L63" s="27" t="s">
        <v>7</v>
      </c>
      <c r="M63" s="27" t="s">
        <v>7</v>
      </c>
      <c r="N63" s="27"/>
      <c r="O63" s="27"/>
      <c r="P63" s="64"/>
      <c r="Q63" s="27" t="s">
        <v>273</v>
      </c>
      <c r="R63" t="s">
        <v>312</v>
      </c>
    </row>
    <row r="64" spans="1:18" s="22" customFormat="1" ht="80" x14ac:dyDescent="0.2">
      <c r="A64" s="4" t="s">
        <v>147</v>
      </c>
      <c r="B64" s="49" t="str">
        <f t="shared" si="6"/>
        <v>Mosquito infectious proportion
TBD</v>
      </c>
      <c r="C64" s="5"/>
      <c r="D64" s="4"/>
      <c r="E64" s="4">
        <v>0.1</v>
      </c>
      <c r="F64" s="4">
        <v>0</v>
      </c>
      <c r="G64" s="4"/>
      <c r="H64" s="4" t="s">
        <v>710</v>
      </c>
      <c r="I64" s="4" t="s">
        <v>474</v>
      </c>
      <c r="J64" s="4" t="s">
        <v>8</v>
      </c>
      <c r="K64" s="5" t="s">
        <v>7</v>
      </c>
      <c r="L64" s="5" t="s">
        <v>7</v>
      </c>
      <c r="M64" s="5" t="s">
        <v>8</v>
      </c>
      <c r="N64" s="4" t="s">
        <v>386</v>
      </c>
      <c r="O64" s="4"/>
      <c r="P64" s="49" t="s">
        <v>511</v>
      </c>
      <c r="Q64" s="4" t="s">
        <v>491</v>
      </c>
      <c r="R64" t="s">
        <v>486</v>
      </c>
    </row>
    <row r="65" spans="1:18" s="7" customFormat="1" ht="96" x14ac:dyDescent="0.2">
      <c r="A65" s="28" t="s">
        <v>494</v>
      </c>
      <c r="B65" s="49" t="str">
        <f t="shared" si="6"/>
        <v>Mosquito exposed proportion
TBD</v>
      </c>
      <c r="C65" s="27"/>
      <c r="D65" s="4"/>
      <c r="E65" s="27">
        <v>0.05</v>
      </c>
      <c r="F65" s="27">
        <v>0</v>
      </c>
      <c r="G65" s="27"/>
      <c r="H65" s="35" t="s">
        <v>711</v>
      </c>
      <c r="I65" s="35" t="s">
        <v>474</v>
      </c>
      <c r="J65" s="35" t="s">
        <v>8</v>
      </c>
      <c r="K65" s="5" t="s">
        <v>7</v>
      </c>
      <c r="L65" s="5" t="s">
        <v>7</v>
      </c>
      <c r="M65" s="5" t="s">
        <v>8</v>
      </c>
      <c r="N65" s="27" t="s">
        <v>386</v>
      </c>
      <c r="O65" s="27"/>
      <c r="P65" s="49" t="s">
        <v>601</v>
      </c>
      <c r="Q65" s="4" t="s">
        <v>492</v>
      </c>
      <c r="R65" s="22" t="s">
        <v>486</v>
      </c>
    </row>
    <row r="66" spans="1:18" s="7" customFormat="1" ht="32" x14ac:dyDescent="0.2">
      <c r="A66" s="28" t="s">
        <v>490</v>
      </c>
      <c r="B66" s="49" t="str">
        <f t="shared" si="6"/>
        <v>Mosquito susceptible proportion
TBD</v>
      </c>
      <c r="C66" s="27"/>
      <c r="D66" s="4"/>
      <c r="E66" s="27"/>
      <c r="F66" s="27">
        <v>0</v>
      </c>
      <c r="G66" s="27"/>
      <c r="H66" s="35" t="s">
        <v>495</v>
      </c>
      <c r="I66" s="35" t="s">
        <v>474</v>
      </c>
      <c r="J66" s="35"/>
      <c r="K66" s="5" t="s">
        <v>7</v>
      </c>
      <c r="L66" s="5" t="s">
        <v>7</v>
      </c>
      <c r="M66" s="5" t="s">
        <v>8</v>
      </c>
      <c r="N66" s="27"/>
      <c r="O66" s="27"/>
      <c r="P66" s="64"/>
      <c r="Q66" s="4" t="s">
        <v>493</v>
      </c>
      <c r="R66" s="22" t="s">
        <v>486</v>
      </c>
    </row>
    <row r="67" spans="1:18" s="22" customFormat="1" ht="16" x14ac:dyDescent="0.2">
      <c r="A67" s="4"/>
      <c r="B67" s="49" t="str">
        <f t="shared" si="6"/>
        <v/>
      </c>
      <c r="C67" s="4"/>
      <c r="D67" s="4"/>
      <c r="E67" s="4"/>
      <c r="F67" s="4"/>
      <c r="G67" s="4"/>
      <c r="H67" s="4"/>
      <c r="I67" s="4"/>
      <c r="J67" s="4"/>
      <c r="K67" s="4"/>
      <c r="L67" s="4"/>
      <c r="M67" s="4"/>
      <c r="N67" s="4"/>
      <c r="O67" s="4"/>
      <c r="P67" s="49"/>
      <c r="Q67" s="4"/>
      <c r="R67"/>
    </row>
    <row r="68" spans="1:18" s="60" customFormat="1" ht="128" x14ac:dyDescent="0.2">
      <c r="A68" s="48" t="s">
        <v>650</v>
      </c>
      <c r="B68" s="58" t="str">
        <f t="shared" si="6"/>
        <v>Malaria-like symptoms seasonality
TBD</v>
      </c>
      <c r="C68" s="61"/>
      <c r="D68" s="48"/>
      <c r="E68" s="48">
        <v>0</v>
      </c>
      <c r="F68" s="48">
        <v>0</v>
      </c>
      <c r="G68" s="48">
        <v>1</v>
      </c>
      <c r="I68" s="48" t="s">
        <v>470</v>
      </c>
      <c r="J68" s="48"/>
      <c r="K68" s="48" t="s">
        <v>7</v>
      </c>
      <c r="L68" s="48" t="s">
        <v>7</v>
      </c>
      <c r="M68" s="48" t="s">
        <v>7</v>
      </c>
      <c r="N68" s="48" t="s">
        <v>616</v>
      </c>
      <c r="O68" s="59">
        <v>2</v>
      </c>
      <c r="P68" s="58" t="s">
        <v>687</v>
      </c>
      <c r="Q68" s="48" t="s">
        <v>649</v>
      </c>
      <c r="R68" s="48" t="s">
        <v>486</v>
      </c>
    </row>
    <row r="69" spans="1:18" s="22" customFormat="1" ht="48" x14ac:dyDescent="0.2">
      <c r="A69" s="4" t="s">
        <v>184</v>
      </c>
      <c r="B69" s="49" t="str">
        <f t="shared" si="6"/>
        <v>Developing malaria-like symptoms per person per year
Développement de symptômes ressemblant au paludisme par personne et par an</v>
      </c>
      <c r="C69" s="5" t="s">
        <v>22</v>
      </c>
      <c r="D69" s="4">
        <v>1</v>
      </c>
      <c r="F69" s="28"/>
      <c r="G69" s="5"/>
      <c r="H69" s="48"/>
      <c r="I69" s="5" t="s">
        <v>470</v>
      </c>
      <c r="J69" s="5"/>
      <c r="K69" s="5" t="s">
        <v>7</v>
      </c>
      <c r="L69" s="5" t="s">
        <v>7</v>
      </c>
      <c r="M69" s="5" t="s">
        <v>7</v>
      </c>
      <c r="N69" s="5" t="s">
        <v>40</v>
      </c>
      <c r="O69" s="5">
        <v>4</v>
      </c>
      <c r="P69" s="51" t="s">
        <v>510</v>
      </c>
      <c r="Q69" s="28" t="s">
        <v>183</v>
      </c>
      <c r="R69" t="s">
        <v>313</v>
      </c>
    </row>
    <row r="70" spans="1:18" s="22" customFormat="1" ht="48" x14ac:dyDescent="0.2">
      <c r="A70" s="36" t="s">
        <v>651</v>
      </c>
      <c r="B70" s="49" t="str">
        <f t="shared" ref="B70" si="7">IF(ISBLANK(Q70),"",CONCATENATE(Q70,CHAR(10),R70))</f>
        <v>Seasonally modified people developing malaria-like symptoms per year
(TBD seasonally modified) Personnes développant des symptômes similaires au paludisme par an</v>
      </c>
      <c r="C70" s="5" t="s">
        <v>22</v>
      </c>
      <c r="D70" s="4">
        <v>1</v>
      </c>
      <c r="F70" s="28"/>
      <c r="G70" s="5"/>
      <c r="H70" s="48" t="s">
        <v>655</v>
      </c>
      <c r="I70" s="5" t="s">
        <v>470</v>
      </c>
      <c r="J70" s="5"/>
      <c r="K70" s="5" t="s">
        <v>7</v>
      </c>
      <c r="L70" s="5" t="s">
        <v>7</v>
      </c>
      <c r="M70" s="5" t="s">
        <v>7</v>
      </c>
      <c r="N70" s="5"/>
      <c r="O70" s="5"/>
      <c r="P70" s="51"/>
      <c r="Q70" s="28" t="s">
        <v>652</v>
      </c>
      <c r="R70" s="22" t="s">
        <v>653</v>
      </c>
    </row>
    <row r="71" spans="1:18" s="22" customFormat="1" ht="32" x14ac:dyDescent="0.2">
      <c r="A71" s="36" t="s">
        <v>72</v>
      </c>
      <c r="B71" s="49" t="str">
        <f t="shared" si="6"/>
        <v>People developing malaria-like symptoms per year
Personnes développant des symptômes similaires au paludisme par an</v>
      </c>
      <c r="C71" s="5" t="s">
        <v>22</v>
      </c>
      <c r="D71" s="4">
        <v>1</v>
      </c>
      <c r="F71" s="28"/>
      <c r="G71" s="5"/>
      <c r="H71" s="5" t="s">
        <v>654</v>
      </c>
      <c r="I71" s="5" t="s">
        <v>470</v>
      </c>
      <c r="J71" s="5"/>
      <c r="K71" s="5" t="s">
        <v>7</v>
      </c>
      <c r="L71" s="5" t="s">
        <v>7</v>
      </c>
      <c r="M71" s="5" t="s">
        <v>7</v>
      </c>
      <c r="N71" s="5"/>
      <c r="O71" s="5"/>
      <c r="P71" s="51"/>
      <c r="Q71" s="28" t="s">
        <v>185</v>
      </c>
      <c r="R71" t="s">
        <v>314</v>
      </c>
    </row>
    <row r="72" spans="1:18" s="22" customFormat="1" ht="64" x14ac:dyDescent="0.2">
      <c r="A72" s="36" t="s">
        <v>74</v>
      </c>
      <c r="B72" s="49" t="str">
        <f t="shared" si="6"/>
        <v>Average duration of malaria-like symptoms
Durée moyenne des symptômes ressemblant au paludisme</v>
      </c>
      <c r="C72" s="5" t="s">
        <v>23</v>
      </c>
      <c r="D72" s="4">
        <f>1/365</f>
        <v>2.7397260273972603E-3</v>
      </c>
      <c r="E72" s="5">
        <f>7</f>
        <v>7</v>
      </c>
      <c r="F72" s="28"/>
      <c r="G72" s="5"/>
      <c r="H72" s="5"/>
      <c r="I72" s="5" t="s">
        <v>470</v>
      </c>
      <c r="J72" s="5"/>
      <c r="K72" s="5" t="s">
        <v>7</v>
      </c>
      <c r="L72" s="5" t="s">
        <v>7</v>
      </c>
      <c r="M72" s="5" t="s">
        <v>7</v>
      </c>
      <c r="N72" s="5" t="s">
        <v>57</v>
      </c>
      <c r="O72" s="5"/>
      <c r="P72" s="51" t="s">
        <v>509</v>
      </c>
      <c r="Q72" s="28" t="s">
        <v>267</v>
      </c>
      <c r="R72" t="s">
        <v>315</v>
      </c>
    </row>
    <row r="73" spans="1:18" s="22" customFormat="1" ht="48" x14ac:dyDescent="0.2">
      <c r="A73" s="44" t="s">
        <v>207</v>
      </c>
      <c r="B73" s="49" t="str">
        <f t="shared" si="6"/>
        <v>Programmatic impact on force of infection
Impact programmatique sur la force d'infection</v>
      </c>
      <c r="C73" s="5"/>
      <c r="D73" s="4"/>
      <c r="E73" s="5">
        <v>1</v>
      </c>
      <c r="F73" s="28"/>
      <c r="G73" s="5"/>
      <c r="H73" s="5"/>
      <c r="I73" s="5" t="s">
        <v>470</v>
      </c>
      <c r="J73" s="5"/>
      <c r="K73" s="5" t="s">
        <v>8</v>
      </c>
      <c r="L73" s="5" t="s">
        <v>7</v>
      </c>
      <c r="M73" s="5" t="s">
        <v>7</v>
      </c>
      <c r="N73" s="4" t="s">
        <v>535</v>
      </c>
      <c r="O73" s="5"/>
      <c r="P73" s="64" t="s">
        <v>587</v>
      </c>
      <c r="Q73" s="28" t="s">
        <v>208</v>
      </c>
      <c r="R73" t="s">
        <v>316</v>
      </c>
    </row>
    <row r="74" spans="1:18" s="22" customFormat="1" ht="32" x14ac:dyDescent="0.2">
      <c r="A74" s="44" t="s">
        <v>487</v>
      </c>
      <c r="B74" s="49" t="str">
        <f t="shared" si="6"/>
        <v>Force of infection experienced by humans due to mosquito prevalence
TBD</v>
      </c>
      <c r="C74" s="5"/>
      <c r="D74" s="4"/>
      <c r="E74" s="5"/>
      <c r="F74" s="28"/>
      <c r="G74" s="5"/>
      <c r="H74" s="5" t="s">
        <v>498</v>
      </c>
      <c r="I74" s="5" t="s">
        <v>470</v>
      </c>
      <c r="J74" s="5"/>
      <c r="K74" s="5" t="s">
        <v>7</v>
      </c>
      <c r="L74" s="5" t="s">
        <v>7</v>
      </c>
      <c r="M74" s="5" t="s">
        <v>7</v>
      </c>
      <c r="N74" s="4"/>
      <c r="O74" s="5"/>
      <c r="P74" s="51"/>
      <c r="Q74" s="5" t="s">
        <v>488</v>
      </c>
      <c r="R74" s="5" t="s">
        <v>486</v>
      </c>
    </row>
    <row r="75" spans="1:18" s="22" customFormat="1" ht="32" x14ac:dyDescent="0.2">
      <c r="A75" s="36" t="s">
        <v>151</v>
      </c>
      <c r="B75" s="49" t="str">
        <f t="shared" si="6"/>
        <v>Force of infection
Force d'infection</v>
      </c>
      <c r="C75" s="5" t="s">
        <v>17</v>
      </c>
      <c r="D75" s="4">
        <f>1/365</f>
        <v>2.7397260273972603E-3</v>
      </c>
      <c r="E75" s="5"/>
      <c r="F75" s="28">
        <v>0</v>
      </c>
      <c r="G75" s="5"/>
      <c r="H75" s="5" t="s">
        <v>586</v>
      </c>
      <c r="I75" s="5" t="s">
        <v>470</v>
      </c>
      <c r="J75" s="5"/>
      <c r="K75" s="5" t="s">
        <v>7</v>
      </c>
      <c r="L75" s="5" t="s">
        <v>7</v>
      </c>
      <c r="M75" s="5" t="s">
        <v>7</v>
      </c>
      <c r="N75" s="5"/>
      <c r="O75" s="5"/>
      <c r="P75" s="51"/>
      <c r="Q75" s="28" t="s">
        <v>42</v>
      </c>
      <c r="R75" t="s">
        <v>317</v>
      </c>
    </row>
    <row r="76" spans="1:18" s="22" customFormat="1" ht="80" x14ac:dyDescent="0.2">
      <c r="A76" s="44" t="s">
        <v>365</v>
      </c>
      <c r="B76" s="49" t="str">
        <f t="shared" si="6"/>
        <v>Proportion of infection to exposed stage (remainder to latent e.g. vivax)
Proportion d'infection au stade exposé (le reste à latent, par exemple vivax)</v>
      </c>
      <c r="C76" s="5" t="s">
        <v>34</v>
      </c>
      <c r="D76" s="4"/>
      <c r="E76" s="5">
        <v>1</v>
      </c>
      <c r="F76" s="28">
        <v>0</v>
      </c>
      <c r="G76" s="5">
        <v>1</v>
      </c>
      <c r="H76" s="5"/>
      <c r="I76" s="5" t="s">
        <v>470</v>
      </c>
      <c r="J76" s="5"/>
      <c r="K76" s="5" t="s">
        <v>7</v>
      </c>
      <c r="L76" s="5" t="s">
        <v>7</v>
      </c>
      <c r="M76" s="5" t="s">
        <v>7</v>
      </c>
      <c r="N76" s="5" t="s">
        <v>31</v>
      </c>
      <c r="O76" s="5"/>
      <c r="P76" s="51" t="s">
        <v>602</v>
      </c>
      <c r="Q76" s="28" t="s">
        <v>265</v>
      </c>
      <c r="R76" t="s">
        <v>371</v>
      </c>
    </row>
    <row r="77" spans="1:18" s="22" customFormat="1" ht="32" x14ac:dyDescent="0.2">
      <c r="A77" s="26" t="s">
        <v>366</v>
      </c>
      <c r="B77" s="49" t="str">
        <f t="shared" si="6"/>
        <v>Proportion of Infection to latent stage (rather than exposed, e.g. vivax)
Proportion d'infection au stade latent (plutôt qu'exposée, par exemple vivax)</v>
      </c>
      <c r="C77" s="5" t="s">
        <v>34</v>
      </c>
      <c r="D77" s="4"/>
      <c r="E77" s="4">
        <v>0</v>
      </c>
      <c r="F77" s="4">
        <v>0</v>
      </c>
      <c r="G77" s="4">
        <v>1</v>
      </c>
      <c r="H77" s="4" t="s">
        <v>367</v>
      </c>
      <c r="I77" s="5" t="s">
        <v>470</v>
      </c>
      <c r="J77" s="5"/>
      <c r="K77" s="5" t="s">
        <v>7</v>
      </c>
      <c r="L77" s="5" t="s">
        <v>7</v>
      </c>
      <c r="M77" s="5" t="s">
        <v>7</v>
      </c>
      <c r="N77" s="4"/>
      <c r="O77" s="4"/>
      <c r="P77" s="49"/>
      <c r="Q77" s="4" t="s">
        <v>368</v>
      </c>
      <c r="R77" t="s">
        <v>369</v>
      </c>
    </row>
    <row r="78" spans="1:18" s="22" customFormat="1" ht="32" x14ac:dyDescent="0.2">
      <c r="A78" s="36" t="s">
        <v>108</v>
      </c>
      <c r="B78" s="49" t="str">
        <f t="shared" si="6"/>
        <v>Incubation period in days
Période d'incubation en jours</v>
      </c>
      <c r="C78" s="5" t="s">
        <v>23</v>
      </c>
      <c r="D78" s="4">
        <f>1/365</f>
        <v>2.7397260273972603E-3</v>
      </c>
      <c r="E78" s="5">
        <f>10</f>
        <v>10</v>
      </c>
      <c r="F78" s="28">
        <v>1</v>
      </c>
      <c r="G78" s="5"/>
      <c r="H78" s="34"/>
      <c r="I78" s="5" t="s">
        <v>470</v>
      </c>
      <c r="J78" s="5"/>
      <c r="K78" s="5" t="s">
        <v>7</v>
      </c>
      <c r="L78" s="5" t="s">
        <v>7</v>
      </c>
      <c r="M78" s="5" t="s">
        <v>7</v>
      </c>
      <c r="N78" s="5" t="s">
        <v>57</v>
      </c>
      <c r="O78" s="5"/>
      <c r="P78" s="51" t="s">
        <v>512</v>
      </c>
      <c r="Q78" s="28" t="s">
        <v>180</v>
      </c>
      <c r="R78" t="s">
        <v>318</v>
      </c>
    </row>
    <row r="79" spans="1:18" s="22" customFormat="1" ht="32" x14ac:dyDescent="0.2">
      <c r="A79" s="26" t="s">
        <v>139</v>
      </c>
      <c r="B79" s="49" t="str">
        <f t="shared" si="6"/>
        <v>Duration of latent period in weeks
Durée du période de latence en semaines</v>
      </c>
      <c r="C79" s="5" t="s">
        <v>23</v>
      </c>
      <c r="D79" s="4">
        <f>1/52</f>
        <v>1.9230769230769232E-2</v>
      </c>
      <c r="E79" s="4">
        <f>26</f>
        <v>26</v>
      </c>
      <c r="F79" s="4">
        <v>1</v>
      </c>
      <c r="G79" s="4"/>
      <c r="H79" s="4"/>
      <c r="I79" s="5" t="s">
        <v>470</v>
      </c>
      <c r="J79" s="5"/>
      <c r="K79" s="5" t="s">
        <v>7</v>
      </c>
      <c r="L79" s="5" t="s">
        <v>7</v>
      </c>
      <c r="M79" s="5" t="s">
        <v>7</v>
      </c>
      <c r="N79" s="4" t="s">
        <v>57</v>
      </c>
      <c r="O79" s="4"/>
      <c r="P79" s="51" t="s">
        <v>513</v>
      </c>
      <c r="Q79" s="4" t="s">
        <v>181</v>
      </c>
      <c r="R79" t="s">
        <v>382</v>
      </c>
    </row>
    <row r="80" spans="1:18" s="22" customFormat="1" ht="48" x14ac:dyDescent="0.2">
      <c r="A80" s="26" t="s">
        <v>635</v>
      </c>
      <c r="B80" s="49" t="str">
        <f t="shared" si="6"/>
        <v>Number of people with malaria-like symptoms screened for treatment (annual)
Nombre de personnes présentant des symptômes similaires à ceux du paludisme et soumises à un dépistage</v>
      </c>
      <c r="C80" s="5"/>
      <c r="D80" s="4"/>
      <c r="E80" s="4"/>
      <c r="F80" s="4">
        <v>0</v>
      </c>
      <c r="G80" s="4"/>
      <c r="H80" s="4" t="s">
        <v>621</v>
      </c>
      <c r="I80" s="5" t="s">
        <v>470</v>
      </c>
      <c r="J80" s="5"/>
      <c r="K80" s="5" t="s">
        <v>7</v>
      </c>
      <c r="L80" s="5" t="s">
        <v>7</v>
      </c>
      <c r="M80" s="5" t="s">
        <v>7</v>
      </c>
      <c r="N80" s="4" t="s">
        <v>37</v>
      </c>
      <c r="O80" s="4"/>
      <c r="P80" s="49"/>
      <c r="Q80" s="4" t="s">
        <v>607</v>
      </c>
      <c r="R80" t="s">
        <v>319</v>
      </c>
    </row>
    <row r="81" spans="1:18" s="22" customFormat="1" ht="48" x14ac:dyDescent="0.2">
      <c r="A81" s="26" t="s">
        <v>612</v>
      </c>
      <c r="B81" s="49" t="str">
        <f t="shared" si="6"/>
        <v>Daily probability of testing for people with malaria-like symptoms
TBD</v>
      </c>
      <c r="C81" s="5" t="s">
        <v>17</v>
      </c>
      <c r="D81" s="4">
        <f>1/365</f>
        <v>2.7397260273972603E-3</v>
      </c>
      <c r="E81" s="4"/>
      <c r="F81" s="4">
        <v>0</v>
      </c>
      <c r="G81" s="4"/>
      <c r="H81" s="4"/>
      <c r="I81" s="5" t="s">
        <v>470</v>
      </c>
      <c r="J81" s="5"/>
      <c r="K81" s="5" t="s">
        <v>8</v>
      </c>
      <c r="L81" s="5" t="s">
        <v>8</v>
      </c>
      <c r="M81" s="5" t="s">
        <v>7</v>
      </c>
      <c r="N81" s="4" t="s">
        <v>616</v>
      </c>
      <c r="O81" s="4"/>
      <c r="P81" s="49" t="s">
        <v>617</v>
      </c>
      <c r="Q81" s="49" t="s">
        <v>614</v>
      </c>
      <c r="R81" s="4" t="s">
        <v>486</v>
      </c>
    </row>
    <row r="82" spans="1:18" s="22" customFormat="1" ht="80" x14ac:dyDescent="0.2">
      <c r="A82" s="26" t="s">
        <v>613</v>
      </c>
      <c r="B82" s="49" t="str">
        <f t="shared" si="6"/>
        <v>Daily probability of testing for people with severe malaria-like symptoms
TBD</v>
      </c>
      <c r="C82" s="5" t="s">
        <v>17</v>
      </c>
      <c r="D82" s="4">
        <f>1/365</f>
        <v>2.7397260273972603E-3</v>
      </c>
      <c r="E82" s="4"/>
      <c r="F82" s="4">
        <v>0</v>
      </c>
      <c r="G82" s="4"/>
      <c r="H82" s="4"/>
      <c r="I82" s="5" t="s">
        <v>470</v>
      </c>
      <c r="J82" s="5"/>
      <c r="K82" s="5" t="s">
        <v>8</v>
      </c>
      <c r="L82" s="5" t="s">
        <v>8</v>
      </c>
      <c r="M82" s="5" t="s">
        <v>7</v>
      </c>
      <c r="N82" s="4" t="s">
        <v>616</v>
      </c>
      <c r="O82" s="4"/>
      <c r="P82" s="49" t="s">
        <v>686</v>
      </c>
      <c r="Q82" s="49" t="s">
        <v>615</v>
      </c>
      <c r="R82" s="4" t="s">
        <v>486</v>
      </c>
    </row>
    <row r="83" spans="1:18" s="22" customFormat="1" ht="16" x14ac:dyDescent="0.2">
      <c r="A83" s="26"/>
      <c r="B83" s="49" t="str">
        <f t="shared" si="6"/>
        <v/>
      </c>
      <c r="C83" s="5"/>
      <c r="D83" s="4"/>
      <c r="E83" s="4"/>
      <c r="F83" s="4"/>
      <c r="G83" s="4"/>
      <c r="H83" s="4"/>
      <c r="I83" s="4"/>
      <c r="J83" s="4"/>
      <c r="K83" s="4"/>
      <c r="L83" s="4"/>
      <c r="M83" s="4"/>
      <c r="N83" s="4"/>
      <c r="O83" s="4"/>
      <c r="P83" s="49"/>
      <c r="Q83" s="4"/>
      <c r="R83"/>
    </row>
    <row r="84" spans="1:18" s="22" customFormat="1" ht="64" x14ac:dyDescent="0.2">
      <c r="A84" s="4" t="s">
        <v>155</v>
      </c>
      <c r="B84" s="49" t="str">
        <f t="shared" si="6"/>
        <v>Life expectancy [years]
Espérance de vie [années]</v>
      </c>
      <c r="C84" s="5" t="s">
        <v>22</v>
      </c>
      <c r="D84" s="4"/>
      <c r="E84" s="4">
        <v>100</v>
      </c>
      <c r="F84" s="4"/>
      <c r="G84" s="4"/>
      <c r="H84" s="4"/>
      <c r="I84" s="4" t="s">
        <v>470</v>
      </c>
      <c r="J84" s="4"/>
      <c r="K84" s="5" t="s">
        <v>7</v>
      </c>
      <c r="L84" s="5" t="s">
        <v>7</v>
      </c>
      <c r="M84" s="5" t="s">
        <v>7</v>
      </c>
      <c r="N84" s="4" t="s">
        <v>61</v>
      </c>
      <c r="O84" s="4">
        <v>2</v>
      </c>
      <c r="P84" s="49" t="s">
        <v>514</v>
      </c>
      <c r="Q84" s="4" t="s">
        <v>186</v>
      </c>
      <c r="R84" t="s">
        <v>320</v>
      </c>
    </row>
    <row r="85" spans="1:18" s="22" customFormat="1" ht="64" x14ac:dyDescent="0.2">
      <c r="A85" s="4" t="s">
        <v>156</v>
      </c>
      <c r="B85" s="49" t="str">
        <f t="shared" si="6"/>
        <v>Average age [years]
Âge moyen [ans]</v>
      </c>
      <c r="C85" s="5" t="s">
        <v>22</v>
      </c>
      <c r="D85" s="4"/>
      <c r="E85" s="4"/>
      <c r="F85" s="4"/>
      <c r="G85" s="4"/>
      <c r="H85" s="4"/>
      <c r="I85" s="4" t="s">
        <v>470</v>
      </c>
      <c r="J85" s="4"/>
      <c r="K85" s="5" t="s">
        <v>7</v>
      </c>
      <c r="L85" s="5" t="s">
        <v>7</v>
      </c>
      <c r="M85" s="5" t="s">
        <v>7</v>
      </c>
      <c r="N85" s="4" t="s">
        <v>61</v>
      </c>
      <c r="O85" s="4">
        <v>1</v>
      </c>
      <c r="P85" s="49" t="s">
        <v>515</v>
      </c>
      <c r="Q85" s="4" t="s">
        <v>187</v>
      </c>
      <c r="R85" t="s">
        <v>321</v>
      </c>
    </row>
    <row r="86" spans="1:18" s="22" customFormat="1" ht="64" x14ac:dyDescent="0.2">
      <c r="A86" s="3" t="s">
        <v>111</v>
      </c>
      <c r="B86" s="49" t="str">
        <f t="shared" si="6"/>
        <v>Proportion of new malaria cases that are asymptomatic
Proportion de nouveaux cas de paludisme asymptomatiques</v>
      </c>
      <c r="C86" s="5" t="s">
        <v>34</v>
      </c>
      <c r="D86" s="4"/>
      <c r="E86" s="4">
        <v>0</v>
      </c>
      <c r="F86" s="4">
        <v>0</v>
      </c>
      <c r="G86" s="4">
        <v>1</v>
      </c>
      <c r="H86" s="4"/>
      <c r="I86" s="4" t="s">
        <v>470</v>
      </c>
      <c r="J86" s="4"/>
      <c r="K86" s="5" t="s">
        <v>7</v>
      </c>
      <c r="L86" s="5" t="s">
        <v>7</v>
      </c>
      <c r="M86" s="5" t="s">
        <v>7</v>
      </c>
      <c r="N86" s="4" t="s">
        <v>31</v>
      </c>
      <c r="O86" s="4"/>
      <c r="P86" s="49" t="s">
        <v>516</v>
      </c>
      <c r="Q86" s="4" t="s">
        <v>394</v>
      </c>
      <c r="R86" t="s">
        <v>396</v>
      </c>
    </row>
    <row r="87" spans="1:18" s="22" customFormat="1" ht="64" x14ac:dyDescent="0.2">
      <c r="A87" s="3" t="s">
        <v>110</v>
      </c>
      <c r="B87" s="49" t="str">
        <f t="shared" si="6"/>
        <v>Proportion of new malaria cases that are severe
Proportion de nouveaux cas de paludisme graves</v>
      </c>
      <c r="C87" s="5" t="s">
        <v>34</v>
      </c>
      <c r="D87" s="4"/>
      <c r="E87" s="4">
        <v>1E-4</v>
      </c>
      <c r="F87" s="4">
        <v>0</v>
      </c>
      <c r="G87" s="4">
        <v>1</v>
      </c>
      <c r="H87" s="4"/>
      <c r="I87" s="4" t="s">
        <v>470</v>
      </c>
      <c r="J87" s="4"/>
      <c r="K87" s="5" t="s">
        <v>7</v>
      </c>
      <c r="L87" s="5" t="s">
        <v>7</v>
      </c>
      <c r="M87" s="5" t="s">
        <v>7</v>
      </c>
      <c r="N87" s="4" t="s">
        <v>31</v>
      </c>
      <c r="O87" s="4"/>
      <c r="P87" s="49" t="s">
        <v>688</v>
      </c>
      <c r="Q87" s="4" t="s">
        <v>393</v>
      </c>
      <c r="R87" t="s">
        <v>397</v>
      </c>
    </row>
    <row r="88" spans="1:18" s="22" customFormat="1" ht="32" x14ac:dyDescent="0.2">
      <c r="A88" s="3" t="s">
        <v>109</v>
      </c>
      <c r="B88" s="49" t="str">
        <f t="shared" si="6"/>
        <v>Proportion of new malaria cases that are uncomplicated
Proportion de nouveaux cas de paludisme non compliqués</v>
      </c>
      <c r="C88" s="5" t="s">
        <v>34</v>
      </c>
      <c r="D88" s="4"/>
      <c r="E88" s="4"/>
      <c r="F88" s="4">
        <v>0</v>
      </c>
      <c r="G88" s="4">
        <v>1</v>
      </c>
      <c r="H88" s="4" t="s">
        <v>370</v>
      </c>
      <c r="I88" s="4" t="s">
        <v>470</v>
      </c>
      <c r="J88" s="4"/>
      <c r="K88" s="5" t="s">
        <v>7</v>
      </c>
      <c r="L88" s="5" t="s">
        <v>7</v>
      </c>
      <c r="M88" s="5" t="s">
        <v>7</v>
      </c>
      <c r="N88" s="4"/>
      <c r="O88" s="4"/>
      <c r="P88" s="49"/>
      <c r="Q88" s="4" t="s">
        <v>395</v>
      </c>
      <c r="R88" t="s">
        <v>398</v>
      </c>
    </row>
    <row r="89" spans="1:18" s="22" customFormat="1" ht="64" x14ac:dyDescent="0.2">
      <c r="A89" s="3" t="s">
        <v>113</v>
      </c>
      <c r="B89" s="49" t="str">
        <f t="shared" si="6"/>
        <v>Days to naturally recover
Nombres de jours pour récupérer naturellement</v>
      </c>
      <c r="C89" s="5" t="s">
        <v>23</v>
      </c>
      <c r="D89" s="4">
        <f>1/365</f>
        <v>2.7397260273972603E-3</v>
      </c>
      <c r="E89" s="5">
        <f>10</f>
        <v>10</v>
      </c>
      <c r="F89" s="4">
        <v>1</v>
      </c>
      <c r="G89" s="4"/>
      <c r="H89" s="4"/>
      <c r="I89" s="4" t="s">
        <v>470</v>
      </c>
      <c r="J89" s="4"/>
      <c r="K89" s="5" t="s">
        <v>7</v>
      </c>
      <c r="L89" s="5" t="s">
        <v>7</v>
      </c>
      <c r="M89" s="5" t="s">
        <v>7</v>
      </c>
      <c r="N89" s="4" t="s">
        <v>57</v>
      </c>
      <c r="O89" s="4"/>
      <c r="P89" s="49" t="s">
        <v>603</v>
      </c>
      <c r="Q89" s="4" t="s">
        <v>188</v>
      </c>
      <c r="R89" t="s">
        <v>383</v>
      </c>
    </row>
    <row r="90" spans="1:18" s="22" customFormat="1" ht="32" x14ac:dyDescent="0.2">
      <c r="A90" s="5" t="s">
        <v>638</v>
      </c>
      <c r="B90" s="49" t="str">
        <f t="shared" ref="B90" si="8">IF(ISBLANK(Q90),"",CONCATENATE(Q90,CHAR(10),R90))</f>
        <v>Duration of malaria treatment
TBD</v>
      </c>
      <c r="C90" s="5" t="s">
        <v>23</v>
      </c>
      <c r="D90" s="4">
        <f>1/365</f>
        <v>2.7397260273972603E-3</v>
      </c>
      <c r="E90" s="5">
        <v>10</v>
      </c>
      <c r="F90" s="5">
        <v>1</v>
      </c>
      <c r="G90" s="5"/>
      <c r="H90" s="5"/>
      <c r="I90" s="4" t="s">
        <v>470</v>
      </c>
      <c r="J90" s="4"/>
      <c r="K90" s="5" t="s">
        <v>7</v>
      </c>
      <c r="L90" s="5" t="s">
        <v>8</v>
      </c>
      <c r="M90" s="5" t="s">
        <v>7</v>
      </c>
      <c r="N90" s="4" t="s">
        <v>57</v>
      </c>
      <c r="O90" s="5"/>
      <c r="P90" s="51" t="s">
        <v>639</v>
      </c>
      <c r="Q90" s="5" t="s">
        <v>640</v>
      </c>
      <c r="R90" s="22" t="s">
        <v>486</v>
      </c>
    </row>
    <row r="91" spans="1:18" ht="64" x14ac:dyDescent="0.2">
      <c r="A91" s="5" t="s">
        <v>157</v>
      </c>
      <c r="B91" s="49" t="str">
        <f t="shared" si="6"/>
        <v>Average duration of parasites + antibodies after natural recovery
TBD</v>
      </c>
      <c r="C91" s="5" t="s">
        <v>23</v>
      </c>
      <c r="D91" s="4">
        <f>1/365</f>
        <v>2.7397260273972603E-3</v>
      </c>
      <c r="E91" s="5">
        <v>365</v>
      </c>
      <c r="F91" s="5">
        <v>1</v>
      </c>
      <c r="I91" s="4" t="s">
        <v>470</v>
      </c>
      <c r="J91" s="4"/>
      <c r="K91" s="5" t="s">
        <v>7</v>
      </c>
      <c r="L91" s="5" t="s">
        <v>8</v>
      </c>
      <c r="M91" s="5" t="s">
        <v>7</v>
      </c>
      <c r="N91" s="4" t="s">
        <v>57</v>
      </c>
      <c r="P91" s="51" t="s">
        <v>518</v>
      </c>
      <c r="Q91" s="5" t="s">
        <v>517</v>
      </c>
      <c r="R91" t="s">
        <v>486</v>
      </c>
    </row>
    <row r="92" spans="1:18" s="22" customFormat="1" ht="32" x14ac:dyDescent="0.2">
      <c r="A92" s="26" t="s">
        <v>115</v>
      </c>
      <c r="B92" s="49" t="str">
        <f t="shared" si="6"/>
        <v>Annual probability of naturally clearing parasites
Probabilité annuelle d'élimination naturelle des parasites</v>
      </c>
      <c r="C92" s="5" t="s">
        <v>17</v>
      </c>
      <c r="D92" s="4">
        <f>1/365</f>
        <v>2.7397260273972603E-3</v>
      </c>
      <c r="E92" s="5"/>
      <c r="F92" s="4">
        <v>0</v>
      </c>
      <c r="G92" s="4"/>
      <c r="H92" s="48" t="s">
        <v>681</v>
      </c>
      <c r="I92" s="4" t="s">
        <v>470</v>
      </c>
      <c r="J92" s="4"/>
      <c r="K92" s="5" t="s">
        <v>7</v>
      </c>
      <c r="L92" s="5" t="s">
        <v>7</v>
      </c>
      <c r="M92" s="5" t="s">
        <v>7</v>
      </c>
      <c r="O92" s="4"/>
      <c r="P92" s="49"/>
      <c r="Q92" s="5" t="s">
        <v>189</v>
      </c>
      <c r="R92" t="s">
        <v>322</v>
      </c>
    </row>
    <row r="93" spans="1:18" s="22" customFormat="1" ht="64" x14ac:dyDescent="0.2">
      <c r="A93" s="3" t="s">
        <v>116</v>
      </c>
      <c r="B93" s="49" t="str">
        <f t="shared" si="6"/>
        <v>Proportion eligible for treatment if screened and tested when susceptible
Proportion éligible au traitement si dépistée et testée lorsqu'elle sont susceptible</v>
      </c>
      <c r="C93" s="5" t="s">
        <v>34</v>
      </c>
      <c r="D93" s="4"/>
      <c r="E93" s="4">
        <v>4.8000000000000043E-2</v>
      </c>
      <c r="F93" s="4">
        <v>0</v>
      </c>
      <c r="G93" s="4">
        <v>1</v>
      </c>
      <c r="H93" s="4"/>
      <c r="I93" s="4" t="s">
        <v>470</v>
      </c>
      <c r="J93" s="4"/>
      <c r="K93" s="5" t="s">
        <v>7</v>
      </c>
      <c r="L93" s="5" t="s">
        <v>7</v>
      </c>
      <c r="M93" s="5" t="s">
        <v>7</v>
      </c>
      <c r="N93" s="4" t="s">
        <v>37</v>
      </c>
      <c r="O93" s="4"/>
      <c r="P93" s="49" t="s">
        <v>519</v>
      </c>
      <c r="Q93" s="4" t="s">
        <v>260</v>
      </c>
      <c r="R93" t="s">
        <v>372</v>
      </c>
    </row>
    <row r="94" spans="1:18" s="22" customFormat="1" ht="80" x14ac:dyDescent="0.2">
      <c r="A94" s="26" t="s">
        <v>119</v>
      </c>
      <c r="B94" s="49" t="str">
        <f t="shared" si="6"/>
        <v>Proportion eligible for treatment if screened and tested when in latent stage
Proportion éligible au traitement si dépistée et testée à l'état latent</v>
      </c>
      <c r="C94" s="5" t="s">
        <v>34</v>
      </c>
      <c r="D94" s="4"/>
      <c r="E94" s="4">
        <v>0.05</v>
      </c>
      <c r="F94" s="4">
        <v>0</v>
      </c>
      <c r="G94" s="4">
        <v>1</v>
      </c>
      <c r="H94" s="4"/>
      <c r="I94" s="4" t="s">
        <v>470</v>
      </c>
      <c r="J94" s="4"/>
      <c r="K94" s="5" t="s">
        <v>7</v>
      </c>
      <c r="L94" s="5" t="s">
        <v>7</v>
      </c>
      <c r="M94" s="5" t="s">
        <v>7</v>
      </c>
      <c r="N94" s="4" t="s">
        <v>37</v>
      </c>
      <c r="O94" s="4"/>
      <c r="P94" s="49" t="s">
        <v>520</v>
      </c>
      <c r="Q94" s="4" t="s">
        <v>261</v>
      </c>
      <c r="R94" t="s">
        <v>323</v>
      </c>
    </row>
    <row r="95" spans="1:18" s="22" customFormat="1" ht="64" x14ac:dyDescent="0.2">
      <c r="A95" s="26" t="s">
        <v>121</v>
      </c>
      <c r="B95" s="49" t="str">
        <f t="shared" ref="B95:B126" si="9">IF(ISBLANK(Q95),"",CONCATENATE(Q95,CHAR(10),R95))</f>
        <v>Proportion eligible for treatment if screened and tested when having uncomplicated malaria
Proportion éligible au traitement si dépistée et testée avec le paludisme simple</v>
      </c>
      <c r="C95" s="5" t="s">
        <v>34</v>
      </c>
      <c r="D95" s="4"/>
      <c r="E95" s="4">
        <v>0.94799999999999995</v>
      </c>
      <c r="F95" s="4">
        <v>0</v>
      </c>
      <c r="G95" s="4">
        <v>1</v>
      </c>
      <c r="H95" s="4"/>
      <c r="I95" s="4" t="s">
        <v>470</v>
      </c>
      <c r="J95" s="4"/>
      <c r="K95" s="5" t="s">
        <v>7</v>
      </c>
      <c r="L95" s="5" t="s">
        <v>7</v>
      </c>
      <c r="M95" s="5" t="s">
        <v>7</v>
      </c>
      <c r="N95" s="4" t="s">
        <v>37</v>
      </c>
      <c r="O95" s="4"/>
      <c r="P95" s="49" t="s">
        <v>521</v>
      </c>
      <c r="Q95" s="4" t="s">
        <v>262</v>
      </c>
      <c r="R95" t="s">
        <v>373</v>
      </c>
    </row>
    <row r="96" spans="1:18" s="22" customFormat="1" ht="48" x14ac:dyDescent="0.2">
      <c r="A96" s="26" t="s">
        <v>123</v>
      </c>
      <c r="B96" s="49" t="str">
        <f t="shared" si="9"/>
        <v>Proportion eligible for treatment if screened and tested when having severe malaria
Proportion éligible au traitement si dépistage et test de dépistage du paludisme grave</v>
      </c>
      <c r="C96" s="5" t="s">
        <v>34</v>
      </c>
      <c r="D96" s="4"/>
      <c r="E96" s="4">
        <v>0.99</v>
      </c>
      <c r="F96" s="4">
        <v>0</v>
      </c>
      <c r="G96" s="4">
        <v>1</v>
      </c>
      <c r="H96" s="4"/>
      <c r="I96" s="4" t="s">
        <v>470</v>
      </c>
      <c r="J96" s="4"/>
      <c r="K96" s="5" t="s">
        <v>7</v>
      </c>
      <c r="L96" s="5" t="s">
        <v>7</v>
      </c>
      <c r="M96" s="5" t="s">
        <v>7</v>
      </c>
      <c r="N96" s="4" t="s">
        <v>37</v>
      </c>
      <c r="O96" s="4"/>
      <c r="P96" s="49" t="s">
        <v>522</v>
      </c>
      <c r="Q96" s="4" t="s">
        <v>263</v>
      </c>
      <c r="R96" t="s">
        <v>324</v>
      </c>
    </row>
    <row r="97" spans="1:18" s="22" customFormat="1" ht="96" x14ac:dyDescent="0.2">
      <c r="A97" s="26" t="s">
        <v>126</v>
      </c>
      <c r="B97" s="49" t="str">
        <f t="shared" si="9"/>
        <v>Proportion eligible for treatment if screened and tested when having asymptomatic malaria
Proportion éligible au traitement si dépistage et testée avec le paludisme asymptomatique</v>
      </c>
      <c r="C97" s="5" t="s">
        <v>34</v>
      </c>
      <c r="D97" s="4"/>
      <c r="E97" s="4">
        <v>0.498</v>
      </c>
      <c r="F97" s="4">
        <v>0</v>
      </c>
      <c r="G97" s="4">
        <v>1</v>
      </c>
      <c r="H97" s="4"/>
      <c r="I97" s="4" t="s">
        <v>470</v>
      </c>
      <c r="J97" s="4"/>
      <c r="K97" s="5" t="s">
        <v>7</v>
      </c>
      <c r="L97" s="5" t="s">
        <v>7</v>
      </c>
      <c r="M97" s="5" t="s">
        <v>7</v>
      </c>
      <c r="N97" s="4" t="s">
        <v>37</v>
      </c>
      <c r="O97" s="4"/>
      <c r="P97" s="49" t="s">
        <v>523</v>
      </c>
      <c r="Q97" s="4" t="s">
        <v>264</v>
      </c>
      <c r="R97" t="s">
        <v>374</v>
      </c>
    </row>
    <row r="98" spans="1:18" s="22" customFormat="1" ht="32" x14ac:dyDescent="0.2">
      <c r="A98" s="3" t="s">
        <v>117</v>
      </c>
      <c r="B98" s="49" t="str">
        <f t="shared" si="9"/>
        <v>Proportion not eligible for treatment when susceptible
Proportion non éligible au traitement en cas de sensibilité</v>
      </c>
      <c r="C98" s="5" t="s">
        <v>34</v>
      </c>
      <c r="D98" s="4"/>
      <c r="E98" s="4"/>
      <c r="F98" s="4">
        <v>0</v>
      </c>
      <c r="G98" s="4">
        <v>1</v>
      </c>
      <c r="H98" s="4" t="s">
        <v>141</v>
      </c>
      <c r="I98" s="4" t="s">
        <v>470</v>
      </c>
      <c r="J98" s="4"/>
      <c r="K98" s="5" t="s">
        <v>7</v>
      </c>
      <c r="L98" s="5" t="s">
        <v>7</v>
      </c>
      <c r="M98" s="5" t="s">
        <v>7</v>
      </c>
      <c r="N98" s="4"/>
      <c r="O98" s="4"/>
      <c r="P98" s="49"/>
      <c r="Q98" s="4" t="s">
        <v>216</v>
      </c>
      <c r="R98" t="s">
        <v>325</v>
      </c>
    </row>
    <row r="99" spans="1:18" s="22" customFormat="1" ht="32" x14ac:dyDescent="0.2">
      <c r="A99" s="26" t="s">
        <v>118</v>
      </c>
      <c r="B99" s="49" t="str">
        <f t="shared" si="9"/>
        <v>Proportion not eligible for treatment when in latent stage
Proportion non éligible au traitement en phase latente</v>
      </c>
      <c r="C99" s="5" t="s">
        <v>34</v>
      </c>
      <c r="D99" s="4"/>
      <c r="E99" s="4"/>
      <c r="F99" s="4">
        <v>0</v>
      </c>
      <c r="G99" s="4">
        <v>1</v>
      </c>
      <c r="H99" s="4" t="s">
        <v>142</v>
      </c>
      <c r="I99" s="4" t="s">
        <v>470</v>
      </c>
      <c r="J99" s="4"/>
      <c r="K99" s="5" t="s">
        <v>7</v>
      </c>
      <c r="L99" s="5" t="s">
        <v>7</v>
      </c>
      <c r="M99" s="5" t="s">
        <v>7</v>
      </c>
      <c r="N99" s="4"/>
      <c r="O99" s="4"/>
      <c r="P99" s="49"/>
      <c r="Q99" s="4" t="s">
        <v>220</v>
      </c>
      <c r="R99" t="s">
        <v>326</v>
      </c>
    </row>
    <row r="100" spans="1:18" s="22" customFormat="1" ht="32" x14ac:dyDescent="0.2">
      <c r="A100" s="26" t="s">
        <v>120</v>
      </c>
      <c r="B100" s="49" t="str">
        <f t="shared" si="9"/>
        <v>Proportion not eligible for treatment when having uncomplicated malaria
Proportion non éligible au traitement en cas de paludisme simple</v>
      </c>
      <c r="C100" s="5" t="s">
        <v>34</v>
      </c>
      <c r="D100" s="4"/>
      <c r="E100" s="4"/>
      <c r="F100" s="4">
        <v>0</v>
      </c>
      <c r="G100" s="4">
        <v>1</v>
      </c>
      <c r="H100" s="4" t="s">
        <v>140</v>
      </c>
      <c r="I100" s="4" t="s">
        <v>470</v>
      </c>
      <c r="J100" s="4"/>
      <c r="K100" s="5" t="s">
        <v>7</v>
      </c>
      <c r="L100" s="5" t="s">
        <v>7</v>
      </c>
      <c r="M100" s="5" t="s">
        <v>7</v>
      </c>
      <c r="N100" s="4"/>
      <c r="O100" s="4"/>
      <c r="P100" s="49"/>
      <c r="Q100" s="4" t="s">
        <v>217</v>
      </c>
      <c r="R100" t="s">
        <v>327</v>
      </c>
    </row>
    <row r="101" spans="1:18" s="22" customFormat="1" ht="32" x14ac:dyDescent="0.2">
      <c r="A101" s="26" t="s">
        <v>122</v>
      </c>
      <c r="B101" s="49" t="str">
        <f t="shared" si="9"/>
        <v>Proportion not eligible for treatment when having severe malaria
Proportion non éligible au traitement en cas de paludisme grave</v>
      </c>
      <c r="C101" s="5" t="s">
        <v>34</v>
      </c>
      <c r="D101" s="4"/>
      <c r="E101" s="4"/>
      <c r="F101" s="4">
        <v>0</v>
      </c>
      <c r="G101" s="4">
        <v>1</v>
      </c>
      <c r="H101" s="4" t="s">
        <v>143</v>
      </c>
      <c r="I101" s="4" t="s">
        <v>470</v>
      </c>
      <c r="J101" s="4"/>
      <c r="K101" s="5" t="s">
        <v>7</v>
      </c>
      <c r="L101" s="5" t="s">
        <v>7</v>
      </c>
      <c r="M101" s="5" t="s">
        <v>7</v>
      </c>
      <c r="N101" s="4"/>
      <c r="O101" s="4"/>
      <c r="P101" s="49"/>
      <c r="Q101" s="4" t="s">
        <v>218</v>
      </c>
      <c r="R101" t="s">
        <v>328</v>
      </c>
    </row>
    <row r="102" spans="1:18" s="22" customFormat="1" ht="32" x14ac:dyDescent="0.2">
      <c r="A102" s="26" t="s">
        <v>124</v>
      </c>
      <c r="B102" s="49" t="str">
        <f t="shared" si="9"/>
        <v>Proportion not eligible for treatment when having asymptomatic malaria
Proportion non éligible au traitement en cas de paludisme asymptomatique</v>
      </c>
      <c r="C102" s="5" t="s">
        <v>34</v>
      </c>
      <c r="D102" s="4"/>
      <c r="E102" s="4"/>
      <c r="F102" s="4">
        <v>0</v>
      </c>
      <c r="G102" s="4">
        <v>1</v>
      </c>
      <c r="H102" s="4" t="s">
        <v>144</v>
      </c>
      <c r="I102" s="4" t="s">
        <v>470</v>
      </c>
      <c r="J102" s="4"/>
      <c r="K102" s="5" t="s">
        <v>7</v>
      </c>
      <c r="L102" s="5" t="s">
        <v>7</v>
      </c>
      <c r="M102" s="5" t="s">
        <v>7</v>
      </c>
      <c r="N102" s="4"/>
      <c r="O102" s="4"/>
      <c r="P102" s="49"/>
      <c r="Q102" s="4" t="s">
        <v>219</v>
      </c>
      <c r="R102" t="s">
        <v>329</v>
      </c>
    </row>
    <row r="103" spans="1:18" s="22" customFormat="1" ht="64" x14ac:dyDescent="0.2">
      <c r="A103" s="26" t="s">
        <v>129</v>
      </c>
      <c r="B103" s="49" t="str">
        <f t="shared" si="9"/>
        <v>Number of treatments for uncomplicated malaria
Nombre de traitements pour le paludisme simple</v>
      </c>
      <c r="C103" s="5" t="s">
        <v>22</v>
      </c>
      <c r="D103" s="4">
        <v>1</v>
      </c>
      <c r="E103" s="4"/>
      <c r="F103" s="4"/>
      <c r="G103" s="4"/>
      <c r="H103" s="4" t="s">
        <v>636</v>
      </c>
      <c r="I103" s="4" t="s">
        <v>470</v>
      </c>
      <c r="J103" s="4"/>
      <c r="K103" s="5" t="s">
        <v>7</v>
      </c>
      <c r="L103" s="5" t="s">
        <v>7</v>
      </c>
      <c r="M103" s="5" t="s">
        <v>7</v>
      </c>
      <c r="N103" s="4" t="s">
        <v>37</v>
      </c>
      <c r="O103" s="4"/>
      <c r="P103" s="49" t="s">
        <v>641</v>
      </c>
      <c r="Q103" s="4" t="s">
        <v>221</v>
      </c>
      <c r="R103" t="s">
        <v>330</v>
      </c>
    </row>
    <row r="104" spans="1:18" s="22" customFormat="1" ht="64" x14ac:dyDescent="0.2">
      <c r="A104" s="26" t="s">
        <v>205</v>
      </c>
      <c r="B104" s="49" t="str">
        <f t="shared" si="9"/>
        <v>Number of treatments for severe malaria
Nombre de traitements pour le paludisme grave</v>
      </c>
      <c r="C104" s="5" t="s">
        <v>22</v>
      </c>
      <c r="D104" s="4">
        <v>1</v>
      </c>
      <c r="E104" s="4"/>
      <c r="F104" s="4"/>
      <c r="G104" s="4"/>
      <c r="H104" s="4" t="s">
        <v>637</v>
      </c>
      <c r="I104" s="4" t="s">
        <v>470</v>
      </c>
      <c r="J104" s="4"/>
      <c r="K104" s="5" t="s">
        <v>7</v>
      </c>
      <c r="L104" s="5" t="s">
        <v>7</v>
      </c>
      <c r="M104" s="5" t="s">
        <v>7</v>
      </c>
      <c r="N104" s="4" t="s">
        <v>37</v>
      </c>
      <c r="O104" s="4"/>
      <c r="P104" s="49" t="s">
        <v>642</v>
      </c>
      <c r="Q104" s="4" t="s">
        <v>222</v>
      </c>
      <c r="R104" t="s">
        <v>331</v>
      </c>
    </row>
    <row r="105" spans="1:18" s="22" customFormat="1" ht="48" x14ac:dyDescent="0.2">
      <c r="A105" s="26" t="s">
        <v>73</v>
      </c>
      <c r="B105" s="49" t="str">
        <f t="shared" si="9"/>
        <v>Duration of post-treatment immunity in days
Durée de l'immunité post-traitement en jours</v>
      </c>
      <c r="C105" s="5" t="s">
        <v>23</v>
      </c>
      <c r="D105" s="4">
        <f>1/365</f>
        <v>2.7397260273972603E-3</v>
      </c>
      <c r="E105" s="4">
        <f>14</f>
        <v>14</v>
      </c>
      <c r="F105" s="4">
        <v>1</v>
      </c>
      <c r="G105" s="4"/>
      <c r="H105" s="4"/>
      <c r="I105" s="4" t="s">
        <v>470</v>
      </c>
      <c r="J105" s="4"/>
      <c r="K105" s="5" t="s">
        <v>7</v>
      </c>
      <c r="L105" s="5" t="s">
        <v>7</v>
      </c>
      <c r="M105" s="5" t="s">
        <v>7</v>
      </c>
      <c r="N105" s="4" t="s">
        <v>57</v>
      </c>
      <c r="O105" s="4"/>
      <c r="P105" s="49" t="s">
        <v>524</v>
      </c>
      <c r="Q105" s="4" t="s">
        <v>182</v>
      </c>
      <c r="R105" t="s">
        <v>332</v>
      </c>
    </row>
    <row r="106" spans="1:18" s="7" customFormat="1" ht="64" x14ac:dyDescent="0.2">
      <c r="A106" s="37" t="s">
        <v>134</v>
      </c>
      <c r="B106" s="49" t="str">
        <f t="shared" si="9"/>
        <v>Annual number of births
Nombre annuel de naissances</v>
      </c>
      <c r="C106" s="22" t="s">
        <v>22</v>
      </c>
      <c r="D106" s="4"/>
      <c r="E106" s="27"/>
      <c r="F106" s="27">
        <v>0</v>
      </c>
      <c r="G106" s="27"/>
      <c r="H106" s="27"/>
      <c r="I106" s="4" t="s">
        <v>470</v>
      </c>
      <c r="J106" s="4"/>
      <c r="K106" s="27" t="s">
        <v>7</v>
      </c>
      <c r="L106" s="27" t="s">
        <v>7</v>
      </c>
      <c r="M106" s="27" t="s">
        <v>7</v>
      </c>
      <c r="N106" s="27" t="s">
        <v>40</v>
      </c>
      <c r="O106" s="27">
        <v>2</v>
      </c>
      <c r="P106" s="64" t="s">
        <v>525</v>
      </c>
      <c r="Q106" s="27" t="s">
        <v>190</v>
      </c>
      <c r="R106" t="s">
        <v>333</v>
      </c>
    </row>
    <row r="107" spans="1:18" s="22" customFormat="1" ht="48" x14ac:dyDescent="0.2">
      <c r="A107" s="26" t="s">
        <v>107</v>
      </c>
      <c r="B107" s="49" t="str">
        <f t="shared" si="9"/>
        <v>Annual probability of non-malaria-related death
Probabilité annuelle de décès non imputable au paludisme</v>
      </c>
      <c r="C107" s="5" t="s">
        <v>17</v>
      </c>
      <c r="D107" s="4"/>
      <c r="E107" s="5"/>
      <c r="F107" s="5">
        <v>0</v>
      </c>
      <c r="G107" s="5"/>
      <c r="H107" s="5"/>
      <c r="I107" s="4" t="s">
        <v>470</v>
      </c>
      <c r="J107" s="4"/>
      <c r="K107" s="5" t="s">
        <v>7</v>
      </c>
      <c r="L107" s="5" t="s">
        <v>7</v>
      </c>
      <c r="M107" s="5" t="s">
        <v>7</v>
      </c>
      <c r="N107" s="5" t="s">
        <v>40</v>
      </c>
      <c r="O107" s="4">
        <v>3</v>
      </c>
      <c r="P107" s="49" t="s">
        <v>526</v>
      </c>
      <c r="Q107" s="5" t="s">
        <v>171</v>
      </c>
      <c r="R107" t="s">
        <v>334</v>
      </c>
    </row>
    <row r="108" spans="1:18" s="22" customFormat="1" ht="48" x14ac:dyDescent="0.2">
      <c r="A108" s="26" t="s">
        <v>255</v>
      </c>
      <c r="B108" s="49" t="str">
        <f t="shared" si="9"/>
        <v>Proportion of people who die if uncomplicated malaria is left untreated
Proportion du mortalité si le paludisme simple n'est pas traité</v>
      </c>
      <c r="C108" s="5" t="s">
        <v>34</v>
      </c>
      <c r="D108" s="4"/>
      <c r="E108" s="4"/>
      <c r="F108" s="4">
        <v>0</v>
      </c>
      <c r="G108" s="4">
        <v>1</v>
      </c>
      <c r="H108" s="46"/>
      <c r="I108" s="4" t="s">
        <v>470</v>
      </c>
      <c r="J108" s="4"/>
      <c r="K108" s="5" t="s">
        <v>7</v>
      </c>
      <c r="L108" s="5" t="s">
        <v>7</v>
      </c>
      <c r="M108" s="5" t="s">
        <v>7</v>
      </c>
      <c r="N108" s="5" t="s">
        <v>31</v>
      </c>
      <c r="O108" s="4"/>
      <c r="P108" s="49" t="s">
        <v>527</v>
      </c>
      <c r="Q108" s="4" t="s">
        <v>254</v>
      </c>
      <c r="R108" t="s">
        <v>388</v>
      </c>
    </row>
    <row r="109" spans="1:18" s="22" customFormat="1" ht="160" x14ac:dyDescent="0.2">
      <c r="A109" s="26" t="s">
        <v>256</v>
      </c>
      <c r="B109" s="49" t="str">
        <f t="shared" si="9"/>
        <v>Proportion of people who die if severe malaria is left untreated
Proportion du mortalité si le paludisme grave n'est pas traité</v>
      </c>
      <c r="C109" s="5" t="s">
        <v>34</v>
      </c>
      <c r="D109" s="4"/>
      <c r="E109" s="4">
        <v>0.99</v>
      </c>
      <c r="F109" s="4">
        <v>0</v>
      </c>
      <c r="G109" s="4">
        <v>1</v>
      </c>
      <c r="H109" s="46"/>
      <c r="I109" s="4" t="s">
        <v>470</v>
      </c>
      <c r="J109" s="4"/>
      <c r="K109" s="5" t="s">
        <v>7</v>
      </c>
      <c r="L109" s="5" t="s">
        <v>7</v>
      </c>
      <c r="M109" s="5" t="s">
        <v>7</v>
      </c>
      <c r="N109" s="5" t="s">
        <v>31</v>
      </c>
      <c r="O109" s="4"/>
      <c r="P109" s="49" t="s">
        <v>596</v>
      </c>
      <c r="Q109" s="4" t="s">
        <v>390</v>
      </c>
      <c r="R109" t="s">
        <v>389</v>
      </c>
    </row>
    <row r="110" spans="1:18" s="22" customFormat="1" ht="32" x14ac:dyDescent="0.2">
      <c r="A110" s="26" t="s">
        <v>112</v>
      </c>
      <c r="B110" s="49" t="str">
        <f t="shared" si="9"/>
        <v>Daily probability of dying from uncomplicated malaria
Probabilité journalière de mourir d'un paludisme simple</v>
      </c>
      <c r="C110" s="5" t="s">
        <v>17</v>
      </c>
      <c r="D110" s="4">
        <f t="shared" ref="D110:D111" si="10">1/365</f>
        <v>2.7397260273972603E-3</v>
      </c>
      <c r="E110" s="4"/>
      <c r="F110" s="4">
        <v>0</v>
      </c>
      <c r="G110" s="4"/>
      <c r="H110" s="46" t="s">
        <v>682</v>
      </c>
      <c r="I110" s="4" t="s">
        <v>470</v>
      </c>
      <c r="J110" s="4"/>
      <c r="K110" s="5" t="s">
        <v>7</v>
      </c>
      <c r="L110" s="5" t="s">
        <v>7</v>
      </c>
      <c r="M110" s="5" t="s">
        <v>7</v>
      </c>
      <c r="N110" s="5"/>
      <c r="O110" s="4"/>
      <c r="P110" s="49"/>
      <c r="Q110" s="4" t="s">
        <v>173</v>
      </c>
      <c r="R110" t="s">
        <v>335</v>
      </c>
    </row>
    <row r="111" spans="1:18" s="22" customFormat="1" ht="32" x14ac:dyDescent="0.2">
      <c r="A111" s="26" t="s">
        <v>114</v>
      </c>
      <c r="B111" s="49" t="str">
        <f t="shared" si="9"/>
        <v>Daily probability of dying from severe malaria
Probabilité journalière de mourir d'un paludisme grave</v>
      </c>
      <c r="C111" s="5" t="s">
        <v>17</v>
      </c>
      <c r="D111" s="4">
        <f t="shared" si="10"/>
        <v>2.7397260273972603E-3</v>
      </c>
      <c r="E111" s="4"/>
      <c r="F111" s="4">
        <v>0</v>
      </c>
      <c r="G111" s="4"/>
      <c r="H111" s="46" t="s">
        <v>683</v>
      </c>
      <c r="I111" s="4" t="s">
        <v>470</v>
      </c>
      <c r="J111" s="4"/>
      <c r="K111" s="5" t="s">
        <v>7</v>
      </c>
      <c r="L111" s="5" t="s">
        <v>7</v>
      </c>
      <c r="M111" s="5" t="s">
        <v>7</v>
      </c>
      <c r="N111" s="5"/>
      <c r="O111" s="4"/>
      <c r="P111" s="49"/>
      <c r="Q111" s="4" t="s">
        <v>174</v>
      </c>
      <c r="R111" t="s">
        <v>336</v>
      </c>
    </row>
    <row r="112" spans="1:18" s="22" customFormat="1" ht="64" x14ac:dyDescent="0.2">
      <c r="A112" s="26" t="s">
        <v>132</v>
      </c>
      <c r="B112" s="49" t="str">
        <f t="shared" si="9"/>
        <v>Proportion of people who die during treatment of uncomplicated malaria
Proportion de personnes décédées pendant le traitement du paludisme simple</v>
      </c>
      <c r="C112" s="5" t="s">
        <v>34</v>
      </c>
      <c r="D112" s="4"/>
      <c r="E112" s="4"/>
      <c r="F112" s="4">
        <v>0</v>
      </c>
      <c r="G112" s="4">
        <v>1</v>
      </c>
      <c r="H112" s="4"/>
      <c r="I112" s="4" t="s">
        <v>470</v>
      </c>
      <c r="J112" s="4"/>
      <c r="K112" s="5" t="s">
        <v>8</v>
      </c>
      <c r="L112" s="5" t="s">
        <v>7</v>
      </c>
      <c r="M112" s="5" t="s">
        <v>7</v>
      </c>
      <c r="N112" s="5" t="s">
        <v>37</v>
      </c>
      <c r="O112" s="4"/>
      <c r="P112" s="49" t="s">
        <v>529</v>
      </c>
      <c r="Q112" s="4" t="s">
        <v>271</v>
      </c>
      <c r="R112" t="s">
        <v>375</v>
      </c>
    </row>
    <row r="113" spans="1:18" ht="64" x14ac:dyDescent="0.2">
      <c r="A113" s="26" t="s">
        <v>133</v>
      </c>
      <c r="B113" s="49" t="str">
        <f t="shared" si="9"/>
        <v>Proportion of people who die during treatment of severe malaria
Proportion de personnes décédées pendant le traitement du paludisme grave</v>
      </c>
      <c r="C113" s="5" t="s">
        <v>34</v>
      </c>
      <c r="D113" s="4"/>
      <c r="F113" s="5">
        <v>0</v>
      </c>
      <c r="G113" s="5">
        <v>1</v>
      </c>
      <c r="I113" s="4" t="s">
        <v>470</v>
      </c>
      <c r="J113" s="4"/>
      <c r="K113" s="5" t="s">
        <v>8</v>
      </c>
      <c r="L113" s="5" t="s">
        <v>7</v>
      </c>
      <c r="M113" s="5" t="s">
        <v>7</v>
      </c>
      <c r="N113" s="5" t="s">
        <v>37</v>
      </c>
      <c r="P113" s="49" t="s">
        <v>528</v>
      </c>
      <c r="Q113" s="4" t="s">
        <v>172</v>
      </c>
      <c r="R113" t="s">
        <v>337</v>
      </c>
    </row>
    <row r="114" spans="1:18" s="22" customFormat="1" ht="80" x14ac:dyDescent="0.2">
      <c r="A114" s="26" t="s">
        <v>130</v>
      </c>
      <c r="B114" s="49" t="str">
        <f t="shared" si="9"/>
        <v>Proportion of treatments successfully completed (among those that do not result in death)
Proportion de traitements réussis (parmi ceux qui n’entraînent pas de morts)</v>
      </c>
      <c r="C114" s="5" t="s">
        <v>34</v>
      </c>
      <c r="D114" s="4"/>
      <c r="E114" s="4">
        <v>0.95</v>
      </c>
      <c r="F114" s="5">
        <v>0</v>
      </c>
      <c r="G114" s="5">
        <v>1</v>
      </c>
      <c r="H114" s="4"/>
      <c r="I114" s="4" t="s">
        <v>470</v>
      </c>
      <c r="J114" s="4"/>
      <c r="K114" s="5" t="s">
        <v>7</v>
      </c>
      <c r="L114" s="5" t="s">
        <v>7</v>
      </c>
      <c r="M114" s="5" t="s">
        <v>7</v>
      </c>
      <c r="N114" s="4" t="s">
        <v>37</v>
      </c>
      <c r="O114" s="4"/>
      <c r="P114" s="49" t="s">
        <v>530</v>
      </c>
      <c r="Q114" s="4" t="s">
        <v>257</v>
      </c>
      <c r="R114" t="s">
        <v>376</v>
      </c>
    </row>
    <row r="115" spans="1:18" s="22" customFormat="1" ht="64" x14ac:dyDescent="0.2">
      <c r="A115" s="26" t="s">
        <v>131</v>
      </c>
      <c r="B115" s="49" t="str">
        <f t="shared" si="9"/>
        <v>Proportion of successfully completed treatments not clearing hypnozoids
Proportion de traitements achevés avec succès qui n'élimine pas les hypnozoïdes</v>
      </c>
      <c r="C115" s="5" t="s">
        <v>34</v>
      </c>
      <c r="D115" s="4"/>
      <c r="E115" s="4">
        <v>0.75</v>
      </c>
      <c r="F115" s="5">
        <v>0</v>
      </c>
      <c r="G115" s="5">
        <v>1</v>
      </c>
      <c r="H115" s="4"/>
      <c r="I115" s="4" t="s">
        <v>470</v>
      </c>
      <c r="J115" s="4"/>
      <c r="K115" s="5" t="s">
        <v>7</v>
      </c>
      <c r="L115" s="5" t="s">
        <v>7</v>
      </c>
      <c r="M115" s="5" t="s">
        <v>7</v>
      </c>
      <c r="N115" s="4" t="s">
        <v>37</v>
      </c>
      <c r="O115" s="4"/>
      <c r="P115" s="49" t="s">
        <v>611</v>
      </c>
      <c r="Q115" s="4" t="s">
        <v>259</v>
      </c>
      <c r="R115" t="s">
        <v>377</v>
      </c>
    </row>
    <row r="116" spans="1:18" s="22" customFormat="1" ht="32" x14ac:dyDescent="0.2">
      <c r="A116" s="3" t="s">
        <v>127</v>
      </c>
      <c r="B116" s="49" t="str">
        <f t="shared" si="9"/>
        <v>Proportion of incompletely clearing the parasite after naturally recovering (vivax)
Proportion de clairance incomplète du parasite après sa guérison naturelle (vivax)</v>
      </c>
      <c r="C116" s="5" t="s">
        <v>34</v>
      </c>
      <c r="D116" s="4"/>
      <c r="E116" s="4">
        <v>0</v>
      </c>
      <c r="F116" s="5">
        <v>0</v>
      </c>
      <c r="G116" s="5">
        <v>1</v>
      </c>
      <c r="H116" s="4"/>
      <c r="I116" s="4" t="s">
        <v>470</v>
      </c>
      <c r="J116" s="4"/>
      <c r="K116" s="5" t="s">
        <v>7</v>
      </c>
      <c r="L116" s="5" t="s">
        <v>7</v>
      </c>
      <c r="M116" s="5" t="s">
        <v>7</v>
      </c>
      <c r="N116" s="4" t="s">
        <v>31</v>
      </c>
      <c r="O116" s="4"/>
      <c r="P116" s="49"/>
      <c r="Q116" s="4" t="s">
        <v>269</v>
      </c>
      <c r="R116" t="s">
        <v>338</v>
      </c>
    </row>
    <row r="117" spans="1:18" s="22" customFormat="1" ht="32" x14ac:dyDescent="0.2">
      <c r="A117" s="26" t="s">
        <v>128</v>
      </c>
      <c r="B117" s="49" t="str">
        <f t="shared" si="9"/>
        <v>Proportion of completely clearing the parasite after naturally recovering
Proportion d'élimination complète du parasite après sa guérison naturelle</v>
      </c>
      <c r="C117" s="5" t="s">
        <v>34</v>
      </c>
      <c r="D117" s="4"/>
      <c r="E117" s="4"/>
      <c r="F117" s="5">
        <v>0</v>
      </c>
      <c r="G117" s="5">
        <v>1</v>
      </c>
      <c r="H117" s="4" t="s">
        <v>145</v>
      </c>
      <c r="I117" s="4" t="s">
        <v>470</v>
      </c>
      <c r="J117" s="4"/>
      <c r="K117" s="5" t="s">
        <v>7</v>
      </c>
      <c r="L117" s="5" t="s">
        <v>7</v>
      </c>
      <c r="M117" s="5" t="s">
        <v>7</v>
      </c>
      <c r="N117" s="4"/>
      <c r="O117" s="4"/>
      <c r="P117" s="49"/>
      <c r="Q117" s="4" t="s">
        <v>268</v>
      </c>
      <c r="R117" t="s">
        <v>339</v>
      </c>
    </row>
    <row r="118" spans="1:18" s="22" customFormat="1" ht="16" x14ac:dyDescent="0.2">
      <c r="A118" s="26"/>
      <c r="B118" s="49" t="str">
        <f t="shared" si="9"/>
        <v/>
      </c>
      <c r="C118" s="5"/>
      <c r="D118" s="4"/>
      <c r="E118" s="5"/>
      <c r="F118" s="5"/>
      <c r="G118" s="5"/>
      <c r="H118" s="5"/>
      <c r="I118" s="5"/>
      <c r="J118" s="5"/>
      <c r="K118" s="5"/>
      <c r="L118" s="5"/>
      <c r="M118" s="5"/>
      <c r="N118" s="5"/>
      <c r="O118" s="5"/>
      <c r="P118" s="51"/>
      <c r="Q118" s="4"/>
      <c r="R118"/>
    </row>
    <row r="119" spans="1:18" s="22" customFormat="1" ht="48" x14ac:dyDescent="0.2">
      <c r="A119" s="22" t="s">
        <v>253</v>
      </c>
      <c r="B119" s="49" t="str">
        <f t="shared" si="9"/>
        <v>Proportion of treatments failed incomplete or not clearing hypnozoids (latent malaria)
Proportion de traitements échouant incomplètement ou ne éliminant pas les hypnozoïdes (paludisme latent)</v>
      </c>
      <c r="C119" s="5" t="s">
        <v>34</v>
      </c>
      <c r="D119" s="4"/>
      <c r="E119" s="5"/>
      <c r="F119" s="5">
        <v>0</v>
      </c>
      <c r="G119" s="5">
        <v>1</v>
      </c>
      <c r="H119" s="5" t="s">
        <v>248</v>
      </c>
      <c r="I119" s="5" t="s">
        <v>470</v>
      </c>
      <c r="J119" s="5"/>
      <c r="K119" s="5" t="s">
        <v>7</v>
      </c>
      <c r="L119" s="5" t="s">
        <v>7</v>
      </c>
      <c r="M119" s="5" t="s">
        <v>7</v>
      </c>
      <c r="N119" s="5"/>
      <c r="O119" s="5"/>
      <c r="P119" s="51"/>
      <c r="Q119" s="4" t="s">
        <v>240</v>
      </c>
      <c r="R119" t="s">
        <v>340</v>
      </c>
    </row>
    <row r="120" spans="1:18" s="22" customFormat="1" ht="32" x14ac:dyDescent="0.2">
      <c r="A120" s="22" t="s">
        <v>224</v>
      </c>
      <c r="B120" s="49" t="str">
        <f t="shared" si="9"/>
        <v>Proportion of treatments failed or incomplete (uncomplicated malaria)
Proportion de traitements échoués ou incomplets (paludisme simple)</v>
      </c>
      <c r="C120" s="5" t="s">
        <v>34</v>
      </c>
      <c r="D120" s="4"/>
      <c r="E120" s="5"/>
      <c r="F120" s="5">
        <v>0</v>
      </c>
      <c r="G120" s="5">
        <v>1</v>
      </c>
      <c r="H120" s="5" t="s">
        <v>241</v>
      </c>
      <c r="I120" s="5" t="s">
        <v>470</v>
      </c>
      <c r="J120" s="5"/>
      <c r="K120" s="5" t="s">
        <v>7</v>
      </c>
      <c r="L120" s="5" t="s">
        <v>7</v>
      </c>
      <c r="M120" s="5" t="s">
        <v>7</v>
      </c>
      <c r="N120" s="5"/>
      <c r="O120" s="5"/>
      <c r="P120" s="51"/>
      <c r="Q120" s="4" t="s">
        <v>232</v>
      </c>
      <c r="R120" t="s">
        <v>341</v>
      </c>
    </row>
    <row r="121" spans="1:18" s="22" customFormat="1" ht="32" x14ac:dyDescent="0.2">
      <c r="A121" s="22" t="s">
        <v>223</v>
      </c>
      <c r="B121" s="49" t="str">
        <f t="shared" si="9"/>
        <v>Proportion of treatments failed or incomplete (severe malaria)
Proportion de traitements échoués ou incomplets (paludisme grave)</v>
      </c>
      <c r="C121" s="5" t="s">
        <v>34</v>
      </c>
      <c r="D121" s="4"/>
      <c r="E121" s="5"/>
      <c r="F121" s="5">
        <v>0</v>
      </c>
      <c r="G121" s="5">
        <v>1</v>
      </c>
      <c r="H121" s="5" t="s">
        <v>242</v>
      </c>
      <c r="I121" s="5" t="s">
        <v>470</v>
      </c>
      <c r="J121" s="5"/>
      <c r="K121" s="5" t="s">
        <v>7</v>
      </c>
      <c r="L121" s="5" t="s">
        <v>7</v>
      </c>
      <c r="M121" s="5" t="s">
        <v>7</v>
      </c>
      <c r="N121" s="5"/>
      <c r="O121" s="5"/>
      <c r="P121" s="51"/>
      <c r="Q121" s="4" t="s">
        <v>234</v>
      </c>
      <c r="R121" t="s">
        <v>342</v>
      </c>
    </row>
    <row r="122" spans="1:18" s="22" customFormat="1" ht="32" x14ac:dyDescent="0.2">
      <c r="A122" s="22" t="s">
        <v>225</v>
      </c>
      <c r="B122" s="49" t="str">
        <f t="shared" si="9"/>
        <v>Proportion of treatments failed or incomplete (asymptomatic malaria)
Proportion de traitements échoués ou incomplets (paludisme asymptomatique)</v>
      </c>
      <c r="C122" s="5" t="s">
        <v>34</v>
      </c>
      <c r="D122" s="4"/>
      <c r="E122" s="5"/>
      <c r="F122" s="5">
        <v>0</v>
      </c>
      <c r="G122" s="5">
        <v>1</v>
      </c>
      <c r="H122" s="5" t="s">
        <v>146</v>
      </c>
      <c r="I122" s="5" t="s">
        <v>470</v>
      </c>
      <c r="J122" s="5"/>
      <c r="K122" s="5" t="s">
        <v>7</v>
      </c>
      <c r="L122" s="5" t="s">
        <v>7</v>
      </c>
      <c r="M122" s="5" t="s">
        <v>7</v>
      </c>
      <c r="N122" s="5"/>
      <c r="O122" s="5"/>
      <c r="P122" s="51"/>
      <c r="Q122" s="4" t="s">
        <v>236</v>
      </c>
      <c r="R122" t="s">
        <v>343</v>
      </c>
    </row>
    <row r="123" spans="1:18" s="22" customFormat="1" ht="32" x14ac:dyDescent="0.2">
      <c r="A123" s="19" t="s">
        <v>226</v>
      </c>
      <c r="B123" s="49" t="str">
        <f t="shared" si="9"/>
        <v>Proportion of treatments successfully completed (latent malaria)
Proportion de traitements réussis (paludisme latent)</v>
      </c>
      <c r="C123" s="5" t="s">
        <v>34</v>
      </c>
      <c r="D123" s="4"/>
      <c r="E123" s="5"/>
      <c r="F123" s="5">
        <v>0</v>
      </c>
      <c r="G123" s="5">
        <v>1</v>
      </c>
      <c r="H123" s="5" t="s">
        <v>247</v>
      </c>
      <c r="I123" s="5" t="s">
        <v>470</v>
      </c>
      <c r="J123" s="5"/>
      <c r="K123" s="5" t="s">
        <v>7</v>
      </c>
      <c r="L123" s="5" t="s">
        <v>7</v>
      </c>
      <c r="M123" s="5" t="s">
        <v>7</v>
      </c>
      <c r="N123" s="5"/>
      <c r="O123" s="5"/>
      <c r="P123" s="51"/>
      <c r="Q123" s="4" t="s">
        <v>233</v>
      </c>
      <c r="R123" t="s">
        <v>344</v>
      </c>
    </row>
    <row r="124" spans="1:18" s="22" customFormat="1" ht="32" x14ac:dyDescent="0.2">
      <c r="A124" s="19" t="s">
        <v>227</v>
      </c>
      <c r="B124" s="49" t="str">
        <f t="shared" si="9"/>
        <v>Proportion of treatments successfully completed (uncomplicated malaria)
Proportion de traitements réussis (paludisme simple)</v>
      </c>
      <c r="C124" s="5" t="s">
        <v>34</v>
      </c>
      <c r="D124" s="4"/>
      <c r="E124" s="5"/>
      <c r="F124" s="5">
        <v>0</v>
      </c>
      <c r="G124" s="5">
        <v>1</v>
      </c>
      <c r="H124" s="5" t="s">
        <v>243</v>
      </c>
      <c r="I124" s="5" t="s">
        <v>470</v>
      </c>
      <c r="J124" s="5"/>
      <c r="K124" s="5" t="s">
        <v>7</v>
      </c>
      <c r="L124" s="5" t="s">
        <v>7</v>
      </c>
      <c r="M124" s="5" t="s">
        <v>7</v>
      </c>
      <c r="N124" s="5"/>
      <c r="O124" s="5"/>
      <c r="P124" s="51"/>
      <c r="Q124" s="4" t="s">
        <v>231</v>
      </c>
      <c r="R124" t="s">
        <v>345</v>
      </c>
    </row>
    <row r="125" spans="1:18" s="22" customFormat="1" ht="32" x14ac:dyDescent="0.2">
      <c r="A125" s="19" t="s">
        <v>228</v>
      </c>
      <c r="B125" s="49" t="str">
        <f t="shared" si="9"/>
        <v>Proportion of treatments successfully completed (severe malaria)
Proportion de traitements réussis (paludisme grave)</v>
      </c>
      <c r="C125" s="5" t="s">
        <v>34</v>
      </c>
      <c r="D125" s="4"/>
      <c r="E125" s="5"/>
      <c r="F125" s="5">
        <v>0</v>
      </c>
      <c r="G125" s="5">
        <v>1</v>
      </c>
      <c r="H125" s="5" t="s">
        <v>244</v>
      </c>
      <c r="I125" s="5" t="s">
        <v>470</v>
      </c>
      <c r="J125" s="5"/>
      <c r="K125" s="5" t="s">
        <v>7</v>
      </c>
      <c r="L125" s="5" t="s">
        <v>7</v>
      </c>
      <c r="M125" s="5" t="s">
        <v>7</v>
      </c>
      <c r="N125" s="5"/>
      <c r="O125" s="5"/>
      <c r="P125" s="51"/>
      <c r="Q125" s="4" t="s">
        <v>235</v>
      </c>
      <c r="R125" t="s">
        <v>346</v>
      </c>
    </row>
    <row r="126" spans="1:18" s="22" customFormat="1" ht="32" x14ac:dyDescent="0.2">
      <c r="A126" s="19" t="s">
        <v>229</v>
      </c>
      <c r="B126" s="49" t="str">
        <f t="shared" si="9"/>
        <v>Proportion of treatments successfully completed (asymptomatic malaria)
Proportion de traitements réussis (paludisme asymptomatique)</v>
      </c>
      <c r="C126" s="5" t="s">
        <v>34</v>
      </c>
      <c r="D126" s="4"/>
      <c r="E126" s="5"/>
      <c r="F126" s="5">
        <v>0</v>
      </c>
      <c r="G126" s="5">
        <v>1</v>
      </c>
      <c r="H126" s="5" t="s">
        <v>247</v>
      </c>
      <c r="I126" s="5" t="s">
        <v>470</v>
      </c>
      <c r="J126" s="5"/>
      <c r="K126" s="5" t="s">
        <v>7</v>
      </c>
      <c r="L126" s="5" t="s">
        <v>7</v>
      </c>
      <c r="M126" s="5" t="s">
        <v>7</v>
      </c>
      <c r="N126" s="5"/>
      <c r="O126" s="5"/>
      <c r="P126" s="51"/>
      <c r="Q126" s="4" t="s">
        <v>237</v>
      </c>
      <c r="R126" t="s">
        <v>347</v>
      </c>
    </row>
    <row r="127" spans="1:18" s="22" customFormat="1" ht="32" x14ac:dyDescent="0.2">
      <c r="A127" s="22" t="s">
        <v>250</v>
      </c>
      <c r="B127" s="49" t="str">
        <f t="shared" ref="B127:B148" si="11">IF(ISBLANK(Q127),"",CONCATENATE(Q127,CHAR(10),R127))</f>
        <v>Proportion of completed treatments not clearing hypnozoids (uncomplicated malaria)
Proportion de traitements achevés ne éliminant pas les hypnozoïdes (paludisme simple)</v>
      </c>
      <c r="C127" s="5" t="s">
        <v>34</v>
      </c>
      <c r="D127" s="4"/>
      <c r="E127" s="5"/>
      <c r="F127" s="5">
        <v>0</v>
      </c>
      <c r="G127" s="5">
        <v>1</v>
      </c>
      <c r="H127" s="5" t="s">
        <v>245</v>
      </c>
      <c r="I127" s="5" t="s">
        <v>470</v>
      </c>
      <c r="J127" s="5"/>
      <c r="K127" s="5" t="s">
        <v>7</v>
      </c>
      <c r="L127" s="5" t="s">
        <v>7</v>
      </c>
      <c r="M127" s="5" t="s">
        <v>7</v>
      </c>
      <c r="N127" s="5"/>
      <c r="O127" s="5"/>
      <c r="P127" s="51"/>
      <c r="Q127" s="4" t="s">
        <v>230</v>
      </c>
      <c r="R127" t="s">
        <v>348</v>
      </c>
    </row>
    <row r="128" spans="1:18" s="22" customFormat="1" ht="32" x14ac:dyDescent="0.2">
      <c r="A128" s="22" t="s">
        <v>251</v>
      </c>
      <c r="B128" s="49" t="str">
        <f t="shared" si="11"/>
        <v>Proportion of completed treatments not clearing hypnozoids (severe malaria)
Proportion de traitements achevés ne éliminant pas les hypnozoïdes (paludisme grave)</v>
      </c>
      <c r="C128" s="5" t="s">
        <v>34</v>
      </c>
      <c r="D128" s="4"/>
      <c r="E128" s="5"/>
      <c r="F128" s="5">
        <v>0</v>
      </c>
      <c r="G128" s="5">
        <v>1</v>
      </c>
      <c r="H128" s="5" t="s">
        <v>246</v>
      </c>
      <c r="I128" s="5" t="s">
        <v>470</v>
      </c>
      <c r="J128" s="5"/>
      <c r="K128" s="5" t="s">
        <v>7</v>
      </c>
      <c r="L128" s="5" t="s">
        <v>7</v>
      </c>
      <c r="M128" s="5" t="s">
        <v>7</v>
      </c>
      <c r="N128" s="5"/>
      <c r="O128" s="5"/>
      <c r="P128" s="51"/>
      <c r="Q128" s="4" t="s">
        <v>238</v>
      </c>
      <c r="R128" t="s">
        <v>349</v>
      </c>
    </row>
    <row r="129" spans="1:18" s="22" customFormat="1" ht="48" x14ac:dyDescent="0.2">
      <c r="A129" s="22" t="s">
        <v>252</v>
      </c>
      <c r="B129" s="49" t="str">
        <f t="shared" si="11"/>
        <v>Proportion of completed treatments not clearing hypnozoids (asymptomatic malaria)
Proportion de traitements achevés ne éliminant pas les hypnozoïdes (paludisme asymptomatique)</v>
      </c>
      <c r="C129" s="5" t="s">
        <v>34</v>
      </c>
      <c r="D129" s="4"/>
      <c r="E129" s="5"/>
      <c r="F129" s="5">
        <v>0</v>
      </c>
      <c r="G129" s="5">
        <v>1</v>
      </c>
      <c r="H129" s="5" t="s">
        <v>249</v>
      </c>
      <c r="I129" s="5" t="s">
        <v>470</v>
      </c>
      <c r="J129" s="5"/>
      <c r="K129" s="5" t="s">
        <v>7</v>
      </c>
      <c r="L129" s="5" t="s">
        <v>7</v>
      </c>
      <c r="M129" s="5" t="s">
        <v>7</v>
      </c>
      <c r="N129" s="5"/>
      <c r="O129" s="5"/>
      <c r="P129" s="51"/>
      <c r="Q129" s="4" t="s">
        <v>239</v>
      </c>
      <c r="R129" t="s">
        <v>350</v>
      </c>
    </row>
    <row r="130" spans="1:18" s="22" customFormat="1" ht="16" x14ac:dyDescent="0.2">
      <c r="B130" s="49" t="str">
        <f t="shared" si="11"/>
        <v/>
      </c>
      <c r="C130" s="5"/>
      <c r="D130" s="4"/>
      <c r="E130" s="5"/>
      <c r="F130" s="5"/>
      <c r="G130" s="5"/>
      <c r="H130" s="5"/>
      <c r="I130" s="5"/>
      <c r="J130" s="5"/>
      <c r="K130" s="5"/>
      <c r="L130" s="5"/>
      <c r="M130" s="5"/>
      <c r="N130" s="5"/>
      <c r="O130" s="5"/>
      <c r="P130" s="51"/>
      <c r="Q130" s="5"/>
      <c r="R130"/>
    </row>
    <row r="131" spans="1:18" s="22" customFormat="1" ht="208" x14ac:dyDescent="0.2">
      <c r="A131" s="5" t="s">
        <v>192</v>
      </c>
      <c r="B131" s="49" t="str">
        <f t="shared" si="11"/>
        <v>Disability weight for uncomplicated malaria
Poids d'invalidité pour paludisme simple</v>
      </c>
      <c r="C131" s="5" t="s">
        <v>22</v>
      </c>
      <c r="D131" s="4"/>
      <c r="E131" s="5">
        <v>5.0999999999999997E-2</v>
      </c>
      <c r="F131" s="5">
        <v>0</v>
      </c>
      <c r="G131" s="5">
        <v>1</v>
      </c>
      <c r="H131" s="5"/>
      <c r="I131" s="5" t="s">
        <v>470</v>
      </c>
      <c r="J131" s="5"/>
      <c r="K131" s="5" t="s">
        <v>7</v>
      </c>
      <c r="L131" s="5" t="s">
        <v>7</v>
      </c>
      <c r="M131" s="5" t="s">
        <v>7</v>
      </c>
      <c r="N131" s="5" t="s">
        <v>61</v>
      </c>
      <c r="O131" s="5"/>
      <c r="P131" s="51" t="s">
        <v>591</v>
      </c>
      <c r="Q131" s="5" t="s">
        <v>194</v>
      </c>
      <c r="R131" t="s">
        <v>378</v>
      </c>
    </row>
    <row r="132" spans="1:18" s="22" customFormat="1" ht="208" x14ac:dyDescent="0.2">
      <c r="A132" s="5" t="s">
        <v>193</v>
      </c>
      <c r="B132" s="49" t="str">
        <f t="shared" si="11"/>
        <v>Disability weight for severe malaria
Poids d'invalidité pour paludisme grave</v>
      </c>
      <c r="C132" s="5" t="s">
        <v>22</v>
      </c>
      <c r="D132" s="4"/>
      <c r="E132" s="5">
        <v>0.13300000000000001</v>
      </c>
      <c r="F132" s="5">
        <v>0</v>
      </c>
      <c r="G132" s="5">
        <v>1</v>
      </c>
      <c r="H132" s="5"/>
      <c r="I132" s="5" t="s">
        <v>470</v>
      </c>
      <c r="J132" s="5"/>
      <c r="K132" s="5" t="s">
        <v>7</v>
      </c>
      <c r="L132" s="5" t="s">
        <v>7</v>
      </c>
      <c r="M132" s="5" t="s">
        <v>7</v>
      </c>
      <c r="N132" s="5" t="s">
        <v>61</v>
      </c>
      <c r="O132" s="5"/>
      <c r="P132" s="51" t="s">
        <v>592</v>
      </c>
      <c r="Q132" s="5" t="s">
        <v>195</v>
      </c>
      <c r="R132" t="s">
        <v>351</v>
      </c>
    </row>
    <row r="133" spans="1:18" s="22" customFormat="1" ht="32" x14ac:dyDescent="0.2">
      <c r="A133" s="5" t="s">
        <v>62</v>
      </c>
      <c r="B133" s="49" t="str">
        <f t="shared" si="11"/>
        <v>Average years lost due to premature death
Nombre moyen d'années perdues en raison de décès prématuré</v>
      </c>
      <c r="C133" s="5" t="s">
        <v>22</v>
      </c>
      <c r="D133" s="4"/>
      <c r="E133" s="5"/>
      <c r="F133" s="5"/>
      <c r="G133" s="5"/>
      <c r="H133" s="5" t="s">
        <v>266</v>
      </c>
      <c r="I133" s="5" t="s">
        <v>470</v>
      </c>
      <c r="J133" s="5"/>
      <c r="K133" s="5" t="s">
        <v>7</v>
      </c>
      <c r="L133" s="5" t="s">
        <v>7</v>
      </c>
      <c r="M133" s="5" t="s">
        <v>7</v>
      </c>
      <c r="N133" s="5"/>
      <c r="O133" s="5"/>
      <c r="P133" s="51"/>
      <c r="Q133" s="5" t="s">
        <v>63</v>
      </c>
      <c r="R133" t="s">
        <v>352</v>
      </c>
    </row>
    <row r="134" spans="1:18" s="22" customFormat="1" ht="32" x14ac:dyDescent="0.2">
      <c r="A134" s="5" t="s">
        <v>59</v>
      </c>
      <c r="B134" s="49" t="str">
        <f t="shared" si="11"/>
        <v>DALYs
DALY</v>
      </c>
      <c r="C134" s="5" t="s">
        <v>22</v>
      </c>
      <c r="D134" s="4"/>
      <c r="E134" s="5"/>
      <c r="F134" s="5"/>
      <c r="G134" s="5"/>
      <c r="H134" s="5" t="s">
        <v>206</v>
      </c>
      <c r="I134" s="5" t="s">
        <v>470</v>
      </c>
      <c r="J134" s="5"/>
      <c r="K134" s="5" t="s">
        <v>7</v>
      </c>
      <c r="L134" s="5" t="s">
        <v>7</v>
      </c>
      <c r="M134" s="5" t="s">
        <v>7</v>
      </c>
      <c r="N134" s="5"/>
      <c r="O134" s="5"/>
      <c r="P134" s="51"/>
      <c r="Q134" s="5" t="s">
        <v>60</v>
      </c>
      <c r="R134" t="s">
        <v>353</v>
      </c>
    </row>
    <row r="135" spans="1:18" s="22" customFormat="1" ht="16" x14ac:dyDescent="0.2">
      <c r="A135" s="5"/>
      <c r="B135" s="49" t="str">
        <f t="shared" si="11"/>
        <v/>
      </c>
      <c r="C135" s="5"/>
      <c r="D135" s="5"/>
      <c r="E135" s="5"/>
      <c r="F135" s="5"/>
      <c r="G135" s="5"/>
      <c r="H135" s="5"/>
      <c r="I135" s="5"/>
      <c r="J135" s="5"/>
      <c r="K135" s="5"/>
      <c r="L135" s="5"/>
      <c r="M135" s="5"/>
      <c r="N135" s="5"/>
      <c r="O135" s="5"/>
      <c r="P135" s="51"/>
    </row>
    <row r="136" spans="1:18" s="22" customFormat="1" ht="32" x14ac:dyDescent="0.2">
      <c r="A136" s="32" t="s">
        <v>357</v>
      </c>
      <c r="B136" s="49" t="str">
        <f t="shared" si="11"/>
        <v>Average time until diagnosis for new malaria cases
Délai moyen nécessaire au diagnostic des nouveaux cas de paludisme</v>
      </c>
      <c r="C136" s="27" t="s">
        <v>359</v>
      </c>
      <c r="F136" s="22">
        <v>0</v>
      </c>
      <c r="G136" s="22">
        <v>30</v>
      </c>
      <c r="H136" s="22" t="s">
        <v>360</v>
      </c>
      <c r="I136" s="5" t="s">
        <v>470</v>
      </c>
      <c r="J136" s="5"/>
      <c r="K136" s="55"/>
      <c r="P136" s="52"/>
      <c r="Q136" s="5" t="s">
        <v>358</v>
      </c>
      <c r="R136" t="s">
        <v>449</v>
      </c>
    </row>
    <row r="137" spans="1:18" s="7" customFormat="1" ht="32" x14ac:dyDescent="0.2">
      <c r="A137" s="27" t="s">
        <v>361</v>
      </c>
      <c r="B137" s="49" t="str">
        <f t="shared" si="11"/>
        <v>Average time until testing for malaria-like symptoms
Délai moyen de dépistage des symptômes ressemblant au paludisme</v>
      </c>
      <c r="C137" s="27" t="s">
        <v>359</v>
      </c>
      <c r="F137" s="7">
        <v>0</v>
      </c>
      <c r="G137" s="7">
        <v>30</v>
      </c>
      <c r="H137" s="22" t="s">
        <v>363</v>
      </c>
      <c r="I137" s="5" t="s">
        <v>470</v>
      </c>
      <c r="J137" s="5"/>
      <c r="P137" s="53"/>
      <c r="Q137" s="27" t="s">
        <v>362</v>
      </c>
      <c r="R137" t="s">
        <v>450</v>
      </c>
    </row>
    <row r="138" spans="1:18" s="7" customFormat="1" ht="16" x14ac:dyDescent="0.2">
      <c r="B138" s="49" t="str">
        <f t="shared" si="11"/>
        <v/>
      </c>
      <c r="P138" s="53"/>
      <c r="Q138" s="53"/>
      <c r="R138"/>
    </row>
    <row r="139" spans="1:18" s="22" customFormat="1" ht="32" x14ac:dyDescent="0.2">
      <c r="A139" s="28" t="s">
        <v>633</v>
      </c>
      <c r="B139" s="49" t="str">
        <f t="shared" si="11"/>
        <v>Incident cases per month (highest diagnosed in peak season)
Nombre de cas d’incidents par mois (maximum en haute saison)</v>
      </c>
      <c r="C139" s="28" t="s">
        <v>22</v>
      </c>
      <c r="D139" s="7">
        <f t="shared" ref="D139:D140" si="12">1/12</f>
        <v>8.3333333333333329E-2</v>
      </c>
      <c r="E139" s="22">
        <v>0</v>
      </c>
      <c r="F139" s="22">
        <v>0</v>
      </c>
      <c r="I139" s="5" t="s">
        <v>470</v>
      </c>
      <c r="J139" s="5"/>
      <c r="N139" s="22" t="s">
        <v>31</v>
      </c>
      <c r="P139" s="52" t="s">
        <v>531</v>
      </c>
      <c r="Q139" s="52" t="s">
        <v>631</v>
      </c>
      <c r="R139" t="s">
        <v>451</v>
      </c>
    </row>
    <row r="140" spans="1:18" s="22" customFormat="1" ht="32" x14ac:dyDescent="0.2">
      <c r="A140" s="28" t="s">
        <v>634</v>
      </c>
      <c r="B140" s="49" t="str">
        <f t="shared" si="11"/>
        <v>Incident cases per month (lowest diagnosed in low season)
Nombre d'incidents par mois (le plus bas hors saison)</v>
      </c>
      <c r="C140" s="28" t="s">
        <v>22</v>
      </c>
      <c r="D140" s="7">
        <f t="shared" si="12"/>
        <v>8.3333333333333329E-2</v>
      </c>
      <c r="E140" s="22">
        <v>0</v>
      </c>
      <c r="F140" s="22">
        <v>0</v>
      </c>
      <c r="I140" s="5" t="s">
        <v>470</v>
      </c>
      <c r="J140" s="5"/>
      <c r="N140" s="22" t="s">
        <v>31</v>
      </c>
      <c r="P140" s="52" t="s">
        <v>531</v>
      </c>
      <c r="Q140" s="52" t="s">
        <v>632</v>
      </c>
      <c r="R140" t="s">
        <v>452</v>
      </c>
    </row>
    <row r="141" spans="1:18" s="22" customFormat="1" ht="16" x14ac:dyDescent="0.2">
      <c r="B141" s="49" t="str">
        <f t="shared" si="11"/>
        <v/>
      </c>
      <c r="P141" s="52"/>
      <c r="Q141" s="52"/>
    </row>
    <row r="142" spans="1:18" s="22" customFormat="1" ht="32" x14ac:dyDescent="0.2">
      <c r="A142" s="32" t="s">
        <v>403</v>
      </c>
      <c r="B142" s="49" t="str">
        <f t="shared" si="11"/>
        <v>Of uncomplicated malaria cases in one year, number ever diagnosed
Nombre de cas de paludisme non compliqués en un an, nombre jamais diagnostiqué</v>
      </c>
      <c r="C142" s="31" t="s">
        <v>17</v>
      </c>
      <c r="H142" s="22" t="s">
        <v>453</v>
      </c>
      <c r="I142" s="5" t="s">
        <v>470</v>
      </c>
      <c r="J142" s="5"/>
      <c r="K142" s="55"/>
      <c r="L142" s="55"/>
      <c r="M142" s="22" t="s">
        <v>8</v>
      </c>
      <c r="P142" s="52"/>
      <c r="Q142" s="5" t="s">
        <v>400</v>
      </c>
      <c r="R142" t="s">
        <v>435</v>
      </c>
    </row>
    <row r="143" spans="1:18" s="22" customFormat="1" ht="48" x14ac:dyDescent="0.2">
      <c r="A143" s="32" t="s">
        <v>404</v>
      </c>
      <c r="B143" s="49" t="str">
        <f t="shared" si="11"/>
        <v>Of uncomplicated malaria cases in one year, number naturally recovered without diagnosis
Nombre de cas de paludisme non compliqués en un an, nombre de cas guéris naturellement sans diagnostic</v>
      </c>
      <c r="C143" s="31" t="s">
        <v>17</v>
      </c>
      <c r="H143" s="22" t="s">
        <v>455</v>
      </c>
      <c r="I143" s="5" t="s">
        <v>470</v>
      </c>
      <c r="J143" s="5"/>
      <c r="K143" s="55"/>
      <c r="L143" s="55"/>
      <c r="M143" s="22" t="s">
        <v>8</v>
      </c>
      <c r="P143" s="52"/>
      <c r="Q143" s="5" t="s">
        <v>401</v>
      </c>
      <c r="R143" t="s">
        <v>436</v>
      </c>
    </row>
    <row r="144" spans="1:18" s="22" customFormat="1" ht="48" x14ac:dyDescent="0.2">
      <c r="A144" s="32" t="s">
        <v>405</v>
      </c>
      <c r="B144" s="49" t="str">
        <f t="shared" si="11"/>
        <v>Of uncomplicated malaria cases in one year, number died from malaria without diagnosis
Nombre de cas de paludisme non compliqués en un an, nombre de décès dus au paludisme sans diagnostic</v>
      </c>
      <c r="C144" s="31" t="s">
        <v>17</v>
      </c>
      <c r="H144" s="22" t="s">
        <v>456</v>
      </c>
      <c r="I144" s="5" t="s">
        <v>470</v>
      </c>
      <c r="J144" s="5"/>
      <c r="K144" s="55"/>
      <c r="L144" s="55"/>
      <c r="M144" s="22" t="s">
        <v>8</v>
      </c>
      <c r="Q144" s="5" t="s">
        <v>402</v>
      </c>
      <c r="R144" t="s">
        <v>437</v>
      </c>
    </row>
    <row r="145" spans="1:18" s="22" customFormat="1" ht="48" x14ac:dyDescent="0.2">
      <c r="A145" s="32" t="s">
        <v>406</v>
      </c>
      <c r="B145" s="49" t="str">
        <f t="shared" si="11"/>
        <v>Of diagnosed uncomplicated malaria cases in one year, number successfully treated
Nombre de cas de paludisme diagnostiqués sans complications en un an, nombre de cas traités avec succès</v>
      </c>
      <c r="C145" s="31" t="s">
        <v>17</v>
      </c>
      <c r="H145" s="22" t="s">
        <v>459</v>
      </c>
      <c r="I145" s="5" t="s">
        <v>470</v>
      </c>
      <c r="J145" s="5"/>
      <c r="K145" s="55"/>
      <c r="L145" s="55"/>
      <c r="M145" s="22" t="s">
        <v>8</v>
      </c>
      <c r="P145" s="52"/>
      <c r="Q145" s="5" t="s">
        <v>424</v>
      </c>
      <c r="R145" t="s">
        <v>438</v>
      </c>
    </row>
    <row r="146" spans="1:18" s="22" customFormat="1" ht="64" x14ac:dyDescent="0.2">
      <c r="A146" s="32" t="s">
        <v>407</v>
      </c>
      <c r="B146" s="49" t="str">
        <f t="shared" si="11"/>
        <v>Of diagnosed uncomplicated malaria cases in one year, number completed treatment but with latent malaria remaining
Nombre de cas de paludisme diagnostiqués sans complications en un an, nombre de patients ayant achevé le traitement mais restant avec un paludisme latent</v>
      </c>
      <c r="C146" s="31" t="s">
        <v>17</v>
      </c>
      <c r="H146" s="22" t="s">
        <v>460</v>
      </c>
      <c r="I146" s="5" t="s">
        <v>470</v>
      </c>
      <c r="J146" s="5"/>
      <c r="K146" s="55"/>
      <c r="L146" s="55"/>
      <c r="M146" s="22" t="s">
        <v>8</v>
      </c>
      <c r="P146" s="52"/>
      <c r="Q146" s="5" t="s">
        <v>425</v>
      </c>
      <c r="R146" t="s">
        <v>439</v>
      </c>
    </row>
    <row r="147" spans="1:18" s="22" customFormat="1" ht="48" x14ac:dyDescent="0.2">
      <c r="A147" s="32" t="s">
        <v>408</v>
      </c>
      <c r="B147" s="49" t="str">
        <f t="shared" si="11"/>
        <v>Of diagnosed uncomplicated malaria cases in one year, number failed treatment/LTFU
Nombre de cas de paludisme non compliqués diagnostiqués en un an, nombre de traitements ayant échoué / LTFU</v>
      </c>
      <c r="C147" s="31" t="s">
        <v>17</v>
      </c>
      <c r="H147" s="22" t="s">
        <v>461</v>
      </c>
      <c r="I147" s="5" t="s">
        <v>470</v>
      </c>
      <c r="J147" s="5"/>
      <c r="K147" s="55"/>
      <c r="L147" s="55"/>
      <c r="M147" s="22" t="s">
        <v>8</v>
      </c>
      <c r="P147" s="52"/>
      <c r="Q147" s="5" t="s">
        <v>426</v>
      </c>
      <c r="R147" t="s">
        <v>440</v>
      </c>
    </row>
    <row r="148" spans="1:18" s="22" customFormat="1" ht="48" x14ac:dyDescent="0.2">
      <c r="A148" s="32" t="s">
        <v>409</v>
      </c>
      <c r="B148" s="49" t="str">
        <f t="shared" si="11"/>
        <v>Of diagnosed uncomplicated malaria cases in one year, number died during treatment
Nombre de cas de paludisme non compliqués diagnostiqués en un an, nombre de décès pendant le traitement</v>
      </c>
      <c r="C148" s="31" t="s">
        <v>17</v>
      </c>
      <c r="H148" s="22" t="s">
        <v>462</v>
      </c>
      <c r="I148" s="5" t="s">
        <v>470</v>
      </c>
      <c r="J148" s="5"/>
      <c r="K148" s="55"/>
      <c r="L148" s="55"/>
      <c r="M148" s="22" t="s">
        <v>8</v>
      </c>
      <c r="P148" s="52"/>
      <c r="Q148" s="5" t="s">
        <v>427</v>
      </c>
      <c r="R148" t="s">
        <v>441</v>
      </c>
    </row>
    <row r="149" spans="1:18" s="22" customFormat="1" x14ac:dyDescent="0.2">
      <c r="B149" s="52"/>
      <c r="I149" s="5"/>
      <c r="J149" s="5"/>
      <c r="P149" s="52"/>
      <c r="R149"/>
    </row>
    <row r="150" spans="1:18" s="22" customFormat="1" ht="32" x14ac:dyDescent="0.2">
      <c r="A150" s="32" t="s">
        <v>410</v>
      </c>
      <c r="B150" s="49" t="str">
        <f t="shared" ref="B150:B156" si="13">IF(ISBLANK(Q150),"",CONCATENATE(Q150,CHAR(10),R150))</f>
        <v>Of severe malaria cases in one year, number ever diagnosed
Nombre de cas de paludisme grave en un an, nombre jamais diagnostiqué</v>
      </c>
      <c r="C150" s="31" t="s">
        <v>17</v>
      </c>
      <c r="H150" s="22" t="s">
        <v>454</v>
      </c>
      <c r="I150" s="5" t="s">
        <v>470</v>
      </c>
      <c r="J150" s="5"/>
      <c r="K150" s="55"/>
      <c r="L150" s="55"/>
      <c r="M150" s="22" t="s">
        <v>8</v>
      </c>
      <c r="P150" s="52"/>
      <c r="Q150" s="5" t="s">
        <v>417</v>
      </c>
      <c r="R150" t="s">
        <v>442</v>
      </c>
    </row>
    <row r="151" spans="1:18" s="22" customFormat="1" ht="48" x14ac:dyDescent="0.2">
      <c r="A151" s="32" t="s">
        <v>411</v>
      </c>
      <c r="B151" s="49" t="str">
        <f t="shared" si="13"/>
        <v>Of severe malaria cases in one year, number naturally recovered without diagnosis
Parmi les cas graves de paludisme en un an, le nombre de cas s'est naturellement rétabli sans diagnostic</v>
      </c>
      <c r="C151" s="31" t="s">
        <v>17</v>
      </c>
      <c r="H151" s="22" t="s">
        <v>457</v>
      </c>
      <c r="I151" s="5" t="s">
        <v>470</v>
      </c>
      <c r="J151" s="5"/>
      <c r="K151" s="55"/>
      <c r="L151" s="55"/>
      <c r="M151" s="22" t="s">
        <v>8</v>
      </c>
      <c r="P151" s="52"/>
      <c r="Q151" s="5" t="s">
        <v>418</v>
      </c>
      <c r="R151" t="s">
        <v>443</v>
      </c>
    </row>
    <row r="152" spans="1:18" s="22" customFormat="1" ht="48" x14ac:dyDescent="0.2">
      <c r="A152" s="32" t="s">
        <v>412</v>
      </c>
      <c r="B152" s="49" t="str">
        <f t="shared" si="13"/>
        <v>Of severe malaria cases in one year, number died from malaria without diagnosis
Nombre de cas graves de paludisme en un an, nombre de décès dus au paludisme sans diagnostic</v>
      </c>
      <c r="C152" s="31" t="s">
        <v>17</v>
      </c>
      <c r="H152" s="22" t="s">
        <v>458</v>
      </c>
      <c r="I152" s="5" t="s">
        <v>470</v>
      </c>
      <c r="J152" s="5"/>
      <c r="K152" s="55"/>
      <c r="L152" s="55"/>
      <c r="M152" s="22" t="s">
        <v>8</v>
      </c>
      <c r="P152" s="52"/>
      <c r="Q152" s="5" t="s">
        <v>419</v>
      </c>
      <c r="R152" t="s">
        <v>444</v>
      </c>
    </row>
    <row r="153" spans="1:18" s="22" customFormat="1" ht="48" x14ac:dyDescent="0.2">
      <c r="A153" s="32" t="s">
        <v>413</v>
      </c>
      <c r="B153" s="49" t="str">
        <f t="shared" si="13"/>
        <v>Of diagnosed severe malaria cases in one year, number successfully treated
Nombre de cas graves de paludisme diagnostiqués en un an, nombre de cas traités avec succès</v>
      </c>
      <c r="C153" s="31" t="s">
        <v>17</v>
      </c>
      <c r="H153" s="22" t="s">
        <v>463</v>
      </c>
      <c r="I153" s="5" t="s">
        <v>470</v>
      </c>
      <c r="J153" s="5"/>
      <c r="K153" s="55"/>
      <c r="L153" s="55"/>
      <c r="M153" s="22" t="s">
        <v>8</v>
      </c>
      <c r="P153" s="52"/>
      <c r="Q153" s="5" t="s">
        <v>420</v>
      </c>
      <c r="R153" t="s">
        <v>445</v>
      </c>
    </row>
    <row r="154" spans="1:18" s="22" customFormat="1" ht="64" x14ac:dyDescent="0.2">
      <c r="A154" s="32" t="s">
        <v>414</v>
      </c>
      <c r="B154" s="49" t="str">
        <f t="shared" si="13"/>
        <v>Of diagnosed severe malaria cases in one year, number completed treatment but with latent malaria remaining
Nombre de cas de paludisme grave diagnostiqués en un an, nombre de patients ayant achevé le traitement mais restant avec un paludisme latent</v>
      </c>
      <c r="C154" s="31" t="s">
        <v>17</v>
      </c>
      <c r="H154" s="22" t="s">
        <v>464</v>
      </c>
      <c r="I154" s="5" t="s">
        <v>470</v>
      </c>
      <c r="J154" s="5"/>
      <c r="K154" s="55"/>
      <c r="L154" s="55"/>
      <c r="M154" s="22" t="s">
        <v>8</v>
      </c>
      <c r="P154" s="52"/>
      <c r="Q154" s="5" t="s">
        <v>421</v>
      </c>
      <c r="R154" t="s">
        <v>446</v>
      </c>
    </row>
    <row r="155" spans="1:18" s="22" customFormat="1" ht="48" x14ac:dyDescent="0.2">
      <c r="A155" s="32" t="s">
        <v>415</v>
      </c>
      <c r="B155" s="49" t="str">
        <f t="shared" si="13"/>
        <v>Of diagnosed severe malaria cases in one year, number failed treatment/LTFU
Nombre de cas graves de paludisme diagnostiqués en un an, nombre de traitements ayant échoué / LTFU</v>
      </c>
      <c r="C155" s="31" t="s">
        <v>17</v>
      </c>
      <c r="H155" s="22" t="s">
        <v>465</v>
      </c>
      <c r="I155" s="5" t="s">
        <v>470</v>
      </c>
      <c r="J155" s="5"/>
      <c r="K155" s="55"/>
      <c r="L155" s="55"/>
      <c r="M155" s="22" t="s">
        <v>8</v>
      </c>
      <c r="P155" s="52"/>
      <c r="Q155" s="5" t="s">
        <v>422</v>
      </c>
      <c r="R155" t="s">
        <v>447</v>
      </c>
    </row>
    <row r="156" spans="1:18" s="22" customFormat="1" ht="48" x14ac:dyDescent="0.2">
      <c r="A156" s="32" t="s">
        <v>416</v>
      </c>
      <c r="B156" s="49" t="str">
        <f t="shared" si="13"/>
        <v>Of diagnosed severe malaria cases in one year, number died during treatment
Nombre de cas graves de paludisme diagnostiqués en un an, nombre de décès pendant le traitement</v>
      </c>
      <c r="C156" s="31" t="s">
        <v>17</v>
      </c>
      <c r="H156" s="22" t="s">
        <v>466</v>
      </c>
      <c r="I156" s="5" t="s">
        <v>470</v>
      </c>
      <c r="J156" s="5"/>
      <c r="K156" s="55"/>
      <c r="L156" s="55"/>
      <c r="M156" s="22" t="s">
        <v>8</v>
      </c>
      <c r="P156" s="52"/>
      <c r="Q156" s="5" t="s">
        <v>423</v>
      </c>
      <c r="R156" t="s">
        <v>448</v>
      </c>
    </row>
    <row r="157" spans="1:18" x14ac:dyDescent="0.2">
      <c r="A157"/>
      <c r="B157" s="52"/>
      <c r="C157"/>
      <c r="D157" s="22"/>
      <c r="E157"/>
      <c r="F157"/>
      <c r="G157"/>
      <c r="H157"/>
      <c r="I157" s="22"/>
      <c r="J157" s="22"/>
      <c r="K157"/>
      <c r="L157"/>
      <c r="M157"/>
      <c r="N157"/>
      <c r="O157"/>
      <c r="P157" s="52"/>
    </row>
    <row r="158" spans="1:18" ht="48" x14ac:dyDescent="0.2">
      <c r="A158" s="5" t="s">
        <v>604</v>
      </c>
      <c r="B158" s="49" t="str">
        <f>IF(ISBLANK(Q158),"",CONCATENATE(Q158,CHAR(10),R158))</f>
        <v>Malaria-related deaths - best
TBD</v>
      </c>
      <c r="C158" s="2" t="s">
        <v>22</v>
      </c>
      <c r="D158" s="12">
        <v>1</v>
      </c>
      <c r="E158" s="12">
        <v>0</v>
      </c>
      <c r="F158" s="31">
        <v>0</v>
      </c>
      <c r="H158" t="s">
        <v>606</v>
      </c>
      <c r="I158" s="5" t="s">
        <v>470</v>
      </c>
      <c r="J158" s="14"/>
      <c r="M158" s="5" t="s">
        <v>8</v>
      </c>
      <c r="N158" t="s">
        <v>31</v>
      </c>
      <c r="P158" s="51" t="s">
        <v>666</v>
      </c>
      <c r="Q158" s="5" t="s">
        <v>671</v>
      </c>
      <c r="R158" t="s">
        <v>486</v>
      </c>
    </row>
    <row r="159" spans="1:18" s="22" customFormat="1" ht="48" x14ac:dyDescent="0.2">
      <c r="A159" s="5" t="s">
        <v>659</v>
      </c>
      <c r="B159" s="49" t="str">
        <f>IF(ISBLANK(Q159),"",CONCATENATE(Q159,CHAR(10),R159))</f>
        <v>Malaria-related deaths - low
TBD</v>
      </c>
      <c r="C159" s="31" t="s">
        <v>22</v>
      </c>
      <c r="D159" s="31">
        <v>1</v>
      </c>
      <c r="E159" s="31">
        <v>0</v>
      </c>
      <c r="F159" s="31">
        <v>0</v>
      </c>
      <c r="G159" s="5"/>
      <c r="I159" s="5" t="s">
        <v>470</v>
      </c>
      <c r="K159" s="5"/>
      <c r="L159" s="5"/>
      <c r="M159" s="5"/>
      <c r="N159" s="22" t="s">
        <v>31</v>
      </c>
      <c r="O159" s="5"/>
      <c r="P159" s="51" t="s">
        <v>667</v>
      </c>
      <c r="Q159" s="5" t="s">
        <v>670</v>
      </c>
      <c r="R159" s="22" t="s">
        <v>486</v>
      </c>
    </row>
    <row r="160" spans="1:18" s="22" customFormat="1" ht="48" x14ac:dyDescent="0.2">
      <c r="A160" s="5" t="s">
        <v>660</v>
      </c>
      <c r="B160" s="49" t="str">
        <f>IF(ISBLANK(Q160),"",CONCATENATE(Q160,CHAR(10),R160))</f>
        <v>Malaria-related deaths - high
TBD</v>
      </c>
      <c r="C160" s="31" t="s">
        <v>22</v>
      </c>
      <c r="D160" s="31">
        <v>1</v>
      </c>
      <c r="E160" s="31">
        <v>0</v>
      </c>
      <c r="F160" s="31">
        <v>0</v>
      </c>
      <c r="G160" s="5"/>
      <c r="I160" s="5" t="s">
        <v>470</v>
      </c>
      <c r="K160" s="5"/>
      <c r="L160" s="5"/>
      <c r="M160" s="5"/>
      <c r="N160" s="22" t="s">
        <v>31</v>
      </c>
      <c r="O160" s="5"/>
      <c r="P160" s="51" t="s">
        <v>668</v>
      </c>
      <c r="Q160" s="5" t="s">
        <v>669</v>
      </c>
      <c r="R160" s="22" t="s">
        <v>486</v>
      </c>
    </row>
    <row r="161" spans="1:18" s="22" customFormat="1" ht="32" x14ac:dyDescent="0.2">
      <c r="A161" s="5" t="s">
        <v>624</v>
      </c>
      <c r="B161" s="49" t="str">
        <f>IF(ISBLANK(Q161),"",CONCATENATE(Q161,CHAR(10),R161))</f>
        <v>Malaria-related deaths (confirmed during treatment)
TBD</v>
      </c>
      <c r="C161" s="31" t="s">
        <v>22</v>
      </c>
      <c r="D161" s="31">
        <v>1</v>
      </c>
      <c r="E161" s="31">
        <v>0</v>
      </c>
      <c r="F161" s="31">
        <v>0</v>
      </c>
      <c r="G161" s="5"/>
      <c r="H161" s="22" t="s">
        <v>623</v>
      </c>
      <c r="I161" s="5" t="s">
        <v>470</v>
      </c>
      <c r="K161" s="5"/>
      <c r="L161" s="5"/>
      <c r="M161" s="5" t="s">
        <v>8</v>
      </c>
      <c r="N161" s="22" t="s">
        <v>31</v>
      </c>
      <c r="O161" s="5"/>
      <c r="P161" s="51" t="s">
        <v>605</v>
      </c>
      <c r="Q161" s="5" t="s">
        <v>625</v>
      </c>
      <c r="R161" s="22" t="s">
        <v>486</v>
      </c>
    </row>
    <row r="162" spans="1:18" s="22" customFormat="1" x14ac:dyDescent="0.2">
      <c r="A162" s="5"/>
      <c r="B162" s="49"/>
      <c r="C162" s="31"/>
      <c r="D162" s="31"/>
      <c r="E162" s="31"/>
      <c r="F162" s="31"/>
      <c r="G162" s="5"/>
      <c r="I162" s="5"/>
      <c r="K162" s="5"/>
      <c r="L162" s="5"/>
      <c r="M162" s="5"/>
      <c r="O162" s="5"/>
      <c r="P162" s="51"/>
      <c r="Q162" s="5"/>
    </row>
    <row r="163" spans="1:18" s="22" customFormat="1" ht="32" x14ac:dyDescent="0.2">
      <c r="A163" s="22" t="s">
        <v>620</v>
      </c>
      <c r="B163" s="49" t="str">
        <f>IF(ISBLANK(Q163),"",CONCATENATE(Q163,CHAR(10),R163))</f>
        <v>Number of malaria tests per year
TBD</v>
      </c>
      <c r="C163" s="31" t="s">
        <v>22</v>
      </c>
      <c r="H163" s="22" t="s">
        <v>621</v>
      </c>
      <c r="I163" s="5" t="s">
        <v>470</v>
      </c>
      <c r="M163" s="22" t="s">
        <v>8</v>
      </c>
      <c r="P163" s="52"/>
      <c r="Q163" s="5" t="s">
        <v>622</v>
      </c>
      <c r="R163" s="22" t="s">
        <v>486</v>
      </c>
    </row>
    <row r="164" spans="1:18" s="6" customFormat="1" ht="32" x14ac:dyDescent="0.2">
      <c r="A164" s="68" t="s">
        <v>618</v>
      </c>
      <c r="B164" s="49" t="str">
        <f>IF(ISBLANK(Q164),"",CONCATENATE(Q164,CHAR(10),R164))</f>
        <v>Malaria incidence per 1000
TBD</v>
      </c>
      <c r="C164" s="70" t="s">
        <v>22</v>
      </c>
      <c r="D164" s="70"/>
      <c r="E164" s="70"/>
      <c r="H164" s="6" t="s">
        <v>684</v>
      </c>
      <c r="I164" s="71" t="s">
        <v>470</v>
      </c>
      <c r="K164" s="72"/>
      <c r="L164" s="72"/>
      <c r="O164" s="73"/>
      <c r="Q164" s="69" t="s">
        <v>619</v>
      </c>
      <c r="R164" s="6" t="s">
        <v>486</v>
      </c>
    </row>
    <row r="165" spans="1:18" s="22" customFormat="1" ht="32" x14ac:dyDescent="0.2">
      <c r="A165" s="5" t="s">
        <v>709</v>
      </c>
      <c r="B165" s="49" t="str">
        <f>IF(ISBLANK(Q165),"",CONCATENATE(Q165,CHAR(10),R165))</f>
        <v>Malaria-related deaths per 100K
TBD</v>
      </c>
      <c r="C165" s="31" t="s">
        <v>22</v>
      </c>
      <c r="D165" s="22">
        <v>1</v>
      </c>
      <c r="H165" s="22" t="s">
        <v>706</v>
      </c>
      <c r="I165" s="5" t="s">
        <v>470</v>
      </c>
      <c r="M165" s="22" t="s">
        <v>8</v>
      </c>
      <c r="N165" s="22" t="s">
        <v>31</v>
      </c>
      <c r="P165" s="52" t="s">
        <v>707</v>
      </c>
      <c r="Q165" s="5" t="s">
        <v>708</v>
      </c>
      <c r="R165" s="22" t="s">
        <v>486</v>
      </c>
    </row>
    <row r="166" spans="1:18" s="22" customFormat="1" ht="64" x14ac:dyDescent="0.2">
      <c r="A166" s="22" t="s">
        <v>645</v>
      </c>
      <c r="B166" s="49" t="str">
        <f t="shared" ref="B166" si="14">IF(ISBLANK(Q166),"",CONCATENATE(Q166,CHAR(10),R166))</f>
        <v>Malaria test positivity
Taux de positivité aux tests de paludisme</v>
      </c>
      <c r="C166" s="31"/>
      <c r="E166" s="22">
        <v>0</v>
      </c>
      <c r="F166" s="22">
        <v>0</v>
      </c>
      <c r="G166" s="22">
        <v>1</v>
      </c>
      <c r="H166" s="22" t="s">
        <v>685</v>
      </c>
      <c r="I166" s="5" t="s">
        <v>470</v>
      </c>
      <c r="M166" s="22" t="s">
        <v>8</v>
      </c>
      <c r="N166" s="22" t="s">
        <v>31</v>
      </c>
      <c r="P166" s="52" t="s">
        <v>648</v>
      </c>
      <c r="Q166" s="5" t="s">
        <v>646</v>
      </c>
      <c r="R166" s="22" t="s">
        <v>647</v>
      </c>
    </row>
    <row r="167" spans="1:18" x14ac:dyDescent="0.2">
      <c r="A167"/>
      <c r="B167" s="49"/>
      <c r="C167"/>
      <c r="D167" s="22"/>
      <c r="E167"/>
      <c r="F167"/>
      <c r="G167"/>
      <c r="H167"/>
      <c r="I167" s="22"/>
      <c r="J167" s="22"/>
      <c r="K167"/>
      <c r="L167"/>
      <c r="M167"/>
      <c r="N167"/>
      <c r="O167"/>
      <c r="P167" s="52"/>
    </row>
    <row r="168" spans="1:18" s="22" customFormat="1" x14ac:dyDescent="0.2">
      <c r="B168" s="52"/>
      <c r="P168" s="52"/>
    </row>
    <row r="169" spans="1:18" s="22" customFormat="1" x14ac:dyDescent="0.2">
      <c r="B169" s="52"/>
      <c r="P169" s="52"/>
    </row>
    <row r="170" spans="1:18" s="22" customFormat="1" x14ac:dyDescent="0.2">
      <c r="B170" s="52"/>
      <c r="P170" s="52"/>
    </row>
    <row r="171" spans="1:18" s="22" customFormat="1" x14ac:dyDescent="0.2">
      <c r="B171" s="52"/>
      <c r="P171" s="52"/>
    </row>
    <row r="172" spans="1:18" x14ac:dyDescent="0.2">
      <c r="A172"/>
      <c r="B172" s="52"/>
      <c r="C172"/>
      <c r="D172" s="22"/>
      <c r="E172"/>
      <c r="F172"/>
      <c r="G172"/>
      <c r="H172"/>
      <c r="I172" s="22"/>
      <c r="J172" s="22"/>
      <c r="K172"/>
      <c r="L172"/>
      <c r="M172"/>
      <c r="N172"/>
      <c r="O172"/>
      <c r="P172" s="52"/>
    </row>
    <row r="173" spans="1:18" x14ac:dyDescent="0.2">
      <c r="A173"/>
      <c r="B173" s="52"/>
      <c r="C173"/>
      <c r="D173" s="22"/>
      <c r="E173"/>
      <c r="F173"/>
      <c r="G173"/>
      <c r="H173"/>
      <c r="I173" s="22"/>
      <c r="J173" s="22"/>
      <c r="K173"/>
      <c r="L173"/>
      <c r="M173"/>
      <c r="N173"/>
      <c r="O173"/>
      <c r="P173" s="52"/>
    </row>
    <row r="174" spans="1:18" s="22" customFormat="1" x14ac:dyDescent="0.2">
      <c r="B174" s="52"/>
      <c r="P174" s="52"/>
    </row>
    <row r="175" spans="1:18" s="22" customFormat="1" x14ac:dyDescent="0.2">
      <c r="B175" s="52"/>
      <c r="P175" s="52"/>
    </row>
    <row r="176" spans="1:18" x14ac:dyDescent="0.2">
      <c r="A176"/>
      <c r="B176" s="52"/>
      <c r="C176"/>
      <c r="D176" s="22"/>
      <c r="E176"/>
      <c r="F176"/>
      <c r="G176"/>
      <c r="H176"/>
      <c r="I176" s="22"/>
      <c r="J176" s="22"/>
      <c r="K176"/>
      <c r="L176"/>
      <c r="M176"/>
      <c r="N176"/>
      <c r="O176"/>
      <c r="P176" s="52"/>
    </row>
    <row r="177" spans="1:16" x14ac:dyDescent="0.2">
      <c r="A177"/>
      <c r="B177" s="52"/>
      <c r="C177"/>
      <c r="D177" s="22"/>
      <c r="E177"/>
      <c r="F177"/>
      <c r="G177"/>
      <c r="H177"/>
      <c r="I177" s="22"/>
      <c r="J177" s="22"/>
      <c r="K177"/>
      <c r="L177"/>
      <c r="M177"/>
      <c r="N177"/>
      <c r="O177"/>
      <c r="P177" s="52"/>
    </row>
    <row r="178" spans="1:16" x14ac:dyDescent="0.2">
      <c r="A178"/>
      <c r="B178" s="52"/>
      <c r="C178"/>
      <c r="D178" s="22"/>
      <c r="E178"/>
      <c r="F178"/>
      <c r="G178"/>
      <c r="H178"/>
      <c r="I178" s="22"/>
      <c r="J178" s="22"/>
      <c r="K178"/>
      <c r="L178"/>
      <c r="M178"/>
      <c r="N178"/>
      <c r="O178"/>
      <c r="P178" s="52"/>
    </row>
    <row r="179" spans="1:16" x14ac:dyDescent="0.2">
      <c r="A179"/>
      <c r="B179" s="52"/>
      <c r="C179"/>
      <c r="D179" s="22"/>
      <c r="E179"/>
      <c r="F179"/>
      <c r="G179"/>
      <c r="H179"/>
      <c r="I179" s="22"/>
      <c r="J179" s="22"/>
      <c r="K179"/>
      <c r="L179"/>
      <c r="M179"/>
      <c r="N179"/>
      <c r="O179"/>
      <c r="P179" s="52"/>
    </row>
    <row r="180" spans="1:16" x14ac:dyDescent="0.2">
      <c r="A180"/>
      <c r="B180" s="52"/>
      <c r="C180"/>
      <c r="D180" s="22"/>
      <c r="E180"/>
      <c r="F180"/>
      <c r="G180"/>
      <c r="H180"/>
      <c r="I180" s="22"/>
      <c r="J180" s="22"/>
      <c r="K180"/>
      <c r="L180"/>
      <c r="M180"/>
      <c r="N180"/>
      <c r="O180"/>
      <c r="P180" s="52"/>
    </row>
    <row r="181" spans="1:16" x14ac:dyDescent="0.2">
      <c r="A181"/>
      <c r="B181" s="52"/>
      <c r="C181"/>
      <c r="D181" s="22"/>
      <c r="E181"/>
      <c r="F181"/>
      <c r="G181"/>
      <c r="H181"/>
      <c r="I181" s="22"/>
      <c r="J181" s="22"/>
      <c r="K181"/>
      <c r="L181"/>
      <c r="M181"/>
      <c r="N181"/>
      <c r="O181"/>
      <c r="P181" s="52"/>
    </row>
    <row r="182" spans="1:16" x14ac:dyDescent="0.2">
      <c r="A182"/>
      <c r="B182" s="52"/>
      <c r="C182"/>
      <c r="D182" s="22"/>
      <c r="E182"/>
      <c r="F182"/>
      <c r="G182"/>
      <c r="H182"/>
      <c r="I182" s="22"/>
      <c r="J182" s="22"/>
      <c r="K182"/>
      <c r="L182"/>
      <c r="M182"/>
      <c r="N182"/>
      <c r="O182"/>
      <c r="P182" s="52"/>
    </row>
  </sheetData>
  <conditionalFormatting sqref="J164">
    <cfRule type="containsText" dxfId="0" priority="1" operator="containsText" text="y">
      <formula>NOT(ISERROR(SEARCH("y",J164)))</formula>
    </cfRule>
  </conditionalFormatting>
  <dataValidations count="2">
    <dataValidation type="list" allowBlank="1" showInputMessage="1" showErrorMessage="1" sqref="K131:M134 K16:M16 K84:M129 K11:M13 K18:M18 K20:M22 K69:M82 K24:M25 K27:M66" xr:uid="{00000000-0002-0000-0500-000000000000}">
      <formula1>"y,n"</formula1>
    </dataValidation>
    <dataValidation type="list" allowBlank="1" showInputMessage="1" showErrorMessage="1" sqref="C131:C134 C11:C16 C18 C20:C22 C68:C129 C24:C25 C27:C66" xr:uid="{00000000-0002-0000-0500-000001000000}">
      <formula1>",number,probability,duration,proportion"</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7"/>
  <sheetViews>
    <sheetView zoomScaleNormal="100" workbookViewId="0">
      <selection activeCell="I12" sqref="I12"/>
    </sheetView>
  </sheetViews>
  <sheetFormatPr baseColWidth="10" defaultColWidth="8.83203125" defaultRowHeight="15" x14ac:dyDescent="0.2"/>
  <cols>
    <col min="1" max="1" width="15" bestFit="1" customWidth="1"/>
    <col min="2" max="2" width="45.83203125" customWidth="1"/>
    <col min="3" max="3" width="32.6640625" bestFit="1" customWidth="1"/>
    <col min="4" max="4" width="12.6640625" style="14" bestFit="1" customWidth="1"/>
    <col min="5" max="5" width="13.33203125" style="14" bestFit="1" customWidth="1"/>
    <col min="6" max="6" width="13.33203125" bestFit="1" customWidth="1"/>
    <col min="7" max="7" width="12.6640625" bestFit="1" customWidth="1"/>
    <col min="8" max="8" width="14.33203125" bestFit="1" customWidth="1"/>
    <col min="9" max="9" width="65.5" style="5" customWidth="1"/>
    <col min="10" max="10" width="15.1640625" style="14" bestFit="1" customWidth="1"/>
    <col min="11" max="11" width="6.6640625" bestFit="1" customWidth="1"/>
    <col min="12" max="12" width="27.6640625" customWidth="1"/>
    <col min="13" max="13" width="13.5" customWidth="1"/>
  </cols>
  <sheetData>
    <row r="1" spans="1:13" x14ac:dyDescent="0.2">
      <c r="A1" s="1" t="s">
        <v>0</v>
      </c>
      <c r="B1" s="1" t="s">
        <v>1</v>
      </c>
      <c r="C1" s="1" t="s">
        <v>9</v>
      </c>
      <c r="D1" s="11" t="s">
        <v>30</v>
      </c>
      <c r="E1" s="11" t="s">
        <v>10</v>
      </c>
      <c r="F1" s="1" t="s">
        <v>5</v>
      </c>
      <c r="G1" s="1" t="s">
        <v>6</v>
      </c>
      <c r="H1" s="1" t="s">
        <v>20</v>
      </c>
      <c r="I1" s="26" t="s">
        <v>469</v>
      </c>
      <c r="J1" s="9" t="s">
        <v>29</v>
      </c>
      <c r="K1" s="1" t="s">
        <v>21</v>
      </c>
      <c r="L1" s="26" t="s">
        <v>355</v>
      </c>
      <c r="M1" s="26"/>
    </row>
    <row r="2" spans="1:13" s="22" customFormat="1" ht="32" x14ac:dyDescent="0.2">
      <c r="A2" s="47" t="s">
        <v>196</v>
      </c>
      <c r="B2" s="54" t="str">
        <f t="shared" ref="B2:B7" si="0">IF(ISBLANK(L2),"",CONCATENATE(L2,CHAR(10),M2))</f>
        <v xml:space="preserve">All with uncomplicated malaria
</v>
      </c>
      <c r="C2" s="47" t="s">
        <v>200</v>
      </c>
      <c r="D2" s="47"/>
      <c r="E2" s="47"/>
      <c r="F2" s="47">
        <v>0</v>
      </c>
      <c r="G2" s="22" t="s">
        <v>7</v>
      </c>
      <c r="H2" s="47"/>
      <c r="I2" s="4"/>
      <c r="J2" s="47"/>
      <c r="K2" s="47"/>
      <c r="L2" s="4" t="s">
        <v>198</v>
      </c>
      <c r="M2"/>
    </row>
    <row r="3" spans="1:13" s="22" customFormat="1" ht="32" x14ac:dyDescent="0.2">
      <c r="A3" s="47" t="s">
        <v>197</v>
      </c>
      <c r="B3" s="54" t="str">
        <f t="shared" si="0"/>
        <v xml:space="preserve">All with severe malaria
</v>
      </c>
      <c r="C3" s="47" t="s">
        <v>201</v>
      </c>
      <c r="D3" s="47"/>
      <c r="E3" s="47"/>
      <c r="F3" s="47">
        <v>0</v>
      </c>
      <c r="G3" s="22" t="s">
        <v>7</v>
      </c>
      <c r="H3" s="47"/>
      <c r="I3" s="4"/>
      <c r="J3" s="47"/>
      <c r="K3" s="47"/>
      <c r="L3" s="4" t="s">
        <v>199</v>
      </c>
      <c r="M3"/>
    </row>
    <row r="4" spans="1:13" s="22" customFormat="1" ht="32" x14ac:dyDescent="0.2">
      <c r="A4" s="47" t="s">
        <v>281</v>
      </c>
      <c r="B4" s="54" t="str">
        <f t="shared" si="0"/>
        <v xml:space="preserve">All with active malaria case
</v>
      </c>
      <c r="C4" s="47" t="s">
        <v>283</v>
      </c>
      <c r="D4" s="47"/>
      <c r="E4" s="47"/>
      <c r="F4" s="47">
        <v>0</v>
      </c>
      <c r="G4" s="22" t="s">
        <v>7</v>
      </c>
      <c r="H4" s="47"/>
      <c r="I4" s="4"/>
      <c r="J4" s="47"/>
      <c r="K4" s="47"/>
      <c r="L4" s="4" t="s">
        <v>282</v>
      </c>
      <c r="M4"/>
    </row>
    <row r="5" spans="1:13" ht="32" x14ac:dyDescent="0.2">
      <c r="A5" s="2" t="s">
        <v>28</v>
      </c>
      <c r="B5" s="54" t="str">
        <f t="shared" si="0"/>
        <v xml:space="preserve">All who are infectious to mosquitoes
</v>
      </c>
      <c r="C5" s="2" t="s">
        <v>285</v>
      </c>
      <c r="D5" s="12"/>
      <c r="E5" s="12"/>
      <c r="F5" s="47">
        <v>0</v>
      </c>
      <c r="G5" s="22" t="s">
        <v>7</v>
      </c>
      <c r="H5" s="2"/>
      <c r="J5" s="12"/>
      <c r="K5" s="23" t="s">
        <v>7</v>
      </c>
      <c r="L5" s="5" t="s">
        <v>284</v>
      </c>
    </row>
    <row r="6" spans="1:13" s="22" customFormat="1" ht="32" x14ac:dyDescent="0.2">
      <c r="A6" s="31" t="s">
        <v>286</v>
      </c>
      <c r="B6" s="54" t="str">
        <f t="shared" si="0"/>
        <v xml:space="preserve">All who have malaria parasites present
</v>
      </c>
      <c r="C6" s="31" t="s">
        <v>287</v>
      </c>
      <c r="D6" s="31"/>
      <c r="E6" s="31"/>
      <c r="F6" s="47">
        <v>0</v>
      </c>
      <c r="G6" s="22" t="s">
        <v>7</v>
      </c>
      <c r="H6" s="31"/>
      <c r="I6" s="5"/>
      <c r="J6" s="31"/>
      <c r="K6" s="31"/>
      <c r="L6" s="5" t="s">
        <v>289</v>
      </c>
      <c r="M6"/>
    </row>
    <row r="7" spans="1:13" ht="32" x14ac:dyDescent="0.2">
      <c r="A7" s="2" t="s">
        <v>291</v>
      </c>
      <c r="B7" s="54" t="str">
        <f t="shared" si="0"/>
        <v xml:space="preserve">All who have no malaria parasites present
</v>
      </c>
      <c r="C7" s="2" t="s">
        <v>290</v>
      </c>
      <c r="D7" s="12"/>
      <c r="E7" s="12"/>
      <c r="F7" s="2">
        <v>0</v>
      </c>
      <c r="G7" s="22" t="s">
        <v>7</v>
      </c>
      <c r="H7" s="2"/>
      <c r="J7" s="12"/>
      <c r="K7" s="23" t="s">
        <v>7</v>
      </c>
      <c r="L7" s="5" t="s">
        <v>288</v>
      </c>
    </row>
    <row r="8" spans="1:13" s="22" customFormat="1" ht="32" x14ac:dyDescent="0.2">
      <c r="A8" s="31" t="s">
        <v>301</v>
      </c>
      <c r="B8" s="54" t="str">
        <f t="shared" ref="B8" si="1">IF(ISBLANK(L8),"",CONCATENATE(L8,CHAR(10),M8))</f>
        <v xml:space="preserve">All who have malaria-like symptoms (fever)
</v>
      </c>
      <c r="C8" s="31" t="s">
        <v>302</v>
      </c>
      <c r="D8" s="31"/>
      <c r="E8" s="31"/>
      <c r="F8" s="31">
        <v>0</v>
      </c>
      <c r="G8" s="5" t="s">
        <v>7</v>
      </c>
      <c r="H8" s="31"/>
      <c r="I8" s="5"/>
      <c r="K8" s="31"/>
      <c r="L8" s="5" t="s">
        <v>391</v>
      </c>
      <c r="M8"/>
    </row>
    <row r="9" spans="1:13" ht="32" x14ac:dyDescent="0.2">
      <c r="A9" s="2" t="s">
        <v>152</v>
      </c>
      <c r="B9" s="54" t="str">
        <f t="shared" ref="B9:B14" si="2">IF(ISBLANK(L9),"",CONCATENATE(L9,CHAR(10),M9))</f>
        <v xml:space="preserve">All on treatment
</v>
      </c>
      <c r="C9" s="2" t="s">
        <v>154</v>
      </c>
      <c r="D9" s="12"/>
      <c r="E9" s="12"/>
      <c r="F9" s="2">
        <v>0</v>
      </c>
      <c r="G9" s="22" t="s">
        <v>7</v>
      </c>
      <c r="H9" s="23"/>
      <c r="J9" s="12"/>
      <c r="K9" s="23" t="s">
        <v>7</v>
      </c>
      <c r="L9" s="5" t="s">
        <v>153</v>
      </c>
    </row>
    <row r="10" spans="1:13" s="10" customFormat="1" ht="32" x14ac:dyDescent="0.2">
      <c r="A10" s="8" t="s">
        <v>277</v>
      </c>
      <c r="B10" s="54" t="str">
        <f t="shared" si="2"/>
        <v xml:space="preserve">Human population size
</v>
      </c>
      <c r="C10" s="8" t="s">
        <v>292</v>
      </c>
      <c r="D10" s="8"/>
      <c r="E10" s="8"/>
      <c r="F10" s="8">
        <v>1</v>
      </c>
      <c r="G10" s="22" t="s">
        <v>7</v>
      </c>
      <c r="H10" s="8" t="s">
        <v>40</v>
      </c>
      <c r="I10" s="5"/>
      <c r="J10" s="8">
        <v>1</v>
      </c>
      <c r="K10" s="8" t="s">
        <v>7</v>
      </c>
      <c r="L10" s="5" t="s">
        <v>170</v>
      </c>
      <c r="M10"/>
    </row>
    <row r="11" spans="1:13" ht="128" x14ac:dyDescent="0.2">
      <c r="A11" s="23" t="s">
        <v>293</v>
      </c>
      <c r="B11" s="54" t="str">
        <f t="shared" si="2"/>
        <v xml:space="preserve">Human infectious prevalence
</v>
      </c>
      <c r="C11" s="8" t="s">
        <v>28</v>
      </c>
      <c r="D11" s="12" t="s">
        <v>277</v>
      </c>
      <c r="E11" s="12">
        <v>0</v>
      </c>
      <c r="F11" s="8">
        <v>0</v>
      </c>
      <c r="G11" s="22" t="s">
        <v>7</v>
      </c>
      <c r="H11" s="31" t="s">
        <v>31</v>
      </c>
      <c r="I11" s="51" t="s">
        <v>593</v>
      </c>
      <c r="K11" s="8"/>
      <c r="L11" s="5" t="s">
        <v>278</v>
      </c>
    </row>
    <row r="12" spans="1:13" s="22" customFormat="1" ht="112" x14ac:dyDescent="0.2">
      <c r="A12" s="31" t="s">
        <v>279</v>
      </c>
      <c r="B12" s="54" t="str">
        <f t="shared" si="2"/>
        <v xml:space="preserve">Human active prevalence
</v>
      </c>
      <c r="C12" s="31" t="s">
        <v>281</v>
      </c>
      <c r="D12" s="31" t="s">
        <v>277</v>
      </c>
      <c r="E12" s="31"/>
      <c r="F12" s="31">
        <v>1</v>
      </c>
      <c r="G12" s="5" t="s">
        <v>7</v>
      </c>
      <c r="H12" s="31" t="s">
        <v>31</v>
      </c>
      <c r="I12" s="51" t="s">
        <v>594</v>
      </c>
      <c r="K12" s="31"/>
      <c r="L12" s="5" t="s">
        <v>280</v>
      </c>
      <c r="M12"/>
    </row>
    <row r="13" spans="1:13" s="22" customFormat="1" ht="96" x14ac:dyDescent="0.2">
      <c r="A13" s="31" t="s">
        <v>364</v>
      </c>
      <c r="B13" s="54" t="str">
        <f t="shared" si="2"/>
        <v xml:space="preserve">Human latent prevalence (e.g. vivax)
</v>
      </c>
      <c r="C13" s="31" t="s">
        <v>384</v>
      </c>
      <c r="D13" s="31" t="s">
        <v>277</v>
      </c>
      <c r="E13" s="31">
        <v>0</v>
      </c>
      <c r="F13" s="31">
        <v>0</v>
      </c>
      <c r="G13" s="5" t="s">
        <v>7</v>
      </c>
      <c r="H13" s="31" t="s">
        <v>31</v>
      </c>
      <c r="I13" s="51" t="s">
        <v>595</v>
      </c>
      <c r="K13" s="31" t="s">
        <v>8</v>
      </c>
      <c r="L13" s="5" t="s">
        <v>467</v>
      </c>
    </row>
    <row r="14" spans="1:13" s="22" customFormat="1" ht="96" x14ac:dyDescent="0.2">
      <c r="A14" s="31" t="s">
        <v>392</v>
      </c>
      <c r="B14" s="54" t="str">
        <f t="shared" si="2"/>
        <v xml:space="preserve">Human malaria-like symptoms prevalence
</v>
      </c>
      <c r="C14" s="31" t="s">
        <v>301</v>
      </c>
      <c r="D14" s="31" t="s">
        <v>277</v>
      </c>
      <c r="E14" s="31">
        <v>0.03</v>
      </c>
      <c r="F14" s="31">
        <v>0</v>
      </c>
      <c r="G14" s="5" t="s">
        <v>7</v>
      </c>
      <c r="H14" s="31" t="s">
        <v>31</v>
      </c>
      <c r="I14" s="51" t="s">
        <v>626</v>
      </c>
      <c r="K14" s="31"/>
      <c r="L14" s="5" t="s">
        <v>385</v>
      </c>
      <c r="M14"/>
    </row>
    <row r="16" spans="1:13" x14ac:dyDescent="0.2">
      <c r="A16" s="31"/>
      <c r="B16" s="54"/>
      <c r="C16" s="2"/>
      <c r="D16" s="12"/>
      <c r="E16" s="12"/>
      <c r="F16" s="31"/>
      <c r="G16" s="8"/>
      <c r="H16" s="31"/>
      <c r="L16" s="5"/>
    </row>
    <row r="17" spans="3:7" x14ac:dyDescent="0.2">
      <c r="G17" s="8"/>
    </row>
    <row r="18" spans="3:7" x14ac:dyDescent="0.2">
      <c r="G18" s="8"/>
    </row>
    <row r="19" spans="3:7" x14ac:dyDescent="0.2">
      <c r="G19" s="8"/>
    </row>
    <row r="20" spans="3:7" x14ac:dyDescent="0.2">
      <c r="G20" s="8"/>
    </row>
    <row r="24" spans="3:7" x14ac:dyDescent="0.2">
      <c r="C24" s="31"/>
    </row>
    <row r="25" spans="3:7" x14ac:dyDescent="0.2">
      <c r="C25" s="31"/>
    </row>
    <row r="26" spans="3:7" x14ac:dyDescent="0.2">
      <c r="C26" s="31"/>
    </row>
    <row r="27" spans="3:7" x14ac:dyDescent="0.2">
      <c r="C27" s="31"/>
    </row>
  </sheetData>
  <dataValidations count="1">
    <dataValidation type="list" allowBlank="1" showInputMessage="1" showErrorMessage="1" sqref="K5:K14 G2:G7 G9:G11" xr:uid="{00000000-0002-0000-0600-000000000000}">
      <formula1>"y,n"</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D21" sqref="D21"/>
    </sheetView>
  </sheetViews>
  <sheetFormatPr baseColWidth="10" defaultColWidth="8.83203125" defaultRowHeight="15" x14ac:dyDescent="0.2"/>
  <cols>
    <col min="1" max="1" width="11.33203125" bestFit="1" customWidth="1"/>
    <col min="2" max="2" width="60.6640625" bestFit="1" customWidth="1"/>
    <col min="3" max="3" width="13.33203125" bestFit="1" customWidth="1"/>
    <col min="4" max="4" width="20.5" bestFit="1" customWidth="1"/>
    <col min="5" max="5" width="18" bestFit="1" customWidth="1"/>
  </cols>
  <sheetData>
    <row r="1" spans="1:5" x14ac:dyDescent="0.2">
      <c r="A1" s="30" t="s">
        <v>0</v>
      </c>
      <c r="B1" s="30" t="s">
        <v>1</v>
      </c>
      <c r="C1" s="30" t="s">
        <v>10</v>
      </c>
      <c r="D1" s="30" t="s">
        <v>477</v>
      </c>
      <c r="E1" s="30" t="s">
        <v>478</v>
      </c>
    </row>
    <row r="2" spans="1:5" x14ac:dyDescent="0.2">
      <c r="A2" s="33" t="s">
        <v>481</v>
      </c>
      <c r="B2" s="32" t="s">
        <v>479</v>
      </c>
      <c r="C2" s="31">
        <v>1</v>
      </c>
      <c r="D2" s="22" t="s">
        <v>474</v>
      </c>
      <c r="E2" s="22" t="s">
        <v>470</v>
      </c>
    </row>
    <row r="3" spans="1:5" x14ac:dyDescent="0.2">
      <c r="A3" s="33" t="s">
        <v>482</v>
      </c>
      <c r="B3" s="32" t="s">
        <v>480</v>
      </c>
      <c r="C3" s="31">
        <v>1</v>
      </c>
      <c r="D3" s="22" t="s">
        <v>470</v>
      </c>
      <c r="E3" s="22" t="s">
        <v>474</v>
      </c>
    </row>
    <row r="4" spans="1:5" x14ac:dyDescent="0.2">
      <c r="A4" s="33" t="s">
        <v>694</v>
      </c>
      <c r="B4" t="s">
        <v>695</v>
      </c>
      <c r="C4" s="31">
        <v>1</v>
      </c>
      <c r="D4" t="s">
        <v>470</v>
      </c>
      <c r="E4" t="s">
        <v>470</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zoomScaleNormal="100" workbookViewId="0">
      <selection activeCell="F22" sqref="F22"/>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15</v>
      </c>
      <c r="B1" s="3" t="s">
        <v>16</v>
      </c>
    </row>
    <row r="2" spans="1:7" x14ac:dyDescent="0.2">
      <c r="A2" t="s">
        <v>294</v>
      </c>
      <c r="B2" s="2" t="s">
        <v>286</v>
      </c>
      <c r="E2" s="2"/>
      <c r="F2" s="2"/>
      <c r="G2" s="2"/>
    </row>
    <row r="3" spans="1:7" x14ac:dyDescent="0.2">
      <c r="A3" t="s">
        <v>295</v>
      </c>
      <c r="B3" s="2" t="s">
        <v>28</v>
      </c>
      <c r="E3" s="2"/>
      <c r="F3" s="2"/>
      <c r="G3" s="2"/>
    </row>
    <row r="4" spans="1:7" x14ac:dyDescent="0.2">
      <c r="A4" t="s">
        <v>296</v>
      </c>
      <c r="B4" s="31" t="s">
        <v>281</v>
      </c>
      <c r="E4" s="2"/>
      <c r="F4" s="2"/>
      <c r="G4" s="2"/>
    </row>
    <row r="5" spans="1:7" x14ac:dyDescent="0.2">
      <c r="A5" t="s">
        <v>297</v>
      </c>
      <c r="B5" s="31" t="s">
        <v>298</v>
      </c>
      <c r="E5" s="2"/>
      <c r="F5" s="2"/>
      <c r="G5" s="2"/>
    </row>
    <row r="6" spans="1:7" x14ac:dyDescent="0.2">
      <c r="E6" s="2"/>
      <c r="F6" s="2"/>
      <c r="G6" s="2"/>
    </row>
    <row r="7" spans="1:7" x14ac:dyDescent="0.2">
      <c r="A7" s="3" t="s">
        <v>303</v>
      </c>
      <c r="B7" s="30" t="s">
        <v>16</v>
      </c>
    </row>
    <row r="8" spans="1:7" x14ac:dyDescent="0.2">
      <c r="A8" t="s">
        <v>304</v>
      </c>
      <c r="B8" s="31" t="s">
        <v>301</v>
      </c>
    </row>
    <row r="9" spans="1:7" x14ac:dyDescent="0.2">
      <c r="A9" t="s">
        <v>305</v>
      </c>
      <c r="B9" s="31"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Roslyn Hickson</cp:lastModifiedBy>
  <dcterms:created xsi:type="dcterms:W3CDTF">2018-07-31T22:32:53Z</dcterms:created>
  <dcterms:modified xsi:type="dcterms:W3CDTF">2020-01-24T00:24:14Z</dcterms:modified>
</cp:coreProperties>
</file>