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26F94000-C10E-1343-B215-FB3A92BDBA1D}" xr6:coauthVersionLast="45" xr6:coauthVersionMax="45" xr10:uidLastSave="{00000000-0000-0000-0000-000000000000}"/>
  <bookViews>
    <workbookView xWindow="38400" yWindow="460" windowWidth="38400" windowHeight="21140" firstSheet="1" activeTab="2"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3" l="1"/>
  <c r="H15" i="3"/>
  <c r="I15" i="3"/>
  <c r="J15" i="3"/>
  <c r="K15" i="3"/>
  <c r="L15" i="3"/>
  <c r="M15" i="3"/>
  <c r="F15" i="3"/>
  <c r="G14" i="3"/>
  <c r="H14" i="3"/>
  <c r="I14" i="3"/>
  <c r="J14" i="3"/>
  <c r="K14" i="3"/>
  <c r="L14" i="3"/>
  <c r="M14" i="3"/>
  <c r="F14" i="3"/>
  <c r="G11" i="3"/>
  <c r="H11" i="3"/>
  <c r="I11" i="3"/>
  <c r="J11" i="3"/>
  <c r="K11" i="3"/>
  <c r="L11" i="3"/>
  <c r="M11" i="3"/>
  <c r="F11" i="3"/>
  <c r="G10" i="3"/>
  <c r="H10" i="3"/>
  <c r="I10" i="3"/>
  <c r="J10" i="3"/>
  <c r="K10" i="3"/>
  <c r="L10" i="3"/>
  <c r="M10" i="3"/>
  <c r="F10" i="3"/>
  <c r="G3" i="3"/>
  <c r="H3" i="3"/>
  <c r="I3" i="3"/>
  <c r="J3" i="3"/>
  <c r="K3" i="3"/>
  <c r="L3" i="3"/>
  <c r="M3" i="3"/>
  <c r="F3" i="3"/>
  <c r="G2" i="3"/>
  <c r="H2" i="3"/>
  <c r="I2" i="3"/>
  <c r="J2" i="3"/>
  <c r="K2" i="3"/>
  <c r="L2" i="3"/>
  <c r="M2" i="3"/>
  <c r="F2" i="3"/>
  <c r="C21" i="6" l="1"/>
  <c r="C20" i="6"/>
  <c r="C17" i="6"/>
  <c r="C16" i="6"/>
  <c r="C6" i="6"/>
  <c r="C3" i="6"/>
  <c r="C2" i="6"/>
  <c r="V3" i="6"/>
  <c r="V2" i="6"/>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rgb="FF000000"/>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rgb="FF000000"/>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rgb="FF000000"/>
            <rFont val="Tahoma"/>
            <family val="2"/>
          </rPr>
          <t xml:space="preserve">This parameter represents the proportion of people who will die due to malaria during treatment for uncomplicated malaria.
</t>
        </r>
        <r>
          <rPr>
            <sz val="8"/>
            <color rgb="FF000000"/>
            <rFont val="Tahoma"/>
            <family val="2"/>
          </rPr>
          <t>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<sst xmlns="http://schemas.openxmlformats.org/spreadsheetml/2006/main" count="807" uniqueCount="151">
  <si>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</si>
  <si>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</si>
  <si>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</si>
  <si>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</si>
  <si>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</si>
  <si>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</si>
  <si>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</si>
  <si>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</si>
  <si>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</si>
  <si>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</si>
  <si>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</si>
  <si>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</si>
  <si>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</si>
  <si>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</si>
  <si>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</si>
  <si>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</si>
  <si>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</si>
  <si>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</si>
  <si>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</si>
  <si>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</si>
  <si>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</si>
  <si>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</si>
  <si>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</si>
  <si>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</si>
  <si>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</si>
  <si>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</si>
  <si>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</si>
  <si>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</si>
  <si>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</si>
  <si>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</si>
  <si>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</si>
  <si>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</si>
  <si>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</si>
  <si>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</si>
  <si>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</si>
  <si>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</si>
  <si>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</si>
  <si>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</si>
  <si>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</si>
  <si>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</si>
  <si>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</si>
  <si>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</si>
  <si>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</si>
  <si>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</si>
  <si>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</si>
  <si>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</si>
  <si>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</si>
  <si>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</si>
  <si>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</si>
  <si>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</si>
  <si>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</si>
  <si>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</si>
  <si>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</si>
  <si>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</si>
  <si>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</si>
  <si>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</si>
  <si>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</si>
  <si>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</si>
  <si>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</si>
  <si>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</si>
  <si>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</si>
  <si>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</si>
  <si>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</si>
  <si>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</si>
  <si>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</si>
  <si>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</si>
  <si>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</si>
  <si>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</si>
  <si>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</si>
  <si>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</si>
  <si>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</si>
  <si>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</si>
  <si>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</si>
  <si>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</si>
  <si>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</si>
  <si>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</si>
  <si>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</si>
  <si>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</si>
  <si>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</si>
  <si>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</si>
  <si>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</si>
  <si>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</si>
  <si>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</si>
  <si>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</si>
  <si>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</si>
  <si>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</si>
  <si>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</si>
  <si>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</si>
  <si>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</si>
  <si>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</si>
  <si>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</si>
  <si>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</si>
  <si>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</si>
  <si>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</si>
  <si>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</si>
  <si>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</si>
  <si>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</si>
  <si>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</si>
  <si>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</si>
  <si>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</si>
  <si>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</si>
  <si>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</si>
  <si>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</si>
  <si>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</si>
  <si>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</si>
  <si>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</si>
  <si>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</si>
  <si>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</si>
  <si>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</si>
  <si>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</si>
  <si>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</si>
  <si>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</si>
  <si>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</si>
  <si>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</si>
  <si>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</si>
  <si>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</si>
  <si>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</si>
  <si>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</si>
  <si>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</si>
  <si>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</si>
  <si>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</si>
  <si>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</si>
  <si>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</si>
  <si>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</si>
  <si>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</si>
  <si>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</si>
  <si>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</si>
  <si>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</si>
  <si>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</si>
  <si>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</si>
  <si>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</si>
  <si>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</si>
  <si>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</si>
  <si>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</si>
  <si>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</si>
  <si>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</si>
  <si>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</si>
  <si>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</si>
  <si>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</si>
  <si>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</si>
  <si>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</si>
  <si>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`cambodia_populations.xlsx`:birth rate estimates sheet times population</t>
  </si>
  <si>
    <t>`Pv incidence` from `pro_rated_aggregated_data_Battambang.csv` rows 7-8, divided by population in Demographics tab</t>
  </si>
  <si>
    <t>Starting guess was the `Pv incidence` from `pro_rated_aggregated_data_Battambang.csv` rows 7-8, divided by population in Demographics tab</t>
  </si>
  <si>
    <t>75% of the incidence</t>
  </si>
  <si>
    <t>pro rated number of tests from `pro_rated_aggregated_data_Battambang.csv` rows 47-48, divided by populations in Demographics sheet</t>
  </si>
  <si>
    <t>From `Pv incidence` rows 7, 8, of `pro_rated_aggregated_data_Battambang.csv`</t>
  </si>
  <si>
    <t>from Rows 35-36 of `pro_rated_aggregated_data_Battambang.xlsx`</t>
  </si>
  <si>
    <t>from rows 31-32 of `pro_rated_aggregated_data_battambang.xlsx`</t>
  </si>
  <si>
    <t>Row 27-28 of `pro_rated_aggregated_data_battambang.xlsx`</t>
  </si>
  <si>
    <t>From rows 47-48 of `pro_rate_aggregated_data_Battambang.csv`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</si>
</sst>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11" fontId="0" fillId="0" borderId="0" xfId="0" applyNumberFormat="1"/>
  </cellXfs>
  <cellStyles count="1">
    <cellStyle name="Normal" xfId="0" builtinId="0"/>
  </cellStyles>
  <dxfs count="282">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Battamba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Batta"/>
    </sheetNames>
    <sheetDataSet>
      <sheetData sheetId="0">
        <row r="7">
          <cell r="B7">
            <v>3521</v>
          </cell>
        </row>
        <row r="47">
          <cell r="B47">
            <v>14048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63" priority="11" operator="equal">
      <formula>"Y"</formula>
    </cfRule>
    <cfRule type="cellIs" dxfId="62" priority="12" operator="equal">
      <formula>"N"</formula>
    </cfRule>
  </conditionalFormatting>
  <conditionalFormatting sqref="B16">
    <cfRule type="cellIs" dxfId="61" priority="13" operator="equal">
      <formula>"Y"</formula>
    </cfRule>
    <cfRule type="cellIs" dxfId="60" priority="14" operator="equal">
      <formula>"N"</formula>
    </cfRule>
  </conditionalFormatting>
  <conditionalFormatting sqref="B26">
    <cfRule type="cellIs" dxfId="59" priority="21" operator="equal">
      <formula>"Y"</formula>
    </cfRule>
    <cfRule type="cellIs" dxfId="58" priority="22" operator="equal">
      <formula>"N"</formula>
    </cfRule>
  </conditionalFormatting>
  <conditionalFormatting sqref="B27">
    <cfRule type="cellIs" dxfId="57" priority="25" operator="equal">
      <formula>"Y"</formula>
    </cfRule>
    <cfRule type="cellIs" dxfId="56" priority="26" operator="equal">
      <formula>"N"</formula>
    </cfRule>
  </conditionalFormatting>
  <conditionalFormatting sqref="B5">
    <cfRule type="cellIs" dxfId="55" priority="1" operator="equal">
      <formula>"Y"</formula>
    </cfRule>
    <cfRule type="cellIs" dxfId="54" priority="2" operator="equal">
      <formula>"N"</formula>
    </cfRule>
  </conditionalFormatting>
  <conditionalFormatting sqref="C26">
    <cfRule type="cellIs" dxfId="53" priority="23" operator="equal">
      <formula>"Y"</formula>
    </cfRule>
    <cfRule type="cellIs" dxfId="52" priority="24" operator="equal">
      <formula>"N"</formula>
    </cfRule>
  </conditionalFormatting>
  <conditionalFormatting sqref="C27">
    <cfRule type="cellIs" dxfId="51" priority="27" operator="equal">
      <formula>"Y"</formula>
    </cfRule>
    <cfRule type="cellIs" dxfId="50" priority="28" operator="equal">
      <formula>"N"</formula>
    </cfRule>
  </conditionalFormatting>
  <conditionalFormatting sqref="C5">
    <cfRule type="cellIs" dxfId="49" priority="3" operator="equal">
      <formula>"Y"</formula>
    </cfRule>
    <cfRule type="cellIs" dxfId="48" priority="4" operator="equal">
      <formula>"N"</formula>
    </cfRule>
  </conditionalFormatting>
  <conditionalFormatting sqref="D19:O19">
    <cfRule type="expression" dxfId="47" priority="17">
      <formula>$B$15&lt;&gt;"Y"</formula>
    </cfRule>
  </conditionalFormatting>
  <conditionalFormatting sqref="D20:O20">
    <cfRule type="expression" dxfId="46" priority="20">
      <formula>$B$16&lt;&gt;"Y"</formula>
    </cfRule>
  </conditionalFormatting>
  <conditionalFormatting sqref="D30:O30">
    <cfRule type="expression" dxfId="45" priority="31">
      <formula>$B$26&lt;&gt;"Y"</formula>
    </cfRule>
  </conditionalFormatting>
  <conditionalFormatting sqref="D31:O31">
    <cfRule type="expression" dxfId="44" priority="34">
      <formula>$C$26&lt;&gt;"Y"</formula>
    </cfRule>
  </conditionalFormatting>
  <conditionalFormatting sqref="D32:O32">
    <cfRule type="expression" dxfId="43" priority="37">
      <formula>$B$27&lt;&gt;"Y"</formula>
    </cfRule>
  </conditionalFormatting>
  <conditionalFormatting sqref="D33:O33">
    <cfRule type="expression" dxfId="42" priority="40">
      <formula>$C$27&lt;&gt;"Y"</formula>
    </cfRule>
  </conditionalFormatting>
  <conditionalFormatting sqref="D8:O8">
    <cfRule type="expression" dxfId="41" priority="7">
      <formula>$B$5&lt;&gt;"Y"</formula>
    </cfRule>
  </conditionalFormatting>
  <conditionalFormatting sqref="D9:O9">
    <cfRule type="expression" dxfId="40" priority="10">
      <formula>$C$5&lt;&gt;"Y"</formula>
    </cfRule>
  </conditionalFormatting>
  <conditionalFormatting sqref="F19">
    <cfRule type="expression" dxfId="39" priority="15">
      <formula>COUNTIF(H19:O19,"&lt;&gt;" &amp; "")&gt;0</formula>
    </cfRule>
    <cfRule type="expression" dxfId="38" priority="16">
      <formula>AND(COUNTIF(H19:O19,"&lt;&gt;" &amp; "")&gt;0,NOT(ISBLANK(F19)))</formula>
    </cfRule>
  </conditionalFormatting>
  <conditionalFormatting sqref="F20">
    <cfRule type="expression" dxfId="37" priority="18">
      <formula>COUNTIF(H20:O20,"&lt;&gt;" &amp; "")&gt;0</formula>
    </cfRule>
    <cfRule type="expression" dxfId="36" priority="19">
      <formula>AND(COUNTIF(H20:O20,"&lt;&gt;" &amp; "")&gt;0,NOT(ISBLANK(F20)))</formula>
    </cfRule>
  </conditionalFormatting>
  <conditionalFormatting sqref="F30">
    <cfRule type="expression" dxfId="35" priority="29">
      <formula>COUNTIF(H30:O30,"&lt;&gt;" &amp; "")&gt;0</formula>
    </cfRule>
    <cfRule type="expression" dxfId="34" priority="30">
      <formula>AND(COUNTIF(H30:O30,"&lt;&gt;" &amp; "")&gt;0,NOT(ISBLANK(F30)))</formula>
    </cfRule>
  </conditionalFormatting>
  <conditionalFormatting sqref="F31">
    <cfRule type="expression" dxfId="33" priority="32">
      <formula>COUNTIF(H31:O31,"&lt;&gt;" &amp; "")&gt;0</formula>
    </cfRule>
    <cfRule type="expression" dxfId="32" priority="33">
      <formula>AND(COUNTIF(H31:O31,"&lt;&gt;" &amp; "")&gt;0,NOT(ISBLANK(F31)))</formula>
    </cfRule>
  </conditionalFormatting>
  <conditionalFormatting sqref="F32">
    <cfRule type="expression" dxfId="31" priority="35">
      <formula>COUNTIF(H32:O32,"&lt;&gt;" &amp; "")&gt;0</formula>
    </cfRule>
    <cfRule type="expression" dxfId="30" priority="36">
      <formula>AND(COUNTIF(H32:O32,"&lt;&gt;" &amp; "")&gt;0,NOT(ISBLANK(F32)))</formula>
    </cfRule>
  </conditionalFormatting>
  <conditionalFormatting sqref="F33">
    <cfRule type="expression" dxfId="29" priority="38">
      <formula>COUNTIF(H33:O33,"&lt;&gt;" &amp; "")&gt;0</formula>
    </cfRule>
    <cfRule type="expression" dxfId="28" priority="39">
      <formula>AND(COUNTIF(H33:O33,"&lt;&gt;" &amp; "")&gt;0,NOT(ISBLANK(F33)))</formula>
    </cfRule>
  </conditionalFormatting>
  <conditionalFormatting sqref="F8">
    <cfRule type="expression" dxfId="27" priority="5">
      <formula>COUNTIF(H8:O8,"&lt;&gt;" &amp; "")&gt;0</formula>
    </cfRule>
    <cfRule type="expression" dxfId="26" priority="6">
      <formula>AND(COUNTIF(H8:O8,"&lt;&gt;" &amp; "")&gt;0,NOT(ISBLANK(F8)))</formula>
    </cfRule>
  </conditionalFormatting>
  <conditionalFormatting sqref="F9">
    <cfRule type="expression" dxfId="25" priority="8">
      <formula>COUNTIF(H9:O9,"&lt;&gt;" &amp; "")&gt;0</formula>
    </cfRule>
    <cfRule type="expression" dxfId="24"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O12"/>
  <sheetViews>
    <sheetView zoomScaleNormal="100" workbookViewId="0">
      <selection activeCell="Q11" sqref="Q11"/>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5" x14ac:dyDescent="0.2">
      <c r="A1" s="1" t="s">
        <v>0</v>
      </c>
      <c r="B1" s="1" t="s">
        <v>1</v>
      </c>
      <c r="C1" s="1" t="s">
        <v>115</v>
      </c>
      <c r="D1" s="1" t="s">
        <v>116</v>
      </c>
    </row>
    <row r="2" spans="1:15" x14ac:dyDescent="0.2">
      <c r="A2" t="s">
        <v>124</v>
      </c>
      <c r="B2" t="s">
        <v>125</v>
      </c>
      <c r="C2" t="s">
        <v>5</v>
      </c>
      <c r="D2" t="s">
        <v>5</v>
      </c>
    </row>
    <row r="4" spans="1:15" x14ac:dyDescent="0.2">
      <c r="B4" s="1" t="str">
        <f>'Population Definitions'!$A$2</f>
        <v>M 15+</v>
      </c>
      <c r="C4" s="1" t="str">
        <f>'Population Definitions'!$A$3</f>
        <v>Gen</v>
      </c>
    </row>
    <row r="5" spans="1:15" x14ac:dyDescent="0.2">
      <c r="A5" s="1" t="str">
        <f>'Population Definitions'!$A$2</f>
        <v>M 15+</v>
      </c>
      <c r="B5" s="4" t="s">
        <v>47</v>
      </c>
      <c r="C5" s="5" t="s">
        <v>126</v>
      </c>
    </row>
    <row r="6" spans="1:15" x14ac:dyDescent="0.2">
      <c r="A6" s="1" t="str">
        <f>'Population Definitions'!$A$3</f>
        <v>Gen</v>
      </c>
      <c r="B6" s="5" t="s">
        <v>119</v>
      </c>
      <c r="C6" s="4" t="s">
        <v>47</v>
      </c>
    </row>
    <row r="8" spans="1:15" x14ac:dyDescent="0.2">
      <c r="A8" s="1"/>
      <c r="B8" s="1"/>
      <c r="C8" s="1"/>
      <c r="D8" s="1" t="s">
        <v>12</v>
      </c>
      <c r="E8" s="1" t="s">
        <v>13</v>
      </c>
      <c r="F8" s="1" t="s">
        <v>16</v>
      </c>
      <c r="G8" s="1"/>
      <c r="H8" s="1">
        <v>2011</v>
      </c>
      <c r="I8" s="1">
        <v>2012</v>
      </c>
      <c r="J8" s="1">
        <v>2013</v>
      </c>
      <c r="K8" s="1">
        <v>2014</v>
      </c>
      <c r="L8" s="1">
        <v>2015</v>
      </c>
      <c r="M8" s="1">
        <v>2016</v>
      </c>
      <c r="N8" s="1">
        <v>2017</v>
      </c>
      <c r="O8" s="1">
        <v>2018</v>
      </c>
    </row>
    <row r="9" spans="1:15"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5" x14ac:dyDescent="0.2">
      <c r="A10" s="1" t="str">
        <f>IF($C$5="Y",'Population Definitions'!$A$2,"...")</f>
        <v>...</v>
      </c>
      <c r="B10" s="4" t="str">
        <f>IF($C$5="Y","---&gt;","...")</f>
        <v>...</v>
      </c>
      <c r="C10" s="1" t="str">
        <f>IF($C$5="Y",'Population Definitions'!$A$3,"...")</f>
        <v>...</v>
      </c>
      <c r="D10" s="2" t="s">
        <v>129</v>
      </c>
      <c r="E10" s="3"/>
      <c r="F10" s="2"/>
      <c r="G10" s="4" t="str">
        <f>IF($C$5="Y","OR","...")</f>
        <v>...</v>
      </c>
    </row>
    <row r="11" spans="1:15" x14ac:dyDescent="0.2">
      <c r="A11" s="1" t="str">
        <f>IF($B$6="Y",'Population Definitions'!$A$3,"...")</f>
        <v>Gen</v>
      </c>
      <c r="B11" s="4" t="str">
        <f>IF($B$6="Y","---&gt;","...")</f>
        <v>---&gt;</v>
      </c>
      <c r="C11" s="1" t="str">
        <f>IF($B$6="Y",'Population Definitions'!$A$2,"...")</f>
        <v>M 15+</v>
      </c>
      <c r="D11" s="2" t="s">
        <v>129</v>
      </c>
      <c r="E11" s="3"/>
      <c r="F11" s="2"/>
      <c r="G11" s="4" t="str">
        <f>IF($B$6="Y","OR","...")</f>
        <v>OR</v>
      </c>
      <c r="H11" s="2">
        <v>17415</v>
      </c>
      <c r="I11" s="2">
        <v>18005</v>
      </c>
      <c r="J11" s="2">
        <v>18614</v>
      </c>
      <c r="K11" s="2">
        <v>380</v>
      </c>
      <c r="L11" s="2">
        <v>374</v>
      </c>
      <c r="M11" s="2">
        <v>369</v>
      </c>
      <c r="N11" s="2">
        <v>364</v>
      </c>
      <c r="O11" s="2">
        <v>359</v>
      </c>
    </row>
    <row r="12" spans="1:15"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23" priority="3" operator="equal">
      <formula>"Y"</formula>
    </cfRule>
    <cfRule type="cellIs" dxfId="22" priority="4" operator="equal">
      <formula>"N"</formula>
    </cfRule>
  </conditionalFormatting>
  <conditionalFormatting sqref="C5">
    <cfRule type="cellIs" dxfId="21" priority="1" operator="equal">
      <formula>"Y"</formula>
    </cfRule>
    <cfRule type="cellIs" dxfId="20" priority="2" operator="equal">
      <formula>"N"</formula>
    </cfRule>
  </conditionalFormatting>
  <conditionalFormatting sqref="D10:G10 H11:O11">
    <cfRule type="expression" dxfId="19" priority="10">
      <formula>$C$5&lt;&gt;"Y"</formula>
    </cfRule>
  </conditionalFormatting>
  <conditionalFormatting sqref="D11:O11">
    <cfRule type="expression" dxfId="18" priority="13">
      <formula>$B$6&lt;&gt;"Y"</formula>
    </cfRule>
  </conditionalFormatting>
  <conditionalFormatting sqref="D12:O12">
    <cfRule type="expression" dxfId="17" priority="16">
      <formula>$C$6&lt;&gt;"Y"</formula>
    </cfRule>
  </conditionalFormatting>
  <conditionalFormatting sqref="D9:O9">
    <cfRule type="expression" dxfId="16" priority="7">
      <formula>$B$5&lt;&gt;"Y"</formula>
    </cfRule>
  </conditionalFormatting>
  <conditionalFormatting sqref="F12">
    <cfRule type="expression" dxfId="15" priority="14">
      <formula>COUNTIF(H12:O12,"&lt;&gt;" &amp; "")&gt;0</formula>
    </cfRule>
    <cfRule type="expression" dxfId="14" priority="15">
      <formula>AND(COUNTIF(H12:O12,"&lt;&gt;" &amp; "")&gt;0,NOT(ISBLANK(F12)))</formula>
    </cfRule>
  </conditionalFormatting>
  <conditionalFormatting sqref="F9">
    <cfRule type="expression" dxfId="13" priority="5">
      <formula>COUNTIF(H9:O9,"&lt;&gt;" &amp; "")&gt;0</formula>
    </cfRule>
    <cfRule type="expression" dxfId="12" priority="6">
      <formula>AND(COUNTIF(H9:O9,"&lt;&gt;" &amp; "")&gt;0,NOT(ISBLANK(F9)))</formula>
    </cfRule>
  </conditionalFormatting>
  <conditionalFormatting sqref="F10">
    <cfRule type="expression" dxfId="11" priority="91">
      <formula>COUNTIF(H11:O11,"&lt;&gt;" &amp; "")&gt;0</formula>
    </cfRule>
    <cfRule type="expression" dxfId="10" priority="92">
      <formula>AND(COUNTIF(H11:O11,"&lt;&gt;" &amp; "")&gt;0,NOT(ISBLANK(F10)))</formula>
    </cfRule>
  </conditionalFormatting>
  <conditionalFormatting sqref="F11">
    <cfRule type="expression" dxfId="9" priority="93">
      <formula>COUNTIF(#REF!,"&lt;&gt;" &amp; "")&gt;0</formula>
    </cfRule>
    <cfRule type="expression" dxfId="8"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P15"/>
  <sheetViews>
    <sheetView workbookViewId="0">
      <selection activeCell="F14" sqref="F14"/>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6" ht="16" x14ac:dyDescent="0.2">
      <c r="A1" s="6" t="s">
        <v>11</v>
      </c>
      <c r="B1" s="1" t="s">
        <v>12</v>
      </c>
      <c r="C1" s="1" t="s">
        <v>13</v>
      </c>
      <c r="D1" s="1">
        <v>2011</v>
      </c>
      <c r="E1" s="1">
        <v>2012</v>
      </c>
      <c r="F1" s="1">
        <v>2013</v>
      </c>
      <c r="G1" s="1">
        <v>2014</v>
      </c>
      <c r="H1" s="1">
        <v>2015</v>
      </c>
      <c r="I1" s="1">
        <v>2016</v>
      </c>
      <c r="J1" s="1">
        <v>2017</v>
      </c>
      <c r="K1" s="1">
        <v>2018</v>
      </c>
      <c r="L1" s="1">
        <v>2019</v>
      </c>
    </row>
    <row r="2" spans="1:16" ht="16" x14ac:dyDescent="0.2">
      <c r="A2" s="6" t="str">
        <f>'Population Definitions'!$A$2</f>
        <v>M 15+</v>
      </c>
      <c r="B2" t="s">
        <v>14</v>
      </c>
      <c r="C2" s="3"/>
      <c r="D2" s="2">
        <v>359681</v>
      </c>
      <c r="E2" s="2">
        <v>371856</v>
      </c>
      <c r="F2" s="2">
        <v>384443</v>
      </c>
      <c r="G2" s="2">
        <v>379050</v>
      </c>
      <c r="H2" s="2">
        <v>373732</v>
      </c>
      <c r="I2" s="2">
        <v>368489</v>
      </c>
      <c r="J2" s="2">
        <v>363319</v>
      </c>
      <c r="K2" s="2">
        <v>358222</v>
      </c>
      <c r="L2">
        <v>338620</v>
      </c>
    </row>
    <row r="3" spans="1:16" ht="16" x14ac:dyDescent="0.2">
      <c r="A3" s="6" t="str">
        <f>'Population Definitions'!$A$3</f>
        <v>Gen</v>
      </c>
      <c r="B3" t="s">
        <v>14</v>
      </c>
      <c r="C3" s="3"/>
      <c r="D3" s="2">
        <v>721589</v>
      </c>
      <c r="E3" s="2">
        <v>729044</v>
      </c>
      <c r="F3" s="2">
        <v>736576</v>
      </c>
      <c r="G3" s="2">
        <v>726158</v>
      </c>
      <c r="H3" s="2">
        <v>715887</v>
      </c>
      <c r="I3" s="2">
        <v>705762</v>
      </c>
      <c r="J3" s="2">
        <v>695779</v>
      </c>
      <c r="K3" s="2">
        <v>685938</v>
      </c>
      <c r="L3">
        <v>648780</v>
      </c>
    </row>
    <row r="5" spans="1:16"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6" ht="16" x14ac:dyDescent="0.2">
      <c r="A6" s="6" t="str">
        <f>'Population Definitions'!$A$2</f>
        <v>M 15+</v>
      </c>
      <c r="B6" t="s">
        <v>17</v>
      </c>
      <c r="C6" s="3"/>
      <c r="D6" s="2">
        <v>0</v>
      </c>
      <c r="E6" s="4" t="s">
        <v>18</v>
      </c>
      <c r="F6" s="2"/>
      <c r="G6" s="2"/>
      <c r="H6" s="2"/>
      <c r="I6" s="2"/>
      <c r="J6" s="2"/>
      <c r="K6" s="2"/>
      <c r="L6" s="2"/>
      <c r="M6" s="2"/>
      <c r="P6" t="s">
        <v>141</v>
      </c>
    </row>
    <row r="7" spans="1:16" ht="16" x14ac:dyDescent="0.2">
      <c r="A7" s="6" t="str">
        <f>'Population Definitions'!$A$3</f>
        <v>Gen</v>
      </c>
      <c r="B7" t="s">
        <v>17</v>
      </c>
      <c r="C7" s="3"/>
      <c r="D7" s="2"/>
      <c r="E7" s="4" t="s">
        <v>18</v>
      </c>
      <c r="F7" s="2">
        <v>52634</v>
      </c>
      <c r="G7" s="2">
        <v>53178</v>
      </c>
      <c r="H7" s="2">
        <v>737</v>
      </c>
      <c r="I7" s="2">
        <v>726</v>
      </c>
      <c r="J7" s="2">
        <v>716</v>
      </c>
      <c r="K7" s="2">
        <v>706</v>
      </c>
      <c r="L7" s="2">
        <v>696</v>
      </c>
      <c r="M7" s="2">
        <v>686</v>
      </c>
      <c r="N7">
        <v>676</v>
      </c>
    </row>
    <row r="9" spans="1:16" ht="32" x14ac:dyDescent="0.2">
      <c r="A9" s="6" t="s">
        <v>19</v>
      </c>
      <c r="B9" s="1" t="s">
        <v>12</v>
      </c>
      <c r="C9" s="1" t="s">
        <v>13</v>
      </c>
      <c r="D9" s="1" t="s">
        <v>16</v>
      </c>
      <c r="E9" s="1"/>
      <c r="F9" s="1">
        <v>2011</v>
      </c>
      <c r="G9" s="1">
        <v>2012</v>
      </c>
      <c r="H9" s="1">
        <v>2013</v>
      </c>
      <c r="I9" s="1">
        <v>2014</v>
      </c>
      <c r="J9" s="1">
        <v>2015</v>
      </c>
      <c r="K9" s="1">
        <v>2016</v>
      </c>
      <c r="L9" s="1">
        <v>2017</v>
      </c>
      <c r="M9" s="1">
        <v>2018</v>
      </c>
    </row>
    <row r="10" spans="1:16" ht="16" x14ac:dyDescent="0.2">
      <c r="A10" s="6" t="str">
        <f>'Population Definitions'!$A$2</f>
        <v>M 15+</v>
      </c>
      <c r="B10" t="s">
        <v>20</v>
      </c>
      <c r="C10" s="3"/>
      <c r="D10" s="2">
        <f>1/66.1</f>
        <v>1.5128593040847203E-2</v>
      </c>
      <c r="E10" s="4" t="s">
        <v>18</v>
      </c>
      <c r="F10" s="2"/>
      <c r="G10" s="2"/>
      <c r="H10" s="2"/>
      <c r="I10" s="2"/>
      <c r="J10" s="2"/>
      <c r="K10" s="2"/>
      <c r="L10" s="2"/>
      <c r="M10" s="2"/>
    </row>
    <row r="11" spans="1:16" ht="16" x14ac:dyDescent="0.2">
      <c r="A11" s="6" t="str">
        <f>'Population Definitions'!$A$3</f>
        <v>Gen</v>
      </c>
      <c r="B11" t="s">
        <v>20</v>
      </c>
      <c r="C11" s="3"/>
      <c r="D11" s="2">
        <f>1/70.2</f>
        <v>1.4245014245014245E-2</v>
      </c>
      <c r="E11" s="4" t="s">
        <v>18</v>
      </c>
      <c r="F11" s="2"/>
      <c r="G11" s="2"/>
      <c r="H11" s="2"/>
      <c r="I11" s="2"/>
      <c r="J11" s="2"/>
      <c r="K11" s="2"/>
      <c r="L11" s="2"/>
      <c r="M11" s="2"/>
    </row>
    <row r="13" spans="1:16"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6" ht="16" x14ac:dyDescent="0.2">
      <c r="A14" s="6" t="str">
        <f>'Population Definitions'!$A$2</f>
        <v>M 15+</v>
      </c>
      <c r="B14" t="s">
        <v>17</v>
      </c>
      <c r="C14" s="3"/>
      <c r="D14" s="2"/>
      <c r="E14" s="4" t="s">
        <v>18</v>
      </c>
      <c r="F14" s="2">
        <v>6.7696750630791794E-2</v>
      </c>
      <c r="G14" s="2">
        <v>6.8162691854049898E-2</v>
      </c>
      <c r="H14" s="2">
        <v>4.11146275768553E-2</v>
      </c>
      <c r="I14" s="2">
        <v>3.7139966133521399E-2</v>
      </c>
      <c r="J14" s="2">
        <v>3.3485568232313197E-2</v>
      </c>
      <c r="K14" s="2">
        <v>2.3282395168902199E-2</v>
      </c>
      <c r="L14" s="2">
        <v>3.64407657577593E-2</v>
      </c>
      <c r="M14" s="2">
        <v>6.2321210755558999E-2</v>
      </c>
      <c r="P14" t="s">
        <v>148</v>
      </c>
    </row>
    <row r="15" spans="1:16" ht="16" x14ac:dyDescent="0.2">
      <c r="A15" s="6" t="str">
        <f>'Population Definitions'!$A$3</f>
        <v>Gen</v>
      </c>
      <c r="B15" t="s">
        <v>17</v>
      </c>
      <c r="C15" s="3"/>
      <c r="D15" s="2"/>
      <c r="E15" s="4" t="s">
        <v>18</v>
      </c>
      <c r="F15" s="2">
        <v>7.1304786243840401E-3</v>
      </c>
      <c r="G15" s="2">
        <v>7.1795560749515104E-3</v>
      </c>
      <c r="H15" s="2">
        <v>4.85865576732204E-3</v>
      </c>
      <c r="I15" s="2">
        <v>4.3889564684847096E-3</v>
      </c>
      <c r="J15" s="2">
        <v>3.9571038047191299E-3</v>
      </c>
      <c r="K15" s="2">
        <v>1.7055214317079201E-3</v>
      </c>
      <c r="L15" s="2">
        <v>5.8718317396896404E-3</v>
      </c>
      <c r="M15" s="2">
        <v>7.8728933834389704E-3</v>
      </c>
    </row>
  </sheetData>
  <conditionalFormatting sqref="D6">
    <cfRule type="expression" dxfId="281" priority="5">
      <formula>COUNTIF(F6:M6,"&lt;&gt;" &amp; "")&gt;0</formula>
    </cfRule>
    <cfRule type="expression" dxfId="280" priority="6">
      <formula>AND(COUNTIF(F6:M6,"&lt;&gt;" &amp; "")&gt;0,NOT(ISBLANK(D6)))</formula>
    </cfRule>
  </conditionalFormatting>
  <conditionalFormatting sqref="D7">
    <cfRule type="expression" dxfId="279" priority="7">
      <formula>COUNTIF(F7:M7,"&lt;&gt;" &amp; "")&gt;0</formula>
    </cfRule>
    <cfRule type="expression" dxfId="278" priority="8">
      <formula>AND(COUNTIF(F7:M7,"&lt;&gt;" &amp; "")&gt;0,NOT(ISBLANK(D7)))</formula>
    </cfRule>
  </conditionalFormatting>
  <conditionalFormatting sqref="D14">
    <cfRule type="expression" dxfId="277" priority="13">
      <formula>COUNTIF(F14:M14,"&lt;&gt;" &amp; "")&gt;0</formula>
    </cfRule>
    <cfRule type="expression" dxfId="276" priority="14">
      <formula>AND(COUNTIF(F14:M14,"&lt;&gt;" &amp; "")&gt;0,NOT(ISBLANK(D14)))</formula>
    </cfRule>
  </conditionalFormatting>
  <conditionalFormatting sqref="D15">
    <cfRule type="expression" dxfId="275" priority="15">
      <formula>COUNTIF(F15:M15,"&lt;&gt;" &amp; "")&gt;0</formula>
    </cfRule>
    <cfRule type="expression" dxfId="274" priority="16">
      <formula>AND(COUNTIF(F15:M15,"&lt;&gt;" &amp; "")&gt;0,NOT(ISBLANK(D15)))</formula>
    </cfRule>
  </conditionalFormatting>
  <conditionalFormatting sqref="D10">
    <cfRule type="expression" dxfId="273" priority="1">
      <formula>COUNTIF(F10:M10,"&lt;&gt;" &amp; "")&gt;0</formula>
    </cfRule>
    <cfRule type="expression" dxfId="272" priority="2">
      <formula>AND(COUNTIF(F10:M10,"&lt;&gt;" &amp; "")&gt;0,NOT(ISBLANK(D10)))</formula>
    </cfRule>
  </conditionalFormatting>
  <conditionalFormatting sqref="D11">
    <cfRule type="expression" dxfId="271" priority="3">
      <formula>COUNTIF(F11:M11,"&lt;&gt;" &amp; "")&gt;0</formula>
    </cfRule>
    <cfRule type="expression" dxfId="270"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tabSelected="1" workbookViewId="0">
      <selection activeCell="D6" sqref="D6:D7"/>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18" ht="16" x14ac:dyDescent="0.2">
      <c r="A1" s="6" t="s">
        <v>22</v>
      </c>
      <c r="B1" s="1" t="s">
        <v>12</v>
      </c>
      <c r="C1" s="1" t="s">
        <v>13</v>
      </c>
      <c r="D1" s="1" t="s">
        <v>16</v>
      </c>
      <c r="E1" s="1"/>
      <c r="F1" s="1">
        <v>2011</v>
      </c>
      <c r="G1" s="1">
        <v>2012</v>
      </c>
      <c r="H1" s="1">
        <v>2013</v>
      </c>
      <c r="I1" s="1">
        <v>2014</v>
      </c>
      <c r="J1" s="1">
        <v>2015</v>
      </c>
      <c r="K1" s="1">
        <v>2016</v>
      </c>
      <c r="L1" s="1">
        <v>2017</v>
      </c>
      <c r="M1" s="1">
        <v>2018</v>
      </c>
    </row>
    <row r="2" spans="1:18" ht="16" x14ac:dyDescent="0.2">
      <c r="A2" s="6" t="str">
        <f>'Population Definitions'!$A$2</f>
        <v>M 15+</v>
      </c>
      <c r="B2" t="s">
        <v>23</v>
      </c>
      <c r="C2" s="3"/>
      <c r="D2" s="3">
        <v>0</v>
      </c>
      <c r="E2" s="4" t="s">
        <v>18</v>
      </c>
      <c r="F2" s="2">
        <f>[1]pro_rated_aggregated_data_Batta!$B$7/Demographics!D2</f>
        <v>9.7892299009399997E-3</v>
      </c>
      <c r="G2" s="2">
        <f>[1]pro_rated_aggregated_data_Batta!$B$7/Demographics!E2</f>
        <v>9.4687190740501692E-3</v>
      </c>
      <c r="H2" s="2">
        <f>[1]pro_rated_aggregated_data_Batta!$B$7/Demographics!F2</f>
        <v>9.1587049315503214E-3</v>
      </c>
      <c r="I2" s="2">
        <f>[1]pro_rated_aggregated_data_Batta!$B$7/Demographics!G2</f>
        <v>9.2890120036934441E-3</v>
      </c>
      <c r="J2" s="2">
        <f>[1]pro_rated_aggregated_data_Batta!$B$7/Demographics!H2</f>
        <v>9.4211895154816816E-3</v>
      </c>
      <c r="K2" s="2">
        <f>[1]pro_rated_aggregated_data_Batta!$B$7/Demographics!I2</f>
        <v>9.5552377411537385E-3</v>
      </c>
      <c r="L2" s="2">
        <f>[1]pro_rated_aggregated_data_Batta!$B$7/Demographics!J2</f>
        <v>9.6912080017835574E-3</v>
      </c>
      <c r="M2" s="2">
        <f>[1]pro_rated_aggregated_data_Batta!$B$7/Demographics!K2</f>
        <v>9.8291003902607876E-3</v>
      </c>
      <c r="Q2" t="s">
        <v>142</v>
      </c>
    </row>
    <row r="3" spans="1:18" ht="16" x14ac:dyDescent="0.2">
      <c r="A3" s="6" t="str">
        <f>'Population Definitions'!$A$3</f>
        <v>Gen</v>
      </c>
      <c r="B3" t="s">
        <v>23</v>
      </c>
      <c r="C3" s="3"/>
      <c r="D3" s="3">
        <v>0</v>
      </c>
      <c r="E3" s="4" t="s">
        <v>18</v>
      </c>
      <c r="F3" s="2">
        <f>[1]pro_rated_aggregated_data_Batta!$B$7/Demographics!D3</f>
        <v>4.8795089725591715E-3</v>
      </c>
      <c r="G3" s="2">
        <f>[1]pro_rated_aggregated_data_Batta!$B$7/Demographics!E3</f>
        <v>4.8296124788078636E-3</v>
      </c>
      <c r="H3" s="2">
        <f>[1]pro_rated_aggregated_data_Batta!$B$7/Demographics!F3</f>
        <v>4.7802263445998784E-3</v>
      </c>
      <c r="I3" s="2">
        <f>[1]pro_rated_aggregated_data_Batta!$B$7/Demographics!G3</f>
        <v>4.8488070089429576E-3</v>
      </c>
      <c r="J3" s="2">
        <f>[1]pro_rated_aggregated_data_Batta!$B$7/Demographics!H3</f>
        <v>4.9183739891910314E-3</v>
      </c>
      <c r="K3" s="2">
        <f>[1]pro_rated_aggregated_data_Batta!$B$7/Demographics!I3</f>
        <v>4.9889339465712234E-3</v>
      </c>
      <c r="L3" s="2">
        <f>[1]pro_rated_aggregated_data_Batta!$B$7/Demographics!J3</f>
        <v>5.060514904876405E-3</v>
      </c>
      <c r="M3" s="2">
        <f>[1]pro_rated_aggregated_data_Batta!$B$7/Demographics!K3</f>
        <v>5.1331169872495764E-3</v>
      </c>
    </row>
    <row r="5" spans="1:18" ht="16" x14ac:dyDescent="0.2">
      <c r="A5" s="6" t="s">
        <v>24</v>
      </c>
      <c r="B5" s="1" t="s">
        <v>12</v>
      </c>
      <c r="C5" s="1" t="s">
        <v>13</v>
      </c>
      <c r="D5" s="1">
        <v>2011</v>
      </c>
      <c r="E5" s="1">
        <v>2012</v>
      </c>
      <c r="F5" s="1">
        <v>2013</v>
      </c>
      <c r="G5" s="1">
        <v>2014</v>
      </c>
      <c r="H5" s="1">
        <v>2015</v>
      </c>
      <c r="I5" s="1">
        <v>2016</v>
      </c>
      <c r="J5" s="1">
        <v>2017</v>
      </c>
      <c r="K5" s="1">
        <v>2018</v>
      </c>
    </row>
    <row r="6" spans="1:18" ht="16" x14ac:dyDescent="0.2">
      <c r="A6" s="6" t="str">
        <f>'Population Definitions'!$A$2</f>
        <v>M 15+</v>
      </c>
      <c r="B6" t="s">
        <v>23</v>
      </c>
      <c r="C6" s="3"/>
      <c r="D6">
        <v>6.1999999999999998E-3</v>
      </c>
      <c r="E6" s="2">
        <v>9.4687190740501692E-3</v>
      </c>
      <c r="F6" s="2">
        <v>9.1587049315503214E-3</v>
      </c>
      <c r="G6" s="2">
        <v>9.2890120036934441E-3</v>
      </c>
      <c r="H6" s="2">
        <v>9.4211895154816816E-3</v>
      </c>
      <c r="I6" s="2">
        <v>9.5552377411537385E-3</v>
      </c>
      <c r="J6" s="2">
        <v>9.6912080017835574E-3</v>
      </c>
      <c r="K6" s="2">
        <v>9.8291003902607876E-3</v>
      </c>
      <c r="Q6" t="s">
        <v>143</v>
      </c>
      <c r="R6" s="2">
        <v>9.7892299009399997E-3</v>
      </c>
    </row>
    <row r="7" spans="1:18" ht="16" x14ac:dyDescent="0.2">
      <c r="A7" s="6" t="str">
        <f>'Population Definitions'!$A$3</f>
        <v>Gen</v>
      </c>
      <c r="B7" t="s">
        <v>23</v>
      </c>
      <c r="C7" s="3"/>
      <c r="D7">
        <v>6.9999999999999999E-4</v>
      </c>
      <c r="E7" s="2">
        <v>4.8296124788078636E-3</v>
      </c>
      <c r="F7" s="2">
        <v>4.7802263445998784E-3</v>
      </c>
      <c r="G7" s="2">
        <v>4.8488070089429576E-3</v>
      </c>
      <c r="H7" s="2">
        <v>4.9183739891910314E-3</v>
      </c>
      <c r="I7" s="2">
        <v>4.9889339465712234E-3</v>
      </c>
      <c r="J7" s="2">
        <v>5.060514904876405E-3</v>
      </c>
      <c r="K7" s="2">
        <v>5.1331169872495764E-3</v>
      </c>
      <c r="R7" s="2">
        <v>4.8795089725591715E-3</v>
      </c>
    </row>
    <row r="9" spans="1:18" ht="32" x14ac:dyDescent="0.2">
      <c r="A9" s="6" t="s">
        <v>25</v>
      </c>
      <c r="B9" s="1" t="s">
        <v>12</v>
      </c>
      <c r="C9" s="1" t="s">
        <v>13</v>
      </c>
      <c r="D9" s="1" t="s">
        <v>16</v>
      </c>
      <c r="E9" s="1"/>
      <c r="F9" s="1">
        <v>2011</v>
      </c>
      <c r="G9" s="1">
        <v>2012</v>
      </c>
      <c r="H9" s="1">
        <v>2013</v>
      </c>
      <c r="I9" s="1">
        <v>2014</v>
      </c>
      <c r="J9" s="1">
        <v>2015</v>
      </c>
      <c r="K9" s="1">
        <v>2016</v>
      </c>
      <c r="L9" s="1">
        <v>2017</v>
      </c>
      <c r="M9" s="1">
        <v>2018</v>
      </c>
    </row>
    <row r="10" spans="1:18" ht="16" x14ac:dyDescent="0.2">
      <c r="A10" s="6" t="str">
        <f>'Population Definitions'!$A$2</f>
        <v>M 15+</v>
      </c>
      <c r="B10" t="s">
        <v>23</v>
      </c>
      <c r="C10" s="3"/>
      <c r="D10" s="3">
        <v>0</v>
      </c>
      <c r="E10" s="4" t="s">
        <v>18</v>
      </c>
      <c r="F10">
        <f>0.75*[1]pro_rated_aggregated_data_Batta!$B$7/Demographics!D2</f>
        <v>7.3419224257049998E-3</v>
      </c>
      <c r="G10">
        <f>0.75*[1]pro_rated_aggregated_data_Batta!$B$7/Demographics!E2</f>
        <v>7.1015393055376278E-3</v>
      </c>
      <c r="H10">
        <f>0.75*[1]pro_rated_aggregated_data_Batta!$B$7/Demographics!F2</f>
        <v>6.8690286986627406E-3</v>
      </c>
      <c r="I10">
        <f>0.75*[1]pro_rated_aggregated_data_Batta!$B$7/Demographics!G2</f>
        <v>6.9667590027700831E-3</v>
      </c>
      <c r="J10">
        <f>0.75*[1]pro_rated_aggregated_data_Batta!$B$7/Demographics!H2</f>
        <v>7.0658921366112612E-3</v>
      </c>
      <c r="K10">
        <f>0.75*[1]pro_rated_aggregated_data_Batta!$B$7/Demographics!I2</f>
        <v>7.1664283058653043E-3</v>
      </c>
      <c r="L10">
        <f>0.75*[1]pro_rated_aggregated_data_Batta!$B$7/Demographics!J2</f>
        <v>7.2684060013376676E-3</v>
      </c>
      <c r="M10">
        <f>0.75*[1]pro_rated_aggregated_data_Batta!$B$7/Demographics!K2</f>
        <v>7.3718252926955911E-3</v>
      </c>
      <c r="Q10" t="s">
        <v>144</v>
      </c>
    </row>
    <row r="11" spans="1:18" ht="16" x14ac:dyDescent="0.2">
      <c r="A11" s="6" t="str">
        <f>'Population Definitions'!$A$3</f>
        <v>Gen</v>
      </c>
      <c r="B11" t="s">
        <v>23</v>
      </c>
      <c r="C11" s="3"/>
      <c r="D11" s="3">
        <v>0</v>
      </c>
      <c r="E11" s="4" t="s">
        <v>18</v>
      </c>
      <c r="F11">
        <f>0.75*[1]pro_rated_aggregated_data_Batta!$B$7/Demographics!D3</f>
        <v>3.6596317294193786E-3</v>
      </c>
      <c r="G11">
        <f>0.75*[1]pro_rated_aggregated_data_Batta!$B$7/Demographics!E3</f>
        <v>3.6222093591058977E-3</v>
      </c>
      <c r="H11">
        <f>0.75*[1]pro_rated_aggregated_data_Batta!$B$7/Demographics!F3</f>
        <v>3.5851697584499088E-3</v>
      </c>
      <c r="I11">
        <f>0.75*[1]pro_rated_aggregated_data_Batta!$B$7/Demographics!G3</f>
        <v>3.6366052567072182E-3</v>
      </c>
      <c r="J11">
        <f>0.75*[1]pro_rated_aggregated_data_Batta!$B$7/Demographics!H3</f>
        <v>3.6887804918932735E-3</v>
      </c>
      <c r="K11">
        <f>0.75*[1]pro_rated_aggregated_data_Batta!$B$7/Demographics!I3</f>
        <v>3.741700459928418E-3</v>
      </c>
      <c r="L11">
        <f>0.75*[1]pro_rated_aggregated_data_Batta!$B$7/Demographics!J3</f>
        <v>3.7953861786573033E-3</v>
      </c>
      <c r="M11">
        <f>0.75*[1]pro_rated_aggregated_data_Batta!$B$7/Demographics!K3</f>
        <v>3.8498377404371825E-3</v>
      </c>
    </row>
    <row r="13" spans="1:18"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8" ht="16" x14ac:dyDescent="0.2">
      <c r="A14" s="6" t="str">
        <f>'Population Definitions'!$A$2</f>
        <v>M 15+</v>
      </c>
      <c r="B14" t="s">
        <v>23</v>
      </c>
      <c r="C14" s="3"/>
      <c r="D14" s="3">
        <v>0.28000000000000003</v>
      </c>
      <c r="E14" s="4" t="s">
        <v>18</v>
      </c>
      <c r="F14" s="3">
        <f>[1]pro_rated_aggregated_data_Batta!$B$47/Demographics!D2</f>
        <v>3.905683091405996E-2</v>
      </c>
      <c r="G14" s="3">
        <f>[1]pro_rated_aggregated_data_Batta!$B$47/Demographics!E2</f>
        <v>3.7778064627167506E-2</v>
      </c>
      <c r="H14" s="3">
        <f>[1]pro_rated_aggregated_data_Batta!$B$47/Demographics!F2</f>
        <v>3.654117775587018E-2</v>
      </c>
      <c r="I14" s="3">
        <f>[1]pro_rated_aggregated_data_Batta!$B$47/Demographics!G2</f>
        <v>3.7061073736974016E-2</v>
      </c>
      <c r="J14" s="3">
        <f>[1]pro_rated_aggregated_data_Batta!$B$47/Demographics!H2</f>
        <v>3.758843235259491E-2</v>
      </c>
      <c r="K14" s="3">
        <f>[1]pro_rated_aggregated_data_Batta!$B$47/Demographics!I2</f>
        <v>3.8123254696883761E-2</v>
      </c>
      <c r="L14" s="3">
        <f>[1]pro_rated_aggregated_data_Batta!$B$47/Demographics!J2</f>
        <v>3.8665745529410794E-2</v>
      </c>
      <c r="M14" s="3">
        <f>[1]pro_rated_aggregated_data_Batta!$B$47/Demographics!K2</f>
        <v>3.9215905220784879E-2</v>
      </c>
      <c r="Q14" t="s">
        <v>145</v>
      </c>
    </row>
    <row r="15" spans="1:18" ht="16" x14ac:dyDescent="0.2">
      <c r="A15" s="6" t="str">
        <f>'Population Definitions'!$A$3</f>
        <v>Gen</v>
      </c>
      <c r="B15" t="s">
        <v>23</v>
      </c>
      <c r="C15" s="3"/>
      <c r="D15" s="3">
        <v>0.28000000000000003</v>
      </c>
      <c r="E15" s="4" t="s">
        <v>18</v>
      </c>
      <c r="F15" s="3">
        <f>[1]pro_rated_aggregated_data_Batta!$B$47/Demographics!D3</f>
        <v>1.9468145994464992E-2</v>
      </c>
      <c r="G15" s="3">
        <f>[1]pro_rated_aggregated_data_Batta!$B$47/Demographics!E3</f>
        <v>1.926907017957764E-2</v>
      </c>
      <c r="H15" s="3">
        <f>[1]pro_rated_aggregated_data_Batta!$B$47/Demographics!F3</f>
        <v>1.9072030584759755E-2</v>
      </c>
      <c r="I15" s="3">
        <f>[1]pro_rated_aggregated_data_Batta!$B$47/Demographics!G3</f>
        <v>1.9345652048176842E-2</v>
      </c>
      <c r="J15" s="3">
        <f>[1]pro_rated_aggregated_data_Batta!$B$47/Demographics!H3</f>
        <v>1.9623208690757062E-2</v>
      </c>
      <c r="K15" s="3">
        <f>[1]pro_rated_aggregated_data_Batta!$B$47/Demographics!I3</f>
        <v>1.9904727089302059E-2</v>
      </c>
      <c r="L15" s="3">
        <f>[1]pro_rated_aggregated_data_Batta!$B$47/Demographics!J3</f>
        <v>2.0190319052457748E-2</v>
      </c>
      <c r="M15" s="3">
        <f>[1]pro_rated_aggregated_data_Batta!$B$47/Demographics!K3</f>
        <v>2.0479985071537078E-2</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s="2">
        <v>3521</v>
      </c>
      <c r="G18" s="2">
        <v>3182</v>
      </c>
      <c r="H18" s="2">
        <v>1797</v>
      </c>
      <c r="I18" s="2">
        <v>1568</v>
      </c>
      <c r="J18" s="2">
        <v>992</v>
      </c>
      <c r="K18" s="2">
        <v>459</v>
      </c>
      <c r="L18" s="2">
        <v>484</v>
      </c>
      <c r="M18" s="2">
        <v>783</v>
      </c>
      <c r="Q18" t="s">
        <v>146</v>
      </c>
    </row>
    <row r="19" spans="1:17" ht="16" x14ac:dyDescent="0.2">
      <c r="A19" s="6" t="str">
        <f>'Population Definitions'!$A$3</f>
        <v>Gen</v>
      </c>
      <c r="B19" t="s">
        <v>17</v>
      </c>
      <c r="C19" s="3"/>
      <c r="D19" s="2"/>
      <c r="E19" s="4" t="s">
        <v>18</v>
      </c>
      <c r="F19" s="2">
        <v>797</v>
      </c>
      <c r="G19" s="2">
        <v>721</v>
      </c>
      <c r="H19" s="2">
        <v>407</v>
      </c>
      <c r="I19" s="2">
        <v>355</v>
      </c>
      <c r="J19" s="2">
        <v>224</v>
      </c>
      <c r="K19" s="2">
        <v>64</v>
      </c>
      <c r="L19" s="2">
        <v>149</v>
      </c>
      <c r="M19" s="2">
        <v>189</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s="2">
        <v>3521</v>
      </c>
      <c r="G22" s="2">
        <v>3182</v>
      </c>
      <c r="H22" s="2">
        <v>1797</v>
      </c>
      <c r="I22" s="2">
        <v>1568</v>
      </c>
      <c r="J22" s="2">
        <v>992</v>
      </c>
      <c r="K22" s="2">
        <v>459</v>
      </c>
      <c r="L22" s="2">
        <v>484</v>
      </c>
      <c r="M22" s="2">
        <v>783</v>
      </c>
    </row>
    <row r="23" spans="1:17" ht="16" x14ac:dyDescent="0.2">
      <c r="A23" s="6" t="str">
        <f>'Population Definitions'!$A$3</f>
        <v>Gen</v>
      </c>
      <c r="B23" t="s">
        <v>17</v>
      </c>
      <c r="C23" s="3"/>
      <c r="D23" s="2"/>
      <c r="E23" s="4" t="s">
        <v>18</v>
      </c>
      <c r="F23" s="2">
        <v>797</v>
      </c>
      <c r="G23" s="2">
        <v>721</v>
      </c>
      <c r="H23" s="2">
        <v>407</v>
      </c>
      <c r="I23" s="2">
        <v>355</v>
      </c>
      <c r="J23" s="2">
        <v>224</v>
      </c>
      <c r="K23" s="2">
        <v>64</v>
      </c>
      <c r="L23" s="2">
        <v>149</v>
      </c>
      <c r="M23" s="2">
        <v>189</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s="2">
        <v>3521</v>
      </c>
      <c r="G26" s="2">
        <v>3182</v>
      </c>
      <c r="H26" s="2">
        <v>1797</v>
      </c>
      <c r="I26" s="2">
        <v>1568</v>
      </c>
      <c r="J26" s="2">
        <v>992</v>
      </c>
      <c r="K26" s="2">
        <v>459</v>
      </c>
      <c r="L26" s="2">
        <v>484</v>
      </c>
      <c r="M26" s="2">
        <v>783</v>
      </c>
    </row>
    <row r="27" spans="1:17" ht="16" x14ac:dyDescent="0.2">
      <c r="A27" s="6" t="str">
        <f>'Population Definitions'!$A$3</f>
        <v>Gen</v>
      </c>
      <c r="B27" t="s">
        <v>17</v>
      </c>
      <c r="C27" s="3"/>
      <c r="D27" s="2"/>
      <c r="E27" s="4" t="s">
        <v>18</v>
      </c>
      <c r="F27" s="2">
        <v>797</v>
      </c>
      <c r="G27" s="2">
        <v>721</v>
      </c>
      <c r="H27" s="2">
        <v>407</v>
      </c>
      <c r="I27" s="2">
        <v>355</v>
      </c>
      <c r="J27" s="2">
        <v>224</v>
      </c>
      <c r="K27" s="2">
        <v>64</v>
      </c>
      <c r="L27" s="2">
        <v>149</v>
      </c>
      <c r="M27" s="2">
        <v>189</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1.0816850548540501E-2</v>
      </c>
      <c r="G30">
        <v>9.7772505074001093E-3</v>
      </c>
      <c r="H30">
        <v>4.6745751446680001E-3</v>
      </c>
      <c r="I30">
        <v>4.0785880232289302E-3</v>
      </c>
      <c r="J30">
        <v>2.57907594188579E-3</v>
      </c>
      <c r="K30">
        <v>1.1929746912252199E-3</v>
      </c>
      <c r="L30">
        <v>1.64084540650602E-3</v>
      </c>
      <c r="M30">
        <v>2.6548721065172099E-3</v>
      </c>
      <c r="Q30" t="s">
        <v>147</v>
      </c>
    </row>
    <row r="31" spans="1:17" ht="16" x14ac:dyDescent="0.2">
      <c r="A31" s="6" t="str">
        <f>'Population Definitions'!$A$3</f>
        <v>Gen</v>
      </c>
      <c r="B31" t="s">
        <v>17</v>
      </c>
      <c r="C31" s="3"/>
      <c r="D31" s="3">
        <v>0</v>
      </c>
      <c r="E31" s="4" t="s">
        <v>18</v>
      </c>
      <c r="F31">
        <v>1.1393356534965299E-3</v>
      </c>
      <c r="G31">
        <v>1.0298348901336099E-3</v>
      </c>
      <c r="H31">
        <v>5.5241048806694702E-4</v>
      </c>
      <c r="I31">
        <v>4.8198065723808499E-4</v>
      </c>
      <c r="J31">
        <v>3.0477820031279799E-4</v>
      </c>
      <c r="K31" s="10">
        <v>8.7389801977392603E-5</v>
      </c>
      <c r="L31">
        <v>2.6439532588017799E-4</v>
      </c>
      <c r="M31">
        <v>3.3538380894520197E-4</v>
      </c>
    </row>
    <row r="33" spans="1:18"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8" ht="16" x14ac:dyDescent="0.2">
      <c r="A34" s="6" t="str">
        <f>'Population Definitions'!$A$2</f>
        <v>M 15+</v>
      </c>
      <c r="B34" t="s">
        <v>17</v>
      </c>
      <c r="C34" s="3"/>
      <c r="D34" s="3">
        <v>0</v>
      </c>
      <c r="E34" s="4" t="s">
        <v>18</v>
      </c>
      <c r="F34">
        <v>1.0816850548540501E-2</v>
      </c>
      <c r="G34">
        <v>9.7772505074001093E-3</v>
      </c>
      <c r="H34">
        <v>4.6745751446680001E-3</v>
      </c>
      <c r="I34">
        <v>4.0785880232289302E-3</v>
      </c>
      <c r="J34">
        <v>2.57907594188579E-3</v>
      </c>
      <c r="K34">
        <v>1.1929746912252199E-3</v>
      </c>
      <c r="L34">
        <v>1.64084540650602E-3</v>
      </c>
      <c r="M34">
        <v>2.6548721065172099E-3</v>
      </c>
      <c r="Q34" t="s">
        <v>147</v>
      </c>
    </row>
    <row r="35" spans="1:18" ht="16" x14ac:dyDescent="0.2">
      <c r="A35" s="6" t="str">
        <f>'Population Definitions'!$A$3</f>
        <v>Gen</v>
      </c>
      <c r="B35" t="s">
        <v>17</v>
      </c>
      <c r="C35" s="3"/>
      <c r="D35" s="3">
        <v>0</v>
      </c>
      <c r="E35" s="4" t="s">
        <v>18</v>
      </c>
      <c r="F35">
        <v>1.1393356534965299E-3</v>
      </c>
      <c r="G35">
        <v>1.0298348901336099E-3</v>
      </c>
      <c r="H35">
        <v>5.5241048806694702E-4</v>
      </c>
      <c r="I35">
        <v>4.8198065723808499E-4</v>
      </c>
      <c r="J35">
        <v>3.0477820031279799E-4</v>
      </c>
      <c r="K35" s="10">
        <v>8.7389801977392603E-5</v>
      </c>
      <c r="L35">
        <v>2.6439532588017799E-4</v>
      </c>
      <c r="M35">
        <v>3.3538380894520197E-4</v>
      </c>
    </row>
    <row r="37" spans="1:18" ht="96" x14ac:dyDescent="0.2">
      <c r="A37" s="6" t="s">
        <v>32</v>
      </c>
      <c r="B37" s="1" t="s">
        <v>12</v>
      </c>
      <c r="C37" s="1" t="s">
        <v>13</v>
      </c>
      <c r="D37" s="1" t="s">
        <v>16</v>
      </c>
      <c r="E37" s="1"/>
      <c r="F37" s="1">
        <v>2011</v>
      </c>
      <c r="G37" s="1">
        <v>2012</v>
      </c>
      <c r="H37" s="1">
        <v>2013</v>
      </c>
      <c r="I37" s="1">
        <v>2014</v>
      </c>
      <c r="J37" s="1">
        <v>2015</v>
      </c>
      <c r="K37" s="1">
        <v>2016</v>
      </c>
      <c r="L37" s="1">
        <v>2017</v>
      </c>
      <c r="M37" s="1">
        <v>2018</v>
      </c>
      <c r="O37" s="1" t="s">
        <v>13</v>
      </c>
    </row>
    <row r="38" spans="1:18" ht="16" x14ac:dyDescent="0.2">
      <c r="A38" s="6" t="str">
        <f>'Population Definitions'!$A$2</f>
        <v>M 15+</v>
      </c>
      <c r="B38" t="s">
        <v>33</v>
      </c>
      <c r="C38" s="3"/>
      <c r="D38" s="3">
        <v>1</v>
      </c>
      <c r="E38" s="4" t="s">
        <v>18</v>
      </c>
      <c r="F38" s="3"/>
      <c r="G38" s="3"/>
      <c r="H38" s="3"/>
      <c r="I38" s="3"/>
      <c r="J38" s="3"/>
      <c r="K38" s="3"/>
      <c r="L38" s="3"/>
      <c r="M38" s="3"/>
      <c r="O38" s="3">
        <v>0.25</v>
      </c>
      <c r="R38" t="s">
        <v>136</v>
      </c>
    </row>
    <row r="39" spans="1:18" ht="16" x14ac:dyDescent="0.2">
      <c r="A39" s="6" t="str">
        <f>'Population Definitions'!$A$3</f>
        <v>Gen</v>
      </c>
      <c r="B39" t="s">
        <v>33</v>
      </c>
      <c r="C39" s="3"/>
      <c r="D39" s="3">
        <v>1</v>
      </c>
      <c r="E39" s="4" t="s">
        <v>18</v>
      </c>
      <c r="F39" s="3"/>
      <c r="G39" s="3"/>
      <c r="H39" s="3"/>
      <c r="I39" s="3"/>
      <c r="J39" s="3"/>
      <c r="K39" s="3"/>
      <c r="L39" s="3"/>
      <c r="M39" s="3"/>
      <c r="O39" s="3">
        <v>0.25</v>
      </c>
      <c r="R39" t="s">
        <v>137</v>
      </c>
    </row>
    <row r="41" spans="1:18" ht="64" x14ac:dyDescent="0.2">
      <c r="A41" s="6" t="s">
        <v>34</v>
      </c>
      <c r="B41" s="1" t="s">
        <v>12</v>
      </c>
      <c r="C41" s="1" t="s">
        <v>13</v>
      </c>
      <c r="D41" s="1" t="s">
        <v>16</v>
      </c>
      <c r="E41" s="1"/>
      <c r="F41" s="1">
        <v>2011</v>
      </c>
      <c r="G41" s="1">
        <v>2012</v>
      </c>
      <c r="H41" s="1">
        <v>2013</v>
      </c>
      <c r="I41" s="1">
        <v>2014</v>
      </c>
      <c r="J41" s="1">
        <v>2015</v>
      </c>
      <c r="K41" s="1">
        <v>2016</v>
      </c>
      <c r="L41" s="1">
        <v>2017</v>
      </c>
      <c r="M41" s="1">
        <v>2018</v>
      </c>
      <c r="O41" s="1" t="s">
        <v>13</v>
      </c>
    </row>
    <row r="42" spans="1:18" ht="16" x14ac:dyDescent="0.2">
      <c r="A42" s="6" t="str">
        <f>'Population Definitions'!$A$2</f>
        <v>M 15+</v>
      </c>
      <c r="B42" t="s">
        <v>33</v>
      </c>
      <c r="C42" s="3">
        <v>0.1</v>
      </c>
      <c r="D42" s="3">
        <v>0</v>
      </c>
      <c r="E42" s="4" t="s">
        <v>18</v>
      </c>
      <c r="F42" s="3"/>
      <c r="G42" s="3"/>
      <c r="H42" s="3"/>
      <c r="I42" s="3"/>
      <c r="J42" s="3"/>
      <c r="K42" s="3"/>
      <c r="L42" s="3"/>
      <c r="M42" s="3"/>
      <c r="O42" s="3">
        <v>0.1</v>
      </c>
    </row>
    <row r="43" spans="1:18" ht="16" x14ac:dyDescent="0.2">
      <c r="A43" s="6" t="str">
        <f>'Population Definitions'!$A$3</f>
        <v>Gen</v>
      </c>
      <c r="B43" t="s">
        <v>33</v>
      </c>
      <c r="C43" s="3">
        <v>0.1</v>
      </c>
      <c r="D43" s="3">
        <v>0</v>
      </c>
      <c r="E43" s="4" t="s">
        <v>18</v>
      </c>
      <c r="F43" s="3"/>
      <c r="G43" s="3"/>
      <c r="H43" s="3"/>
      <c r="I43" s="3"/>
      <c r="J43" s="3"/>
      <c r="K43" s="3"/>
      <c r="L43" s="3"/>
      <c r="M43" s="3"/>
      <c r="O43" s="3">
        <v>0.1</v>
      </c>
    </row>
    <row r="45" spans="1:18"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8" ht="16" x14ac:dyDescent="0.2">
      <c r="A46" s="6" t="str">
        <f>'Population Definitions'!$A$2</f>
        <v>M 15+</v>
      </c>
      <c r="B46" t="s">
        <v>33</v>
      </c>
      <c r="C46" s="3"/>
      <c r="D46" s="2">
        <v>0.01</v>
      </c>
      <c r="E46" s="4" t="s">
        <v>18</v>
      </c>
      <c r="F46" s="2"/>
      <c r="G46" s="2"/>
      <c r="H46" s="2"/>
      <c r="I46" s="2"/>
      <c r="J46" s="2"/>
      <c r="K46" s="2"/>
      <c r="L46" s="2"/>
      <c r="M46" s="2"/>
    </row>
    <row r="47" spans="1:18"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6"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6" ht="16" x14ac:dyDescent="0.2">
      <c r="A82" s="6" t="str">
        <f>'Population Definitions'!$A$2</f>
        <v>M 15+</v>
      </c>
      <c r="B82" t="s">
        <v>17</v>
      </c>
      <c r="C82" s="3"/>
      <c r="D82" s="3">
        <v>1</v>
      </c>
      <c r="E82" s="4" t="s">
        <v>18</v>
      </c>
      <c r="F82" s="3"/>
      <c r="G82" s="3"/>
      <c r="H82" s="3"/>
      <c r="I82" s="3"/>
      <c r="J82" s="3"/>
      <c r="K82" s="3"/>
      <c r="L82" s="3"/>
      <c r="M82" s="3"/>
    </row>
    <row r="83" spans="1:16" ht="16" x14ac:dyDescent="0.2">
      <c r="A83" s="6" t="str">
        <f>'Population Definitions'!$A$3</f>
        <v>Gen</v>
      </c>
      <c r="B83" t="s">
        <v>17</v>
      </c>
      <c r="C83" s="3"/>
      <c r="D83" s="3">
        <v>1</v>
      </c>
      <c r="E83" s="4" t="s">
        <v>18</v>
      </c>
      <c r="F83" s="3"/>
      <c r="G83" s="3"/>
      <c r="H83" s="3"/>
      <c r="I83" s="3"/>
      <c r="J83" s="3"/>
      <c r="K83" s="3"/>
      <c r="L83" s="3"/>
      <c r="M83" s="3"/>
    </row>
    <row r="85" spans="1:16"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6" ht="16" x14ac:dyDescent="0.2">
      <c r="A86" s="6" t="str">
        <f>'Population Definitions'!$A$2</f>
        <v>M 15+</v>
      </c>
      <c r="B86" t="s">
        <v>47</v>
      </c>
      <c r="D86" s="3">
        <v>0</v>
      </c>
      <c r="E86" s="4" t="s">
        <v>18</v>
      </c>
      <c r="F86">
        <v>0.15978389579632901</v>
      </c>
      <c r="G86">
        <v>0.143439911797133</v>
      </c>
      <c r="H86">
        <v>0.113696156822285</v>
      </c>
      <c r="I86">
        <v>0.109816686654103</v>
      </c>
      <c r="J86">
        <v>7.7020521915378698E-2</v>
      </c>
      <c r="K86">
        <v>5.12393455471735E-2</v>
      </c>
      <c r="L86">
        <v>4.5027742210840799E-2</v>
      </c>
      <c r="M86">
        <v>4.2599815926721303E-2</v>
      </c>
      <c r="O86" s="3"/>
      <c r="P86" t="s">
        <v>149</v>
      </c>
    </row>
    <row r="87" spans="1:16" ht="16" x14ac:dyDescent="0.2">
      <c r="A87" s="6" t="str">
        <f>'Population Definitions'!$A$3</f>
        <v>Gen</v>
      </c>
      <c r="B87" t="s">
        <v>47</v>
      </c>
      <c r="D87" s="3">
        <v>0</v>
      </c>
      <c r="E87" s="4" t="s">
        <v>18</v>
      </c>
      <c r="F87">
        <v>0.15978389579632901</v>
      </c>
      <c r="G87">
        <v>0.143439911797133</v>
      </c>
      <c r="H87">
        <v>0.113696156822285</v>
      </c>
      <c r="I87">
        <v>0.109816686654103</v>
      </c>
      <c r="J87">
        <v>7.7020521915378698E-2</v>
      </c>
      <c r="K87">
        <v>5.12393455471735E-2</v>
      </c>
      <c r="L87">
        <v>4.5027742210840799E-2</v>
      </c>
      <c r="M87">
        <v>4.2599815926721303E-2</v>
      </c>
      <c r="O87" s="3"/>
    </row>
    <row r="89" spans="1:16"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6" ht="16" x14ac:dyDescent="0.2">
      <c r="A90" s="6" t="str">
        <f>'Population Definitions'!$A$2</f>
        <v>M 15+</v>
      </c>
      <c r="B90" t="s">
        <v>17</v>
      </c>
      <c r="C90" s="3"/>
      <c r="D90" s="3">
        <v>1</v>
      </c>
      <c r="E90" s="4" t="s">
        <v>18</v>
      </c>
      <c r="F90" s="3"/>
      <c r="G90" s="3"/>
      <c r="H90" s="3"/>
      <c r="I90" s="3"/>
      <c r="J90" s="3"/>
      <c r="K90" s="3"/>
      <c r="L90" s="3"/>
      <c r="M90" s="3"/>
    </row>
    <row r="91" spans="1:16"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9" priority="95">
      <formula>COUNTIF(F2:M2,"&lt;&gt;" &amp; "")&gt;0</formula>
    </cfRule>
    <cfRule type="expression" dxfId="268"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topLeftCell="A26" workbookViewId="0">
      <selection activeCell="O6" sqref="O6"/>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14048</v>
      </c>
      <c r="G2" s="2">
        <v>14259</v>
      </c>
      <c r="H2" s="2">
        <v>10624</v>
      </c>
      <c r="I2" s="2">
        <v>9709</v>
      </c>
      <c r="J2" s="2">
        <v>6684</v>
      </c>
      <c r="K2" s="2">
        <v>4700</v>
      </c>
      <c r="L2" s="2">
        <v>6653</v>
      </c>
      <c r="M2" s="2">
        <v>15677</v>
      </c>
      <c r="O2" t="s">
        <v>150</v>
      </c>
    </row>
    <row r="3" spans="1:15" ht="16" x14ac:dyDescent="0.2">
      <c r="A3" s="6" t="str">
        <f>'Population Definitions'!$A$3</f>
        <v>Gen</v>
      </c>
      <c r="B3" t="s">
        <v>47</v>
      </c>
      <c r="C3" s="3"/>
      <c r="D3" s="2"/>
      <c r="E3" s="4" t="s">
        <v>18</v>
      </c>
      <c r="F3" s="2">
        <v>3181</v>
      </c>
      <c r="G3" s="2">
        <v>3228</v>
      </c>
      <c r="H3" s="2">
        <v>2405</v>
      </c>
      <c r="I3" s="2">
        <v>2198</v>
      </c>
      <c r="J3" s="2">
        <v>1513</v>
      </c>
      <c r="K3" s="2">
        <v>660</v>
      </c>
      <c r="L3" s="2">
        <v>2054</v>
      </c>
      <c r="M3" s="2">
        <v>3794</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67" priority="9">
      <formula>COUNTIF(F10:M10,"&lt;&gt;" &amp; "")&gt;0</formula>
    </cfRule>
    <cfRule type="expression" dxfId="266" priority="10">
      <formula>AND(COUNTIF(F10:M10,"&lt;&gt;" &amp; "")&gt;0,NOT(ISBLANK(D10)))</formula>
    </cfRule>
  </conditionalFormatting>
  <conditionalFormatting sqref="D11">
    <cfRule type="expression" dxfId="265" priority="11">
      <formula>COUNTIF(F11:M11,"&lt;&gt;" &amp; "")&gt;0</formula>
    </cfRule>
    <cfRule type="expression" dxfId="264" priority="12">
      <formula>AND(COUNTIF(F11:M11,"&lt;&gt;" &amp; "")&gt;0,NOT(ISBLANK(D11)))</formula>
    </cfRule>
  </conditionalFormatting>
  <conditionalFormatting sqref="D14">
    <cfRule type="expression" dxfId="263" priority="13">
      <formula>COUNTIF(F14:M14,"&lt;&gt;" &amp; "")&gt;0</formula>
    </cfRule>
    <cfRule type="expression" dxfId="262" priority="14">
      <formula>AND(COUNTIF(F14:M14,"&lt;&gt;" &amp; "")&gt;0,NOT(ISBLANK(D14)))</formula>
    </cfRule>
  </conditionalFormatting>
  <conditionalFormatting sqref="D15">
    <cfRule type="expression" dxfId="261" priority="15">
      <formula>COUNTIF(F15:M15,"&lt;&gt;" &amp; "")&gt;0</formula>
    </cfRule>
    <cfRule type="expression" dxfId="260" priority="16">
      <formula>AND(COUNTIF(F15:M15,"&lt;&gt;" &amp; "")&gt;0,NOT(ISBLANK(D15)))</formula>
    </cfRule>
  </conditionalFormatting>
  <conditionalFormatting sqref="D18">
    <cfRule type="expression" dxfId="259" priority="17">
      <formula>COUNTIF(F18:M18,"&lt;&gt;" &amp; "")&gt;0</formula>
    </cfRule>
    <cfRule type="expression" dxfId="258" priority="18">
      <formula>AND(COUNTIF(F18:M18,"&lt;&gt;" &amp; "")&gt;0,NOT(ISBLANK(D18)))</formula>
    </cfRule>
  </conditionalFormatting>
  <conditionalFormatting sqref="D19">
    <cfRule type="expression" dxfId="257" priority="19">
      <formula>COUNTIF(F19:M19,"&lt;&gt;" &amp; "")&gt;0</formula>
    </cfRule>
    <cfRule type="expression" dxfId="256" priority="20">
      <formula>AND(COUNTIF(F19:M19,"&lt;&gt;" &amp; "")&gt;0,NOT(ISBLANK(D19)))</formula>
    </cfRule>
  </conditionalFormatting>
  <conditionalFormatting sqref="D2">
    <cfRule type="expression" dxfId="255" priority="1">
      <formula>COUNTIF(F2:M2,"&lt;&gt;" &amp; "")&gt;0</formula>
    </cfRule>
    <cfRule type="expression" dxfId="254" priority="2">
      <formula>AND(COUNTIF(F2:M2,"&lt;&gt;" &amp; "")&gt;0,NOT(ISBLANK(D2)))</formula>
    </cfRule>
  </conditionalFormatting>
  <conditionalFormatting sqref="D22">
    <cfRule type="expression" dxfId="253" priority="21">
      <formula>COUNTIF(F22:M22,"&lt;&gt;" &amp; "")&gt;0</formula>
    </cfRule>
    <cfRule type="expression" dxfId="252" priority="22">
      <formula>AND(COUNTIF(F22:M22,"&lt;&gt;" &amp; "")&gt;0,NOT(ISBLANK(D22)))</formula>
    </cfRule>
  </conditionalFormatting>
  <conditionalFormatting sqref="D23">
    <cfRule type="expression" dxfId="251" priority="23">
      <formula>COUNTIF(F23:M23,"&lt;&gt;" &amp; "")&gt;0</formula>
    </cfRule>
    <cfRule type="expression" dxfId="250" priority="24">
      <formula>AND(COUNTIF(F23:M23,"&lt;&gt;" &amp; "")&gt;0,NOT(ISBLANK(D23)))</formula>
    </cfRule>
  </conditionalFormatting>
  <conditionalFormatting sqref="D26">
    <cfRule type="expression" dxfId="249" priority="25">
      <formula>COUNTIF(F26:M26,"&lt;&gt;" &amp; "")&gt;0</formula>
    </cfRule>
    <cfRule type="expression" dxfId="248" priority="26">
      <formula>AND(COUNTIF(F26:M26,"&lt;&gt;" &amp; "")&gt;0,NOT(ISBLANK(D26)))</formula>
    </cfRule>
  </conditionalFormatting>
  <conditionalFormatting sqref="D27">
    <cfRule type="expression" dxfId="247" priority="27">
      <formula>COUNTIF(F27:M27,"&lt;&gt;" &amp; "")&gt;0</formula>
    </cfRule>
    <cfRule type="expression" dxfId="246" priority="28">
      <formula>AND(COUNTIF(F27:M27,"&lt;&gt;" &amp; "")&gt;0,NOT(ISBLANK(D27)))</formula>
    </cfRule>
  </conditionalFormatting>
  <conditionalFormatting sqref="D3">
    <cfRule type="expression" dxfId="245" priority="3">
      <formula>COUNTIF(F3:M3,"&lt;&gt;" &amp; "")&gt;0</formula>
    </cfRule>
    <cfRule type="expression" dxfId="244" priority="4">
      <formula>AND(COUNTIF(F3:M3,"&lt;&gt;" &amp; "")&gt;0,NOT(ISBLANK(D3)))</formula>
    </cfRule>
  </conditionalFormatting>
  <conditionalFormatting sqref="D30">
    <cfRule type="expression" dxfId="243" priority="29">
      <formula>COUNTIF(F30:M30,"&lt;&gt;" &amp; "")&gt;0</formula>
    </cfRule>
    <cfRule type="expression" dxfId="242" priority="30">
      <formula>AND(COUNTIF(F30:M30,"&lt;&gt;" &amp; "")&gt;0,NOT(ISBLANK(D30)))</formula>
    </cfRule>
  </conditionalFormatting>
  <conditionalFormatting sqref="D31">
    <cfRule type="expression" dxfId="241" priority="31">
      <formula>COUNTIF(F31:M31,"&lt;&gt;" &amp; "")&gt;0</formula>
    </cfRule>
    <cfRule type="expression" dxfId="240" priority="32">
      <formula>AND(COUNTIF(F31:M31,"&lt;&gt;" &amp; "")&gt;0,NOT(ISBLANK(D31)))</formula>
    </cfRule>
  </conditionalFormatting>
  <conditionalFormatting sqref="D34">
    <cfRule type="expression" dxfId="239" priority="33">
      <formula>COUNTIF(F34:M34,"&lt;&gt;" &amp; "")&gt;0</formula>
    </cfRule>
    <cfRule type="expression" dxfId="238" priority="34">
      <formula>AND(COUNTIF(F34:M34,"&lt;&gt;" &amp; "")&gt;0,NOT(ISBLANK(D34)))</formula>
    </cfRule>
  </conditionalFormatting>
  <conditionalFormatting sqref="D35">
    <cfRule type="expression" dxfId="237" priority="35">
      <formula>COUNTIF(F35:M35,"&lt;&gt;" &amp; "")&gt;0</formula>
    </cfRule>
    <cfRule type="expression" dxfId="236" priority="36">
      <formula>AND(COUNTIF(F35:M35,"&lt;&gt;" &amp; "")&gt;0,NOT(ISBLANK(D35)))</formula>
    </cfRule>
  </conditionalFormatting>
  <conditionalFormatting sqref="D38">
    <cfRule type="expression" dxfId="235" priority="37">
      <formula>COUNTIF(F38:M38,"&lt;&gt;" &amp; "")&gt;0</formula>
    </cfRule>
    <cfRule type="expression" dxfId="234" priority="38">
      <formula>AND(COUNTIF(F38:M38,"&lt;&gt;" &amp; "")&gt;0,NOT(ISBLANK(D38)))</formula>
    </cfRule>
  </conditionalFormatting>
  <conditionalFormatting sqref="D39">
    <cfRule type="expression" dxfId="233" priority="39">
      <formula>COUNTIF(F39:M39,"&lt;&gt;" &amp; "")&gt;0</formula>
    </cfRule>
    <cfRule type="expression" dxfId="232" priority="40">
      <formula>AND(COUNTIF(F39:M39,"&lt;&gt;" &amp; "")&gt;0,NOT(ISBLANK(D39)))</formula>
    </cfRule>
  </conditionalFormatting>
  <conditionalFormatting sqref="D42">
    <cfRule type="expression" dxfId="231" priority="41">
      <formula>COUNTIF(F42:M42,"&lt;&gt;" &amp; "")&gt;0</formula>
    </cfRule>
    <cfRule type="expression" dxfId="230" priority="42">
      <formula>AND(COUNTIF(F42:M42,"&lt;&gt;" &amp; "")&gt;0,NOT(ISBLANK(D42)))</formula>
    </cfRule>
  </conditionalFormatting>
  <conditionalFormatting sqref="D43">
    <cfRule type="expression" dxfId="229" priority="43">
      <formula>COUNTIF(F43:M43,"&lt;&gt;" &amp; "")&gt;0</formula>
    </cfRule>
    <cfRule type="expression" dxfId="228" priority="44">
      <formula>AND(COUNTIF(F43:M43,"&lt;&gt;" &amp; "")&gt;0,NOT(ISBLANK(D43)))</formula>
    </cfRule>
  </conditionalFormatting>
  <conditionalFormatting sqref="D46">
    <cfRule type="expression" dxfId="227" priority="45">
      <formula>COUNTIF(F46:M46,"&lt;&gt;" &amp; "")&gt;0</formula>
    </cfRule>
    <cfRule type="expression" dxfId="226" priority="46">
      <formula>AND(COUNTIF(F46:M46,"&lt;&gt;" &amp; "")&gt;0,NOT(ISBLANK(D46)))</formula>
    </cfRule>
  </conditionalFormatting>
  <conditionalFormatting sqref="D47">
    <cfRule type="expression" dxfId="225" priority="47">
      <formula>COUNTIF(F47:M47,"&lt;&gt;" &amp; "")&gt;0</formula>
    </cfRule>
    <cfRule type="expression" dxfId="224" priority="48">
      <formula>AND(COUNTIF(F47:M47,"&lt;&gt;" &amp; "")&gt;0,NOT(ISBLANK(D47)))</formula>
    </cfRule>
  </conditionalFormatting>
  <conditionalFormatting sqref="D6">
    <cfRule type="expression" dxfId="223" priority="5">
      <formula>COUNTIF(F6:M6,"&lt;&gt;" &amp; "")&gt;0</formula>
    </cfRule>
    <cfRule type="expression" dxfId="222" priority="6">
      <formula>AND(COUNTIF(F6:M6,"&lt;&gt;" &amp; "")&gt;0,NOT(ISBLANK(D6)))</formula>
    </cfRule>
  </conditionalFormatting>
  <conditionalFormatting sqref="D7">
    <cfRule type="expression" dxfId="221" priority="7">
      <formula>COUNTIF(F7:M7,"&lt;&gt;" &amp; "")&gt;0</formula>
    </cfRule>
    <cfRule type="expression" dxfId="220"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D8" sqref="D8"/>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9" priority="9">
      <formula>COUNTIF(F10:M10,"&lt;&gt;" &amp; "")&gt;0</formula>
    </cfRule>
    <cfRule type="expression" dxfId="218" priority="10">
      <formula>AND(COUNTIF(F10:M10,"&lt;&gt;" &amp; "")&gt;0,NOT(ISBLANK(D10)))</formula>
    </cfRule>
  </conditionalFormatting>
  <conditionalFormatting sqref="D11">
    <cfRule type="expression" dxfId="217" priority="11">
      <formula>COUNTIF(F11:M11,"&lt;&gt;" &amp; "")&gt;0</formula>
    </cfRule>
    <cfRule type="expression" dxfId="216" priority="12">
      <formula>AND(COUNTIF(F11:M11,"&lt;&gt;" &amp; "")&gt;0,NOT(ISBLANK(D11)))</formula>
    </cfRule>
  </conditionalFormatting>
  <conditionalFormatting sqref="D14">
    <cfRule type="expression" dxfId="215" priority="13">
      <formula>COUNTIF(F14:M14,"&lt;&gt;" &amp; "")&gt;0</formula>
    </cfRule>
    <cfRule type="expression" dxfId="214" priority="14">
      <formula>AND(COUNTIF(F14:M14,"&lt;&gt;" &amp; "")&gt;0,NOT(ISBLANK(D14)))</formula>
    </cfRule>
  </conditionalFormatting>
  <conditionalFormatting sqref="D15">
    <cfRule type="expression" dxfId="213" priority="15">
      <formula>COUNTIF(F15:M15,"&lt;&gt;" &amp; "")&gt;0</formula>
    </cfRule>
    <cfRule type="expression" dxfId="212" priority="16">
      <formula>AND(COUNTIF(F15:M15,"&lt;&gt;" &amp; "")&gt;0,NOT(ISBLANK(D15)))</formula>
    </cfRule>
  </conditionalFormatting>
  <conditionalFormatting sqref="D2">
    <cfRule type="expression" dxfId="211" priority="1">
      <formula>COUNTIF(F2:M2,"&lt;&gt;" &amp; "")&gt;0</formula>
    </cfRule>
    <cfRule type="expression" dxfId="210" priority="2">
      <formula>AND(COUNTIF(F2:M2,"&lt;&gt;" &amp; "")&gt;0,NOT(ISBLANK(D2)))</formula>
    </cfRule>
  </conditionalFormatting>
  <conditionalFormatting sqref="D3">
    <cfRule type="expression" dxfId="209" priority="3">
      <formula>COUNTIF(F3:M3,"&lt;&gt;" &amp; "")&gt;0</formula>
    </cfRule>
    <cfRule type="expression" dxfId="208" priority="4">
      <formula>AND(COUNTIF(F3:M3,"&lt;&gt;" &amp; "")&gt;0,NOT(ISBLANK(D3)))</formula>
    </cfRule>
  </conditionalFormatting>
  <conditionalFormatting sqref="D6">
    <cfRule type="expression" dxfId="207" priority="5">
      <formula>COUNTIF(F6:M6,"&lt;&gt;" &amp; "")&gt;0</formula>
    </cfRule>
    <cfRule type="expression" dxfId="206" priority="6">
      <formula>AND(COUNTIF(F6:M6,"&lt;&gt;" &amp; "")&gt;0,NOT(ISBLANK(D6)))</formula>
    </cfRule>
  </conditionalFormatting>
  <conditionalFormatting sqref="D7">
    <cfRule type="expression" dxfId="205" priority="7">
      <formula>COUNTIF(F7:M7,"&lt;&gt;" &amp; "")&gt;0</formula>
    </cfRule>
    <cfRule type="expression" dxfId="204"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zoomScale="106" zoomScaleNormal="106" workbookViewId="0">
      <selection activeCell="F3" sqref="F3:G3"/>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c r="V1" s="1" t="s">
        <v>13</v>
      </c>
    </row>
    <row r="2" spans="1:25" ht="16" x14ac:dyDescent="0.2">
      <c r="A2" s="6" t="str">
        <f>'Population Definitions'!$A$2</f>
        <v>M 15+</v>
      </c>
      <c r="B2" t="s">
        <v>47</v>
      </c>
      <c r="C2" s="3">
        <f>0.1*D2</f>
        <v>1.1000000000000001E-2</v>
      </c>
      <c r="D2" s="3">
        <v>0.11</v>
      </c>
      <c r="E2" s="4" t="s">
        <v>18</v>
      </c>
      <c r="F2" s="4">
        <v>0.05</v>
      </c>
      <c r="G2" s="4">
        <v>0.05</v>
      </c>
      <c r="H2" s="4">
        <v>0.105</v>
      </c>
      <c r="I2" s="4">
        <v>0.105</v>
      </c>
      <c r="J2" s="4">
        <v>0.105</v>
      </c>
      <c r="K2" s="4">
        <v>0.105</v>
      </c>
      <c r="L2" s="4">
        <v>0.105</v>
      </c>
      <c r="M2" s="4">
        <v>0.105</v>
      </c>
      <c r="N2" s="4">
        <v>0.105</v>
      </c>
      <c r="O2" s="4">
        <v>0.105</v>
      </c>
      <c r="P2" s="4">
        <v>0.105</v>
      </c>
      <c r="Q2" s="4">
        <v>0.105</v>
      </c>
      <c r="R2" s="4">
        <v>0.105</v>
      </c>
      <c r="S2" s="4">
        <v>0.105</v>
      </c>
      <c r="T2" s="4">
        <v>0.105</v>
      </c>
      <c r="V2" s="3">
        <f>0.01</f>
        <v>0.01</v>
      </c>
      <c r="X2">
        <v>0.09</v>
      </c>
      <c r="Y2" t="s">
        <v>140</v>
      </c>
    </row>
    <row r="3" spans="1:25" ht="16" x14ac:dyDescent="0.2">
      <c r="A3" s="6" t="str">
        <f>'Population Definitions'!$A$3</f>
        <v>Gen</v>
      </c>
      <c r="B3" t="s">
        <v>47</v>
      </c>
      <c r="C3" s="3">
        <f>0.1*D3</f>
        <v>1E-3</v>
      </c>
      <c r="D3" s="3">
        <v>0.01</v>
      </c>
      <c r="E3" s="4" t="s">
        <v>18</v>
      </c>
      <c r="F3" s="4">
        <v>5.0000000000000001E-3</v>
      </c>
      <c r="G3" s="4">
        <v>5.0000000000000001E-3</v>
      </c>
      <c r="H3" s="4">
        <v>0.01</v>
      </c>
      <c r="I3" s="4">
        <v>0.01</v>
      </c>
      <c r="J3" s="4">
        <v>0.01</v>
      </c>
      <c r="K3" s="4">
        <v>0.01</v>
      </c>
      <c r="L3" s="4">
        <v>0.01</v>
      </c>
      <c r="M3" s="4">
        <v>0.01</v>
      </c>
      <c r="N3" s="4">
        <v>0.01</v>
      </c>
      <c r="O3" s="4">
        <v>0.01</v>
      </c>
      <c r="P3" s="4">
        <v>0.01</v>
      </c>
      <c r="Q3" s="4">
        <v>0.01</v>
      </c>
      <c r="R3" s="4">
        <v>0.01</v>
      </c>
      <c r="S3" s="4">
        <v>0.01</v>
      </c>
      <c r="T3" s="4">
        <v>0.01</v>
      </c>
      <c r="U3" s="4"/>
      <c r="V3" s="3">
        <f>0.01</f>
        <v>0.01</v>
      </c>
      <c r="W3" s="4"/>
      <c r="X3">
        <v>0.01</v>
      </c>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c r="O15" s="1" t="s">
        <v>13</v>
      </c>
    </row>
    <row r="16" spans="1:25" ht="16" x14ac:dyDescent="0.2">
      <c r="A16" s="6" t="str">
        <f>'Population Definitions'!$A$2</f>
        <v>M 15+</v>
      </c>
      <c r="B16" t="s">
        <v>69</v>
      </c>
      <c r="C16" s="3">
        <f>0.1*D16</f>
        <v>3.0000000000000001E-3</v>
      </c>
      <c r="D16" s="2">
        <v>0.03</v>
      </c>
      <c r="E16" s="4" t="s">
        <v>18</v>
      </c>
      <c r="F16" s="2"/>
      <c r="G16" s="2"/>
      <c r="H16" s="2"/>
      <c r="I16" s="2"/>
      <c r="J16" s="2"/>
      <c r="K16" s="2"/>
      <c r="L16" s="2"/>
      <c r="M16" s="2"/>
      <c r="O16" s="3">
        <v>0.02</v>
      </c>
    </row>
    <row r="17" spans="1:15" ht="16" x14ac:dyDescent="0.2">
      <c r="A17" s="6" t="str">
        <f>'Population Definitions'!$A$3</f>
        <v>Gen</v>
      </c>
      <c r="B17" t="s">
        <v>69</v>
      </c>
      <c r="C17" s="3">
        <f>0.1*D17</f>
        <v>3.0000000000000001E-3</v>
      </c>
      <c r="D17" s="2">
        <v>0.03</v>
      </c>
      <c r="E17" s="4" t="s">
        <v>18</v>
      </c>
      <c r="F17" s="2"/>
      <c r="G17" s="2"/>
      <c r="H17" s="2"/>
      <c r="I17" s="2"/>
      <c r="J17" s="2"/>
      <c r="K17" s="2"/>
      <c r="L17" s="2"/>
      <c r="M17" s="2"/>
      <c r="O17" s="3">
        <v>0.02</v>
      </c>
    </row>
    <row r="19" spans="1:15" ht="48" x14ac:dyDescent="0.2">
      <c r="A19" s="6" t="s">
        <v>70</v>
      </c>
      <c r="B19" s="1" t="s">
        <v>12</v>
      </c>
      <c r="C19" s="1" t="s">
        <v>13</v>
      </c>
      <c r="D19" s="1" t="s">
        <v>16</v>
      </c>
      <c r="E19" s="1"/>
      <c r="F19" s="1">
        <v>2011</v>
      </c>
      <c r="G19" s="1">
        <v>2012</v>
      </c>
      <c r="H19" s="1">
        <v>2013</v>
      </c>
      <c r="I19" s="1">
        <v>2014</v>
      </c>
      <c r="J19" s="1">
        <v>2015</v>
      </c>
      <c r="K19" s="1">
        <v>2016</v>
      </c>
      <c r="L19" s="1">
        <v>2017</v>
      </c>
      <c r="M19" s="1">
        <v>2018</v>
      </c>
      <c r="O19" s="1" t="s">
        <v>13</v>
      </c>
    </row>
    <row r="20" spans="1:15" ht="16" x14ac:dyDescent="0.2">
      <c r="A20" s="6" t="str">
        <f>'Population Definitions'!$A$2</f>
        <v>M 15+</v>
      </c>
      <c r="B20" t="s">
        <v>69</v>
      </c>
      <c r="C20" s="3">
        <f>0.1*D20</f>
        <v>1.4999999999999999E-2</v>
      </c>
      <c r="D20" s="2">
        <v>0.15</v>
      </c>
      <c r="E20" s="4" t="s">
        <v>18</v>
      </c>
      <c r="F20" s="2"/>
      <c r="G20" s="2"/>
      <c r="H20" s="2"/>
      <c r="I20" s="2"/>
      <c r="J20" s="2"/>
      <c r="K20" s="2"/>
      <c r="L20" s="2"/>
      <c r="M20" s="2"/>
      <c r="O20" s="3">
        <v>0.05</v>
      </c>
    </row>
    <row r="21" spans="1:15" ht="16" x14ac:dyDescent="0.2">
      <c r="A21" s="6" t="str">
        <f>'Population Definitions'!$A$3</f>
        <v>Gen</v>
      </c>
      <c r="B21" t="s">
        <v>69</v>
      </c>
      <c r="C21" s="3">
        <f>0.1*D21</f>
        <v>1.4999999999999999E-2</v>
      </c>
      <c r="D21" s="2">
        <v>0.15</v>
      </c>
      <c r="E21" s="4" t="s">
        <v>18</v>
      </c>
      <c r="F21" s="2"/>
      <c r="G21" s="2"/>
      <c r="H21" s="2"/>
      <c r="I21" s="2"/>
      <c r="J21" s="2"/>
      <c r="K21" s="2"/>
      <c r="L21" s="2"/>
      <c r="M21" s="2"/>
      <c r="O21" s="3">
        <v>0.05</v>
      </c>
    </row>
  </sheetData>
  <conditionalFormatting sqref="D10 D16:D17 D20:D21">
    <cfRule type="expression" dxfId="203" priority="9">
      <formula>COUNTIF(F10:M10,"&lt;&gt;" &amp; "")&gt;0</formula>
    </cfRule>
    <cfRule type="expression" dxfId="202" priority="10">
      <formula>AND(COUNTIF(F10:M10,"&lt;&gt;" &amp; "")&gt;0,NOT(ISBLANK(D10)))</formula>
    </cfRule>
  </conditionalFormatting>
  <conditionalFormatting sqref="D13">
    <cfRule type="expression" dxfId="201" priority="11">
      <formula>COUNTIF(F13:M13,"&lt;&gt;" &amp; "")&gt;0</formula>
    </cfRule>
    <cfRule type="expression" dxfId="200" priority="12">
      <formula>AND(COUNTIF(F13:M13,"&lt;&gt;" &amp; "")&gt;0,NOT(ISBLANK(D13)))</formula>
    </cfRule>
  </conditionalFormatting>
  <conditionalFormatting sqref="D2">
    <cfRule type="expression" dxfId="199" priority="1">
      <formula>COUNTIF(F2:M2,"&lt;&gt;" &amp; "")&gt;0</formula>
    </cfRule>
    <cfRule type="expression" dxfId="198" priority="2">
      <formula>AND(COUNTIF(F2:M2,"&lt;&gt;" &amp; "")&gt;0,NOT(ISBLANK(D2)))</formula>
    </cfRule>
  </conditionalFormatting>
  <conditionalFormatting sqref="D3">
    <cfRule type="expression" dxfId="197" priority="3">
      <formula>COUNTIF(F3:M3,"&lt;&gt;" &amp; "")&gt;0</formula>
    </cfRule>
    <cfRule type="expression" dxfId="196" priority="4">
      <formula>AND(COUNTIF(F3:M3,"&lt;&gt;" &amp; "")&gt;0,NOT(ISBLANK(D3)))</formula>
    </cfRule>
  </conditionalFormatting>
  <conditionalFormatting sqref="D6">
    <cfRule type="expression" dxfId="195" priority="5">
      <formula>COUNTIF(F6:M6,"&lt;&gt;" &amp; "")&gt;0</formula>
    </cfRule>
    <cfRule type="expression" dxfId="194" priority="6">
      <formula>AND(COUNTIF(F6:M6,"&lt;&gt;" &amp; "")&gt;0,NOT(ISBLANK(D6)))</formula>
    </cfRule>
  </conditionalFormatting>
  <conditionalFormatting sqref="D9">
    <cfRule type="expression" dxfId="193" priority="7">
      <formula>COUNTIF(F9:M9,"&lt;&gt;" &amp; "")&gt;0</formula>
    </cfRule>
    <cfRule type="expression" dxfId="192" priority="8">
      <formula>AND(COUNTIF(F9:M9,"&lt;&gt;" &amp; "")&gt;0,NOT(ISBLANK(D9)))</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topLeftCell="A25" workbookViewId="0">
      <selection activeCell="M52" sqref="M52"/>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c r="O28" t="s">
        <v>13</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91" priority="7">
      <formula>COUNTIF(F11:M11,"&lt;&gt;" &amp; "")&gt;0</formula>
    </cfRule>
    <cfRule type="expression" dxfId="190" priority="8">
      <formula>AND(COUNTIF(F11:M11,"&lt;&gt;" &amp; "")&gt;0,NOT(ISBLANK(D11)))</formula>
    </cfRule>
  </conditionalFormatting>
  <conditionalFormatting sqref="D12">
    <cfRule type="expression" dxfId="189" priority="9">
      <formula>COUNTIF(F12:M12,"&lt;&gt;" &amp; "")&gt;0</formula>
    </cfRule>
    <cfRule type="expression" dxfId="188" priority="10">
      <formula>AND(COUNTIF(F12:M12,"&lt;&gt;" &amp; "")&gt;0,NOT(ISBLANK(D12)))</formula>
    </cfRule>
  </conditionalFormatting>
  <conditionalFormatting sqref="D15">
    <cfRule type="expression" dxfId="187" priority="11">
      <formula>COUNTIF(F15:M15,"&lt;&gt;" &amp; "")&gt;0</formula>
    </cfRule>
    <cfRule type="expression" dxfId="186" priority="12">
      <formula>AND(COUNTIF(F15:M15,"&lt;&gt;" &amp; "")&gt;0,NOT(ISBLANK(D15)))</formula>
    </cfRule>
  </conditionalFormatting>
  <conditionalFormatting sqref="D18">
    <cfRule type="expression" dxfId="185" priority="13">
      <formula>COUNTIF(F18:M18,"&lt;&gt;" &amp; "")&gt;0</formula>
    </cfRule>
    <cfRule type="expression" dxfId="184" priority="14">
      <formula>AND(COUNTIF(F18:M18,"&lt;&gt;" &amp; "")&gt;0,NOT(ISBLANK(D18)))</formula>
    </cfRule>
  </conditionalFormatting>
  <conditionalFormatting sqref="D2">
    <cfRule type="expression" dxfId="183" priority="1">
      <formula>COUNTIF(F2:M2,"&lt;&gt;" &amp; "")&gt;0</formula>
    </cfRule>
    <cfRule type="expression" dxfId="182" priority="2">
      <formula>AND(COUNTIF(F2:M2,"&lt;&gt;" &amp; "")&gt;0,NOT(ISBLANK(D2)))</formula>
    </cfRule>
  </conditionalFormatting>
  <conditionalFormatting sqref="D21">
    <cfRule type="expression" dxfId="181" priority="15">
      <formula>COUNTIF(F21:M21,"&lt;&gt;" &amp; "")&gt;0</formula>
    </cfRule>
    <cfRule type="expression" dxfId="180" priority="16">
      <formula>AND(COUNTIF(F21:M21,"&lt;&gt;" &amp; "")&gt;0,NOT(ISBLANK(D21)))</formula>
    </cfRule>
  </conditionalFormatting>
  <conditionalFormatting sqref="D22">
    <cfRule type="expression" dxfId="179" priority="17">
      <formula>COUNTIF(F22:M22,"&lt;&gt;" &amp; "")&gt;0</formula>
    </cfRule>
    <cfRule type="expression" dxfId="178" priority="18">
      <formula>AND(COUNTIF(F22:M22,"&lt;&gt;" &amp; "")&gt;0,NOT(ISBLANK(D22)))</formula>
    </cfRule>
  </conditionalFormatting>
  <conditionalFormatting sqref="D25">
    <cfRule type="expression" dxfId="177" priority="19">
      <formula>COUNTIF(F25:M25,"&lt;&gt;" &amp; "")&gt;0</formula>
    </cfRule>
    <cfRule type="expression" dxfId="176" priority="20">
      <formula>AND(COUNTIF(F25:M25,"&lt;&gt;" &amp; "")&gt;0,NOT(ISBLANK(D25)))</formula>
    </cfRule>
  </conditionalFormatting>
  <conditionalFormatting sqref="D26">
    <cfRule type="expression" dxfId="175" priority="21">
      <formula>COUNTIF(F26:M26,"&lt;&gt;" &amp; "")&gt;0</formula>
    </cfRule>
    <cfRule type="expression" dxfId="174" priority="22">
      <formula>AND(COUNTIF(F26:M26,"&lt;&gt;" &amp; "")&gt;0,NOT(ISBLANK(D26)))</formula>
    </cfRule>
  </conditionalFormatting>
  <conditionalFormatting sqref="D29">
    <cfRule type="expression" dxfId="173" priority="23">
      <formula>COUNTIF(F29:M29,"&lt;&gt;" &amp; "")&gt;0</formula>
    </cfRule>
    <cfRule type="expression" dxfId="172" priority="24">
      <formula>AND(COUNTIF(F29:M29,"&lt;&gt;" &amp; "")&gt;0,NOT(ISBLANK(D29)))</formula>
    </cfRule>
  </conditionalFormatting>
  <conditionalFormatting sqref="D30">
    <cfRule type="expression" dxfId="171" priority="25">
      <formula>COUNTIF(F30:M30,"&lt;&gt;" &amp; "")&gt;0</formula>
    </cfRule>
    <cfRule type="expression" dxfId="170" priority="26">
      <formula>AND(COUNTIF(F30:M30,"&lt;&gt;" &amp; "")&gt;0,NOT(ISBLANK(D30)))</formula>
    </cfRule>
  </conditionalFormatting>
  <conditionalFormatting sqref="D33">
    <cfRule type="expression" dxfId="169" priority="27">
      <formula>COUNTIF(F33:M33,"&lt;&gt;" &amp; "")&gt;0</formula>
    </cfRule>
    <cfRule type="expression" dxfId="168" priority="28">
      <formula>AND(COUNTIF(F33:M33,"&lt;&gt;" &amp; "")&gt;0,NOT(ISBLANK(D33)))</formula>
    </cfRule>
  </conditionalFormatting>
  <conditionalFormatting sqref="D34">
    <cfRule type="expression" dxfId="167" priority="29">
      <formula>COUNTIF(F34:M34,"&lt;&gt;" &amp; "")&gt;0</formula>
    </cfRule>
    <cfRule type="expression" dxfId="166" priority="30">
      <formula>AND(COUNTIF(F34:M34,"&lt;&gt;" &amp; "")&gt;0,NOT(ISBLANK(D34)))</formula>
    </cfRule>
  </conditionalFormatting>
  <conditionalFormatting sqref="D37">
    <cfRule type="expression" dxfId="165" priority="31">
      <formula>COUNTIF(F37:M37,"&lt;&gt;" &amp; "")&gt;0</formula>
    </cfRule>
    <cfRule type="expression" dxfId="164" priority="32">
      <formula>AND(COUNTIF(F37:M37,"&lt;&gt;" &amp; "")&gt;0,NOT(ISBLANK(D37)))</formula>
    </cfRule>
  </conditionalFormatting>
  <conditionalFormatting sqref="D38">
    <cfRule type="expression" dxfId="163" priority="33">
      <formula>COUNTIF(F38:M38,"&lt;&gt;" &amp; "")&gt;0</formula>
    </cfRule>
    <cfRule type="expression" dxfId="162" priority="34">
      <formula>AND(COUNTIF(F38:M38,"&lt;&gt;" &amp; "")&gt;0,NOT(ISBLANK(D38)))</formula>
    </cfRule>
  </conditionalFormatting>
  <conditionalFormatting sqref="D41">
    <cfRule type="expression" dxfId="161" priority="35">
      <formula>COUNTIF(F41:M41,"&lt;&gt;" &amp; "")&gt;0</formula>
    </cfRule>
    <cfRule type="expression" dxfId="160" priority="36">
      <formula>AND(COUNTIF(F41:M41,"&lt;&gt;" &amp; "")&gt;0,NOT(ISBLANK(D41)))</formula>
    </cfRule>
  </conditionalFormatting>
  <conditionalFormatting sqref="D42">
    <cfRule type="expression" dxfId="159" priority="37">
      <formula>COUNTIF(F42:M42,"&lt;&gt;" &amp; "")&gt;0</formula>
    </cfRule>
    <cfRule type="expression" dxfId="158" priority="38">
      <formula>AND(COUNTIF(F42:M42,"&lt;&gt;" &amp; "")&gt;0,NOT(ISBLANK(D42)))</formula>
    </cfRule>
  </conditionalFormatting>
  <conditionalFormatting sqref="D45">
    <cfRule type="expression" dxfId="157" priority="39">
      <formula>COUNTIF(F45:M45,"&lt;&gt;" &amp; "")&gt;0</formula>
    </cfRule>
    <cfRule type="expression" dxfId="156" priority="40">
      <formula>AND(COUNTIF(F45:M45,"&lt;&gt;" &amp; "")&gt;0,NOT(ISBLANK(D45)))</formula>
    </cfRule>
  </conditionalFormatting>
  <conditionalFormatting sqref="D46">
    <cfRule type="expression" dxfId="155" priority="41">
      <formula>COUNTIF(F46:M46,"&lt;&gt;" &amp; "")&gt;0</formula>
    </cfRule>
    <cfRule type="expression" dxfId="154" priority="42">
      <formula>AND(COUNTIF(F46:M46,"&lt;&gt;" &amp; "")&gt;0,NOT(ISBLANK(D46)))</formula>
    </cfRule>
  </conditionalFormatting>
  <conditionalFormatting sqref="D5">
    <cfRule type="expression" dxfId="153" priority="3">
      <formula>COUNTIF(F5:M5,"&lt;&gt;" &amp; "")&gt;0</formula>
    </cfRule>
    <cfRule type="expression" dxfId="152" priority="4">
      <formula>AND(COUNTIF(F5:M5,"&lt;&gt;" &amp; "")&gt;0,NOT(ISBLANK(D5)))</formula>
    </cfRule>
  </conditionalFormatting>
  <conditionalFormatting sqref="D8">
    <cfRule type="expression" dxfId="151" priority="5">
      <formula>COUNTIF(F8:M8,"&lt;&gt;" &amp; "")&gt;0</formula>
    </cfRule>
    <cfRule type="expression" dxfId="150"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33"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48.232876712328768</v>
      </c>
      <c r="E22" s="4" t="s">
        <v>18</v>
      </c>
      <c r="F22" s="3"/>
      <c r="G22" s="3"/>
      <c r="H22" s="3"/>
      <c r="I22" s="3"/>
      <c r="J22" s="3"/>
      <c r="K22" s="3"/>
      <c r="L22" s="3"/>
      <c r="M22" s="3"/>
      <c r="O22" t="s">
        <v>132</v>
      </c>
    </row>
    <row r="23" spans="1:15" x14ac:dyDescent="0.2">
      <c r="A23" s="1" t="str">
        <f>'Population Definitions'!$A$3</f>
        <v>Gen</v>
      </c>
      <c r="B23" t="s">
        <v>14</v>
      </c>
      <c r="C23" s="3"/>
      <c r="D23" s="2">
        <f>1*Epidemic!F19/73</f>
        <v>10.917808219178083</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146.70833333333334</v>
      </c>
      <c r="E38" s="4" t="s">
        <v>18</v>
      </c>
      <c r="F38" s="2"/>
      <c r="G38" s="2"/>
      <c r="H38" s="2"/>
      <c r="I38" s="2"/>
      <c r="J38" s="2"/>
      <c r="K38" s="2"/>
      <c r="L38" s="2"/>
      <c r="M38" s="2"/>
      <c r="O38" t="s">
        <v>131</v>
      </c>
    </row>
    <row r="39" spans="1:15" x14ac:dyDescent="0.2">
      <c r="A39" s="1" t="str">
        <f>'Population Definitions'!$A$3</f>
        <v>Gen</v>
      </c>
      <c r="B39" t="s">
        <v>14</v>
      </c>
      <c r="C39" s="3"/>
      <c r="D39" s="2">
        <f>Epidemic!F19/73</f>
        <v>10.917808219178083</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9" priority="9">
      <formula>COUNTIF(F10:M10,"&lt;&gt;" &amp; "")&gt;0</formula>
    </cfRule>
    <cfRule type="expression" dxfId="148" priority="10">
      <formula>AND(COUNTIF(F10:M10,"&lt;&gt;" &amp; "")&gt;0,NOT(ISBLANK(D10)))</formula>
    </cfRule>
  </conditionalFormatting>
  <conditionalFormatting sqref="D14">
    <cfRule type="expression" dxfId="147" priority="13">
      <formula>COUNTIF(F14:M14,"&lt;&gt;" &amp; "")&gt;0</formula>
    </cfRule>
    <cfRule type="expression" dxfId="146" priority="14">
      <formula>AND(COUNTIF(F14:M14,"&lt;&gt;" &amp; "")&gt;0,NOT(ISBLANK(D14)))</formula>
    </cfRule>
  </conditionalFormatting>
  <conditionalFormatting sqref="D15">
    <cfRule type="expression" dxfId="145" priority="15">
      <formula>COUNTIF(F15:M15,"&lt;&gt;" &amp; "")&gt;0</formula>
    </cfRule>
    <cfRule type="expression" dxfId="144" priority="16">
      <formula>AND(COUNTIF(F15:M15,"&lt;&gt;" &amp; "")&gt;0,NOT(ISBLANK(D15)))</formula>
    </cfRule>
  </conditionalFormatting>
  <conditionalFormatting sqref="D18:D19">
    <cfRule type="expression" dxfId="143" priority="17">
      <formula>COUNTIF(F18:M18,"&lt;&gt;" &amp; "")&gt;0</formula>
    </cfRule>
    <cfRule type="expression" dxfId="142" priority="18">
      <formula>AND(COUNTIF(F18:M18,"&lt;&gt;" &amp; "")&gt;0,NOT(ISBLANK(D18)))</formula>
    </cfRule>
  </conditionalFormatting>
  <conditionalFormatting sqref="D26">
    <cfRule type="expression" dxfId="141" priority="25">
      <formula>COUNTIF(F26:M26,"&lt;&gt;" &amp; "")&gt;0</formula>
    </cfRule>
    <cfRule type="expression" dxfId="140" priority="26">
      <formula>AND(COUNTIF(F26:M26,"&lt;&gt;" &amp; "")&gt;0,NOT(ISBLANK(D26)))</formula>
    </cfRule>
  </conditionalFormatting>
  <conditionalFormatting sqref="D27">
    <cfRule type="expression" dxfId="139" priority="27">
      <formula>COUNTIF(F27:M27,"&lt;&gt;" &amp; "")&gt;0</formula>
    </cfRule>
    <cfRule type="expression" dxfId="138" priority="28">
      <formula>AND(COUNTIF(F27:M27,"&lt;&gt;" &amp; "")&gt;0,NOT(ISBLANK(D27)))</formula>
    </cfRule>
  </conditionalFormatting>
  <conditionalFormatting sqref="D30">
    <cfRule type="expression" dxfId="137" priority="29">
      <formula>COUNTIF(F30:M30,"&lt;&gt;" &amp; "")&gt;0</formula>
    </cfRule>
    <cfRule type="expression" dxfId="136" priority="30">
      <formula>AND(COUNTIF(F30:M30,"&lt;&gt;" &amp; "")&gt;0,NOT(ISBLANK(D30)))</formula>
    </cfRule>
  </conditionalFormatting>
  <conditionalFormatting sqref="D31">
    <cfRule type="expression" dxfId="135" priority="31">
      <formula>COUNTIF(F31:M31,"&lt;&gt;" &amp; "")&gt;0</formula>
    </cfRule>
    <cfRule type="expression" dxfId="134" priority="32">
      <formula>AND(COUNTIF(F31:M31,"&lt;&gt;" &amp; "")&gt;0,NOT(ISBLANK(D31)))</formula>
    </cfRule>
  </conditionalFormatting>
  <conditionalFormatting sqref="D34">
    <cfRule type="expression" dxfId="133" priority="33">
      <formula>COUNTIF(F34:M34,"&lt;&gt;" &amp; "")&gt;0</formula>
    </cfRule>
    <cfRule type="expression" dxfId="132" priority="34">
      <formula>AND(COUNTIF(F34:M34,"&lt;&gt;" &amp; "")&gt;0,NOT(ISBLANK(D34)))</formula>
    </cfRule>
  </conditionalFormatting>
  <conditionalFormatting sqref="D35">
    <cfRule type="expression" dxfId="131" priority="35">
      <formula>COUNTIF(F35:M35,"&lt;&gt;" &amp; "")&gt;0</formula>
    </cfRule>
    <cfRule type="expression" dxfId="130" priority="36">
      <formula>AND(COUNTIF(F35:M35,"&lt;&gt;" &amp; "")&gt;0,NOT(ISBLANK(D35)))</formula>
    </cfRule>
  </conditionalFormatting>
  <conditionalFormatting sqref="D42">
    <cfRule type="expression" dxfId="129" priority="41">
      <formula>COUNTIF(F42:M42,"&lt;&gt;" &amp; "")&gt;0</formula>
    </cfRule>
    <cfRule type="expression" dxfId="128" priority="42">
      <formula>AND(COUNTIF(F42:M42,"&lt;&gt;" &amp; "")&gt;0,NOT(ISBLANK(D42)))</formula>
    </cfRule>
  </conditionalFormatting>
  <conditionalFormatting sqref="D43">
    <cfRule type="expression" dxfId="127" priority="43">
      <formula>COUNTIF(F43:M43,"&lt;&gt;" &amp; "")&gt;0</formula>
    </cfRule>
    <cfRule type="expression" dxfId="126" priority="44">
      <formula>AND(COUNTIF(F43:M43,"&lt;&gt;" &amp; "")&gt;0,NOT(ISBLANK(D43)))</formula>
    </cfRule>
  </conditionalFormatting>
  <conditionalFormatting sqref="D46">
    <cfRule type="expression" dxfId="125" priority="45">
      <formula>COUNTIF(F46:M46,"&lt;&gt;" &amp; "")&gt;0</formula>
    </cfRule>
    <cfRule type="expression" dxfId="124" priority="46">
      <formula>AND(COUNTIF(F46:M46,"&lt;&gt;" &amp; "")&gt;0,NOT(ISBLANK(D46)))</formula>
    </cfRule>
  </conditionalFormatting>
  <conditionalFormatting sqref="D47">
    <cfRule type="expression" dxfId="123" priority="47">
      <formula>COUNTIF(F47:M47,"&lt;&gt;" &amp; "")&gt;0</formula>
    </cfRule>
    <cfRule type="expression" dxfId="122" priority="48">
      <formula>AND(COUNTIF(F47:M47,"&lt;&gt;" &amp; "")&gt;0,NOT(ISBLANK(D47)))</formula>
    </cfRule>
  </conditionalFormatting>
  <conditionalFormatting sqref="D50">
    <cfRule type="expression" dxfId="121" priority="49">
      <formula>COUNTIF(F50:M50,"&lt;&gt;" &amp; "")&gt;0</formula>
    </cfRule>
    <cfRule type="expression" dxfId="120" priority="50">
      <formula>AND(COUNTIF(F50:M50,"&lt;&gt;" &amp; "")&gt;0,NOT(ISBLANK(D50)))</formula>
    </cfRule>
  </conditionalFormatting>
  <conditionalFormatting sqref="D53">
    <cfRule type="expression" dxfId="119" priority="51">
      <formula>COUNTIF(F53:M53,"&lt;&gt;" &amp; "")&gt;0</formula>
    </cfRule>
    <cfRule type="expression" dxfId="118"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17" priority="9">
      <formula>COUNTIF(F10:M10,"&lt;&gt;" &amp; "")&gt;0</formula>
    </cfRule>
    <cfRule type="expression" dxfId="116" priority="10">
      <formula>AND(COUNTIF(F10:M10,"&lt;&gt;" &amp; "")&gt;0,NOT(ISBLANK(D10)))</formula>
    </cfRule>
  </conditionalFormatting>
  <conditionalFormatting sqref="D11">
    <cfRule type="expression" dxfId="115" priority="11">
      <formula>COUNTIF(F11:M11,"&lt;&gt;" &amp; "")&gt;0</formula>
    </cfRule>
    <cfRule type="expression" dxfId="114" priority="12">
      <formula>AND(COUNTIF(F11:M11,"&lt;&gt;" &amp; "")&gt;0,NOT(ISBLANK(D11)))</formula>
    </cfRule>
  </conditionalFormatting>
  <conditionalFormatting sqref="D14">
    <cfRule type="expression" dxfId="113" priority="13">
      <formula>COUNTIF(F14:M14,"&lt;&gt;" &amp; "")&gt;0</formula>
    </cfRule>
    <cfRule type="expression" dxfId="112" priority="14">
      <formula>AND(COUNTIF(F14:M14,"&lt;&gt;" &amp; "")&gt;0,NOT(ISBLANK(D14)))</formula>
    </cfRule>
  </conditionalFormatting>
  <conditionalFormatting sqref="D15">
    <cfRule type="expression" dxfId="111" priority="15">
      <formula>COUNTIF(F15:M15,"&lt;&gt;" &amp; "")&gt;0</formula>
    </cfRule>
    <cfRule type="expression" dxfId="110" priority="16">
      <formula>AND(COUNTIF(F15:M15,"&lt;&gt;" &amp; "")&gt;0,NOT(ISBLANK(D15)))</formula>
    </cfRule>
  </conditionalFormatting>
  <conditionalFormatting sqref="D18">
    <cfRule type="expression" dxfId="109" priority="17">
      <formula>COUNTIF(F18:M18,"&lt;&gt;" &amp; "")&gt;0</formula>
    </cfRule>
    <cfRule type="expression" dxfId="108" priority="18">
      <formula>AND(COUNTIF(F18:M18,"&lt;&gt;" &amp; "")&gt;0,NOT(ISBLANK(D18)))</formula>
    </cfRule>
  </conditionalFormatting>
  <conditionalFormatting sqref="D19">
    <cfRule type="expression" dxfId="107" priority="19">
      <formula>COUNTIF(F19:M19,"&lt;&gt;" &amp; "")&gt;0</formula>
    </cfRule>
    <cfRule type="expression" dxfId="106" priority="20">
      <formula>AND(COUNTIF(F19:M19,"&lt;&gt;" &amp; "")&gt;0,NOT(ISBLANK(D19)))</formula>
    </cfRule>
  </conditionalFormatting>
  <conditionalFormatting sqref="D2">
    <cfRule type="expression" dxfId="105" priority="1">
      <formula>COUNTIF(F2:M2,"&lt;&gt;" &amp; "")&gt;0</formula>
    </cfRule>
    <cfRule type="expression" dxfId="104" priority="2">
      <formula>AND(COUNTIF(F2:M2,"&lt;&gt;" &amp; "")&gt;0,NOT(ISBLANK(D2)))</formula>
    </cfRule>
  </conditionalFormatting>
  <conditionalFormatting sqref="D22">
    <cfRule type="expression" dxfId="103" priority="21">
      <formula>COUNTIF(F22:M22,"&lt;&gt;" &amp; "")&gt;0</formula>
    </cfRule>
    <cfRule type="expression" dxfId="102" priority="22">
      <formula>AND(COUNTIF(F22:M22,"&lt;&gt;" &amp; "")&gt;0,NOT(ISBLANK(D22)))</formula>
    </cfRule>
  </conditionalFormatting>
  <conditionalFormatting sqref="D23">
    <cfRule type="expression" dxfId="101" priority="23">
      <formula>COUNTIF(F23:M23,"&lt;&gt;" &amp; "")&gt;0</formula>
    </cfRule>
    <cfRule type="expression" dxfId="100" priority="24">
      <formula>AND(COUNTIF(F23:M23,"&lt;&gt;" &amp; "")&gt;0,NOT(ISBLANK(D23)))</formula>
    </cfRule>
  </conditionalFormatting>
  <conditionalFormatting sqref="D26">
    <cfRule type="expression" dxfId="99" priority="25">
      <formula>COUNTIF(F26:M26,"&lt;&gt;" &amp; "")&gt;0</formula>
    </cfRule>
    <cfRule type="expression" dxfId="98" priority="26">
      <formula>AND(COUNTIF(F26:M26,"&lt;&gt;" &amp; "")&gt;0,NOT(ISBLANK(D26)))</formula>
    </cfRule>
  </conditionalFormatting>
  <conditionalFormatting sqref="D29">
    <cfRule type="expression" dxfId="97" priority="27">
      <formula>COUNTIF(F29:M29,"&lt;&gt;" &amp; "")&gt;0</formula>
    </cfRule>
    <cfRule type="expression" dxfId="96" priority="28">
      <formula>AND(COUNTIF(F29:M29,"&lt;&gt;" &amp; "")&gt;0,NOT(ISBLANK(D29)))</formula>
    </cfRule>
  </conditionalFormatting>
  <conditionalFormatting sqref="D3">
    <cfRule type="expression" dxfId="95" priority="3">
      <formula>COUNTIF(F3:M3,"&lt;&gt;" &amp; "")&gt;0</formula>
    </cfRule>
    <cfRule type="expression" dxfId="94" priority="4">
      <formula>AND(COUNTIF(F3:M3,"&lt;&gt;" &amp; "")&gt;0,NOT(ISBLANK(D3)))</formula>
    </cfRule>
  </conditionalFormatting>
  <conditionalFormatting sqref="D32">
    <cfRule type="expression" dxfId="93" priority="29">
      <formula>COUNTIF(F32:M32,"&lt;&gt;" &amp; "")&gt;0</formula>
    </cfRule>
    <cfRule type="expression" dxfId="92" priority="30">
      <formula>AND(COUNTIF(F32:M32,"&lt;&gt;" &amp; "")&gt;0,NOT(ISBLANK(D32)))</formula>
    </cfRule>
  </conditionalFormatting>
  <conditionalFormatting sqref="D33">
    <cfRule type="expression" dxfId="91" priority="31">
      <formula>COUNTIF(F33:M33,"&lt;&gt;" &amp; "")&gt;0</formula>
    </cfRule>
    <cfRule type="expression" dxfId="90" priority="32">
      <formula>AND(COUNTIF(F33:M33,"&lt;&gt;" &amp; "")&gt;0,NOT(ISBLANK(D33)))</formula>
    </cfRule>
  </conditionalFormatting>
  <conditionalFormatting sqref="D36">
    <cfRule type="expression" dxfId="89" priority="33">
      <formula>COUNTIF(F36:M36,"&lt;&gt;" &amp; "")&gt;0</formula>
    </cfRule>
    <cfRule type="expression" dxfId="88" priority="34">
      <formula>AND(COUNTIF(F36:M36,"&lt;&gt;" &amp; "")&gt;0,NOT(ISBLANK(D36)))</formula>
    </cfRule>
  </conditionalFormatting>
  <conditionalFormatting sqref="D37">
    <cfRule type="expression" dxfId="87" priority="35">
      <formula>COUNTIF(F37:M37,"&lt;&gt;" &amp; "")&gt;0</formula>
    </cfRule>
    <cfRule type="expression" dxfId="86" priority="36">
      <formula>AND(COUNTIF(F37:M37,"&lt;&gt;" &amp; "")&gt;0,NOT(ISBLANK(D37)))</formula>
    </cfRule>
  </conditionalFormatting>
  <conditionalFormatting sqref="D40">
    <cfRule type="expression" dxfId="85" priority="37">
      <formula>COUNTIF(F40:M40,"&lt;&gt;" &amp; "")&gt;0</formula>
    </cfRule>
    <cfRule type="expression" dxfId="84" priority="38">
      <formula>AND(COUNTIF(F40:M40,"&lt;&gt;" &amp; "")&gt;0,NOT(ISBLANK(D40)))</formula>
    </cfRule>
  </conditionalFormatting>
  <conditionalFormatting sqref="D41">
    <cfRule type="expression" dxfId="83" priority="39">
      <formula>COUNTIF(F41:M41,"&lt;&gt;" &amp; "")&gt;0</formula>
    </cfRule>
    <cfRule type="expression" dxfId="82" priority="40">
      <formula>AND(COUNTIF(F41:M41,"&lt;&gt;" &amp; "")&gt;0,NOT(ISBLANK(D41)))</formula>
    </cfRule>
  </conditionalFormatting>
  <conditionalFormatting sqref="D44">
    <cfRule type="expression" dxfId="81" priority="41">
      <formula>COUNTIF(F44:M44,"&lt;&gt;" &amp; "")&gt;0</formula>
    </cfRule>
    <cfRule type="expression" dxfId="80" priority="42">
      <formula>AND(COUNTIF(F44:M44,"&lt;&gt;" &amp; "")&gt;0,NOT(ISBLANK(D44)))</formula>
    </cfRule>
  </conditionalFormatting>
  <conditionalFormatting sqref="D47">
    <cfRule type="expression" dxfId="79" priority="43">
      <formula>COUNTIF(F47:M47,"&lt;&gt;" &amp; "")&gt;0</formula>
    </cfRule>
    <cfRule type="expression" dxfId="78" priority="44">
      <formula>AND(COUNTIF(F47:M47,"&lt;&gt;" &amp; "")&gt;0,NOT(ISBLANK(D47)))</formula>
    </cfRule>
  </conditionalFormatting>
  <conditionalFormatting sqref="D50">
    <cfRule type="expression" dxfId="77" priority="45">
      <formula>COUNTIF(F50:M50,"&lt;&gt;" &amp; "")&gt;0</formula>
    </cfRule>
    <cfRule type="expression" dxfId="76" priority="46">
      <formula>AND(COUNTIF(F50:M50,"&lt;&gt;" &amp; "")&gt;0,NOT(ISBLANK(D50)))</formula>
    </cfRule>
  </conditionalFormatting>
  <conditionalFormatting sqref="D53">
    <cfRule type="expression" dxfId="75" priority="47">
      <formula>COUNTIF(F53:M53,"&lt;&gt;" &amp; "")&gt;0</formula>
    </cfRule>
    <cfRule type="expression" dxfId="74" priority="48">
      <formula>AND(COUNTIF(F53:M53,"&lt;&gt;" &amp; "")&gt;0,NOT(ISBLANK(D53)))</formula>
    </cfRule>
  </conditionalFormatting>
  <conditionalFormatting sqref="D54">
    <cfRule type="expression" dxfId="73" priority="49">
      <formula>COUNTIF(F54:M54,"&lt;&gt;" &amp; "")&gt;0</formula>
    </cfRule>
    <cfRule type="expression" dxfId="72" priority="50">
      <formula>AND(COUNTIF(F54:M54,"&lt;&gt;" &amp; "")&gt;0,NOT(ISBLANK(D54)))</formula>
    </cfRule>
  </conditionalFormatting>
  <conditionalFormatting sqref="D57">
    <cfRule type="expression" dxfId="71" priority="51">
      <formula>COUNTIF(F57:M57,"&lt;&gt;" &amp; "")&gt;0</formula>
    </cfRule>
    <cfRule type="expression" dxfId="70" priority="52">
      <formula>AND(COUNTIF(F57:M57,"&lt;&gt;" &amp; "")&gt;0,NOT(ISBLANK(D57)))</formula>
    </cfRule>
  </conditionalFormatting>
  <conditionalFormatting sqref="D58">
    <cfRule type="expression" dxfId="69" priority="53">
      <formula>COUNTIF(F58:M58,"&lt;&gt;" &amp; "")&gt;0</formula>
    </cfRule>
    <cfRule type="expression" dxfId="68" priority="54">
      <formula>AND(COUNTIF(F58:M58,"&lt;&gt;" &amp; "")&gt;0,NOT(ISBLANK(D58)))</formula>
    </cfRule>
  </conditionalFormatting>
  <conditionalFormatting sqref="D6">
    <cfRule type="expression" dxfId="67" priority="5">
      <formula>COUNTIF(F6:M6,"&lt;&gt;" &amp; "")&gt;0</formula>
    </cfRule>
    <cfRule type="expression" dxfId="66" priority="6">
      <formula>AND(COUNTIF(F6:M6,"&lt;&gt;" &amp; "")&gt;0,NOT(ISBLANK(D6)))</formula>
    </cfRule>
  </conditionalFormatting>
  <conditionalFormatting sqref="D7">
    <cfRule type="expression" dxfId="65" priority="7">
      <formula>COUNTIF(F7:M7,"&lt;&gt;" &amp; "")&gt;0</formula>
    </cfRule>
    <cfRule type="expression" dxfId="64"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2020-03-04T03:50:40Z</dcterms:modified>
  <cp:category>atomica:databook</cp:category>
</cp:coreProperties>
</file>