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Checklist" sheetId="1" r:id="rId1"/>
    <sheet name="Grade" sheetId="2" r:id="rId2"/>
  </sheets>
  <externalReferences>
    <externalReference r:id="rId3"/>
  </externalReferences>
  <definedNames>
    <definedName name="COURSE" localSheetId="0">#REF!</definedName>
    <definedName name="COURSE">#REF!</definedName>
    <definedName name="CoursesExt">[1]Select1!$U$16</definedName>
    <definedName name="CoursesTab">[1]Select1!$U$15</definedName>
    <definedName name="CURR" localSheetId="0">#REF!</definedName>
    <definedName name="CURR">#REF!</definedName>
    <definedName name="GRADE">[1]Select1!$R$21</definedName>
    <definedName name="IDX">[1]Select1!$R$15</definedName>
    <definedName name="IS_TR">[1]Select1!$R$19</definedName>
    <definedName name="_xlnm.Print_Area" localSheetId="0">Checklist!$A$1:$W$52</definedName>
    <definedName name="SKS">[1]Select1!$R$20</definedName>
    <definedName name="SMT" localSheetId="0">#REF!</definedName>
    <definedName name="SM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1" l="1"/>
  <c r="G52" i="1"/>
  <c r="P38" i="1"/>
  <c r="G38" i="1"/>
  <c r="N52" i="1"/>
  <c r="E52" i="1"/>
  <c r="N38" i="1"/>
  <c r="E38" i="1"/>
  <c r="N26" i="1"/>
  <c r="P26" i="1" s="1"/>
  <c r="G26" i="1"/>
  <c r="E26" i="1"/>
  <c r="N14" i="1"/>
  <c r="E14" i="1"/>
  <c r="G14" i="1" s="1"/>
  <c r="P14" i="1" l="1"/>
  <c r="V8" i="1"/>
  <c r="V9" i="1"/>
  <c r="V10" i="1"/>
  <c r="V11" i="1"/>
  <c r="V12" i="1"/>
  <c r="V7" i="1"/>
  <c r="V28" i="1"/>
  <c r="T18" i="1" l="1"/>
  <c r="T17" i="1"/>
  <c r="T16" i="1"/>
  <c r="T25" i="1"/>
  <c r="T24" i="1"/>
  <c r="T23" i="1"/>
  <c r="T22" i="1" l="1"/>
  <c r="T28" i="1" l="1"/>
  <c r="T27" i="1"/>
  <c r="T26" i="1"/>
  <c r="V16" i="1" l="1"/>
  <c r="V27" i="1" l="1"/>
  <c r="V22" i="1"/>
  <c r="V26" i="1"/>
  <c r="V24" i="1"/>
  <c r="V23" i="1"/>
  <c r="V25" i="1"/>
  <c r="C14" i="1" l="1"/>
  <c r="L14" i="1"/>
  <c r="V18" i="1"/>
  <c r="C26" i="1" l="1"/>
  <c r="V17" i="1"/>
  <c r="L26" i="1" l="1"/>
  <c r="L38" i="1" l="1"/>
  <c r="C38" i="1"/>
  <c r="L52" i="1" l="1"/>
  <c r="C52" i="1"/>
</calcChain>
</file>

<file path=xl/sharedStrings.xml><?xml version="1.0" encoding="utf-8"?>
<sst xmlns="http://schemas.openxmlformats.org/spreadsheetml/2006/main" count="146" uniqueCount="68">
  <si>
    <t>INSTITUT TEKNOLOGI BANDUNG</t>
  </si>
  <si>
    <t>GRADUATION CHECKLIST</t>
  </si>
  <si>
    <t xml:space="preserve">NIM </t>
  </si>
  <si>
    <t>:</t>
  </si>
  <si>
    <t>Judicium Date:</t>
  </si>
  <si>
    <t xml:space="preserve">Name </t>
  </si>
  <si>
    <t>Graduation Date:</t>
  </si>
  <si>
    <t>1st Semester</t>
  </si>
  <si>
    <t xml:space="preserve">2nd Semester </t>
  </si>
  <si>
    <t>Code</t>
  </si>
  <si>
    <t>Course</t>
  </si>
  <si>
    <t>SCH</t>
  </si>
  <si>
    <t>Grade</t>
  </si>
  <si>
    <t>REX</t>
  </si>
  <si>
    <t xml:space="preserve">MBS </t>
  </si>
  <si>
    <t>ET</t>
  </si>
  <si>
    <t xml:space="preserve">GE </t>
  </si>
  <si>
    <t>Final Examination</t>
  </si>
  <si>
    <t>No</t>
  </si>
  <si>
    <t>Date</t>
  </si>
  <si>
    <t>Passed</t>
  </si>
  <si>
    <t xml:space="preserve">total SCH= </t>
  </si>
  <si>
    <t>GPA=</t>
  </si>
  <si>
    <t>GPA Checklist</t>
  </si>
  <si>
    <t xml:space="preserve">3rd Semester </t>
  </si>
  <si>
    <t xml:space="preserve">4th Semester </t>
  </si>
  <si>
    <t>Criteria</t>
  </si>
  <si>
    <t>Score</t>
  </si>
  <si>
    <t>Min</t>
  </si>
  <si>
    <t>GPA CPL</t>
  </si>
  <si>
    <t>GPA BL</t>
  </si>
  <si>
    <t>GPA</t>
  </si>
  <si>
    <t>SCH Checklist</t>
  </si>
  <si>
    <t>Total</t>
  </si>
  <si>
    <t>R</t>
  </si>
  <si>
    <t>E</t>
  </si>
  <si>
    <t>X</t>
  </si>
  <si>
    <t>MBS</t>
  </si>
  <si>
    <t xml:space="preserve">5th Semester </t>
  </si>
  <si>
    <t xml:space="preserve">6th Semester </t>
  </si>
  <si>
    <t>GE</t>
  </si>
  <si>
    <t>Checked by Academic Adviser</t>
  </si>
  <si>
    <t xml:space="preserve">7th Semester </t>
  </si>
  <si>
    <t>8th Semester</t>
  </si>
  <si>
    <t>Approved by Program Chair</t>
  </si>
  <si>
    <t xml:space="preserve">Abbr: </t>
  </si>
  <si>
    <t>R (Required), E (Electives), X(External Electives)</t>
  </si>
  <si>
    <t>SCH (Semester Credit Hours), GPA (Grade Point Average), CGPA (Cummulative GPA)</t>
  </si>
  <si>
    <t>`</t>
  </si>
  <si>
    <t>MBS (Math and Basic Sciences), ET (Engineering Topics), GE (General Education)</t>
  </si>
  <si>
    <t>CPL (Common Preparatory Level), BL (Bachelor Level)</t>
  </si>
  <si>
    <t>%yudisiumDate%</t>
  </si>
  <si>
    <t>%graduationDate%</t>
  </si>
  <si>
    <t>%nameAA%</t>
  </si>
  <si>
    <t>%nipAA%</t>
  </si>
  <si>
    <t>%namePC%</t>
  </si>
  <si>
    <t>%nipPC%</t>
  </si>
  <si>
    <t>ENGINEERING PHYSICS PROGRAM</t>
  </si>
  <si>
    <t>Tabel Grade</t>
  </si>
  <si>
    <t>A</t>
  </si>
  <si>
    <t>AB</t>
  </si>
  <si>
    <t>B</t>
  </si>
  <si>
    <t>BC</t>
  </si>
  <si>
    <t>C</t>
  </si>
  <si>
    <t>CD</t>
  </si>
  <si>
    <t>D</t>
  </si>
  <si>
    <t>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</si>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</sst>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9"/>
      <color theme="0"/>
      <name val="Arial"/>
      <family val="2"/>
    </font>
    <font>
      <sz val="9"/>
      <color indexed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1" fillId="0" borderId="0"/>
    <xf numFmtId="0" fontId="11" fillId="0" borderId="0"/>
  </cellStyleXfs>
  <cellXfs count="126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2" fillId="0" borderId="0" xfId="2" applyNumberFormat="1" applyFont="1" applyAlignment="1">
      <alignment vertical="center"/>
    </xf>
    <xf numFmtId="0" fontId="8" fillId="0" borderId="0" xfId="0" applyFont="1"/>
    <xf numFmtId="0" fontId="13" fillId="0" borderId="0" xfId="2" applyNumberFormat="1" applyFont="1" applyAlignment="1">
      <alignment horizontal="center"/>
    </xf>
    <xf numFmtId="0" fontId="14" fillId="0" borderId="0" xfId="2" applyNumberFormat="1" applyFont="1" applyAlignment="1">
      <alignment horizontal="center"/>
    </xf>
    <xf numFmtId="0" fontId="11" fillId="0" borderId="0" xfId="2" applyNumberFormat="1" applyFont="1" applyAlignment="1">
      <alignment horizontal="center"/>
    </xf>
    <xf numFmtId="0" fontId="14" fillId="0" borderId="0" xfId="2" applyFont="1"/>
    <xf numFmtId="0" fontId="11" fillId="0" borderId="0" xfId="2" applyNumberFormat="1" applyFont="1"/>
    <xf numFmtId="0" fontId="15" fillId="0" borderId="0" xfId="2" applyNumberFormat="1" applyFont="1"/>
    <xf numFmtId="0" fontId="13" fillId="0" borderId="0" xfId="2" applyFont="1" applyFill="1" applyAlignment="1">
      <alignment horizontal="right" vertical="center"/>
    </xf>
    <xf numFmtId="2" fontId="13" fillId="0" borderId="2" xfId="2" applyNumberFormat="1" applyFont="1" applyFill="1" applyBorder="1" applyAlignment="1">
      <alignment horizontal="right" vertical="center"/>
    </xf>
    <xf numFmtId="0" fontId="10" fillId="0" borderId="0" xfId="0" applyFont="1" applyFill="1"/>
    <xf numFmtId="2" fontId="13" fillId="0" borderId="0" xfId="2" applyNumberFormat="1" applyFont="1" applyFill="1" applyAlignment="1">
      <alignment horizontal="left" vertical="center"/>
    </xf>
    <xf numFmtId="0" fontId="9" fillId="0" borderId="0" xfId="2" applyNumberFormat="1" applyFont="1" applyFill="1" applyAlignment="1">
      <alignment vertical="center"/>
    </xf>
    <xf numFmtId="0" fontId="16" fillId="0" borderId="0" xfId="2" applyFont="1" applyAlignment="1">
      <alignment horizontal="center"/>
    </xf>
    <xf numFmtId="0" fontId="9" fillId="0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7" fillId="0" borderId="0" xfId="2" applyFont="1"/>
    <xf numFmtId="0" fontId="10" fillId="0" borderId="0" xfId="0" applyFont="1"/>
    <xf numFmtId="0" fontId="13" fillId="2" borderId="3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/>
    </xf>
    <xf numFmtId="49" fontId="13" fillId="2" borderId="3" xfId="2" applyNumberFormat="1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10" fillId="0" borderId="3" xfId="2" applyFont="1" applyBorder="1" applyAlignment="1">
      <alignment horizontal="left" vertical="center"/>
    </xf>
    <xf numFmtId="0" fontId="10" fillId="0" borderId="3" xfId="2" applyFont="1" applyBorder="1" applyAlignment="1">
      <alignment horizontal="center" vertical="center"/>
    </xf>
    <xf numFmtId="0" fontId="9" fillId="4" borderId="3" xfId="2" applyFont="1" applyFill="1" applyBorder="1" applyAlignment="1">
      <alignment horizontal="center"/>
    </xf>
    <xf numFmtId="0" fontId="9" fillId="0" borderId="0" xfId="2" applyNumberFormat="1" applyFont="1" applyAlignment="1">
      <alignment horizontal="center"/>
    </xf>
    <xf numFmtId="1" fontId="9" fillId="0" borderId="0" xfId="2" applyNumberFormat="1" applyFont="1" applyAlignment="1">
      <alignment horizontal="center"/>
    </xf>
    <xf numFmtId="0" fontId="9" fillId="0" borderId="0" xfId="2" applyFont="1" applyBorder="1" applyAlignment="1">
      <alignment horizontal="center"/>
    </xf>
    <xf numFmtId="0" fontId="9" fillId="4" borderId="3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right" vertical="center"/>
    </xf>
    <xf numFmtId="0" fontId="13" fillId="4" borderId="3" xfId="2" applyFont="1" applyFill="1" applyBorder="1" applyAlignment="1">
      <alignment horizontal="center" vertical="center"/>
    </xf>
    <xf numFmtId="0" fontId="16" fillId="0" borderId="0" xfId="2" applyFont="1" applyFill="1" applyAlignment="1">
      <alignment horizontal="center"/>
    </xf>
    <xf numFmtId="0" fontId="9" fillId="0" borderId="3" xfId="2" applyFont="1" applyBorder="1" applyAlignment="1">
      <alignment horizontal="left"/>
    </xf>
    <xf numFmtId="2" fontId="9" fillId="0" borderId="3" xfId="2" applyNumberFormat="1" applyFont="1" applyBorder="1" applyAlignment="1">
      <alignment horizontal="center" vertical="center"/>
    </xf>
    <xf numFmtId="0" fontId="16" fillId="0" borderId="0" xfId="2" applyFont="1"/>
    <xf numFmtId="0" fontId="13" fillId="0" borderId="0" xfId="2" applyFont="1"/>
    <xf numFmtId="0" fontId="9" fillId="0" borderId="0" xfId="2" applyFont="1" applyFill="1" applyAlignment="1">
      <alignment horizontal="center"/>
    </xf>
    <xf numFmtId="0" fontId="9" fillId="0" borderId="0" xfId="2" applyNumberFormat="1" applyFont="1" applyFill="1" applyAlignment="1">
      <alignment horizontal="center"/>
    </xf>
    <xf numFmtId="1" fontId="9" fillId="0" borderId="0" xfId="2" applyNumberFormat="1" applyFont="1" applyFill="1" applyAlignment="1">
      <alignment horizontal="center"/>
    </xf>
    <xf numFmtId="0" fontId="9" fillId="0" borderId="0" xfId="2" applyFont="1" applyFill="1"/>
    <xf numFmtId="0" fontId="17" fillId="0" borderId="0" xfId="2" applyFont="1" applyFill="1"/>
    <xf numFmtId="0" fontId="9" fillId="0" borderId="3" xfId="2" applyFont="1" applyFill="1" applyBorder="1" applyAlignment="1">
      <alignment horizontal="left"/>
    </xf>
    <xf numFmtId="0" fontId="18" fillId="0" borderId="0" xfId="0" applyFont="1" applyBorder="1"/>
    <xf numFmtId="0" fontId="10" fillId="0" borderId="0" xfId="0" applyFont="1" applyBorder="1"/>
    <xf numFmtId="0" fontId="11" fillId="0" borderId="0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9" fillId="0" borderId="0" xfId="2" applyNumberFormat="1" applyFont="1" applyFill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9" fillId="0" borderId="0" xfId="2" applyNumberFormat="1" applyFont="1" applyBorder="1" applyAlignment="1">
      <alignment horizontal="center"/>
    </xf>
    <xf numFmtId="0" fontId="10" fillId="0" borderId="7" xfId="2" applyFont="1" applyBorder="1" applyAlignment="1">
      <alignment horizontal="left" vertical="center"/>
    </xf>
    <xf numFmtId="0" fontId="10" fillId="0" borderId="7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Border="1" applyAlignment="1">
      <alignment horizontal="left" vertical="center"/>
    </xf>
    <xf numFmtId="0" fontId="11" fillId="0" borderId="0" xfId="2" applyFont="1" applyBorder="1"/>
    <xf numFmtId="0" fontId="9" fillId="0" borderId="0" xfId="2" applyFont="1" applyFill="1" applyAlignment="1">
      <alignment horizontal="right" vertical="center"/>
    </xf>
    <xf numFmtId="0" fontId="9" fillId="0" borderId="0" xfId="2" applyFont="1" applyAlignment="1">
      <alignment vertical="center"/>
    </xf>
    <xf numFmtId="0" fontId="9" fillId="0" borderId="0" xfId="2" applyNumberFormat="1" applyFont="1" applyAlignment="1">
      <alignment vertical="top" wrapText="1"/>
    </xf>
    <xf numFmtId="0" fontId="9" fillId="0" borderId="0" xfId="2" applyNumberFormat="1" applyFont="1" applyAlignment="1">
      <alignment horizontal="left" vertical="top" wrapText="1"/>
    </xf>
    <xf numFmtId="0" fontId="16" fillId="0" borderId="0" xfId="2" applyFont="1" applyFill="1" applyAlignment="1">
      <alignment horizontal="right" vertical="center"/>
    </xf>
    <xf numFmtId="0" fontId="19" fillId="0" borderId="0" xfId="2" applyFont="1" applyFill="1" applyAlignment="1">
      <alignment horizontal="right" vertical="center"/>
    </xf>
    <xf numFmtId="0" fontId="19" fillId="0" borderId="0" xfId="2" applyFont="1" applyAlignment="1">
      <alignment vertical="center"/>
    </xf>
    <xf numFmtId="0" fontId="19" fillId="0" borderId="0" xfId="2" applyFont="1"/>
    <xf numFmtId="0" fontId="20" fillId="0" borderId="0" xfId="2" applyFont="1"/>
    <xf numFmtId="0" fontId="16" fillId="0" borderId="0" xfId="2" applyFont="1" applyBorder="1" applyAlignment="1">
      <alignment vertical="center"/>
    </xf>
    <xf numFmtId="0" fontId="19" fillId="0" borderId="0" xfId="2" applyNumberFormat="1" applyFont="1" applyAlignment="1">
      <alignment vertical="top" wrapText="1"/>
    </xf>
    <xf numFmtId="0" fontId="21" fillId="0" borderId="0" xfId="2" applyFont="1" applyFill="1" applyAlignment="1">
      <alignment horizontal="right" vertical="center"/>
    </xf>
    <xf numFmtId="0" fontId="22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9" fillId="0" borderId="0" xfId="2" applyFont="1" applyAlignment="1">
      <alignment horizontal="left" vertical="center"/>
    </xf>
    <xf numFmtId="0" fontId="19" fillId="0" borderId="0" xfId="2" applyFont="1" applyFill="1" applyAlignment="1">
      <alignment vertical="center"/>
    </xf>
    <xf numFmtId="0" fontId="11" fillId="0" borderId="0" xfId="3" applyFont="1"/>
    <xf numFmtId="0" fontId="11" fillId="0" borderId="0" xfId="3"/>
    <xf numFmtId="0" fontId="19" fillId="0" borderId="0" xfId="2" applyFont="1" applyAlignment="1">
      <alignment horizontal="center"/>
    </xf>
    <xf numFmtId="0" fontId="22" fillId="0" borderId="0" xfId="2" applyFont="1" applyAlignment="1">
      <alignment vertical="center"/>
    </xf>
    <xf numFmtId="0" fontId="21" fillId="0" borderId="0" xfId="2" applyFont="1" applyFill="1" applyAlignment="1">
      <alignment vertical="center"/>
    </xf>
    <xf numFmtId="0" fontId="21" fillId="0" borderId="0" xfId="2" applyFont="1" applyAlignment="1">
      <alignment horizontal="center"/>
    </xf>
    <xf numFmtId="0" fontId="9" fillId="0" borderId="8" xfId="1" applyFont="1" applyBorder="1" applyAlignment="1">
      <alignment vertical="center"/>
    </xf>
    <xf numFmtId="0" fontId="9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/>
    </xf>
    <xf numFmtId="2" fontId="9" fillId="0" borderId="8" xfId="1" applyNumberFormat="1" applyFont="1" applyBorder="1" applyAlignment="1">
      <alignment horizontal="center" vertical="center"/>
    </xf>
    <xf numFmtId="0" fontId="24" fillId="0" borderId="0" xfId="0" applyFont="1" applyBorder="1"/>
    <xf numFmtId="0" fontId="13" fillId="0" borderId="0" xfId="2" applyFont="1" applyFill="1" applyAlignment="1">
      <alignment horizontal="center" vertical="center"/>
    </xf>
    <xf numFmtId="2" fontId="13" fillId="0" borderId="2" xfId="2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2" fontId="13" fillId="0" borderId="0" xfId="2" applyNumberFormat="1" applyFont="1" applyFill="1" applyAlignment="1">
      <alignment horizontal="center" vertical="center"/>
    </xf>
    <xf numFmtId="0" fontId="9" fillId="0" borderId="0" xfId="2" applyNumberFormat="1" applyFont="1" applyAlignment="1">
      <alignment horizontal="left" vertical="top" wrapText="1"/>
    </xf>
    <xf numFmtId="0" fontId="19" fillId="0" borderId="0" xfId="2" applyNumberFormat="1" applyFont="1" applyAlignment="1">
      <alignment horizontal="left" vertical="top" wrapText="1"/>
    </xf>
    <xf numFmtId="0" fontId="13" fillId="0" borderId="2" xfId="2" applyFont="1" applyFill="1" applyBorder="1" applyAlignment="1">
      <alignment horizontal="left" vertical="center"/>
    </xf>
    <xf numFmtId="2" fontId="13" fillId="4" borderId="4" xfId="2" applyNumberFormat="1" applyFont="1" applyFill="1" applyBorder="1" applyAlignment="1">
      <alignment horizontal="center" vertical="center"/>
    </xf>
    <xf numFmtId="2" fontId="13" fillId="4" borderId="5" xfId="2" applyNumberFormat="1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/>
    </xf>
    <xf numFmtId="0" fontId="9" fillId="3" borderId="6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/>
    </xf>
    <xf numFmtId="164" fontId="9" fillId="0" borderId="8" xfId="1" applyNumberFormat="1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64" fontId="23" fillId="0" borderId="0" xfId="0" applyNumberFormat="1" applyFont="1" applyBorder="1" applyAlignment="1">
      <alignment horizontal="left"/>
    </xf>
    <xf numFmtId="164" fontId="9" fillId="0" borderId="0" xfId="1" applyNumberFormat="1" applyFont="1" applyBorder="1" applyAlignment="1">
      <alignment horizontal="left" vertical="center"/>
    </xf>
    <xf numFmtId="0" fontId="9" fillId="3" borderId="3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/>
    </xf>
    <xf numFmtId="0" fontId="9" fillId="4" borderId="5" xfId="2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0" fillId="0" borderId="0" xfId="0" applyFill="1"/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26" fillId="0" borderId="0" xfId="0" applyFont="1" applyFill="1"/>
    <xf numFmtId="0" fontId="26" fillId="3" borderId="3" xfId="0" applyFont="1" applyFill="1" applyBorder="1" applyAlignment="1">
      <alignment horizontal="left"/>
    </xf>
    <xf numFmtId="2" fontId="27" fillId="6" borderId="9" xfId="0" applyNumberFormat="1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/>
    </xf>
    <xf numFmtId="2" fontId="27" fillId="6" borderId="9" xfId="0" applyNumberFormat="1" applyFont="1" applyFill="1" applyBorder="1" applyAlignment="1">
      <alignment horizontal="center" vertical="center"/>
    </xf>
    <xf numFmtId="2" fontId="27" fillId="6" borderId="10" xfId="0" applyNumberFormat="1" applyFont="1" applyFill="1" applyBorder="1" applyAlignment="1">
      <alignment horizontal="center" vertical="center"/>
    </xf>
  </cellXfs>
  <cellStyles count="4">
    <cellStyle name="Explanatory Text" xfId="1" builtinId="53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38100</xdr:rowOff>
    </xdr:from>
    <xdr:to>
      <xdr:col>0</xdr:col>
      <xdr:colOff>609600</xdr:colOff>
      <xdr:row>2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"/>
          <a:ext cx="4762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G%20Asra,%20%20%20%20%20Raka%20Graduation%20Check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Select1"/>
      <sheetName val="Petunjuk"/>
      <sheetName val="Equivalency"/>
      <sheetName val="Options"/>
      <sheetName val="CoursesTU"/>
      <sheetName val="CoursesTE"/>
      <sheetName val="Courses"/>
      <sheetName val="Faculty"/>
      <sheetName val="Chair"/>
      <sheetName val="Students"/>
      <sheetName val="13311058"/>
      <sheetName val="13311094"/>
    </sheetNames>
    <sheetDataSet>
      <sheetData sheetId="0"/>
      <sheetData sheetId="1">
        <row r="15">
          <cell r="R15" t="str">
            <v>13311058!$A$4:$A$88</v>
          </cell>
          <cell r="U15" t="str">
            <v>CoursesTF!$A$4:$J$168</v>
          </cell>
        </row>
        <row r="16">
          <cell r="U16" t="str">
            <v>Courses!$A$4:$J$168</v>
          </cell>
        </row>
        <row r="19">
          <cell r="R19" t="str">
            <v>13311058!$K$4:$K$88</v>
          </cell>
        </row>
        <row r="20">
          <cell r="R20" t="str">
            <v>13311058!$D$4:$D$88</v>
          </cell>
        </row>
        <row r="21">
          <cell r="R21" t="str">
            <v>13311058!$I$4:$I$88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90"/>
  <sheetViews>
    <sheetView showGridLines="0" tabSelected="1" topLeftCell="A19" zoomScaleNormal="100" workbookViewId="0">
      <selection activeCell="K33" sqref="K33"/>
    </sheetView>
  </sheetViews>
  <sheetFormatPr defaultColWidth="8.85546875" defaultRowHeight="15" x14ac:dyDescent="0.25"/>
  <cols>
    <col min="1" max="1" width="10.7109375" customWidth="1"/>
    <col min="2" max="2" width="38.7109375" customWidth="1"/>
    <col min="3" max="8" width="5.7109375" customWidth="1"/>
    <col min="9" max="9" width="1.7109375" customWidth="1"/>
    <col min="10" max="10" width="10.7109375" customWidth="1"/>
    <col min="11" max="11" width="38.7109375" customWidth="1"/>
    <col min="12" max="17" width="5.7109375" customWidth="1"/>
    <col min="18" max="18" width="1.7109375" customWidth="1"/>
    <col min="20" max="20" width="8" customWidth="1"/>
    <col min="21" max="21" width="8.85546875" customWidth="1"/>
    <col min="22" max="22" width="7.7109375" customWidth="1"/>
    <col min="23" max="23" width="6.5703125" customWidth="1"/>
  </cols>
  <sheetData>
    <row r="1" spans="1:57" s="1" customFormat="1" ht="21" thickBot="1" x14ac:dyDescent="0.35">
      <c r="B1" s="2" t="s">
        <v>0</v>
      </c>
      <c r="D1" s="3"/>
      <c r="E1" s="109" t="s">
        <v>1</v>
      </c>
      <c r="F1" s="109"/>
      <c r="G1" s="109"/>
      <c r="H1" s="109"/>
      <c r="I1" s="109"/>
      <c r="J1" s="109"/>
      <c r="K1" s="109"/>
      <c r="L1" s="4"/>
      <c r="M1" s="4"/>
      <c r="N1" s="4"/>
      <c r="O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57" s="1" customFormat="1" ht="15.95" customHeight="1" x14ac:dyDescent="0.25">
      <c r="B2" s="5" t="s">
        <v>57</v>
      </c>
      <c r="D2" s="7"/>
      <c r="F2" s="8"/>
      <c r="G2" s="9" t="s">
        <v>2</v>
      </c>
      <c r="H2" s="8"/>
      <c r="I2" s="8" t="s">
        <v>3</v>
      </c>
      <c r="J2" s="110"/>
      <c r="K2" s="110"/>
      <c r="L2" s="110"/>
      <c r="M2" s="110"/>
      <c r="N2" s="110"/>
      <c r="O2" s="110"/>
      <c r="P2" s="110"/>
      <c r="Q2" s="110"/>
      <c r="S2" s="10" t="s">
        <v>4</v>
      </c>
      <c r="T2" s="11"/>
      <c r="U2" s="111" t="s">
        <v>51</v>
      </c>
      <c r="V2" s="111"/>
      <c r="W2" s="111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57" s="1" customFormat="1" ht="15.95" customHeight="1" x14ac:dyDescent="0.25">
      <c r="B3" s="9"/>
      <c r="D3" s="9"/>
      <c r="F3" s="8"/>
      <c r="G3" s="12" t="s">
        <v>5</v>
      </c>
      <c r="H3" s="8"/>
      <c r="I3" s="8" t="s">
        <v>3</v>
      </c>
      <c r="J3" s="110"/>
      <c r="K3" s="110"/>
      <c r="L3" s="110"/>
      <c r="M3" s="110"/>
      <c r="N3" s="110"/>
      <c r="O3" s="110"/>
      <c r="P3" s="110"/>
      <c r="Q3" s="110"/>
      <c r="S3" s="13" t="s">
        <v>6</v>
      </c>
      <c r="T3" s="14"/>
      <c r="U3" s="112" t="s">
        <v>52</v>
      </c>
      <c r="V3" s="112"/>
      <c r="W3" s="112"/>
      <c r="X3" s="15"/>
      <c r="Y3" s="15"/>
      <c r="Z3" s="16"/>
      <c r="AA3" s="16"/>
      <c r="AB3" s="16"/>
      <c r="AC3" s="16"/>
      <c r="AD3" s="16"/>
      <c r="AE3" s="16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</row>
    <row r="4" spans="1:57" s="30" customFormat="1" ht="15.95" customHeight="1" x14ac:dyDescent="0.2">
      <c r="A4" s="101" t="s">
        <v>7</v>
      </c>
      <c r="B4" s="101"/>
      <c r="C4" s="20"/>
      <c r="D4" s="20"/>
      <c r="E4" s="21"/>
      <c r="F4" s="22"/>
      <c r="G4" s="23"/>
      <c r="H4" s="24"/>
      <c r="I4" s="25"/>
      <c r="J4" s="101" t="s">
        <v>8</v>
      </c>
      <c r="K4" s="101"/>
      <c r="L4" s="20"/>
      <c r="M4" s="20"/>
      <c r="N4" s="21"/>
      <c r="O4" s="22"/>
      <c r="P4" s="23"/>
      <c r="Q4" s="26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</row>
    <row r="5" spans="1:57" s="30" customFormat="1" ht="15.95" customHeight="1" x14ac:dyDescent="0.2">
      <c r="A5" s="31" t="s">
        <v>9</v>
      </c>
      <c r="B5" s="31" t="s">
        <v>10</v>
      </c>
      <c r="C5" s="31" t="s">
        <v>11</v>
      </c>
      <c r="D5" s="32" t="s">
        <v>12</v>
      </c>
      <c r="E5" s="33" t="s">
        <v>13</v>
      </c>
      <c r="F5" s="33" t="s">
        <v>14</v>
      </c>
      <c r="G5" s="31" t="s">
        <v>15</v>
      </c>
      <c r="H5" s="33" t="s">
        <v>16</v>
      </c>
      <c r="I5" s="25"/>
      <c r="J5" s="31" t="s">
        <v>9</v>
      </c>
      <c r="K5" s="31" t="s">
        <v>10</v>
      </c>
      <c r="L5" s="31" t="s">
        <v>11</v>
      </c>
      <c r="M5" s="32" t="s">
        <v>12</v>
      </c>
      <c r="N5" s="33" t="s">
        <v>13</v>
      </c>
      <c r="O5" s="33" t="s">
        <v>14</v>
      </c>
      <c r="P5" s="31" t="s">
        <v>15</v>
      </c>
      <c r="Q5" s="33" t="s">
        <v>16</v>
      </c>
      <c r="R5" s="27"/>
      <c r="S5" s="113" t="s">
        <v>17</v>
      </c>
      <c r="T5" s="113"/>
      <c r="U5" s="113"/>
      <c r="V5" s="113"/>
      <c r="W5" s="27"/>
      <c r="X5" s="27"/>
      <c r="Y5" s="27"/>
      <c r="Z5" s="27"/>
      <c r="AA5" s="27"/>
      <c r="AB5" s="27"/>
      <c r="AC5" s="27"/>
      <c r="AD5" s="27"/>
      <c r="AE5" s="27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57" s="30" customFormat="1" ht="15.95" customHeight="1" x14ac:dyDescent="0.2">
      <c r="A6" s="90"/>
      <c r="B6" s="90"/>
      <c r="C6" s="91"/>
      <c r="D6" s="91"/>
      <c r="E6" s="91"/>
      <c r="F6" s="91"/>
      <c r="G6" s="91"/>
      <c r="H6" s="91"/>
      <c r="I6" s="25"/>
      <c r="J6" s="90"/>
      <c r="K6" s="90"/>
      <c r="L6" s="91"/>
      <c r="M6" s="91"/>
      <c r="N6" s="91"/>
      <c r="O6" s="91"/>
      <c r="P6" s="91"/>
      <c r="Q6" s="91"/>
      <c r="R6" s="27"/>
      <c r="S6" s="38" t="s">
        <v>18</v>
      </c>
      <c r="T6" s="114" t="s">
        <v>19</v>
      </c>
      <c r="U6" s="115"/>
      <c r="V6" s="38" t="s">
        <v>20</v>
      </c>
      <c r="W6" s="27"/>
      <c r="X6" s="27"/>
      <c r="Y6" s="27"/>
      <c r="Z6" s="27"/>
      <c r="AA6" s="27"/>
      <c r="AB6" s="27"/>
      <c r="AC6" s="39"/>
      <c r="AD6" s="39"/>
      <c r="AE6" s="4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 s="30" customFormat="1" ht="15.95" customHeight="1" x14ac:dyDescent="0.2">
      <c r="A7" s="90"/>
      <c r="B7" s="90"/>
      <c r="C7" s="91"/>
      <c r="D7" s="91"/>
      <c r="E7" s="91"/>
      <c r="F7" s="91"/>
      <c r="G7" s="91"/>
      <c r="H7" s="91"/>
      <c r="I7" s="25"/>
      <c r="J7" s="90"/>
      <c r="K7" s="90"/>
      <c r="L7" s="91"/>
      <c r="M7" s="91"/>
      <c r="N7" s="91"/>
      <c r="O7" s="91"/>
      <c r="P7" s="91"/>
      <c r="Q7" s="91"/>
      <c r="R7" s="27"/>
      <c r="S7" s="92"/>
      <c r="T7" s="107"/>
      <c r="U7" s="107"/>
      <c r="V7" s="35" t="str">
        <f>IF(W7=1,"√","")</f>
        <v/>
      </c>
      <c r="W7" s="25"/>
      <c r="X7" s="27"/>
      <c r="Y7" s="27"/>
      <c r="Z7" s="27"/>
      <c r="AA7" s="27"/>
      <c r="AB7" s="27"/>
      <c r="AC7" s="39"/>
      <c r="AD7" s="39"/>
      <c r="AE7" s="40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57" s="30" customFormat="1" ht="15.95" customHeight="1" x14ac:dyDescent="0.2">
      <c r="A8" s="90"/>
      <c r="B8" s="90"/>
      <c r="C8" s="91"/>
      <c r="D8" s="91"/>
      <c r="E8" s="91"/>
      <c r="F8" s="91"/>
      <c r="G8" s="91"/>
      <c r="H8" s="91"/>
      <c r="I8" s="25"/>
      <c r="J8" s="90"/>
      <c r="K8" s="90"/>
      <c r="L8" s="91"/>
      <c r="M8" s="91"/>
      <c r="N8" s="91"/>
      <c r="O8" s="91"/>
      <c r="P8" s="91"/>
      <c r="Q8" s="91"/>
      <c r="R8" s="27"/>
      <c r="S8" s="92"/>
      <c r="T8" s="107"/>
      <c r="U8" s="107"/>
      <c r="V8" s="35" t="str">
        <f t="shared" ref="V8:V12" si="0">IF(W8=1,"√","")</f>
        <v/>
      </c>
      <c r="W8" s="25"/>
      <c r="X8" s="27"/>
      <c r="Y8" s="27"/>
      <c r="Z8" s="27"/>
      <c r="AA8" s="27"/>
      <c r="AB8" s="27"/>
      <c r="AC8" s="39"/>
      <c r="AD8" s="39"/>
      <c r="AE8" s="40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s="30" customFormat="1" ht="15.95" customHeight="1" x14ac:dyDescent="0.2">
      <c r="A9" s="90"/>
      <c r="B9" s="90"/>
      <c r="C9" s="91"/>
      <c r="D9" s="91"/>
      <c r="E9" s="91"/>
      <c r="F9" s="91"/>
      <c r="G9" s="91"/>
      <c r="H9" s="91"/>
      <c r="I9" s="25"/>
      <c r="J9" s="90"/>
      <c r="K9" s="90"/>
      <c r="L9" s="91"/>
      <c r="M9" s="91"/>
      <c r="N9" s="91"/>
      <c r="O9" s="91"/>
      <c r="P9" s="91"/>
      <c r="Q9" s="91"/>
      <c r="R9" s="27"/>
      <c r="S9" s="92"/>
      <c r="T9" s="107"/>
      <c r="U9" s="107"/>
      <c r="V9" s="35" t="str">
        <f t="shared" si="0"/>
        <v/>
      </c>
      <c r="W9" s="25"/>
      <c r="X9" s="27"/>
      <c r="Y9" s="27"/>
      <c r="Z9" s="27"/>
      <c r="AA9" s="27"/>
      <c r="AB9" s="27"/>
      <c r="AC9" s="39"/>
      <c r="AD9" s="39"/>
      <c r="AE9" s="40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s="30" customFormat="1" ht="15.95" customHeight="1" x14ac:dyDescent="0.2">
      <c r="A10" s="90"/>
      <c r="B10" s="90"/>
      <c r="C10" s="91"/>
      <c r="D10" s="91"/>
      <c r="E10" s="91"/>
      <c r="F10" s="91"/>
      <c r="G10" s="91"/>
      <c r="H10" s="91"/>
      <c r="I10" s="25"/>
      <c r="J10" s="90"/>
      <c r="K10" s="90"/>
      <c r="L10" s="91"/>
      <c r="M10" s="91"/>
      <c r="N10" s="91"/>
      <c r="O10" s="91"/>
      <c r="P10" s="91"/>
      <c r="Q10" s="91"/>
      <c r="R10" s="27"/>
      <c r="S10" s="92"/>
      <c r="T10" s="107"/>
      <c r="U10" s="107"/>
      <c r="V10" s="35" t="str">
        <f t="shared" si="0"/>
        <v/>
      </c>
      <c r="W10" s="25"/>
      <c r="X10" s="27"/>
      <c r="Y10" s="27"/>
      <c r="Z10" s="27"/>
      <c r="AA10" s="27"/>
      <c r="AB10" s="27"/>
      <c r="AC10" s="39"/>
      <c r="AD10" s="39"/>
      <c r="AE10" s="40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</row>
    <row r="11" spans="1:57" s="30" customFormat="1" ht="15.95" customHeight="1" x14ac:dyDescent="0.2">
      <c r="A11" s="90"/>
      <c r="B11" s="90"/>
      <c r="C11" s="91"/>
      <c r="D11" s="91"/>
      <c r="E11" s="91"/>
      <c r="F11" s="91"/>
      <c r="G11" s="91"/>
      <c r="H11" s="91"/>
      <c r="I11" s="25"/>
      <c r="J11" s="90"/>
      <c r="K11" s="90"/>
      <c r="L11" s="91"/>
      <c r="M11" s="91"/>
      <c r="N11" s="91"/>
      <c r="O11" s="91"/>
      <c r="P11" s="91"/>
      <c r="Q11" s="91"/>
      <c r="R11" s="27"/>
      <c r="S11" s="92"/>
      <c r="T11" s="107"/>
      <c r="U11" s="107"/>
      <c r="V11" s="35" t="str">
        <f t="shared" si="0"/>
        <v/>
      </c>
      <c r="W11" s="25"/>
      <c r="X11" s="27"/>
      <c r="Y11" s="27"/>
      <c r="Z11" s="27"/>
      <c r="AA11" s="27"/>
      <c r="AB11" s="27"/>
      <c r="AC11" s="39"/>
      <c r="AD11" s="39"/>
      <c r="AE11" s="40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</row>
    <row r="12" spans="1:57" s="30" customFormat="1" ht="15.95" customHeight="1" x14ac:dyDescent="0.2">
      <c r="A12" s="90"/>
      <c r="B12" s="90"/>
      <c r="C12" s="91"/>
      <c r="D12" s="91"/>
      <c r="E12" s="91"/>
      <c r="F12" s="91"/>
      <c r="G12" s="91"/>
      <c r="H12" s="91"/>
      <c r="I12" s="25"/>
      <c r="J12" s="90"/>
      <c r="K12" s="90"/>
      <c r="L12" s="91"/>
      <c r="M12" s="91"/>
      <c r="N12" s="91"/>
      <c r="O12" s="91"/>
      <c r="P12" s="91"/>
      <c r="Q12" s="91"/>
      <c r="R12" s="27"/>
      <c r="S12" s="92"/>
      <c r="T12" s="107"/>
      <c r="U12" s="107"/>
      <c r="V12" s="35" t="str">
        <f t="shared" si="0"/>
        <v/>
      </c>
      <c r="W12" s="25"/>
      <c r="X12" s="27"/>
      <c r="Y12" s="27"/>
      <c r="Z12" s="27"/>
      <c r="AA12" s="27"/>
      <c r="AB12" s="27"/>
      <c r="AC12" s="39"/>
      <c r="AD12" s="39"/>
      <c r="AE12" s="40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spans="1:57" s="30" customFormat="1" ht="15.95" customHeight="1" x14ac:dyDescent="0.2">
      <c r="A13" s="90"/>
      <c r="B13" s="90"/>
      <c r="C13" s="91"/>
      <c r="D13" s="91"/>
      <c r="E13" s="91"/>
      <c r="F13" s="91"/>
      <c r="G13" s="91"/>
      <c r="H13" s="91"/>
      <c r="I13" s="25"/>
      <c r="J13" s="90"/>
      <c r="K13" s="90"/>
      <c r="L13" s="91"/>
      <c r="M13" s="91"/>
      <c r="N13" s="91"/>
      <c r="O13" s="91"/>
      <c r="P13" s="91"/>
      <c r="Q13" s="91"/>
      <c r="R13" s="27"/>
      <c r="S13" s="41"/>
      <c r="T13" s="108"/>
      <c r="U13" s="108"/>
      <c r="V13" s="41"/>
      <c r="W13" s="27"/>
      <c r="X13" s="27"/>
      <c r="Y13" s="27"/>
      <c r="Z13" s="27"/>
      <c r="AA13" s="27"/>
      <c r="AB13" s="27"/>
      <c r="AC13" s="39"/>
      <c r="AD13" s="39"/>
      <c r="AE13" s="40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spans="1:57" s="30" customFormat="1" ht="15.95" customHeight="1" x14ac:dyDescent="0.2">
      <c r="A14" s="42"/>
      <c r="B14" s="43" t="s">
        <v>21</v>
      </c>
      <c r="C14" s="42">
        <f>SUM(C6:C13)</f>
        <v>0</v>
      </c>
      <c r="D14" s="44" t="s">
        <v>22</v>
      </c>
      <c r="E14" s="122" t="e">
        <f>(IFERROR(VLOOKUP(D6,Grade!$A$2:$B$10,2)*C6,0) +
IFERROR(VLOOKUP(D7,Grade!$A$2:$B$10,2)*C7,0) +
IFERROR(VLOOKUP(D8,Grade!$A$2:$B$10,2)*C8,0) +
IFERROR(VLOOKUP(D9,Grade!$A$2:$B$10,2)*C9,0) +
IFERROR(VLOOKUP(D10,Grade!$A$2:$B$10,2)*C10,0) +
IFERROR(VLOOKUP(D11,Grade!$A$2:$B$10,2)*C11,0) +
IFERROR(VLOOKUP(D12,Grade!$A$2:$B$10,2)*C12,0) +
IFERROR(VLOOKUP(D13,Grade!$A$2:$B$10,2)*C13,0)) / C14</f>
        <v>#DIV/0!</v>
      </c>
      <c r="F14" s="123"/>
      <c r="G14" s="124" t="e">
        <f>E14</f>
        <v>#DIV/0!</v>
      </c>
      <c r="H14" s="123"/>
      <c r="I14" s="25"/>
      <c r="J14" s="42"/>
      <c r="K14" s="43" t="s">
        <v>21</v>
      </c>
      <c r="L14" s="42">
        <f>SUM(L6:L13)</f>
        <v>0</v>
      </c>
      <c r="M14" s="44" t="s">
        <v>22</v>
      </c>
      <c r="N14" s="122" t="e">
        <f>(IFERROR(VLOOKUP(M6,Grade!$A$2:$B$10,2)*L6,0) +
IFERROR(VLOOKUP(M7,Grade!$A$2:$B$10,2)*L7,0) +
IFERROR(VLOOKUP(M8,Grade!$A$2:$B$10,2)*L8,0) +
IFERROR(VLOOKUP(M9,Grade!$A$2:$B$10,2)*L9,0) +
IFERROR(VLOOKUP(M10,Grade!$A$2:$B$10,2)*L10,0) +
IFERROR(VLOOKUP(M11,Grade!$A$2:$B$10,2)*L11,0) +
IFERROR(VLOOKUP(M12,Grade!$A$2:$B$10,2)*L12,0) +
IFERROR(VLOOKUP(M13,Grade!$A$2:$B$10,2)*L13,0)) / L14</f>
        <v>#DIV/0!</v>
      </c>
      <c r="O14" s="123"/>
      <c r="P14" s="124" t="e">
        <f>((C14*E14)+(L14*N14))/(C14+L14)</f>
        <v>#DIV/0!</v>
      </c>
      <c r="Q14" s="125"/>
      <c r="R14" s="27"/>
      <c r="S14" s="104" t="s">
        <v>23</v>
      </c>
      <c r="T14" s="105"/>
      <c r="U14" s="105"/>
      <c r="V14" s="106"/>
      <c r="W14" s="27"/>
      <c r="X14" s="27"/>
      <c r="Y14" s="27"/>
      <c r="Z14" s="27"/>
      <c r="AA14" s="27"/>
      <c r="AB14" s="27"/>
      <c r="AC14" s="39"/>
      <c r="AD14" s="39"/>
      <c r="AE14" s="40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</row>
    <row r="15" spans="1:57" s="30" customFormat="1" ht="15.95" customHeight="1" x14ac:dyDescent="0.2">
      <c r="A15" s="101" t="s">
        <v>24</v>
      </c>
      <c r="B15" s="101"/>
      <c r="C15" s="95"/>
      <c r="D15" s="95"/>
      <c r="E15" s="96"/>
      <c r="F15" s="97"/>
      <c r="G15" s="98"/>
      <c r="H15" s="26"/>
      <c r="I15" s="45"/>
      <c r="J15" s="101" t="s">
        <v>25</v>
      </c>
      <c r="K15" s="101"/>
      <c r="L15" s="95"/>
      <c r="M15" s="95"/>
      <c r="N15" s="96"/>
      <c r="O15" s="97"/>
      <c r="P15" s="98"/>
      <c r="Q15" s="26"/>
      <c r="R15" s="27"/>
      <c r="S15" s="38" t="s">
        <v>26</v>
      </c>
      <c r="T15" s="38" t="s">
        <v>27</v>
      </c>
      <c r="U15" s="38" t="s">
        <v>28</v>
      </c>
      <c r="V15" s="38" t="s">
        <v>20</v>
      </c>
      <c r="W15" s="27"/>
      <c r="X15" s="39"/>
      <c r="Y15" s="40"/>
      <c r="Z15" s="27"/>
      <c r="AA15" s="27"/>
      <c r="AB15" s="27"/>
      <c r="AC15" s="27"/>
      <c r="AD15" s="27"/>
      <c r="AE15" s="27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</row>
    <row r="16" spans="1:57" s="30" customFormat="1" ht="15.95" customHeight="1" x14ac:dyDescent="0.2">
      <c r="A16" s="31" t="s">
        <v>9</v>
      </c>
      <c r="B16" s="31" t="s">
        <v>10</v>
      </c>
      <c r="C16" s="31" t="s">
        <v>11</v>
      </c>
      <c r="D16" s="32" t="s">
        <v>12</v>
      </c>
      <c r="E16" s="33" t="s">
        <v>13</v>
      </c>
      <c r="F16" s="33" t="s">
        <v>14</v>
      </c>
      <c r="G16" s="31" t="s">
        <v>15</v>
      </c>
      <c r="H16" s="33" t="s">
        <v>16</v>
      </c>
      <c r="I16" s="25"/>
      <c r="J16" s="31" t="s">
        <v>9</v>
      </c>
      <c r="K16" s="31" t="s">
        <v>10</v>
      </c>
      <c r="L16" s="31" t="s">
        <v>11</v>
      </c>
      <c r="M16" s="32" t="s">
        <v>12</v>
      </c>
      <c r="N16" s="33" t="s">
        <v>13</v>
      </c>
      <c r="O16" s="33" t="s">
        <v>14</v>
      </c>
      <c r="P16" s="31" t="s">
        <v>15</v>
      </c>
      <c r="Q16" s="33" t="s">
        <v>16</v>
      </c>
      <c r="R16" s="27"/>
      <c r="S16" s="46" t="s">
        <v>29</v>
      </c>
      <c r="T16" s="93" t="e">
        <f>(E14*C14+N14*L14)/(C14+L14)</f>
        <v>#DIV/0!</v>
      </c>
      <c r="U16" s="47">
        <v>2</v>
      </c>
      <c r="V16" s="35" t="e">
        <f>IF(T16&gt;=U16,"√","")</f>
        <v>#DIV/0!</v>
      </c>
      <c r="W16" s="27"/>
      <c r="X16" s="39"/>
      <c r="Y16" s="40"/>
      <c r="Z16" s="27"/>
      <c r="AA16" s="27"/>
      <c r="AB16" s="27"/>
      <c r="AC16" s="27"/>
      <c r="AD16" s="27"/>
      <c r="AE16" s="27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</row>
    <row r="17" spans="1:57" s="30" customFormat="1" ht="15.95" customHeight="1" x14ac:dyDescent="0.2">
      <c r="A17" s="90"/>
      <c r="B17" s="90"/>
      <c r="C17" s="91"/>
      <c r="D17" s="91"/>
      <c r="E17" s="91"/>
      <c r="F17" s="91"/>
      <c r="G17" s="91"/>
      <c r="H17" s="91"/>
      <c r="I17" s="25"/>
      <c r="J17" s="90"/>
      <c r="K17" s="90"/>
      <c r="L17" s="91"/>
      <c r="M17" s="91"/>
      <c r="N17" s="91"/>
      <c r="O17" s="91"/>
      <c r="P17" s="91"/>
      <c r="Q17" s="91"/>
      <c r="R17" s="27"/>
      <c r="S17" s="46" t="s">
        <v>30</v>
      </c>
      <c r="T17" s="93" t="e">
        <f>(E26*C26+N26*L26+E38*C38+N38*L38+E52*C52+N52*L52)/(C26+L26+C38+L38+C52+L52)</f>
        <v>#DIV/0!</v>
      </c>
      <c r="U17" s="47">
        <v>2</v>
      </c>
      <c r="V17" s="35" t="e">
        <f>IF(T17&gt;=U17,"√","")</f>
        <v>#DIV/0!</v>
      </c>
      <c r="W17" s="27"/>
      <c r="X17" s="27"/>
      <c r="Y17" s="27"/>
      <c r="Z17" s="27"/>
      <c r="AA17" s="27"/>
      <c r="AB17" s="27"/>
      <c r="AC17" s="39"/>
      <c r="AD17" s="39"/>
      <c r="AE17" s="40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</row>
    <row r="18" spans="1:57" s="30" customFormat="1" ht="15.95" customHeight="1" x14ac:dyDescent="0.2">
      <c r="A18" s="90"/>
      <c r="B18" s="90"/>
      <c r="C18" s="91"/>
      <c r="D18" s="91"/>
      <c r="E18" s="91"/>
      <c r="F18" s="91"/>
      <c r="G18" s="91"/>
      <c r="H18" s="91"/>
      <c r="I18" s="25"/>
      <c r="J18" s="90"/>
      <c r="K18" s="90"/>
      <c r="L18" s="91"/>
      <c r="M18" s="91"/>
      <c r="N18" s="91"/>
      <c r="O18" s="91"/>
      <c r="P18" s="91"/>
      <c r="Q18" s="91"/>
      <c r="R18" s="27"/>
      <c r="S18" s="46" t="s">
        <v>31</v>
      </c>
      <c r="T18" s="93" t="e">
        <f>(E14*C14+N14*L14+E26*C26+N26*L26+E38*C38+N38*L38+E52*C52+N52*L52)/(C14+L14+C26+L26+C38+L38+C52+L52)</f>
        <v>#DIV/0!</v>
      </c>
      <c r="U18" s="47">
        <v>2</v>
      </c>
      <c r="V18" s="35" t="e">
        <f>IF(T18&gt;=U18,"√","")</f>
        <v>#DIV/0!</v>
      </c>
      <c r="W18" s="27"/>
      <c r="X18" s="27"/>
      <c r="Y18" s="27"/>
      <c r="Z18" s="27"/>
      <c r="AA18" s="27"/>
      <c r="AB18" s="27"/>
      <c r="AC18" s="39"/>
      <c r="AD18" s="39"/>
      <c r="AE18" s="40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</row>
    <row r="19" spans="1:57" s="30" customFormat="1" ht="15.95" customHeight="1" x14ac:dyDescent="0.2">
      <c r="A19" s="90"/>
      <c r="B19" s="90"/>
      <c r="C19" s="91"/>
      <c r="D19" s="91"/>
      <c r="E19" s="91"/>
      <c r="F19" s="91"/>
      <c r="G19" s="91"/>
      <c r="H19" s="91"/>
      <c r="I19" s="25"/>
      <c r="J19" s="90"/>
      <c r="K19" s="90"/>
      <c r="L19" s="91"/>
      <c r="M19" s="91"/>
      <c r="N19" s="91"/>
      <c r="O19" s="91"/>
      <c r="P19" s="91"/>
      <c r="Q19" s="91"/>
      <c r="R19" s="27"/>
      <c r="W19" s="27"/>
      <c r="X19" s="27"/>
      <c r="Y19" s="27"/>
      <c r="Z19" s="27"/>
      <c r="AA19" s="27"/>
      <c r="AB19" s="27"/>
      <c r="AC19" s="39"/>
      <c r="AD19" s="39"/>
      <c r="AE19" s="40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</row>
    <row r="20" spans="1:57" s="30" customFormat="1" ht="15.95" customHeight="1" x14ac:dyDescent="0.2">
      <c r="A20" s="90"/>
      <c r="B20" s="90"/>
      <c r="C20" s="91"/>
      <c r="D20" s="91"/>
      <c r="E20" s="91"/>
      <c r="F20" s="91"/>
      <c r="G20" s="91"/>
      <c r="H20" s="91"/>
      <c r="I20" s="25"/>
      <c r="J20" s="90"/>
      <c r="K20" s="90"/>
      <c r="L20" s="91"/>
      <c r="M20" s="91"/>
      <c r="N20" s="91"/>
      <c r="O20" s="91"/>
      <c r="P20" s="91"/>
      <c r="Q20" s="91"/>
      <c r="R20" s="27"/>
      <c r="S20" s="104" t="s">
        <v>32</v>
      </c>
      <c r="T20" s="105"/>
      <c r="U20" s="105"/>
      <c r="V20" s="106"/>
      <c r="W20" s="27"/>
      <c r="X20" s="27"/>
      <c r="Y20" s="27"/>
      <c r="Z20" s="27"/>
      <c r="AA20" s="27"/>
      <c r="AB20" s="27"/>
      <c r="AC20" s="39"/>
      <c r="AD20" s="39"/>
      <c r="AE20" s="40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</row>
    <row r="21" spans="1:57" s="30" customFormat="1" ht="15.95" customHeight="1" x14ac:dyDescent="0.2">
      <c r="A21" s="90"/>
      <c r="B21" s="90"/>
      <c r="C21" s="91"/>
      <c r="D21" s="91"/>
      <c r="E21" s="91"/>
      <c r="F21" s="91"/>
      <c r="G21" s="91"/>
      <c r="H21" s="91"/>
      <c r="I21" s="25"/>
      <c r="J21" s="90"/>
      <c r="K21" s="90"/>
      <c r="L21" s="91"/>
      <c r="M21" s="91"/>
      <c r="N21" s="91"/>
      <c r="O21" s="91"/>
      <c r="P21" s="91"/>
      <c r="Q21" s="91"/>
      <c r="R21" s="27"/>
      <c r="S21" s="38" t="s">
        <v>26</v>
      </c>
      <c r="T21" s="38" t="s">
        <v>11</v>
      </c>
      <c r="U21" s="38" t="s">
        <v>28</v>
      </c>
      <c r="V21" s="38" t="s">
        <v>20</v>
      </c>
      <c r="W21" s="27"/>
      <c r="X21" s="27"/>
      <c r="Y21" s="27"/>
      <c r="Z21" s="27"/>
      <c r="AA21" s="27"/>
      <c r="AB21" s="27"/>
      <c r="AC21" s="39"/>
      <c r="AD21" s="39"/>
      <c r="AE21" s="40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</row>
    <row r="22" spans="1:57" s="30" customFormat="1" ht="15.95" customHeight="1" x14ac:dyDescent="0.2">
      <c r="A22" s="90"/>
      <c r="B22" s="90"/>
      <c r="C22" s="91"/>
      <c r="D22" s="91"/>
      <c r="E22" s="91"/>
      <c r="F22" s="91"/>
      <c r="G22" s="91"/>
      <c r="H22" s="91"/>
      <c r="I22" s="25"/>
      <c r="J22" s="90"/>
      <c r="K22" s="90"/>
      <c r="L22" s="91"/>
      <c r="M22" s="91"/>
      <c r="N22" s="91"/>
      <c r="O22" s="91"/>
      <c r="P22" s="91"/>
      <c r="Q22" s="91"/>
      <c r="R22" s="27"/>
      <c r="S22" s="46" t="s">
        <v>33</v>
      </c>
      <c r="T22" s="91">
        <f>SUM(C14,L14,C26,L26,C38,C52,L38,L52)</f>
        <v>0</v>
      </c>
      <c r="U22" s="91">
        <v>144</v>
      </c>
      <c r="V22" s="35" t="str">
        <f t="shared" ref="V22:V27" si="1">IF(T22&gt;=U22,"√","")</f>
        <v/>
      </c>
      <c r="W22" s="27"/>
      <c r="X22" s="27"/>
      <c r="Y22" s="27"/>
      <c r="Z22" s="27"/>
      <c r="AA22" s="27"/>
      <c r="AB22" s="27"/>
      <c r="AC22" s="39"/>
      <c r="AD22" s="39"/>
      <c r="AE22" s="40"/>
      <c r="AF22" s="49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</row>
    <row r="23" spans="1:57" s="30" customFormat="1" ht="15.95" customHeight="1" x14ac:dyDescent="0.2">
      <c r="A23" s="90"/>
      <c r="B23" s="90"/>
      <c r="C23" s="91"/>
      <c r="D23" s="91"/>
      <c r="E23" s="91"/>
      <c r="F23" s="91"/>
      <c r="G23" s="91"/>
      <c r="H23" s="91"/>
      <c r="I23" s="25"/>
      <c r="J23" s="90"/>
      <c r="K23" s="90"/>
      <c r="L23" s="91"/>
      <c r="M23" s="91"/>
      <c r="N23" s="91"/>
      <c r="O23" s="91"/>
      <c r="P23" s="91"/>
      <c r="Q23" s="91"/>
      <c r="R23" s="27"/>
      <c r="S23" s="46" t="s">
        <v>34</v>
      </c>
      <c r="T23" s="91">
        <f>SUMIF(E6:E100, "R", C6:C100)+SUMIF(N6:N100, "R", L6:L100)</f>
        <v>0</v>
      </c>
      <c r="U23" s="91">
        <v>121</v>
      </c>
      <c r="V23" s="35" t="str">
        <f t="shared" si="1"/>
        <v/>
      </c>
      <c r="W23" s="27"/>
      <c r="X23" s="27"/>
      <c r="Y23" s="27"/>
      <c r="Z23" s="27"/>
      <c r="AA23" s="27"/>
      <c r="AB23" s="27"/>
      <c r="AC23" s="39"/>
      <c r="AD23" s="39"/>
      <c r="AE23" s="40"/>
      <c r="AF23" s="49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</row>
    <row r="24" spans="1:57" s="30" customFormat="1" ht="15.95" customHeight="1" x14ac:dyDescent="0.2">
      <c r="A24" s="90"/>
      <c r="B24" s="90"/>
      <c r="C24" s="91"/>
      <c r="D24" s="91"/>
      <c r="E24" s="91"/>
      <c r="F24" s="91"/>
      <c r="G24" s="91"/>
      <c r="H24" s="91"/>
      <c r="I24" s="25"/>
      <c r="J24" s="90"/>
      <c r="K24" s="90"/>
      <c r="L24" s="91"/>
      <c r="M24" s="91"/>
      <c r="N24" s="91"/>
      <c r="O24" s="91"/>
      <c r="P24" s="91"/>
      <c r="Q24" s="91"/>
      <c r="R24" s="27"/>
      <c r="S24" s="46" t="s">
        <v>35</v>
      </c>
      <c r="T24" s="91">
        <f>SUMIF(E6:E100, "E", C6:C100)+SUMIF(N6:N100, "E", L6:L100)</f>
        <v>0</v>
      </c>
      <c r="U24" s="91">
        <v>3</v>
      </c>
      <c r="V24" s="35" t="str">
        <f t="shared" si="1"/>
        <v/>
      </c>
      <c r="W24" s="27"/>
      <c r="X24" s="27"/>
      <c r="Y24" s="27"/>
      <c r="Z24" s="27"/>
      <c r="AA24" s="27"/>
      <c r="AB24" s="27"/>
      <c r="AC24" s="39"/>
      <c r="AD24" s="39"/>
      <c r="AE24" s="40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</row>
    <row r="25" spans="1:57" s="30" customFormat="1" ht="15.95" customHeight="1" x14ac:dyDescent="0.2">
      <c r="A25" s="34"/>
      <c r="B25" s="34"/>
      <c r="C25" s="35"/>
      <c r="D25" s="35"/>
      <c r="E25" s="35"/>
      <c r="F25" s="35"/>
      <c r="G25" s="35"/>
      <c r="H25" s="35"/>
      <c r="I25" s="25"/>
      <c r="J25" s="36"/>
      <c r="K25" s="36"/>
      <c r="L25" s="37"/>
      <c r="M25" s="37"/>
      <c r="N25" s="37"/>
      <c r="O25" s="37"/>
      <c r="P25" s="37"/>
      <c r="Q25" s="37"/>
      <c r="R25" s="27"/>
      <c r="S25" s="46" t="s">
        <v>36</v>
      </c>
      <c r="T25" s="91">
        <f>SUMIF(E6:E100, "X", C6:C100)+SUMIF(N6:N100, "X", L6:L100)</f>
        <v>0</v>
      </c>
      <c r="U25" s="91">
        <v>3</v>
      </c>
      <c r="V25" s="35" t="str">
        <f t="shared" si="1"/>
        <v/>
      </c>
      <c r="W25" s="27"/>
      <c r="X25" s="27"/>
      <c r="Y25" s="27"/>
      <c r="Z25" s="27"/>
      <c r="AA25" s="27"/>
      <c r="AB25" s="27"/>
      <c r="AC25" s="39"/>
      <c r="AD25" s="39"/>
      <c r="AE25" s="40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</row>
    <row r="26" spans="1:57" s="22" customFormat="1" ht="15.95" customHeight="1" x14ac:dyDescent="0.2">
      <c r="A26" s="42"/>
      <c r="B26" s="43" t="s">
        <v>21</v>
      </c>
      <c r="C26" s="42">
        <f>SUM(C17:C25)</f>
        <v>0</v>
      </c>
      <c r="D26" s="44" t="s">
        <v>22</v>
      </c>
      <c r="E26" s="102" t="e">
        <f>(IFERROR(VLOOKUP(D17,Grade!$A$2:$B$10,2)*C17,0) + IFERROR(VLOOKUP(D18,Grade!$A$2:$B$10,2)*C18,0) +
IFERROR(VLOOKUP(D19,Grade!$A$2:$B$10,2)*C19,0) +
IFERROR(VLOOKUP(D20,Grade!$A$2:$B$10,2)*C20,0) +
IFERROR(VLOOKUP(D21,Grade!$A$2:$B$10,2)*C21,0) +
IFERROR(VLOOKUP(D22,Grade!$A$2:$B$10,2)*C22,0) +
IFERROR(VLOOKUP(D23,Grade!$A$2:$B$10,2)*C23,0) +
IFERROR(VLOOKUP(D24,Grade!$A$2:$B$10,2)*C24,0) +
IFERROR(VLOOKUP(D25,Grade!$A$2:$B$10,2)*C25,0)) / C26</f>
        <v>#DIV/0!</v>
      </c>
      <c r="F26" s="103"/>
      <c r="G26" s="102" t="e">
        <f>((C14*E14)+(L14*N14)+(C26*E26))/(C14+L14+C26)</f>
        <v>#DIV/0!</v>
      </c>
      <c r="H26" s="103"/>
      <c r="I26" s="25"/>
      <c r="J26" s="42"/>
      <c r="K26" s="43" t="s">
        <v>21</v>
      </c>
      <c r="L26" s="42">
        <f>SUM(L17:L25)</f>
        <v>0</v>
      </c>
      <c r="M26" s="44" t="s">
        <v>22</v>
      </c>
      <c r="N26" s="102" t="e">
        <f>(IFERROR(VLOOKUP(M17,Grade!$A$2:$B$10,2)*L17,0) + IFERROR(VLOOKUP(M18,Grade!$A$2:$B$10,2)*L18,0) +
IFERROR(VLOOKUP(M19,Grade!$A$2:$B$10,2)*L19,0) +
IFERROR(VLOOKUP(M20,Grade!$A$2:$B$10,2)*L20,0) +
IFERROR(VLOOKUP(M21,Grade!$A$2:$B$10,2)*L21,0) +
IFERROR(VLOOKUP(M22,Grade!$A$2:$B$10,2)*L22,0) +
IFERROR(VLOOKUP(M23,Grade!$A$2:$B$10,2)*L23,0) +
IFERROR(VLOOKUP(M24,Grade!$A$2:$B$10,2)*L24,0) +
IFERROR(VLOOKUP(M25,Grade!$A$2:$B$10,2)*L25,0)) / L26</f>
        <v>#DIV/0!</v>
      </c>
      <c r="O26" s="103"/>
      <c r="P26" s="102" t="e">
        <f>((C14*E14)+(L14*N14)+(C26*E26)+(L26*N26))/(C14+L14+C26+L26)</f>
        <v>#DIV/0!</v>
      </c>
      <c r="Q26" s="103"/>
      <c r="R26" s="50"/>
      <c r="S26" s="46" t="s">
        <v>37</v>
      </c>
      <c r="T26" s="91">
        <f>SUM(F6:F13)+SUM(O6:O13)+SUM(F17:F25)+SUM(O17:O25)+SUM(F29:F37)+SUM(O29:O37)+SUM(F41:F51)+SUM(O41:O51)</f>
        <v>0</v>
      </c>
      <c r="U26" s="91">
        <v>31</v>
      </c>
      <c r="V26" s="35" t="str">
        <f t="shared" si="1"/>
        <v/>
      </c>
      <c r="W26" s="51"/>
      <c r="X26" s="51"/>
      <c r="Y26" s="52"/>
      <c r="Z26" s="50"/>
      <c r="AA26" s="50"/>
      <c r="AB26" s="50"/>
      <c r="AC26" s="50"/>
      <c r="AD26" s="50"/>
      <c r="AE26" s="50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</row>
    <row r="27" spans="1:57" s="30" customFormat="1" ht="15.95" customHeight="1" x14ac:dyDescent="0.2">
      <c r="A27" s="101" t="s">
        <v>38</v>
      </c>
      <c r="B27" s="101"/>
      <c r="C27" s="95"/>
      <c r="D27" s="95"/>
      <c r="E27" s="96"/>
      <c r="F27" s="97"/>
      <c r="G27" s="98"/>
      <c r="H27" s="26"/>
      <c r="I27" s="45"/>
      <c r="J27" s="101" t="s">
        <v>39</v>
      </c>
      <c r="K27" s="101"/>
      <c r="L27" s="95"/>
      <c r="M27" s="95"/>
      <c r="N27" s="96"/>
      <c r="O27" s="97"/>
      <c r="P27" s="98"/>
      <c r="Q27" s="26"/>
      <c r="R27" s="27"/>
      <c r="S27" s="46" t="s">
        <v>15</v>
      </c>
      <c r="T27" s="91">
        <f>SUM(G6:G13)+SUM(P6:P13)+SUM(G17:G25)+SUM(P17:P25)+SUM(G29:G37)+SUM(P29:P37)+SUM(G41:G51)+SUM(P41:P51)</f>
        <v>0</v>
      </c>
      <c r="U27" s="91">
        <v>48</v>
      </c>
      <c r="V27" s="35" t="str">
        <f t="shared" si="1"/>
        <v/>
      </c>
      <c r="W27" s="39"/>
      <c r="X27" s="39"/>
      <c r="Y27" s="40"/>
      <c r="Z27" s="27"/>
      <c r="AA27" s="27"/>
      <c r="AB27" s="27"/>
      <c r="AC27" s="27"/>
      <c r="AD27" s="27"/>
      <c r="AE27" s="27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</row>
    <row r="28" spans="1:57" s="30" customFormat="1" ht="15.95" customHeight="1" x14ac:dyDescent="0.2">
      <c r="A28" s="31" t="s">
        <v>9</v>
      </c>
      <c r="B28" s="31" t="s">
        <v>10</v>
      </c>
      <c r="C28" s="31" t="s">
        <v>11</v>
      </c>
      <c r="D28" s="32" t="s">
        <v>12</v>
      </c>
      <c r="E28" s="33" t="s">
        <v>13</v>
      </c>
      <c r="F28" s="33" t="s">
        <v>14</v>
      </c>
      <c r="G28" s="31" t="s">
        <v>15</v>
      </c>
      <c r="H28" s="33" t="s">
        <v>16</v>
      </c>
      <c r="I28" s="25"/>
      <c r="J28" s="31" t="s">
        <v>9</v>
      </c>
      <c r="K28" s="31" t="s">
        <v>10</v>
      </c>
      <c r="L28" s="31" t="s">
        <v>11</v>
      </c>
      <c r="M28" s="32" t="s">
        <v>12</v>
      </c>
      <c r="N28" s="33" t="s">
        <v>13</v>
      </c>
      <c r="O28" s="33" t="s">
        <v>14</v>
      </c>
      <c r="P28" s="31" t="s">
        <v>15</v>
      </c>
      <c r="Q28" s="33" t="s">
        <v>16</v>
      </c>
      <c r="R28" s="27"/>
      <c r="S28" s="55" t="s">
        <v>40</v>
      </c>
      <c r="T28" s="91">
        <f>SUM(H6:H13)+SUM(Q6:Q13)+SUM(H17:H25)+SUM(Q17:Q25)+SUM(H29:H37)+SUM(Q29:Q37)+SUM(H41:H51)+SUM(Q41:Q51)</f>
        <v>0</v>
      </c>
      <c r="U28" s="91">
        <v>0</v>
      </c>
      <c r="V28" s="35" t="str">
        <f>IF(T28&gt;=U28,"√","")</f>
        <v>√</v>
      </c>
      <c r="W28" s="27"/>
      <c r="X28" s="27"/>
      <c r="Y28" s="27"/>
      <c r="Z28" s="27"/>
      <c r="AA28" s="27"/>
      <c r="AB28" s="27"/>
      <c r="AC28" s="39"/>
      <c r="AD28" s="39"/>
      <c r="AE28" s="40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</row>
    <row r="29" spans="1:57" s="30" customFormat="1" ht="15.95" customHeight="1" x14ac:dyDescent="0.2">
      <c r="A29" s="90"/>
      <c r="B29" s="90"/>
      <c r="C29" s="91"/>
      <c r="D29" s="91"/>
      <c r="E29" s="91"/>
      <c r="F29" s="91"/>
      <c r="G29" s="91"/>
      <c r="H29" s="91"/>
      <c r="I29" s="25"/>
      <c r="J29" s="90"/>
      <c r="K29" s="90"/>
      <c r="L29" s="91"/>
      <c r="M29" s="91"/>
      <c r="N29" s="91"/>
      <c r="O29" s="91"/>
      <c r="P29" s="91"/>
      <c r="Q29" s="91"/>
      <c r="R29" s="27"/>
      <c r="W29" s="27"/>
      <c r="X29" s="27"/>
      <c r="Y29" s="27"/>
      <c r="Z29" s="27"/>
      <c r="AA29" s="27"/>
      <c r="AB29" s="27"/>
      <c r="AC29" s="39"/>
      <c r="AD29" s="39"/>
      <c r="AE29" s="40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</row>
    <row r="30" spans="1:57" s="30" customFormat="1" ht="15.95" customHeight="1" x14ac:dyDescent="0.2">
      <c r="A30" s="90"/>
      <c r="B30" s="90"/>
      <c r="C30" s="91"/>
      <c r="D30" s="91"/>
      <c r="E30" s="91"/>
      <c r="F30" s="91"/>
      <c r="G30" s="91"/>
      <c r="H30" s="91"/>
      <c r="I30" s="25"/>
      <c r="J30" s="90"/>
      <c r="K30" s="90"/>
      <c r="L30" s="91"/>
      <c r="M30" s="91"/>
      <c r="N30" s="91"/>
      <c r="O30" s="91"/>
      <c r="P30" s="91"/>
      <c r="Q30" s="91"/>
      <c r="R30" s="27"/>
      <c r="W30" s="27"/>
      <c r="X30" s="27"/>
      <c r="Y30" s="27"/>
      <c r="Z30" s="27"/>
      <c r="AA30" s="27"/>
      <c r="AB30" s="27"/>
      <c r="AC30" s="39"/>
      <c r="AD30" s="39"/>
      <c r="AE30" s="40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</row>
    <row r="31" spans="1:57" s="30" customFormat="1" ht="15.95" customHeight="1" x14ac:dyDescent="0.2">
      <c r="A31" s="90"/>
      <c r="B31" s="90"/>
      <c r="C31" s="91"/>
      <c r="D31" s="91"/>
      <c r="E31" s="91"/>
      <c r="F31" s="91"/>
      <c r="G31" s="91"/>
      <c r="H31" s="91"/>
      <c r="I31" s="25"/>
      <c r="J31" s="90"/>
      <c r="K31" s="90"/>
      <c r="L31" s="91"/>
      <c r="M31" s="91"/>
      <c r="N31" s="91"/>
      <c r="O31" s="91"/>
      <c r="P31" s="91"/>
      <c r="Q31" s="91"/>
      <c r="R31" s="27"/>
      <c r="W31" s="27"/>
      <c r="X31" s="27"/>
      <c r="Y31" s="27"/>
      <c r="Z31" s="27"/>
      <c r="AA31" s="27"/>
      <c r="AB31" s="27"/>
      <c r="AC31" s="39"/>
      <c r="AD31" s="39"/>
      <c r="AE31" s="40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</row>
    <row r="32" spans="1:57" s="30" customFormat="1" ht="15.95" customHeight="1" x14ac:dyDescent="0.2">
      <c r="A32" s="90"/>
      <c r="B32" s="90"/>
      <c r="C32" s="91"/>
      <c r="D32" s="91"/>
      <c r="E32" s="91"/>
      <c r="F32" s="91"/>
      <c r="G32" s="91"/>
      <c r="H32" s="91"/>
      <c r="I32" s="25"/>
      <c r="J32" s="90"/>
      <c r="K32" s="90"/>
      <c r="L32" s="91"/>
      <c r="M32" s="91"/>
      <c r="N32" s="91"/>
      <c r="O32" s="91"/>
      <c r="P32" s="91"/>
      <c r="Q32" s="91"/>
      <c r="R32" s="27"/>
      <c r="S32" s="56"/>
      <c r="T32" s="56"/>
      <c r="U32" s="57"/>
      <c r="V32" s="57"/>
      <c r="W32" s="57"/>
      <c r="X32" s="27"/>
      <c r="Y32" s="27"/>
      <c r="Z32" s="27"/>
      <c r="AA32" s="27"/>
      <c r="AB32" s="27"/>
      <c r="AC32" s="39"/>
      <c r="AD32" s="39"/>
      <c r="AE32" s="40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</row>
    <row r="33" spans="1:57" s="30" customFormat="1" ht="15.95" customHeight="1" x14ac:dyDescent="0.2">
      <c r="A33" s="90"/>
      <c r="B33" s="90"/>
      <c r="C33" s="91"/>
      <c r="D33" s="91"/>
      <c r="E33" s="91"/>
      <c r="F33" s="91"/>
      <c r="G33" s="91"/>
      <c r="H33" s="91"/>
      <c r="I33" s="25"/>
      <c r="J33" s="90"/>
      <c r="K33" s="90"/>
      <c r="L33" s="91"/>
      <c r="M33" s="91"/>
      <c r="N33" s="91"/>
      <c r="O33" s="91"/>
      <c r="P33" s="91"/>
      <c r="Q33" s="91"/>
      <c r="R33" s="27"/>
      <c r="S33" s="56" t="s">
        <v>41</v>
      </c>
      <c r="T33" s="56"/>
      <c r="U33" s="57"/>
      <c r="V33" s="57"/>
      <c r="W33" s="41"/>
      <c r="X33" s="27"/>
      <c r="Y33" s="27"/>
      <c r="Z33" s="27"/>
      <c r="AA33" s="27"/>
      <c r="AB33" s="27"/>
      <c r="AC33" s="39"/>
      <c r="AD33" s="39"/>
      <c r="AE33" s="40"/>
      <c r="AF33" s="49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</row>
    <row r="34" spans="1:57" s="30" customFormat="1" ht="15.95" customHeight="1" x14ac:dyDescent="0.2">
      <c r="A34" s="90"/>
      <c r="B34" s="90"/>
      <c r="C34" s="91"/>
      <c r="D34" s="91"/>
      <c r="E34" s="91"/>
      <c r="F34" s="91"/>
      <c r="G34" s="91"/>
      <c r="H34" s="91"/>
      <c r="I34" s="25"/>
      <c r="J34" s="90"/>
      <c r="K34" s="90"/>
      <c r="L34" s="91"/>
      <c r="M34" s="91"/>
      <c r="N34" s="91"/>
      <c r="O34" s="91"/>
      <c r="P34" s="91"/>
      <c r="Q34" s="91"/>
      <c r="R34" s="27"/>
      <c r="S34" s="56"/>
      <c r="T34" s="56"/>
      <c r="U34" s="57"/>
      <c r="V34" s="57"/>
      <c r="W34" s="41"/>
      <c r="X34" s="27"/>
      <c r="Y34" s="27"/>
      <c r="Z34" s="27"/>
      <c r="AA34" s="27"/>
      <c r="AB34" s="27"/>
      <c r="AC34" s="39"/>
      <c r="AD34" s="39"/>
      <c r="AE34" s="40"/>
      <c r="AF34" s="49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spans="1:57" s="30" customFormat="1" ht="15.95" customHeight="1" x14ac:dyDescent="0.2">
      <c r="A35" s="90"/>
      <c r="B35" s="90"/>
      <c r="C35" s="91"/>
      <c r="D35" s="91"/>
      <c r="E35" s="91"/>
      <c r="F35" s="91"/>
      <c r="G35" s="91"/>
      <c r="H35" s="91"/>
      <c r="I35" s="25"/>
      <c r="J35" s="90"/>
      <c r="K35" s="90"/>
      <c r="L35" s="91"/>
      <c r="M35" s="91"/>
      <c r="N35" s="91"/>
      <c r="O35" s="91"/>
      <c r="P35" s="91"/>
      <c r="Q35" s="91"/>
      <c r="R35" s="27"/>
      <c r="S35" s="56"/>
      <c r="T35" s="56"/>
      <c r="U35" s="57"/>
      <c r="V35" s="57"/>
      <c r="W35" s="41"/>
      <c r="X35" s="27"/>
      <c r="Y35" s="27"/>
      <c r="Z35" s="27"/>
      <c r="AA35" s="27"/>
      <c r="AB35" s="27"/>
      <c r="AC35" s="39"/>
      <c r="AD35" s="39"/>
      <c r="AE35" s="40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</row>
    <row r="36" spans="1:57" s="30" customFormat="1" ht="15.95" customHeight="1" x14ac:dyDescent="0.2">
      <c r="A36" s="90"/>
      <c r="B36" s="90"/>
      <c r="C36" s="91"/>
      <c r="D36" s="91"/>
      <c r="E36" s="91"/>
      <c r="F36" s="91"/>
      <c r="G36" s="91"/>
      <c r="H36" s="91"/>
      <c r="I36" s="25"/>
      <c r="J36" s="90"/>
      <c r="K36" s="90"/>
      <c r="L36" s="91"/>
      <c r="M36" s="91"/>
      <c r="N36" s="91"/>
      <c r="O36" s="91"/>
      <c r="P36" s="91"/>
      <c r="Q36" s="91"/>
      <c r="R36" s="27"/>
      <c r="S36" s="56"/>
      <c r="T36" s="56"/>
      <c r="U36" s="57"/>
      <c r="V36" s="57"/>
      <c r="W36" s="41"/>
      <c r="X36" s="27"/>
      <c r="Y36" s="27"/>
      <c r="Z36" s="27"/>
      <c r="AA36" s="27"/>
      <c r="AB36" s="27"/>
      <c r="AC36" s="39"/>
      <c r="AD36" s="39"/>
      <c r="AE36" s="40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</row>
    <row r="37" spans="1:57" s="22" customFormat="1" ht="15.95" customHeight="1" x14ac:dyDescent="0.2">
      <c r="A37" s="36"/>
      <c r="B37" s="36"/>
      <c r="C37" s="37"/>
      <c r="D37" s="37"/>
      <c r="E37" s="37"/>
      <c r="F37" s="37"/>
      <c r="G37" s="37"/>
      <c r="H37" s="37"/>
      <c r="I37" s="25"/>
      <c r="J37" s="36"/>
      <c r="K37" s="36"/>
      <c r="L37" s="37"/>
      <c r="M37" s="37"/>
      <c r="N37" s="37"/>
      <c r="O37" s="37"/>
      <c r="P37" s="37"/>
      <c r="Q37" s="37"/>
      <c r="R37" s="50"/>
      <c r="S37" s="56"/>
      <c r="T37" s="56"/>
      <c r="U37" s="57"/>
      <c r="V37" s="57"/>
      <c r="W37" s="41"/>
      <c r="X37" s="51"/>
      <c r="Y37" s="52"/>
      <c r="Z37" s="50"/>
      <c r="AA37" s="50"/>
      <c r="AB37" s="50"/>
      <c r="AC37" s="50"/>
      <c r="AD37" s="50"/>
      <c r="AE37" s="50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</row>
    <row r="38" spans="1:57" s="30" customFormat="1" ht="15.95" customHeight="1" x14ac:dyDescent="0.2">
      <c r="A38" s="42"/>
      <c r="B38" s="43" t="s">
        <v>21</v>
      </c>
      <c r="C38" s="42">
        <f>SUM(C29:C37)</f>
        <v>0</v>
      </c>
      <c r="D38" s="44" t="s">
        <v>22</v>
      </c>
      <c r="E38" s="102" t="e">
        <f>(IFERROR(VLOOKUP(D29,Grade!$A$2:$B$10,2)*C29,0) + IFERROR(VLOOKUP(D30,Grade!$A$2:$B$10,2)*C30,0) +
IFERROR(VLOOKUP(D31,Grade!$A$2:$B$10,2)*C31,0) +
IFERROR(VLOOKUP(D32,Grade!$A$2:$B$10,2)*C32,0) +
IFERROR(VLOOKUP(D33,Grade!$A$2:$B$10,2)*C33,0) +
IFERROR(VLOOKUP(D34,Grade!$A$2:$B$10,2)*C34,0) +
IFERROR(VLOOKUP(D35,Grade!$A$2:$B$10,2)*C35,0) +
IFERROR(VLOOKUP(D36,Grade!$A$2:$B$10,2)*C36,0) +
IFERROR(VLOOKUP(D37,Grade!$A$2:$B$10,2)*C37,0)) / C38</f>
        <v>#DIV/0!</v>
      </c>
      <c r="F38" s="103"/>
      <c r="G38" s="102" t="e">
        <f>((C14*E14)+(L14*N14)+(C26*E26)+(L26*N26)+(C38*E38))/(C14+L14+C26+L26+C38)</f>
        <v>#DIV/0!</v>
      </c>
      <c r="H38" s="103"/>
      <c r="I38" s="25"/>
      <c r="J38" s="42"/>
      <c r="K38" s="43" t="s">
        <v>21</v>
      </c>
      <c r="L38" s="42">
        <f>SUM(L29:L37)</f>
        <v>0</v>
      </c>
      <c r="M38" s="44" t="s">
        <v>22</v>
      </c>
      <c r="N38" s="102" t="e">
        <f>(IFERROR(VLOOKUP(M29,Grade!$A$2:$B$10,2)*L29,0) + IFERROR(VLOOKUP(M30,Grade!$A$2:$B$10,2)*L30,0) +
IFERROR(VLOOKUP(M31,Grade!$A$2:$B$10,2)*L31,0) +
IFERROR(VLOOKUP(M32,Grade!$A$2:$B$10,2)*L32,0) +
IFERROR(VLOOKUP(M33,Grade!$A$2:$B$10,2)*L33,0) +
IFERROR(VLOOKUP(M34,Grade!$A$2:$B$10,2)*L34,0) +
IFERROR(VLOOKUP(M35,Grade!$A$2:$B$10,2)*L35,0) +
IFERROR(VLOOKUP(M36,Grade!$A$2:$B$10,2)*L36,0) +
IFERROR(VLOOKUP(M37,Grade!$A$2:$B$10,2)*L37,0)) / L38</f>
        <v>#DIV/0!</v>
      </c>
      <c r="O38" s="103"/>
      <c r="P38" s="102" t="e">
        <f>((C14*E14)+(L14*N14)+(C26*E26)+(L26*N26)+(C38*E38)+(L38*N38))/(C14+L14+C26+L26+C38+L38)</f>
        <v>#DIV/0!</v>
      </c>
      <c r="Q38" s="103"/>
      <c r="R38" s="27"/>
      <c r="S38" s="94" t="s">
        <v>53</v>
      </c>
      <c r="T38" s="58"/>
      <c r="U38" s="59"/>
      <c r="V38" s="59"/>
      <c r="W38" s="60"/>
      <c r="X38" s="39"/>
      <c r="Y38" s="40"/>
      <c r="Z38" s="27"/>
      <c r="AA38" s="27"/>
      <c r="AB38" s="27"/>
      <c r="AC38" s="27"/>
      <c r="AD38" s="27"/>
      <c r="AE38" s="27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</row>
    <row r="39" spans="1:57" s="30" customFormat="1" ht="15.95" customHeight="1" x14ac:dyDescent="0.2">
      <c r="A39" s="101" t="s">
        <v>42</v>
      </c>
      <c r="B39" s="101"/>
      <c r="C39" s="95"/>
      <c r="D39" s="95"/>
      <c r="E39" s="96"/>
      <c r="F39" s="97"/>
      <c r="G39" s="98"/>
      <c r="H39" s="26"/>
      <c r="I39" s="45"/>
      <c r="J39" s="101" t="s">
        <v>43</v>
      </c>
      <c r="K39" s="101"/>
      <c r="L39" s="95"/>
      <c r="M39" s="95"/>
      <c r="N39" s="96"/>
      <c r="O39" s="97"/>
      <c r="P39" s="98"/>
      <c r="Q39" s="26"/>
      <c r="R39" s="27"/>
      <c r="S39" s="94" t="s">
        <v>54</v>
      </c>
      <c r="T39" s="61"/>
      <c r="U39" s="41"/>
      <c r="V39" s="41"/>
      <c r="W39" s="62"/>
      <c r="X39" s="27"/>
      <c r="Y39" s="27"/>
      <c r="Z39" s="27"/>
      <c r="AA39" s="27"/>
      <c r="AB39" s="27"/>
      <c r="AC39" s="39"/>
      <c r="AD39" s="39"/>
      <c r="AE39" s="40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</row>
    <row r="40" spans="1:57" s="30" customFormat="1" ht="15.95" customHeight="1" x14ac:dyDescent="0.2">
      <c r="A40" s="31" t="s">
        <v>9</v>
      </c>
      <c r="B40" s="31" t="s">
        <v>10</v>
      </c>
      <c r="C40" s="31" t="s">
        <v>11</v>
      </c>
      <c r="D40" s="32" t="s">
        <v>12</v>
      </c>
      <c r="E40" s="33" t="s">
        <v>13</v>
      </c>
      <c r="F40" s="33" t="s">
        <v>14</v>
      </c>
      <c r="G40" s="31" t="s">
        <v>15</v>
      </c>
      <c r="H40" s="33" t="s">
        <v>16</v>
      </c>
      <c r="I40" s="25"/>
      <c r="J40" s="31" t="s">
        <v>9</v>
      </c>
      <c r="K40" s="31" t="s">
        <v>10</v>
      </c>
      <c r="L40" s="31" t="s">
        <v>11</v>
      </c>
      <c r="M40" s="32" t="s">
        <v>12</v>
      </c>
      <c r="N40" s="33" t="s">
        <v>13</v>
      </c>
      <c r="O40" s="33" t="s">
        <v>14</v>
      </c>
      <c r="P40" s="31" t="s">
        <v>15</v>
      </c>
      <c r="Q40" s="33" t="s">
        <v>16</v>
      </c>
      <c r="R40" s="27"/>
      <c r="S40" s="61"/>
      <c r="T40" s="61"/>
      <c r="U40" s="41"/>
      <c r="V40" s="41"/>
      <c r="W40" s="41"/>
      <c r="X40" s="27"/>
      <c r="Y40" s="27"/>
      <c r="Z40" s="27"/>
      <c r="AA40" s="27"/>
      <c r="AB40" s="27"/>
      <c r="AC40" s="39"/>
      <c r="AD40" s="39"/>
      <c r="AE40" s="40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</row>
    <row r="41" spans="1:57" s="30" customFormat="1" ht="15.95" customHeight="1" x14ac:dyDescent="0.2">
      <c r="A41" s="90"/>
      <c r="B41" s="90"/>
      <c r="C41" s="91"/>
      <c r="D41" s="91"/>
      <c r="E41" s="91"/>
      <c r="F41" s="91"/>
      <c r="G41" s="91"/>
      <c r="H41" s="91"/>
      <c r="I41" s="25"/>
      <c r="J41" s="90"/>
      <c r="K41" s="90"/>
      <c r="L41" s="91"/>
      <c r="M41" s="91"/>
      <c r="N41" s="91"/>
      <c r="O41" s="91"/>
      <c r="P41" s="91"/>
      <c r="Q41" s="91"/>
      <c r="R41" s="27"/>
      <c r="S41" s="61"/>
      <c r="T41" s="61"/>
      <c r="U41" s="41"/>
      <c r="V41" s="41"/>
      <c r="W41" s="41"/>
      <c r="X41" s="27"/>
      <c r="Y41" s="27"/>
      <c r="Z41" s="27"/>
      <c r="AA41" s="27"/>
      <c r="AB41" s="27"/>
      <c r="AC41" s="39"/>
      <c r="AD41" s="39"/>
      <c r="AE41" s="40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</row>
    <row r="42" spans="1:57" s="30" customFormat="1" ht="15.95" customHeight="1" x14ac:dyDescent="0.2">
      <c r="A42" s="90"/>
      <c r="B42" s="90"/>
      <c r="C42" s="91"/>
      <c r="D42" s="91"/>
      <c r="E42" s="91"/>
      <c r="F42" s="91"/>
      <c r="G42" s="91"/>
      <c r="H42" s="91"/>
      <c r="I42" s="25"/>
      <c r="J42" s="90"/>
      <c r="K42" s="90"/>
      <c r="L42" s="91"/>
      <c r="M42" s="91"/>
      <c r="N42" s="91"/>
      <c r="O42" s="91"/>
      <c r="P42" s="91"/>
      <c r="Q42" s="91"/>
      <c r="R42" s="27"/>
      <c r="S42" s="65" t="s">
        <v>44</v>
      </c>
      <c r="T42" s="61"/>
      <c r="U42" s="41"/>
      <c r="V42" s="41"/>
      <c r="W42" s="41"/>
      <c r="X42" s="27"/>
      <c r="Y42" s="27"/>
      <c r="Z42" s="27"/>
      <c r="AA42" s="27"/>
      <c r="AB42" s="27"/>
      <c r="AC42" s="39"/>
      <c r="AD42" s="39"/>
      <c r="AE42" s="40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</row>
    <row r="43" spans="1:57" s="30" customFormat="1" ht="15.95" customHeight="1" x14ac:dyDescent="0.2">
      <c r="A43" s="90"/>
      <c r="B43" s="90"/>
      <c r="C43" s="91"/>
      <c r="D43" s="91"/>
      <c r="E43" s="91"/>
      <c r="F43" s="91"/>
      <c r="G43" s="91"/>
      <c r="H43" s="91"/>
      <c r="I43" s="25"/>
      <c r="J43" s="90"/>
      <c r="K43" s="90"/>
      <c r="L43" s="91"/>
      <c r="M43" s="91"/>
      <c r="N43" s="91"/>
      <c r="O43" s="91"/>
      <c r="P43" s="91"/>
      <c r="Q43" s="91"/>
      <c r="R43" s="27"/>
      <c r="S43" s="56"/>
      <c r="T43" s="56"/>
      <c r="U43" s="57"/>
      <c r="V43" s="57"/>
      <c r="W43" s="57"/>
      <c r="X43" s="27"/>
      <c r="Y43" s="27"/>
      <c r="Z43" s="27"/>
      <c r="AA43" s="27"/>
      <c r="AB43" s="27"/>
      <c r="AC43" s="39"/>
      <c r="AD43" s="39"/>
      <c r="AE43" s="40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</row>
    <row r="44" spans="1:57" s="30" customFormat="1" ht="15.95" customHeight="1" x14ac:dyDescent="0.2">
      <c r="A44" s="90"/>
      <c r="B44" s="90"/>
      <c r="C44" s="91"/>
      <c r="D44" s="91"/>
      <c r="E44" s="91"/>
      <c r="F44" s="91"/>
      <c r="G44" s="91"/>
      <c r="H44" s="91"/>
      <c r="I44" s="25"/>
      <c r="J44" s="90"/>
      <c r="K44" s="90"/>
      <c r="L44" s="91"/>
      <c r="M44" s="91"/>
      <c r="N44" s="91"/>
      <c r="O44" s="91"/>
      <c r="P44" s="91"/>
      <c r="Q44" s="91"/>
      <c r="R44" s="27"/>
      <c r="S44" s="66"/>
      <c r="T44" s="61"/>
      <c r="U44" s="41"/>
      <c r="V44" s="41"/>
      <c r="W44" s="41"/>
      <c r="X44" s="27"/>
      <c r="Y44" s="27"/>
      <c r="Z44" s="27"/>
      <c r="AA44" s="27"/>
      <c r="AB44" s="27"/>
      <c r="AC44" s="39"/>
      <c r="AD44" s="39"/>
      <c r="AE44" s="40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</row>
    <row r="45" spans="1:57" s="30" customFormat="1" ht="15.95" customHeight="1" x14ac:dyDescent="0.2">
      <c r="A45" s="90"/>
      <c r="B45" s="90"/>
      <c r="C45" s="91"/>
      <c r="D45" s="91"/>
      <c r="E45" s="91"/>
      <c r="F45" s="91"/>
      <c r="G45" s="91"/>
      <c r="H45" s="91"/>
      <c r="I45" s="25"/>
      <c r="J45" s="90"/>
      <c r="K45" s="90"/>
      <c r="L45" s="91"/>
      <c r="M45" s="91"/>
      <c r="N45" s="91"/>
      <c r="O45" s="91"/>
      <c r="P45" s="91"/>
      <c r="Q45" s="91"/>
      <c r="R45" s="27"/>
      <c r="S45" s="67"/>
      <c r="T45" s="61"/>
      <c r="U45" s="41"/>
      <c r="V45" s="41"/>
      <c r="W45" s="41"/>
      <c r="X45" s="27"/>
      <c r="Y45" s="27"/>
      <c r="Z45" s="27"/>
      <c r="AA45" s="27"/>
      <c r="AB45" s="27"/>
      <c r="AC45" s="39"/>
      <c r="AD45" s="39"/>
      <c r="AE45" s="40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</row>
    <row r="46" spans="1:57" s="30" customFormat="1" ht="15.95" customHeight="1" x14ac:dyDescent="0.2">
      <c r="A46" s="90"/>
      <c r="B46" s="90"/>
      <c r="C46" s="91"/>
      <c r="D46" s="91"/>
      <c r="E46" s="91"/>
      <c r="F46" s="91"/>
      <c r="G46" s="91"/>
      <c r="H46" s="91"/>
      <c r="I46" s="25"/>
      <c r="J46" s="90"/>
      <c r="K46" s="90"/>
      <c r="L46" s="91"/>
      <c r="M46" s="91"/>
      <c r="N46" s="91"/>
      <c r="O46" s="91"/>
      <c r="P46" s="91"/>
      <c r="Q46" s="91"/>
      <c r="R46" s="27"/>
      <c r="S46" s="67"/>
      <c r="T46" s="61"/>
      <c r="U46" s="41"/>
      <c r="V46" s="41"/>
      <c r="W46" s="41"/>
      <c r="X46" s="27"/>
      <c r="Y46" s="27"/>
      <c r="Z46" s="27"/>
      <c r="AA46" s="27"/>
      <c r="AB46" s="27"/>
      <c r="AC46" s="39"/>
      <c r="AD46" s="39"/>
      <c r="AE46" s="40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</row>
    <row r="47" spans="1:57" s="30" customFormat="1" ht="15.95" customHeight="1" x14ac:dyDescent="0.2">
      <c r="A47" s="90"/>
      <c r="B47" s="90"/>
      <c r="C47" s="91"/>
      <c r="D47" s="91"/>
      <c r="E47" s="91"/>
      <c r="F47" s="91"/>
      <c r="G47" s="91"/>
      <c r="H47" s="91"/>
      <c r="I47" s="25"/>
      <c r="J47" s="90"/>
      <c r="K47" s="90"/>
      <c r="L47" s="91"/>
      <c r="M47" s="91"/>
      <c r="N47" s="91"/>
      <c r="O47" s="91"/>
      <c r="P47" s="91"/>
      <c r="Q47" s="91"/>
      <c r="R47" s="27"/>
      <c r="S47" s="94" t="s">
        <v>55</v>
      </c>
      <c r="T47" s="61"/>
      <c r="U47" s="41"/>
      <c r="V47" s="41"/>
      <c r="W47" s="41"/>
      <c r="X47" s="27"/>
      <c r="Y47" s="27"/>
      <c r="Z47" s="27"/>
      <c r="AA47" s="27"/>
      <c r="AB47" s="27"/>
      <c r="AC47" s="39"/>
      <c r="AD47" s="39"/>
      <c r="AE47" s="40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</row>
    <row r="48" spans="1:57" s="30" customFormat="1" ht="15.95" customHeight="1" x14ac:dyDescent="0.2">
      <c r="A48" s="90"/>
      <c r="B48" s="90"/>
      <c r="C48" s="91"/>
      <c r="D48" s="91"/>
      <c r="E48" s="91"/>
      <c r="F48" s="91"/>
      <c r="G48" s="91"/>
      <c r="H48" s="91"/>
      <c r="I48" s="25"/>
      <c r="J48" s="90"/>
      <c r="K48" s="90"/>
      <c r="L48" s="91"/>
      <c r="M48" s="91"/>
      <c r="N48" s="91"/>
      <c r="O48" s="91"/>
      <c r="P48" s="91"/>
      <c r="Q48" s="91"/>
      <c r="R48" s="27"/>
      <c r="S48" s="94" t="s">
        <v>56</v>
      </c>
      <c r="T48" s="61"/>
      <c r="U48" s="41"/>
      <c r="V48" s="41"/>
      <c r="W48" s="41"/>
      <c r="X48" s="27"/>
      <c r="Y48" s="27"/>
      <c r="Z48" s="27"/>
      <c r="AA48" s="27"/>
      <c r="AB48" s="27"/>
      <c r="AC48" s="39"/>
      <c r="AD48" s="39"/>
      <c r="AE48" s="40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</row>
    <row r="49" spans="1:57" s="30" customFormat="1" ht="15.95" customHeight="1" x14ac:dyDescent="0.2">
      <c r="A49" s="36"/>
      <c r="B49" s="36"/>
      <c r="C49" s="37"/>
      <c r="D49" s="37"/>
      <c r="E49" s="37"/>
      <c r="F49" s="37"/>
      <c r="G49" s="37"/>
      <c r="H49" s="37"/>
      <c r="I49" s="25"/>
      <c r="J49" s="63"/>
      <c r="K49" s="63"/>
      <c r="L49" s="64"/>
      <c r="M49" s="64"/>
      <c r="N49" s="64"/>
      <c r="O49" s="64"/>
      <c r="P49" s="64"/>
      <c r="Q49" s="64"/>
      <c r="R49" s="27"/>
      <c r="S49" s="56"/>
      <c r="T49" s="61"/>
      <c r="U49" s="41"/>
      <c r="V49" s="41"/>
      <c r="W49" s="41"/>
      <c r="X49" s="27"/>
      <c r="Y49" s="27"/>
      <c r="Z49" s="27"/>
      <c r="AA49" s="27"/>
      <c r="AB49" s="27"/>
      <c r="AC49" s="39"/>
      <c r="AD49" s="39"/>
      <c r="AE49" s="40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</row>
    <row r="50" spans="1:57" s="30" customFormat="1" ht="15.95" customHeight="1" x14ac:dyDescent="0.2">
      <c r="A50" s="36"/>
      <c r="B50" s="36"/>
      <c r="C50" s="37"/>
      <c r="D50" s="37"/>
      <c r="E50" s="37"/>
      <c r="F50" s="37"/>
      <c r="G50" s="37"/>
      <c r="H50" s="37"/>
      <c r="I50" s="25"/>
      <c r="J50" s="63"/>
      <c r="K50" s="63"/>
      <c r="L50" s="64"/>
      <c r="M50" s="64"/>
      <c r="N50" s="64"/>
      <c r="O50" s="64"/>
      <c r="P50" s="64"/>
      <c r="Q50" s="64"/>
      <c r="R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</row>
    <row r="51" spans="1:57" s="30" customFormat="1" ht="15.95" customHeight="1" x14ac:dyDescent="0.2">
      <c r="A51" s="36"/>
      <c r="B51" s="36"/>
      <c r="C51" s="37"/>
      <c r="D51" s="37"/>
      <c r="E51" s="37"/>
      <c r="F51" s="37"/>
      <c r="G51" s="37"/>
      <c r="H51" s="37"/>
      <c r="I51" s="25"/>
      <c r="J51" s="63"/>
      <c r="K51" s="63"/>
      <c r="L51" s="64"/>
      <c r="M51" s="64"/>
      <c r="N51" s="64"/>
      <c r="O51" s="64"/>
      <c r="P51" s="64"/>
      <c r="Q51" s="64"/>
      <c r="R51" s="68"/>
      <c r="S51" s="69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</row>
    <row r="52" spans="1:57" s="30" customFormat="1" ht="15.95" customHeight="1" x14ac:dyDescent="0.2">
      <c r="A52" s="42"/>
      <c r="B52" s="43" t="s">
        <v>21</v>
      </c>
      <c r="C52" s="42">
        <f>SUM(C41:C51)</f>
        <v>0</v>
      </c>
      <c r="D52" s="44" t="s">
        <v>22</v>
      </c>
      <c r="E52" s="102" t="e">
        <f>(IFERROR(VLOOKUP(D41,Grade!$A$2:$B$10,2)*C41,0) + IFERROR(VLOOKUP(D42,Grade!$A$2:$B$10,2)*C42,0) + IFERROR(VLOOKUP(D43,Grade!$A$2:$B$10,2)*C43,0) + IFERROR(VLOOKUP(D44,Grade!$A$2:$B$10,2)*C44,0) +
IFERROR(VLOOKUP(D45,Grade!$A$2:$B$10,2)*C45,0) +
IFERROR(VLOOKUP(D46,Grade!$A$2:$B$10,2)*C46,0) +
IFERROR(VLOOKUP(D47,Grade!$A$2:$B$10,2)*C47,0) +
IFERROR(VLOOKUP(D48,Grade!$A$2:$B$10,2)*C48,0) +
IFERROR(VLOOKUP(D49,Grade!$A$2:$B$10,2)*C49,0) +
IFERROR(VLOOKUP(D50,Grade!$A$2:$B$10,2)*C50,0) +
IFERROR(VLOOKUP(D51,Grade!$A$2:$B$10,2)*C51,0)) / C52</f>
        <v>#DIV/0!</v>
      </c>
      <c r="F52" s="103"/>
      <c r="G52" s="102" t="e">
        <f>((C14*E14)+(L14*N14)+(C26*E26)+(L26*N26)+(C38*E38)+(L38*N38)+(C52*E52))/(C14+L14+C26+L26+C38+L38+C52)</f>
        <v>#DIV/0!</v>
      </c>
      <c r="H52" s="103"/>
      <c r="I52" s="25"/>
      <c r="J52" s="42"/>
      <c r="K52" s="43" t="s">
        <v>21</v>
      </c>
      <c r="L52" s="42">
        <f>SUM(L41:L51)</f>
        <v>0</v>
      </c>
      <c r="M52" s="44" t="s">
        <v>22</v>
      </c>
      <c r="N52" s="102" t="e">
        <f>(IFERROR(VLOOKUP(M41,Grade!$A$2:$B$10,2)*L41,0) + IFERROR(VLOOKUP(M42,Grade!$A$2:$B$10,2)*L42,0) + IFERROR(VLOOKUP(M43,Grade!$A$2:$B$10,2)*L43,0) + IFERROR(VLOOKUP(M44,Grade!$A$2:$B$10,2)*L44,0) +
IFERROR(VLOOKUP(M45,Grade!$A$2:$B$10,2)*L45,0) +
IFERROR(VLOOKUP(M46,Grade!$A$2:$B$10,2)*L46,0) +
IFERROR(VLOOKUP(M47,Grade!$A$2:$B$10,2)*L47,0) +
IFERROR(VLOOKUP(M48,Grade!$A$2:$B$10,2)*L48,0) +
IFERROR(VLOOKUP(M49,Grade!$A$2:$B$10,2)*L49,0) +
IFERROR(VLOOKUP(M50,Grade!$A$2:$B$10,2)*L50,0) +
IFERROR(VLOOKUP(M51,Grade!$A$2:$B$10,2)*L51,0)) / L52</f>
        <v>#DIV/0!</v>
      </c>
      <c r="O52" s="103"/>
      <c r="P52" s="124" t="e">
        <f>((C14*E14)+(L14*N14)+(C26*E26)+(L26*N26)+(C38*E38)+(L38*N38)+(C52*E52)+(L52*N52))/(C14+L14+C26+L26+C38+L38+C52+L52)</f>
        <v>#DIV/0!</v>
      </c>
      <c r="Q52" s="125"/>
      <c r="R52" s="68"/>
      <c r="S52" s="69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</row>
    <row r="53" spans="1:57" ht="15.95" customHeight="1" x14ac:dyDescent="0.25">
      <c r="A53" s="70" t="s">
        <v>45</v>
      </c>
      <c r="B53" s="71" t="s">
        <v>46</v>
      </c>
      <c r="C53" s="71"/>
      <c r="D53" s="71"/>
      <c r="E53" s="71"/>
      <c r="F53" s="71"/>
      <c r="G53" s="71"/>
      <c r="H53" s="71"/>
      <c r="I53" s="72"/>
      <c r="J53" s="99" t="s">
        <v>47</v>
      </c>
      <c r="K53" s="99"/>
      <c r="L53" s="99"/>
      <c r="M53" s="99"/>
      <c r="N53" s="99"/>
      <c r="O53" s="99"/>
      <c r="P53" s="99"/>
      <c r="Q53" s="69"/>
      <c r="R53" s="73"/>
      <c r="S53" s="74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</row>
    <row r="54" spans="1:57" ht="14.45" customHeight="1" x14ac:dyDescent="0.25">
      <c r="A54" s="77" t="s">
        <v>48</v>
      </c>
      <c r="B54" s="99" t="s">
        <v>49</v>
      </c>
      <c r="C54" s="99"/>
      <c r="D54" s="99"/>
      <c r="E54" s="99"/>
      <c r="F54" s="99"/>
      <c r="G54" s="99"/>
      <c r="H54" s="99"/>
      <c r="I54" s="72"/>
      <c r="J54" s="99" t="s">
        <v>50</v>
      </c>
      <c r="K54" s="99"/>
      <c r="L54" s="99"/>
      <c r="M54" s="99"/>
      <c r="N54" s="99"/>
      <c r="O54" s="99"/>
      <c r="P54" s="99"/>
      <c r="Q54" s="69"/>
      <c r="R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</row>
    <row r="55" spans="1:57" ht="13.9" customHeight="1" x14ac:dyDescent="0.25">
      <c r="A55" s="78"/>
      <c r="I55" s="79"/>
      <c r="N55" s="74"/>
      <c r="O55" s="74"/>
      <c r="P55" s="74"/>
      <c r="Q55" s="74"/>
      <c r="R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</row>
    <row r="56" spans="1:57" ht="13.15" customHeight="1" x14ac:dyDescent="0.25">
      <c r="A56" s="78"/>
      <c r="I56" s="79"/>
      <c r="N56" s="74"/>
      <c r="O56" s="74"/>
      <c r="P56" s="74"/>
      <c r="Q56" s="74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</row>
    <row r="57" spans="1:57" x14ac:dyDescent="0.25">
      <c r="I57" s="79"/>
      <c r="K57" s="80"/>
      <c r="N57" s="80"/>
      <c r="O57" s="80"/>
      <c r="P57" s="80"/>
      <c r="Q57" s="80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</row>
    <row r="58" spans="1:57" x14ac:dyDescent="0.25">
      <c r="I58" s="79"/>
      <c r="K58" s="81"/>
      <c r="N58" s="81"/>
      <c r="O58" s="82"/>
      <c r="P58" s="82"/>
      <c r="Q58" s="82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75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</row>
    <row r="59" spans="1:57" x14ac:dyDescent="0.25">
      <c r="A59" s="78"/>
      <c r="B59" s="100"/>
      <c r="C59" s="100"/>
      <c r="D59" s="100"/>
      <c r="E59" s="100"/>
      <c r="F59" s="100"/>
      <c r="G59" s="100"/>
      <c r="H59" s="100"/>
      <c r="I59" s="79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75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</row>
    <row r="60" spans="1:57" x14ac:dyDescent="0.25">
      <c r="A60" s="74"/>
      <c r="I60" s="79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75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</row>
    <row r="61" spans="1:57" x14ac:dyDescent="0.25">
      <c r="A61" s="87"/>
      <c r="I61" s="88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75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</row>
    <row r="62" spans="1:57" x14ac:dyDescent="0.25">
      <c r="I62" s="88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75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</row>
    <row r="63" spans="1:57" x14ac:dyDescent="0.25">
      <c r="I63" s="89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75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</row>
    <row r="64" spans="1:57" x14ac:dyDescent="0.25">
      <c r="I64" s="89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7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</row>
    <row r="65" spans="1:57" x14ac:dyDescent="0.25">
      <c r="A65" s="85"/>
      <c r="G65" s="74"/>
      <c r="H65" s="74"/>
      <c r="I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7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</row>
    <row r="66" spans="1:57" x14ac:dyDescent="0.25">
      <c r="A66" s="85"/>
      <c r="B66" s="85"/>
      <c r="C66" s="85"/>
      <c r="D66" s="85"/>
      <c r="E66" s="85"/>
      <c r="F66" s="85"/>
      <c r="G66" s="85"/>
      <c r="H66" s="85"/>
      <c r="I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7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</row>
    <row r="67" spans="1:57" x14ac:dyDescent="0.2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75"/>
    </row>
    <row r="68" spans="1:57" x14ac:dyDescent="0.25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75"/>
    </row>
    <row r="69" spans="1:57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75"/>
    </row>
    <row r="70" spans="1:57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75"/>
    </row>
    <row r="71" spans="1:57" x14ac:dyDescent="0.2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75"/>
    </row>
    <row r="72" spans="1:57" x14ac:dyDescent="0.2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75"/>
    </row>
    <row r="73" spans="1:57" x14ac:dyDescent="0.25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75"/>
    </row>
    <row r="74" spans="1:57" x14ac:dyDescent="0.25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75"/>
    </row>
    <row r="75" spans="1:57" x14ac:dyDescent="0.25">
      <c r="A75" s="74"/>
      <c r="B75" s="74"/>
      <c r="C75" s="74"/>
      <c r="D75" s="74"/>
      <c r="E75" s="74"/>
      <c r="F75" s="74"/>
      <c r="G75" s="74"/>
      <c r="H75" s="74"/>
      <c r="I75" s="89"/>
      <c r="J75" s="74"/>
      <c r="K75" s="74"/>
      <c r="L75" s="74"/>
      <c r="M75" s="74"/>
      <c r="N75" s="74"/>
      <c r="O75" s="74"/>
      <c r="P75" s="74"/>
      <c r="Q75" s="74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75"/>
    </row>
    <row r="76" spans="1:57" x14ac:dyDescent="0.25">
      <c r="A76" s="74"/>
      <c r="B76" s="74"/>
      <c r="C76" s="74"/>
      <c r="D76" s="74"/>
      <c r="E76" s="74"/>
      <c r="F76" s="74"/>
      <c r="G76" s="74"/>
      <c r="H76" s="74"/>
      <c r="I76" s="89"/>
      <c r="J76" s="74"/>
      <c r="K76" s="74"/>
      <c r="L76" s="74"/>
      <c r="M76" s="74"/>
      <c r="N76" s="74"/>
      <c r="O76" s="74"/>
      <c r="P76" s="74"/>
      <c r="Q76" s="74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75"/>
    </row>
    <row r="77" spans="1:57" x14ac:dyDescent="0.25">
      <c r="A77" s="74"/>
      <c r="B77" s="74"/>
      <c r="E77" s="74"/>
      <c r="F77" s="74"/>
      <c r="G77" s="74"/>
      <c r="H77" s="74"/>
      <c r="I77" s="89"/>
      <c r="J77" s="74"/>
      <c r="K77" s="74"/>
      <c r="L77" s="74"/>
      <c r="M77" s="74"/>
      <c r="N77" s="74"/>
      <c r="O77" s="74"/>
      <c r="P77" s="74"/>
      <c r="Q77" s="74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75"/>
    </row>
    <row r="78" spans="1:57" x14ac:dyDescent="0.25">
      <c r="A78" s="74"/>
      <c r="B78" s="74"/>
      <c r="E78" s="74"/>
      <c r="F78" s="74"/>
      <c r="G78" s="74"/>
      <c r="H78" s="74"/>
      <c r="I78" s="89"/>
      <c r="J78" s="74"/>
      <c r="K78" s="74"/>
      <c r="L78" s="74"/>
      <c r="M78" s="74"/>
      <c r="N78" s="74"/>
      <c r="O78" s="74"/>
      <c r="P78" s="74"/>
      <c r="Q78" s="74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75"/>
    </row>
    <row r="79" spans="1:57" x14ac:dyDescent="0.25">
      <c r="A79" s="74"/>
      <c r="B79" s="74"/>
      <c r="E79" s="74"/>
      <c r="F79" s="74"/>
      <c r="G79" s="74"/>
      <c r="H79" s="74"/>
      <c r="I79" s="89"/>
      <c r="J79" s="74"/>
      <c r="K79" s="74"/>
      <c r="L79" s="74"/>
      <c r="M79" s="74"/>
      <c r="N79" s="74"/>
      <c r="O79" s="74"/>
      <c r="P79" s="74"/>
      <c r="Q79" s="74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75"/>
    </row>
    <row r="80" spans="1:57" x14ac:dyDescent="0.25">
      <c r="A80" s="74"/>
      <c r="B80" s="74"/>
      <c r="E80" s="74"/>
      <c r="F80" s="74"/>
      <c r="G80" s="74"/>
      <c r="H80" s="74"/>
      <c r="I80" s="89"/>
      <c r="J80" s="74"/>
      <c r="K80" s="74"/>
      <c r="L80" s="74"/>
      <c r="M80" s="74"/>
      <c r="N80" s="74"/>
      <c r="O80" s="74"/>
      <c r="P80" s="74"/>
      <c r="Q80" s="74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75"/>
    </row>
    <row r="81" spans="1:32" x14ac:dyDescent="0.25">
      <c r="A81" s="74"/>
      <c r="B81" s="74"/>
      <c r="C81" s="74"/>
      <c r="D81" s="74"/>
      <c r="E81" s="74"/>
      <c r="F81" s="74"/>
      <c r="G81" s="74"/>
      <c r="H81" s="74"/>
      <c r="I81" s="86"/>
      <c r="J81" s="74"/>
      <c r="K81" s="74"/>
      <c r="L81" s="74"/>
      <c r="M81" s="74"/>
      <c r="N81" s="74"/>
      <c r="O81" s="74"/>
      <c r="P81" s="74"/>
      <c r="Q81" s="74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75"/>
    </row>
    <row r="82" spans="1:32" x14ac:dyDescent="0.25">
      <c r="A82" s="74"/>
      <c r="B82" s="74"/>
      <c r="C82" s="74"/>
      <c r="D82" s="74"/>
      <c r="E82" s="74"/>
      <c r="F82" s="74"/>
      <c r="G82" s="74"/>
      <c r="H82" s="74"/>
      <c r="I82" s="86"/>
      <c r="J82" s="74"/>
      <c r="K82" s="74"/>
      <c r="L82" s="74"/>
      <c r="M82" s="74"/>
      <c r="N82" s="74"/>
      <c r="O82" s="74"/>
      <c r="P82" s="74"/>
      <c r="Q82" s="74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75"/>
    </row>
    <row r="83" spans="1:32" x14ac:dyDescent="0.25">
      <c r="A83" s="74"/>
      <c r="B83" s="74"/>
      <c r="C83" s="74"/>
      <c r="D83" s="74"/>
      <c r="E83" s="74"/>
      <c r="F83" s="74"/>
      <c r="G83" s="74"/>
      <c r="H83" s="74"/>
      <c r="I83" s="86"/>
      <c r="J83" s="74"/>
      <c r="K83" s="74"/>
      <c r="L83" s="74"/>
      <c r="M83" s="74"/>
      <c r="N83" s="74"/>
      <c r="O83" s="74"/>
      <c r="P83" s="74"/>
      <c r="Q83" s="74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75"/>
    </row>
    <row r="84" spans="1:32" x14ac:dyDescent="0.25">
      <c r="A84" s="74"/>
      <c r="B84" s="74"/>
      <c r="C84" s="74"/>
      <c r="D84" s="74"/>
      <c r="E84" s="74"/>
      <c r="F84" s="74"/>
      <c r="G84" s="74"/>
      <c r="H84" s="74"/>
      <c r="I84" s="86"/>
      <c r="J84" s="74"/>
      <c r="K84" s="74"/>
      <c r="L84" s="74"/>
      <c r="M84" s="74"/>
      <c r="N84" s="74"/>
      <c r="O84" s="74"/>
      <c r="P84" s="74"/>
      <c r="Q84" s="74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</row>
    <row r="85" spans="1:32" x14ac:dyDescent="0.25">
      <c r="A85" s="74"/>
      <c r="B85" s="74"/>
      <c r="C85" s="74"/>
      <c r="D85" s="74"/>
      <c r="E85" s="74"/>
      <c r="F85" s="74"/>
      <c r="G85" s="74"/>
      <c r="H85" s="74"/>
      <c r="I85" s="86"/>
      <c r="J85" s="74"/>
      <c r="K85" s="74"/>
      <c r="L85" s="74"/>
      <c r="M85" s="74"/>
      <c r="N85" s="74"/>
      <c r="O85" s="74"/>
      <c r="P85" s="74"/>
      <c r="Q85" s="74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</row>
    <row r="86" spans="1:32" x14ac:dyDescent="0.25">
      <c r="A86" s="74"/>
      <c r="B86" s="74"/>
      <c r="C86" s="74"/>
      <c r="D86" s="74"/>
      <c r="E86" s="74"/>
      <c r="F86" s="74"/>
      <c r="G86" s="74"/>
      <c r="H86" s="74"/>
      <c r="I86" s="89"/>
      <c r="J86" s="74"/>
      <c r="K86" s="74"/>
      <c r="L86" s="74"/>
      <c r="M86" s="74"/>
      <c r="N86" s="74"/>
      <c r="O86" s="74"/>
      <c r="P86" s="74"/>
      <c r="Q86" s="74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</row>
    <row r="87" spans="1:32" x14ac:dyDescent="0.25">
      <c r="A87" s="74"/>
      <c r="B87" s="74"/>
      <c r="C87" s="74"/>
      <c r="D87" s="74"/>
      <c r="E87" s="74"/>
      <c r="F87" s="74"/>
      <c r="G87" s="74"/>
      <c r="H87" s="74"/>
      <c r="I87" s="89"/>
      <c r="J87" s="74"/>
      <c r="K87" s="74"/>
      <c r="L87" s="74"/>
      <c r="M87" s="74"/>
      <c r="N87" s="74"/>
      <c r="O87" s="74"/>
      <c r="P87" s="74"/>
      <c r="Q87" s="74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</row>
    <row r="88" spans="1:32" x14ac:dyDescent="0.25">
      <c r="A88" s="74"/>
      <c r="B88" s="74"/>
      <c r="C88" s="74"/>
      <c r="D88" s="74"/>
      <c r="E88" s="74"/>
      <c r="F88" s="74"/>
      <c r="G88" s="74"/>
      <c r="H88" s="74"/>
      <c r="I88" s="89"/>
      <c r="J88" s="74"/>
      <c r="K88" s="74"/>
      <c r="L88" s="74"/>
      <c r="M88" s="74"/>
      <c r="N88" s="74"/>
      <c r="O88" s="74"/>
      <c r="P88" s="74"/>
      <c r="Q88" s="74"/>
    </row>
    <row r="89" spans="1:32" x14ac:dyDescent="0.25">
      <c r="A89" s="74"/>
      <c r="B89" s="74"/>
      <c r="C89" s="74"/>
      <c r="D89" s="74"/>
      <c r="E89" s="74"/>
      <c r="F89" s="74"/>
      <c r="G89" s="74"/>
      <c r="H89" s="74"/>
      <c r="I89" s="89"/>
      <c r="J89" s="74"/>
      <c r="K89" s="74"/>
      <c r="L89" s="74"/>
      <c r="M89" s="74"/>
      <c r="N89" s="74"/>
      <c r="O89" s="74"/>
      <c r="P89" s="74"/>
      <c r="Q89" s="74"/>
    </row>
    <row r="90" spans="1:32" x14ac:dyDescent="0.25">
      <c r="A90" s="74"/>
      <c r="B90" s="74"/>
      <c r="C90" s="74"/>
      <c r="D90" s="74"/>
      <c r="E90" s="74"/>
      <c r="F90" s="74"/>
      <c r="G90" s="74"/>
      <c r="H90" s="74"/>
      <c r="I90" s="89"/>
      <c r="J90" s="74"/>
      <c r="K90" s="74"/>
      <c r="L90" s="74"/>
      <c r="M90" s="74"/>
      <c r="N90" s="74"/>
      <c r="O90" s="74"/>
      <c r="P90" s="74"/>
      <c r="Q90" s="74"/>
    </row>
  </sheetData>
  <mergeCells count="44">
    <mergeCell ref="A4:B4"/>
    <mergeCell ref="J4:K4"/>
    <mergeCell ref="T10:U10"/>
    <mergeCell ref="E1:K1"/>
    <mergeCell ref="J2:Q2"/>
    <mergeCell ref="U2:W2"/>
    <mergeCell ref="J3:Q3"/>
    <mergeCell ref="U3:W3"/>
    <mergeCell ref="S5:V5"/>
    <mergeCell ref="T6:U6"/>
    <mergeCell ref="T7:U7"/>
    <mergeCell ref="T8:U8"/>
    <mergeCell ref="T9:U9"/>
    <mergeCell ref="T11:U11"/>
    <mergeCell ref="T12:U12"/>
    <mergeCell ref="T13:U13"/>
    <mergeCell ref="E14:F14"/>
    <mergeCell ref="G14:H14"/>
    <mergeCell ref="N14:O14"/>
    <mergeCell ref="P14:Q14"/>
    <mergeCell ref="S14:V14"/>
    <mergeCell ref="P38:Q38"/>
    <mergeCell ref="A15:B15"/>
    <mergeCell ref="J15:K15"/>
    <mergeCell ref="S20:V20"/>
    <mergeCell ref="E26:F26"/>
    <mergeCell ref="G26:H26"/>
    <mergeCell ref="N26:O26"/>
    <mergeCell ref="P26:Q26"/>
    <mergeCell ref="A27:B27"/>
    <mergeCell ref="J27:K27"/>
    <mergeCell ref="E38:F38"/>
    <mergeCell ref="G38:H38"/>
    <mergeCell ref="N38:O38"/>
    <mergeCell ref="J53:P53"/>
    <mergeCell ref="B54:H54"/>
    <mergeCell ref="J54:P54"/>
    <mergeCell ref="B59:H59"/>
    <mergeCell ref="A39:B39"/>
    <mergeCell ref="J39:K39"/>
    <mergeCell ref="E52:F52"/>
    <mergeCell ref="G52:H52"/>
    <mergeCell ref="N52:O52"/>
    <mergeCell ref="P52:Q52"/>
  </mergeCells>
  <printOptions horizontalCentered="1" verticalCentered="1"/>
  <pageMargins left="0.4" right="0.25" top="0.25" bottom="0.15" header="0.05" footer="0.05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width="4.85546875" style="117" customWidth="1"/>
    <col min="2" max="16384" width="9.140625" style="117"/>
  </cols>
  <sheetData>
    <row r="1" spans="1:5" x14ac:dyDescent="0.25">
      <c r="A1" s="116" t="s">
        <v>58</v>
      </c>
      <c r="B1" s="116"/>
    </row>
    <row r="2" spans="1:5" x14ac:dyDescent="0.25">
      <c r="A2" s="118" t="s">
        <v>59</v>
      </c>
      <c r="B2" s="119">
        <v>4</v>
      </c>
    </row>
    <row r="3" spans="1:5" x14ac:dyDescent="0.25">
      <c r="A3" s="118" t="s">
        <v>60</v>
      </c>
      <c r="B3" s="119">
        <v>3.5</v>
      </c>
    </row>
    <row r="4" spans="1:5" x14ac:dyDescent="0.25">
      <c r="A4" s="118" t="s">
        <v>61</v>
      </c>
      <c r="B4" s="119">
        <v>3</v>
      </c>
    </row>
    <row r="5" spans="1:5" x14ac:dyDescent="0.25">
      <c r="A5" s="118" t="s">
        <v>62</v>
      </c>
      <c r="B5" s="119">
        <v>2.5</v>
      </c>
    </row>
    <row r="6" spans="1:5" x14ac:dyDescent="0.25">
      <c r="A6" s="118" t="s">
        <v>63</v>
      </c>
      <c r="B6" s="119">
        <v>2</v>
      </c>
    </row>
    <row r="7" spans="1:5" x14ac:dyDescent="0.25">
      <c r="A7" s="118" t="s">
        <v>64</v>
      </c>
      <c r="B7" s="119">
        <v>1.5</v>
      </c>
    </row>
    <row r="8" spans="1:5" x14ac:dyDescent="0.25">
      <c r="A8" s="118" t="s">
        <v>65</v>
      </c>
      <c r="B8" s="119">
        <v>1</v>
      </c>
    </row>
    <row r="9" spans="1:5" x14ac:dyDescent="0.25">
      <c r="A9" s="118" t="s">
        <v>66</v>
      </c>
      <c r="B9" s="119">
        <v>0.5</v>
      </c>
      <c r="E9" s="120" t="s">
        <v>67</v>
      </c>
    </row>
    <row r="10" spans="1:5" x14ac:dyDescent="0.25">
      <c r="A10" s="121" t="s">
        <v>35</v>
      </c>
      <c r="B10" s="119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Grade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2017-09-12T05:18:17Z</cp:lastPrinted>
  <dcterms:created xsi:type="dcterms:W3CDTF">2017-09-08T07:18:54Z</dcterms:created>
  <dcterms:modified xsi:type="dcterms:W3CDTF">2021-06-17T08:50:05Z</dcterms:modified>
</cp:coreProperties>
</file>