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firstSheet="4" activeTab="6"/>
  </bookViews>
  <sheets>
    <sheet name="XÂY DỰNG CƠ BẢN" sheetId="1" r:id="rId1"/>
    <sheet name="QUẢNG CÁO VÀ ĐỐI TƯỢNG QUẢNG CÁ" sheetId="2" r:id="rId2"/>
    <sheet name="LỰA CHỌN CHIẾN LƯỢC " sheetId="3" r:id="rId3"/>
    <sheet name="BỘ MÁY BÁN HÀNG ONLINE" sheetId="4" r:id="rId4"/>
    <sheet name="BẢNG ĐIỀN THÔNG TIN KHÁCH HÀNG" sheetId="5" r:id="rId5"/>
    <sheet name="TÍNH CHI PHÍ QUẢNG CÁO" sheetId="6" r:id="rId6"/>
    <sheet name="TÍNH CHI PHÍ TOÀN HỆ THỐNG BÁN" sheetId="7" r:id="rId7"/>
  </sheets>
  <calcPr calcId="124519"/>
</workbook>
</file>

<file path=xl/calcChain.xml><?xml version="1.0" encoding="utf-8"?>
<calcChain xmlns="http://schemas.openxmlformats.org/spreadsheetml/2006/main">
  <c r="B4" i="7"/>
  <c r="D18"/>
  <c r="D25"/>
  <c r="C15"/>
  <c r="C4" l="1"/>
  <c r="F32"/>
  <c r="F34" s="1"/>
  <c r="B15" l="1"/>
  <c r="B10"/>
  <c r="E25" l="1"/>
  <c r="E18"/>
  <c r="E15"/>
  <c r="D10"/>
  <c r="C10"/>
  <c r="F15"/>
  <c r="F18" s="1"/>
  <c r="B12"/>
  <c r="B11"/>
  <c r="D11" l="1"/>
  <c r="D12"/>
  <c r="C12"/>
  <c r="C11"/>
  <c r="D32"/>
  <c r="D34" s="1"/>
  <c r="D35" s="1"/>
  <c r="B21"/>
  <c r="B32" l="1"/>
  <c r="C18"/>
  <c r="A18" s="1"/>
  <c r="C32" s="1"/>
  <c r="C34" s="1"/>
  <c r="C35" s="1"/>
  <c r="B25" l="1"/>
  <c r="E32" s="1"/>
  <c r="E34" s="1"/>
  <c r="E35"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comment / giờ
</t>
        </r>
      </text>
    </comment>
    <comment ref="C9" authorId="0">
      <text>
        <r>
          <rPr>
            <b/>
            <sz val="9"/>
            <color indexed="81"/>
            <rFont val="Tahoma"/>
            <family val="2"/>
          </rPr>
          <t>Author:</t>
        </r>
        <r>
          <rPr>
            <sz val="9"/>
            <color indexed="81"/>
            <rFont val="Tahoma"/>
            <family val="2"/>
          </rPr>
          <t xml:space="preserve">
đơn/giờ</t>
        </r>
      </text>
    </comment>
    <comment ref="D9" authorId="0">
      <text>
        <r>
          <rPr>
            <b/>
            <sz val="9"/>
            <color indexed="81"/>
            <rFont val="Tahoma"/>
            <family val="2"/>
          </rPr>
          <t>Author:</t>
        </r>
        <r>
          <rPr>
            <sz val="9"/>
            <color indexed="81"/>
            <rFont val="Tahoma"/>
            <family val="2"/>
          </rPr>
          <t xml:space="preserve">
12 đơn/giờ
</t>
        </r>
      </text>
    </comment>
  </commentList>
</comments>
</file>

<file path=xl/sharedStrings.xml><?xml version="1.0" encoding="utf-8"?>
<sst xmlns="http://schemas.openxmlformats.org/spreadsheetml/2006/main" count="186" uniqueCount="185">
  <si>
    <t>TẠO DỰNG FANPAGE</t>
  </si>
  <si>
    <t>HÚT PHỄU KHÁCH HÀNG</t>
  </si>
  <si>
    <t>ĐỐI TƯỢNG TARGET</t>
  </si>
  <si>
    <t xml:space="preserve">THỂ LOẠI NỘI DUNG ĐĂNG BÀI </t>
  </si>
  <si>
    <t xml:space="preserve">BÀI VIẾT BÁN HÀNG </t>
  </si>
  <si>
    <t>LÀM QUEN CÔNG CỤ QUẢNG CÁO</t>
  </si>
  <si>
    <t>CROSS-SELL</t>
  </si>
  <si>
    <t>Tạo logo thu hút cho fanpage</t>
  </si>
  <si>
    <t>UP SELL</t>
  </si>
  <si>
    <t>DOWNSELL</t>
  </si>
  <si>
    <t>ĐẶT GIÁ SẢN PHẨM</t>
  </si>
  <si>
    <t>Feedback khách hàng cũ</t>
  </si>
  <si>
    <t>Lựa chọn tiêu đề gây thu hút là : ....</t>
  </si>
  <si>
    <t>Thêm thẻ visa</t>
  </si>
  <si>
    <t>Tạo banner timeline fanpage</t>
  </si>
  <si>
    <t>Giới thiệu từ người nổi tiếng</t>
  </si>
  <si>
    <t xml:space="preserve">Lựa chọn các phần mục nội dung diễn giải là : </t>
  </si>
  <si>
    <t>Tạo tài khoản Business</t>
  </si>
  <si>
    <t>Cài đặt thông tin mô tả cơ bản hỗ trợ SEO fanpage</t>
  </si>
  <si>
    <t>Báo chí nói về sản phẩm, thương hiệu</t>
  </si>
  <si>
    <t xml:space="preserve">Lựa chọn phần mục nội dung cam kết, mua hàng là : </t>
  </si>
  <si>
    <t>Thực hành tạo quảng cáo trên trình quản lý</t>
  </si>
  <si>
    <t>Thêm sản phẩm vào cửa hàng</t>
  </si>
  <si>
    <t>Giấy chứng nhận</t>
  </si>
  <si>
    <t>Lựa chọn thể loại ảnh video là : ..</t>
  </si>
  <si>
    <t>Thực hành tạo quảng cáo trên power editor</t>
  </si>
  <si>
    <t>Cài đặt nhắn tin tự động</t>
  </si>
  <si>
    <t>Video hướng dẫn sử dụng sản phẩm</t>
  </si>
  <si>
    <t>Thực hành tạo tệp đối tượng</t>
  </si>
  <si>
    <t>Đăng 1-3 bài viết chia sẻ</t>
  </si>
  <si>
    <t>LỰA CHỌN THỊ TRƯỜNG</t>
  </si>
  <si>
    <t>Livestream chia sẻ về sản phẩm, hưu ích</t>
  </si>
  <si>
    <t>Thực hành đọc hiểu số liệu quảng cáo</t>
  </si>
  <si>
    <t>Đăng 1 bài viết bán hàng tiêu chuẩn</t>
  </si>
  <si>
    <t>Cuộc thi</t>
  </si>
  <si>
    <t>Mini game</t>
  </si>
  <si>
    <t>XÂY DỰNG DÀN FANPAGE VỆ TINH</t>
  </si>
  <si>
    <t>TẠO ĐIỂM KHÁC BIỆT SO VỚI ĐỐI THỦ</t>
  </si>
  <si>
    <t>CHIA SẺ TÀI LIỆU, THÔNG TIN MIỄN PHÍ</t>
  </si>
  <si>
    <t>SẢN PHẨM THỨ CẤP 1 :</t>
  </si>
  <si>
    <t>SẢN PHẨM CAO CÁP 1 :</t>
  </si>
  <si>
    <t>TẶNG QUÀ</t>
  </si>
  <si>
    <t>SHASHIMI</t>
  </si>
  <si>
    <t>THƯƠNG GIA</t>
  </si>
  <si>
    <t>NÔNG DÂN</t>
  </si>
  <si>
    <t>CƯỚP BIỂN</t>
  </si>
  <si>
    <t>MAKE UP SẢN PHẨM  : ....</t>
  </si>
  <si>
    <t>CHẠY QUẢNG CÁO VIDEO HÚT</t>
  </si>
  <si>
    <t>SẢN PHẨM THỨ CẤP 2 :</t>
  </si>
  <si>
    <t>SẢN PHẨM CAO CẤP 2 :</t>
  </si>
  <si>
    <t>FREE SHIP</t>
  </si>
  <si>
    <t>GIÁ LẺ .95,.97.99</t>
  </si>
  <si>
    <t xml:space="preserve">CHIÉN LƯỢC BÁN LÀ : </t>
  </si>
  <si>
    <t xml:space="preserve">CHIẾN LƯỢC GIỮ CHÂN : </t>
  </si>
  <si>
    <t>CHIẾN LƯỢC BÁN NHANH :</t>
  </si>
  <si>
    <t>CÁCH THỨC PHÂN PHỐI : ....</t>
  </si>
  <si>
    <t>CUỘC THI</t>
  </si>
  <si>
    <t>SẢN PHẨM THỨ CẤP 3 :</t>
  </si>
  <si>
    <t>SẢN PHẨM CAO CẤP 3 :</t>
  </si>
  <si>
    <t>MUA COMBO</t>
  </si>
  <si>
    <t>GIẢM THEO SỐ LƯỢNG</t>
  </si>
  <si>
    <t>XÂY DỰNG CÂU CHUYỆN : ....</t>
  </si>
  <si>
    <t>MINI GAME</t>
  </si>
  <si>
    <t>CHƯƠNG TRÌNH KHUYẾN MÃI 1 MÌNH KHÁCH CÓ</t>
  </si>
  <si>
    <t>GIÁ CHÊNH QUÁ ÍT</t>
  </si>
  <si>
    <t>GIA TĂNG GIÁ TRỊ CHO KHÁCH HÀNG BẰNG CÁCH : ......</t>
  </si>
  <si>
    <t>LIVESTREAM TẶNG THƯỞNG</t>
  </si>
  <si>
    <t>SỰ KHAN HIẾM</t>
  </si>
  <si>
    <t>BỘ MÁY NHÂN SỰ</t>
  </si>
  <si>
    <t>CÔNG VIỆC</t>
  </si>
  <si>
    <t>TIÊU CHUẨN</t>
  </si>
  <si>
    <t>MỨC LƯƠNG</t>
  </si>
  <si>
    <t>CHẾ ĐỘ KHEN THƯỞNG</t>
  </si>
  <si>
    <t>Quản lý</t>
  </si>
  <si>
    <t xml:space="preserve">1. Kiểm soát hoạt động mô hình bán hàng
2. Lên kế hoạch KPI bán hàng ngày/ tuần/ tháng
3. Làm việc với bên tứ 3 : hàng hoá, vận chuyển
4. Quản lý, đào tạo đội ngũ
</t>
  </si>
  <si>
    <t>Nhân sự</t>
  </si>
  <si>
    <t>1. Tuyển dụng nhân sự
2. Lên chế độ lương, hợp đồng
3. Quản lý KPI làm việc và đánh giá chất lượng nhân sự</t>
  </si>
  <si>
    <t>Marketing</t>
  </si>
  <si>
    <t xml:space="preserve">1. Lên kế hoạch quảng cáo
2. Lên chiến lược bán hàng và chạy
3. Báo cáo số liệu và theo sát KPI
4. Đưa đề xuất triển khai marketing bán hàng </t>
  </si>
  <si>
    <t>Kế toán</t>
  </si>
  <si>
    <t xml:space="preserve">1. Quản lý dòng tiền
2. Hỗ trợ đội sales kiểm soát bưu điện
</t>
  </si>
  <si>
    <t>Telesales- inbox</t>
  </si>
  <si>
    <t>1. Chốt đơn inbox hoặc gọi điện
2. Lên lịch trình tiếp thị lại 
3. Giải quyết vấn đề, khiếu nại</t>
  </si>
  <si>
    <t>Kho vận</t>
  </si>
  <si>
    <t xml:space="preserve">1. Quản lý nhập xuất kho
2. Kết nối đơn vị vận chuyển
3. Báo cáo xu hướng bán hàng và hàng hoá </t>
  </si>
  <si>
    <t>Phần mềm hỗ trợ automation</t>
  </si>
  <si>
    <t>1. Tự động nhắn tin theo tiến độ vận chuyển : esms.vn
2. Quản lý vận đơn/ fanpage/ chốt đơn hàng : nhanh.vn</t>
  </si>
  <si>
    <t>TRẠNG THÁI VẬN ĐƠN</t>
  </si>
  <si>
    <t>STT</t>
  </si>
  <si>
    <t>HỌ VÀ TÊN</t>
  </si>
  <si>
    <t>SỐ ĐIỆN THOẠI</t>
  </si>
  <si>
    <t>ĐỊA CHỈ GIAO HÀNG</t>
  </si>
  <si>
    <t>TÊN MẶT HÀNG</t>
  </si>
  <si>
    <t>MÃ VẬN ĐƠN</t>
  </si>
  <si>
    <t>LINK FACEBOOK</t>
  </si>
  <si>
    <t>GHI CHÚ</t>
  </si>
  <si>
    <t>HẾT HÀNG</t>
  </si>
  <si>
    <t>ĐÃ CHỐT</t>
  </si>
  <si>
    <t>CHUYỂN HOÀN</t>
  </si>
  <si>
    <t>HUỶ</t>
  </si>
  <si>
    <t>THÀNH TIỀN</t>
  </si>
  <si>
    <t>CÁC LOẠI CHI PHÍ</t>
  </si>
  <si>
    <t>ĐƠN GIÁ ( VND )</t>
  </si>
  <si>
    <t xml:space="preserve">Giá nhập hàng </t>
  </si>
  <si>
    <t>Giá bán ra</t>
  </si>
  <si>
    <t>Lãi kỳ vọng</t>
  </si>
  <si>
    <t>Nhân viên / đơn</t>
  </si>
  <si>
    <t>Đóng gói / đơn</t>
  </si>
  <si>
    <t>Gọi điện / đơn</t>
  </si>
  <si>
    <t>Văn phòng / đơn</t>
  </si>
  <si>
    <t>Bù ship / đơn</t>
  </si>
  <si>
    <t>Chuyển hoàn</t>
  </si>
  <si>
    <t>Chi phí khác</t>
  </si>
  <si>
    <t>CHI PHÍ QUẢNG CÁO</t>
  </si>
  <si>
    <t>ADS = GIÁ BÁN - LÃI KỲ VỌNG - GIÁ NHẬP - CHI PHÍ CỐ ĐỊNH</t>
  </si>
  <si>
    <t>SCALE ADS</t>
  </si>
  <si>
    <t>Cập nhật mặt hàng mới</t>
  </si>
  <si>
    <t>Danh sách fanpage vệ tinh xây Marketing 0 đồng</t>
  </si>
  <si>
    <t>Chia sẻ về chủ đề khách hàng quan tâm</t>
  </si>
  <si>
    <t>1.</t>
  </si>
  <si>
    <t>So sánh thật giả xấu tốt</t>
  </si>
  <si>
    <t>2.</t>
  </si>
  <si>
    <t>ĐỐI TƯỢNG TÁCH RIÊNG CHIẾN DỊCH</t>
  </si>
  <si>
    <t>3.</t>
  </si>
  <si>
    <t>4.</t>
  </si>
  <si>
    <t>SỞ THÍCH</t>
  </si>
  <si>
    <t>NHÂN KHẨU</t>
  </si>
  <si>
    <t>5.</t>
  </si>
  <si>
    <t>HÀNH VI</t>
  </si>
  <si>
    <t>6.</t>
  </si>
  <si>
    <t>7.</t>
  </si>
  <si>
    <t>8.</t>
  </si>
  <si>
    <t>9.</t>
  </si>
  <si>
    <t>10.</t>
  </si>
  <si>
    <t>CHỌN ĐỐI TƯỢNG TƯƠNG TÁC TỐT</t>
  </si>
  <si>
    <t>SCALE TUỔI</t>
  </si>
  <si>
    <t>SCALE VÙNG</t>
  </si>
  <si>
    <t>SCALE THIẾT BỊ</t>
  </si>
  <si>
    <t>TÊN ĐỐI TƯỢNG</t>
  </si>
  <si>
    <t>NGÂN SÁCH NGÀY</t>
  </si>
  <si>
    <t>Tổng tiền quảng cáo</t>
  </si>
  <si>
    <t>Số lượng comment</t>
  </si>
  <si>
    <t>Giá comment</t>
  </si>
  <si>
    <t>Tỷ lệ comment ra đơn</t>
  </si>
  <si>
    <t xml:space="preserve"> NV Bán Hàng </t>
  </si>
  <si>
    <t xml:space="preserve"> NV Đặt Hàng </t>
  </si>
  <si>
    <t xml:space="preserve"> NV Đóng Hàng </t>
  </si>
  <si>
    <t xml:space="preserve"> NV Chăm Sóc </t>
  </si>
  <si>
    <t xml:space="preserve"> NV Kho </t>
  </si>
  <si>
    <t xml:space="preserve"> NV Nội Dung </t>
  </si>
  <si>
    <t xml:space="preserve"> NV Marketing </t>
  </si>
  <si>
    <t xml:space="preserve"> NV Quản lý </t>
  </si>
  <si>
    <t>Giá</t>
  </si>
  <si>
    <t>Công suất</t>
  </si>
  <si>
    <t>Tổng giờ</t>
  </si>
  <si>
    <t>Số lượng full time</t>
  </si>
  <si>
    <t>Tổng tiền</t>
  </si>
  <si>
    <t>Số đơn ước tính</t>
  </si>
  <si>
    <t>Giá gốc trung bình 1 đơn hàng</t>
  </si>
  <si>
    <t>Giá Bán trung bình 1 đơn hàng</t>
  </si>
  <si>
    <t xml:space="preserve">tổng doanh thu </t>
  </si>
  <si>
    <t>Tổng Tiền hàng Gốc</t>
  </si>
  <si>
    <t>Tổng Chí phí</t>
  </si>
  <si>
    <t>Chí phí Cửa Hàng</t>
  </si>
  <si>
    <t>Chi Phí thuê nhân viên</t>
  </si>
  <si>
    <t>Chi phí quảng cáo</t>
  </si>
  <si>
    <t>Chí phí Ship</t>
  </si>
  <si>
    <t>Chí phí tồn kho</t>
  </si>
  <si>
    <t>đơn giá ship</t>
  </si>
  <si>
    <t>Lãi ước tính</t>
  </si>
  <si>
    <t>tỷ lệ lãi so doanh thu</t>
  </si>
  <si>
    <t>Lãi thật</t>
  </si>
  <si>
    <t>tỷ lệ đơn thành công</t>
  </si>
  <si>
    <t>tỷ lệ đơn tồn kho</t>
  </si>
  <si>
    <t>Đơn tồn</t>
  </si>
  <si>
    <t>tỷ lệ xả hàng tồn kho</t>
  </si>
  <si>
    <t>Báo Cáo</t>
  </si>
  <si>
    <t>Tổng Nhân Viên</t>
  </si>
  <si>
    <t>Tổng chi phí</t>
  </si>
  <si>
    <t>Tổng Doanh Thu</t>
  </si>
  <si>
    <t>Tổng lãi thật</t>
  </si>
  <si>
    <t>Tổng quảng cáo</t>
  </si>
  <si>
    <t>1 ngay</t>
  </si>
  <si>
    <t>1 tháng</t>
  </si>
  <si>
    <t>1 năm</t>
  </si>
</sst>
</file>

<file path=xl/styles.xml><?xml version="1.0" encoding="utf-8"?>
<styleSheet xmlns="http://schemas.openxmlformats.org/spreadsheetml/2006/main">
  <fonts count="12">
    <font>
      <sz val="10"/>
      <color rgb="FF000000"/>
      <name val="Arial"/>
    </font>
    <font>
      <b/>
      <sz val="10"/>
      <color rgb="FFFFFFFF"/>
      <name val="Arial"/>
    </font>
    <font>
      <b/>
      <sz val="10"/>
      <color rgb="FFFFFFFF"/>
      <name val="Arial"/>
    </font>
    <font>
      <sz val="10"/>
      <name val="Arial"/>
    </font>
    <font>
      <b/>
      <sz val="10"/>
      <name val="Arial"/>
    </font>
    <font>
      <b/>
      <sz val="10"/>
      <color rgb="FFF3F3F3"/>
      <name val="Arial"/>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9"/>
      <color indexed="81"/>
      <name val="Tahoma"/>
      <family val="2"/>
    </font>
    <font>
      <sz val="9"/>
      <color indexed="81"/>
      <name val="Tahoma"/>
      <family val="2"/>
    </font>
  </fonts>
  <fills count="30">
    <fill>
      <patternFill patternType="none"/>
    </fill>
    <fill>
      <patternFill patternType="gray125"/>
    </fill>
    <fill>
      <patternFill patternType="solid">
        <fgColor rgb="FF741B47"/>
        <bgColor rgb="FF741B47"/>
      </patternFill>
    </fill>
    <fill>
      <patternFill patternType="solid">
        <fgColor rgb="FFFF0000"/>
        <bgColor rgb="FFFF0000"/>
      </patternFill>
    </fill>
    <fill>
      <patternFill patternType="solid">
        <fgColor rgb="FF38761D"/>
        <bgColor rgb="FF38761D"/>
      </patternFill>
    </fill>
    <fill>
      <patternFill patternType="solid">
        <fgColor rgb="FF1155CC"/>
        <bgColor rgb="FF1155CC"/>
      </patternFill>
    </fill>
    <fill>
      <patternFill patternType="solid">
        <fgColor rgb="FFCC0000"/>
        <bgColor rgb="FFCC0000"/>
      </patternFill>
    </fill>
    <fill>
      <patternFill patternType="solid">
        <fgColor rgb="FFFF9900"/>
        <bgColor rgb="FFFF9900"/>
      </patternFill>
    </fill>
    <fill>
      <patternFill patternType="solid">
        <fgColor rgb="FF4A86E8"/>
        <bgColor rgb="FF4A86E8"/>
      </patternFill>
    </fill>
    <fill>
      <patternFill patternType="solid">
        <fgColor rgb="FF9900FF"/>
        <bgColor rgb="FF9900FF"/>
      </patternFill>
    </fill>
    <fill>
      <patternFill patternType="solid">
        <fgColor rgb="FFFF00FF"/>
        <bgColor rgb="FFFF00FF"/>
      </patternFill>
    </fill>
    <fill>
      <patternFill patternType="solid">
        <fgColor rgb="FF6AA84F"/>
        <bgColor rgb="FF6AA84F"/>
      </patternFill>
    </fill>
    <fill>
      <patternFill patternType="solid">
        <fgColor rgb="FF0000FF"/>
        <bgColor rgb="FF0000FF"/>
      </patternFill>
    </fill>
    <fill>
      <patternFill patternType="solid">
        <fgColor rgb="FF85200C"/>
        <bgColor rgb="FF85200C"/>
      </patternFill>
    </fill>
    <fill>
      <patternFill patternType="solid">
        <fgColor rgb="FFA61C00"/>
        <bgColor rgb="FFA61C00"/>
      </patternFill>
    </fill>
    <fill>
      <patternFill patternType="solid">
        <fgColor rgb="FF990000"/>
        <bgColor rgb="FF990000"/>
      </patternFill>
    </fill>
    <fill>
      <patternFill patternType="solid">
        <fgColor rgb="FFBF9000"/>
        <bgColor rgb="FFBF9000"/>
      </patternFill>
    </fill>
    <fill>
      <patternFill patternType="solid">
        <fgColor rgb="FF134F5C"/>
        <bgColor rgb="FF134F5C"/>
      </patternFill>
    </fill>
    <fill>
      <patternFill patternType="solid">
        <fgColor rgb="FFB45F06"/>
        <bgColor rgb="FFB45F06"/>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0">
    <xf numFmtId="0" fontId="0" fillId="0" borderId="0"/>
    <xf numFmtId="0" fontId="6" fillId="19" borderId="0" applyNumberFormat="0" applyBorder="0" applyAlignment="0" applyProtection="0"/>
    <xf numFmtId="0" fontId="7" fillId="20"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cellStyleXfs>
  <cellXfs count="47">
    <xf numFmtId="0" fontId="0" fillId="0" borderId="0" xfId="0" applyFont="1" applyAlignment="1"/>
    <xf numFmtId="0" fontId="1" fillId="2" borderId="0" xfId="0" applyFont="1" applyFill="1" applyAlignment="1">
      <alignment horizontal="center"/>
    </xf>
    <xf numFmtId="0" fontId="1" fillId="3" borderId="0" xfId="0" applyFont="1" applyFill="1" applyAlignment="1">
      <alignment horizontal="center"/>
    </xf>
    <xf numFmtId="0" fontId="2" fillId="2"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3" fillId="2" borderId="0" xfId="0" applyFont="1" applyFill="1"/>
    <xf numFmtId="0" fontId="1" fillId="8" borderId="0" xfId="0" applyFont="1" applyFill="1" applyAlignment="1">
      <alignment horizontal="center"/>
    </xf>
    <xf numFmtId="0" fontId="3" fillId="2" borderId="0" xfId="0" applyFont="1" applyFill="1" applyAlignment="1"/>
    <xf numFmtId="0" fontId="1" fillId="9" borderId="0" xfId="0" applyFont="1" applyFill="1" applyAlignment="1">
      <alignment horizontal="center"/>
    </xf>
    <xf numFmtId="0" fontId="3" fillId="0" borderId="0" xfId="0" applyFont="1" applyAlignment="1"/>
    <xf numFmtId="0" fontId="1" fillId="10" borderId="0" xfId="0" applyFont="1" applyFill="1" applyAlignment="1">
      <alignment horizontal="center"/>
    </xf>
    <xf numFmtId="0" fontId="2" fillId="4" borderId="0" xfId="0" applyFont="1" applyFill="1" applyAlignment="1">
      <alignment horizontal="center"/>
    </xf>
    <xf numFmtId="0" fontId="3" fillId="4" borderId="0" xfId="0" applyFont="1" applyFill="1"/>
    <xf numFmtId="0" fontId="1" fillId="11" borderId="0" xfId="0" applyFont="1" applyFill="1" applyAlignment="1">
      <alignment horizontal="center"/>
    </xf>
    <xf numFmtId="0" fontId="2" fillId="11" borderId="0" xfId="0" applyFont="1" applyFill="1" applyAlignment="1">
      <alignment horizontal="center"/>
    </xf>
    <xf numFmtId="0" fontId="1" fillId="12" borderId="0" xfId="0" applyFont="1" applyFill="1" applyAlignment="1">
      <alignment horizontal="center"/>
    </xf>
    <xf numFmtId="0" fontId="4" fillId="0" borderId="0" xfId="0" applyFont="1" applyAlignment="1"/>
    <xf numFmtId="0" fontId="3" fillId="3" borderId="0" xfId="0" applyFont="1" applyFill="1"/>
    <xf numFmtId="0" fontId="3" fillId="3" borderId="0" xfId="0" applyFont="1" applyFill="1" applyAlignment="1"/>
    <xf numFmtId="0" fontId="1" fillId="13" borderId="0" xfId="0" applyFont="1" applyFill="1" applyAlignment="1">
      <alignment horizontal="center"/>
    </xf>
    <xf numFmtId="0" fontId="1" fillId="14" borderId="0" xfId="0" applyFont="1" applyFill="1" applyAlignment="1">
      <alignment horizontal="center"/>
    </xf>
    <xf numFmtId="0" fontId="1" fillId="15" borderId="0" xfId="0" applyFont="1" applyFill="1" applyAlignment="1">
      <alignment horizontal="center"/>
    </xf>
    <xf numFmtId="0" fontId="5" fillId="6" borderId="0" xfId="0" applyFont="1" applyFill="1" applyAlignment="1">
      <alignment horizontal="center"/>
    </xf>
    <xf numFmtId="0" fontId="3" fillId="16" borderId="0" xfId="0" applyFont="1" applyFill="1"/>
    <xf numFmtId="0" fontId="3" fillId="12" borderId="0" xfId="0" applyFont="1" applyFill="1"/>
    <xf numFmtId="0" fontId="3" fillId="5" borderId="0" xfId="0" applyFont="1" applyFill="1"/>
    <xf numFmtId="0" fontId="1" fillId="16" borderId="0" xfId="0" applyFont="1" applyFill="1" applyAlignment="1">
      <alignment horizontal="center"/>
    </xf>
    <xf numFmtId="0" fontId="2" fillId="16" borderId="0" xfId="0" applyFont="1" applyFill="1" applyAlignment="1">
      <alignment horizontal="center"/>
    </xf>
    <xf numFmtId="0" fontId="1" fillId="17" borderId="0" xfId="0" applyFont="1" applyFill="1" applyAlignment="1">
      <alignment horizontal="center"/>
    </xf>
    <xf numFmtId="0" fontId="2" fillId="5" borderId="0" xfId="0" applyFont="1" applyFill="1" applyAlignment="1">
      <alignment horizontal="left"/>
    </xf>
    <xf numFmtId="0" fontId="1" fillId="18" borderId="0" xfId="0" applyFont="1" applyFill="1" applyAlignment="1">
      <alignment horizontal="center"/>
    </xf>
    <xf numFmtId="4" fontId="7" fillId="20" borderId="0" xfId="2" applyNumberFormat="1" applyAlignment="1">
      <alignment horizontal="left"/>
    </xf>
    <xf numFmtId="4" fontId="0" fillId="0" borderId="0" xfId="0" applyNumberFormat="1" applyAlignment="1">
      <alignment horizontal="left"/>
    </xf>
    <xf numFmtId="4" fontId="6" fillId="19" borderId="0" xfId="1" applyNumberFormat="1" applyAlignment="1">
      <alignment horizontal="left"/>
    </xf>
    <xf numFmtId="4" fontId="8" fillId="21" borderId="0" xfId="3" applyNumberFormat="1" applyAlignment="1">
      <alignment horizontal="left"/>
    </xf>
    <xf numFmtId="4" fontId="9" fillId="25" borderId="0" xfId="7" applyNumberFormat="1" applyAlignment="1">
      <alignment horizontal="left"/>
    </xf>
    <xf numFmtId="4" fontId="9" fillId="24" borderId="0" xfId="6" applyNumberFormat="1" applyAlignment="1">
      <alignment horizontal="left"/>
    </xf>
    <xf numFmtId="4" fontId="9" fillId="26" borderId="0" xfId="8" applyNumberFormat="1" applyAlignment="1">
      <alignment horizontal="left"/>
    </xf>
    <xf numFmtId="4" fontId="9" fillId="22" borderId="0" xfId="4" applyNumberFormat="1" applyAlignment="1">
      <alignment horizontal="left"/>
    </xf>
    <xf numFmtId="4" fontId="9" fillId="27" borderId="0" xfId="9" applyNumberFormat="1" applyAlignment="1">
      <alignment horizontal="left"/>
    </xf>
    <xf numFmtId="4" fontId="9" fillId="23" borderId="0" xfId="5" applyNumberFormat="1" applyAlignment="1">
      <alignment horizontal="left"/>
    </xf>
    <xf numFmtId="4" fontId="9" fillId="28" borderId="0" xfId="4" applyNumberFormat="1" applyFill="1" applyAlignment="1">
      <alignment horizontal="left"/>
    </xf>
    <xf numFmtId="0" fontId="3" fillId="0" borderId="0" xfId="0" applyFont="1" applyAlignment="1">
      <alignment wrapText="1"/>
    </xf>
    <xf numFmtId="4" fontId="0" fillId="29" borderId="0" xfId="0" applyNumberFormat="1" applyFill="1" applyAlignment="1">
      <alignment horizontal="left"/>
    </xf>
  </cellXfs>
  <cellStyles count="10">
    <cellStyle name="60% - Accent6" xfId="9" builtinId="52"/>
    <cellStyle name="Accent1" xfId="4" builtinId="29"/>
    <cellStyle name="Accent2" xfId="5" builtinId="33"/>
    <cellStyle name="Accent3" xfId="6" builtinId="37"/>
    <cellStyle name="Accent4" xfId="7" builtinId="41"/>
    <cellStyle name="Accent5" xfId="8" builtinId="45"/>
    <cellStyle name="Bad" xfId="2" builtinId="27"/>
    <cellStyle name="Good" xfId="1" builtinId="26"/>
    <cellStyle name="Neutral" xfId="3"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D21"/>
  <sheetViews>
    <sheetView workbookViewId="0">
      <selection activeCell="D18" sqref="D1:D18"/>
    </sheetView>
  </sheetViews>
  <sheetFormatPr defaultColWidth="14.42578125" defaultRowHeight="15.75" customHeight="1"/>
  <cols>
    <col min="1" max="1" width="46" customWidth="1"/>
    <col min="2" max="2" width="36.5703125" customWidth="1"/>
    <col min="3" max="3" width="45" customWidth="1"/>
    <col min="4" max="4" width="39.42578125" customWidth="1"/>
    <col min="5" max="5" width="6.7109375" customWidth="1"/>
    <col min="6" max="6" width="24.5703125" customWidth="1"/>
    <col min="7" max="7" width="27.28515625" customWidth="1"/>
    <col min="9" max="9" width="35.28515625" customWidth="1"/>
    <col min="10" max="10" width="16.7109375" customWidth="1"/>
    <col min="12" max="12" width="17.42578125" customWidth="1"/>
  </cols>
  <sheetData>
    <row r="1" spans="1:4" ht="15.75" customHeight="1">
      <c r="A1" s="2" t="s">
        <v>0</v>
      </c>
      <c r="B1" s="4" t="s">
        <v>3</v>
      </c>
      <c r="C1" s="5" t="s">
        <v>4</v>
      </c>
      <c r="D1" s="6" t="s">
        <v>5</v>
      </c>
    </row>
    <row r="2" spans="1:4" ht="15.75" customHeight="1">
      <c r="A2" s="12" t="s">
        <v>7</v>
      </c>
      <c r="B2" s="12" t="s">
        <v>11</v>
      </c>
      <c r="C2" s="12" t="s">
        <v>12</v>
      </c>
      <c r="D2" s="12" t="s">
        <v>13</v>
      </c>
    </row>
    <row r="3" spans="1:4" ht="15.75" customHeight="1">
      <c r="A3" s="12" t="s">
        <v>14</v>
      </c>
      <c r="B3" s="12" t="s">
        <v>15</v>
      </c>
      <c r="C3" s="12" t="s">
        <v>16</v>
      </c>
      <c r="D3" s="12" t="s">
        <v>17</v>
      </c>
    </row>
    <row r="4" spans="1:4" ht="15.75" customHeight="1">
      <c r="A4" s="12" t="s">
        <v>18</v>
      </c>
      <c r="B4" s="12" t="s">
        <v>19</v>
      </c>
      <c r="C4" s="12" t="s">
        <v>20</v>
      </c>
      <c r="D4" s="12" t="s">
        <v>21</v>
      </c>
    </row>
    <row r="5" spans="1:4" ht="15.75" customHeight="1">
      <c r="A5" s="12" t="s">
        <v>22</v>
      </c>
      <c r="B5" s="12" t="s">
        <v>23</v>
      </c>
      <c r="C5" s="12" t="s">
        <v>24</v>
      </c>
      <c r="D5" s="12" t="s">
        <v>25</v>
      </c>
    </row>
    <row r="6" spans="1:4" ht="15.75" customHeight="1">
      <c r="A6" s="12" t="s">
        <v>26</v>
      </c>
      <c r="B6" s="12" t="s">
        <v>27</v>
      </c>
      <c r="D6" s="12" t="s">
        <v>28</v>
      </c>
    </row>
    <row r="7" spans="1:4" ht="15.75" customHeight="1">
      <c r="A7" s="12" t="s">
        <v>29</v>
      </c>
      <c r="B7" s="12" t="s">
        <v>31</v>
      </c>
      <c r="D7" s="12" t="s">
        <v>32</v>
      </c>
    </row>
    <row r="8" spans="1:4" ht="15.75" customHeight="1">
      <c r="A8" s="12" t="s">
        <v>33</v>
      </c>
      <c r="B8" s="12" t="s">
        <v>34</v>
      </c>
    </row>
    <row r="9" spans="1:4" ht="15.75" customHeight="1">
      <c r="B9" s="12" t="s">
        <v>35</v>
      </c>
    </row>
    <row r="10" spans="1:4" ht="15.75" customHeight="1">
      <c r="A10" s="24" t="s">
        <v>36</v>
      </c>
      <c r="B10" s="12" t="s">
        <v>116</v>
      </c>
    </row>
    <row r="11" spans="1:4" ht="15.75" customHeight="1">
      <c r="A11" s="12" t="s">
        <v>117</v>
      </c>
      <c r="B11" s="12" t="s">
        <v>118</v>
      </c>
    </row>
    <row r="12" spans="1:4" ht="15.75" customHeight="1">
      <c r="A12" s="12" t="s">
        <v>119</v>
      </c>
      <c r="B12" s="12" t="s">
        <v>120</v>
      </c>
    </row>
    <row r="13" spans="1:4" ht="15.75" customHeight="1">
      <c r="A13" s="12" t="s">
        <v>121</v>
      </c>
    </row>
    <row r="14" spans="1:4" ht="15.75" customHeight="1">
      <c r="A14" s="12" t="s">
        <v>123</v>
      </c>
    </row>
    <row r="15" spans="1:4" ht="15.75" customHeight="1">
      <c r="A15" s="12" t="s">
        <v>124</v>
      </c>
    </row>
    <row r="16" spans="1:4" ht="15.75" customHeight="1">
      <c r="A16" s="12" t="s">
        <v>127</v>
      </c>
    </row>
    <row r="17" spans="1:1" ht="15.75" customHeight="1">
      <c r="A17" s="12" t="s">
        <v>129</v>
      </c>
    </row>
    <row r="18" spans="1:1" ht="15.75" customHeight="1">
      <c r="A18" s="12" t="s">
        <v>130</v>
      </c>
    </row>
    <row r="19" spans="1:1" ht="15.75" customHeight="1">
      <c r="A19" s="12" t="s">
        <v>131</v>
      </c>
    </row>
    <row r="20" spans="1:1" ht="15.75" customHeight="1">
      <c r="A20" s="12" t="s">
        <v>132</v>
      </c>
    </row>
    <row r="21" spans="1:1" ht="15.75" customHeight="1">
      <c r="A21" s="12"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2"/>
  <sheetViews>
    <sheetView workbookViewId="0">
      <selection activeCell="E23" sqref="A1:E23"/>
    </sheetView>
  </sheetViews>
  <sheetFormatPr defaultColWidth="14.42578125" defaultRowHeight="15.75" customHeight="1"/>
  <cols>
    <col min="5" max="5" width="39.42578125" customWidth="1"/>
    <col min="8" max="8" width="16" customWidth="1"/>
    <col min="9" max="9" width="36.140625" customWidth="1"/>
    <col min="10" max="10" width="20.85546875" customWidth="1"/>
  </cols>
  <sheetData>
    <row r="1" spans="1:10" ht="15.75" customHeight="1">
      <c r="A1" s="1"/>
      <c r="B1" s="1"/>
      <c r="C1" s="3" t="s">
        <v>2</v>
      </c>
      <c r="D1" s="8"/>
      <c r="E1" s="10"/>
      <c r="F1" s="29"/>
      <c r="G1" s="30" t="s">
        <v>115</v>
      </c>
      <c r="H1" s="26"/>
      <c r="I1" s="2" t="s">
        <v>122</v>
      </c>
      <c r="J1" s="20"/>
    </row>
    <row r="2" spans="1:10" ht="15.75" customHeight="1">
      <c r="A2" s="2" t="s">
        <v>88</v>
      </c>
      <c r="B2" s="18" t="s">
        <v>125</v>
      </c>
      <c r="C2" s="11" t="s">
        <v>126</v>
      </c>
      <c r="D2" s="31" t="s">
        <v>128</v>
      </c>
      <c r="E2" s="32" t="s">
        <v>134</v>
      </c>
      <c r="F2" s="33" t="s">
        <v>135</v>
      </c>
      <c r="G2" s="33" t="s">
        <v>136</v>
      </c>
      <c r="H2" s="33" t="s">
        <v>137</v>
      </c>
      <c r="I2" s="6" t="s">
        <v>138</v>
      </c>
      <c r="J2" s="6" t="s">
        <v>139</v>
      </c>
    </row>
    <row r="3" spans="1:10" ht="15.75" customHeight="1">
      <c r="A3" s="12">
        <v>1</v>
      </c>
    </row>
    <row r="4" spans="1:10" ht="15.75" customHeight="1">
      <c r="A4" s="12">
        <v>2</v>
      </c>
    </row>
    <row r="5" spans="1:10" ht="15.75" customHeight="1">
      <c r="A5" s="12">
        <v>3</v>
      </c>
    </row>
    <row r="6" spans="1:10" ht="15.75" customHeight="1">
      <c r="A6" s="12">
        <v>4</v>
      </c>
    </row>
    <row r="7" spans="1:10" ht="15.75" customHeight="1">
      <c r="A7" s="12">
        <v>5</v>
      </c>
    </row>
    <row r="8" spans="1:10" ht="15.75" customHeight="1">
      <c r="A8" s="12">
        <v>6</v>
      </c>
    </row>
    <row r="9" spans="1:10" ht="15.75" customHeight="1">
      <c r="A9" s="12">
        <v>7</v>
      </c>
    </row>
    <row r="10" spans="1:10" ht="15.75" customHeight="1">
      <c r="A10" s="12">
        <v>8</v>
      </c>
    </row>
    <row r="11" spans="1:10" ht="15.75" customHeight="1">
      <c r="A11" s="12">
        <v>9</v>
      </c>
    </row>
    <row r="12" spans="1:10" ht="15.75" customHeight="1">
      <c r="A12" s="12">
        <v>10</v>
      </c>
    </row>
    <row r="13" spans="1:10" ht="15.75" customHeight="1">
      <c r="A13" s="12">
        <v>11</v>
      </c>
    </row>
    <row r="14" spans="1:10" ht="15.75" customHeight="1">
      <c r="A14" s="12">
        <v>12</v>
      </c>
    </row>
    <row r="15" spans="1:10" ht="15.75" customHeight="1">
      <c r="A15" s="12">
        <v>13</v>
      </c>
    </row>
    <row r="16" spans="1:10" ht="15.75" customHeight="1">
      <c r="A16" s="12">
        <v>14</v>
      </c>
    </row>
    <row r="17" spans="1:1" ht="15.75" customHeight="1">
      <c r="A17" s="12">
        <v>15</v>
      </c>
    </row>
    <row r="18" spans="1:1" ht="15.75" customHeight="1">
      <c r="A18" s="12">
        <v>16</v>
      </c>
    </row>
    <row r="19" spans="1:1" ht="15.75" customHeight="1">
      <c r="A19" s="12">
        <v>17</v>
      </c>
    </row>
    <row r="20" spans="1:1" ht="15.75" customHeight="1">
      <c r="A20" s="12">
        <v>18</v>
      </c>
    </row>
    <row r="21" spans="1:1" ht="15.75" customHeight="1">
      <c r="A21" s="12">
        <v>19</v>
      </c>
    </row>
    <row r="22" spans="1:1" ht="15.75" customHeight="1">
      <c r="A22" s="12">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6"/>
  <sheetViews>
    <sheetView topLeftCell="E1" workbookViewId="0">
      <selection activeCell="I5" sqref="I5"/>
    </sheetView>
  </sheetViews>
  <sheetFormatPr defaultColWidth="14.42578125" defaultRowHeight="15.75" customHeight="1"/>
  <cols>
    <col min="1" max="1" width="39.7109375" customWidth="1"/>
    <col min="2" max="2" width="26.28515625" customWidth="1"/>
    <col min="3" max="3" width="27.7109375" customWidth="1"/>
    <col min="4" max="4" width="46.42578125" customWidth="1"/>
    <col min="5" max="5" width="24.28515625" customWidth="1"/>
    <col min="6" max="6" width="28.28515625" customWidth="1"/>
    <col min="7" max="7" width="38" customWidth="1"/>
    <col min="8" max="8" width="28.85546875" customWidth="1"/>
    <col min="9" max="9" width="53.140625" customWidth="1"/>
  </cols>
  <sheetData>
    <row r="1" spans="1:9" ht="15.75" customHeight="1">
      <c r="A1" s="2" t="s">
        <v>1</v>
      </c>
      <c r="B1" s="7" t="s">
        <v>6</v>
      </c>
      <c r="C1" s="9" t="s">
        <v>8</v>
      </c>
      <c r="D1" s="11" t="s">
        <v>9</v>
      </c>
      <c r="E1" s="13" t="s">
        <v>10</v>
      </c>
      <c r="F1" s="4"/>
      <c r="G1" s="14" t="s">
        <v>30</v>
      </c>
      <c r="H1" s="15"/>
      <c r="I1" s="3" t="s">
        <v>37</v>
      </c>
    </row>
    <row r="2" spans="1:9" ht="15.75" customHeight="1">
      <c r="A2" s="12" t="s">
        <v>38</v>
      </c>
      <c r="B2" s="12" t="s">
        <v>39</v>
      </c>
      <c r="C2" s="12" t="s">
        <v>40</v>
      </c>
      <c r="D2" s="12" t="s">
        <v>41</v>
      </c>
      <c r="E2" s="12" t="s">
        <v>42</v>
      </c>
      <c r="F2" s="16" t="s">
        <v>43</v>
      </c>
      <c r="G2" s="17" t="s">
        <v>44</v>
      </c>
      <c r="H2" s="17" t="s">
        <v>45</v>
      </c>
      <c r="I2" s="12" t="s">
        <v>46</v>
      </c>
    </row>
    <row r="3" spans="1:9" ht="15.75" customHeight="1">
      <c r="A3" s="12" t="s">
        <v>47</v>
      </c>
      <c r="B3" s="12" t="s">
        <v>48</v>
      </c>
      <c r="C3" s="12" t="s">
        <v>49</v>
      </c>
      <c r="D3" s="12" t="s">
        <v>50</v>
      </c>
      <c r="E3" s="12" t="s">
        <v>51</v>
      </c>
      <c r="F3" s="12" t="s">
        <v>52</v>
      </c>
      <c r="G3" s="12" t="s">
        <v>53</v>
      </c>
      <c r="H3" s="12" t="s">
        <v>54</v>
      </c>
      <c r="I3" s="12" t="s">
        <v>55</v>
      </c>
    </row>
    <row r="4" spans="1:9" ht="15.75" customHeight="1">
      <c r="A4" s="12" t="s">
        <v>56</v>
      </c>
      <c r="B4" s="12" t="s">
        <v>57</v>
      </c>
      <c r="C4" s="12" t="s">
        <v>58</v>
      </c>
      <c r="D4" s="12" t="s">
        <v>59</v>
      </c>
      <c r="E4" s="12" t="s">
        <v>60</v>
      </c>
      <c r="F4" s="12"/>
      <c r="I4" s="12" t="s">
        <v>61</v>
      </c>
    </row>
    <row r="5" spans="1:9" ht="15.75" customHeight="1">
      <c r="A5" s="12" t="s">
        <v>62</v>
      </c>
      <c r="D5" s="12" t="s">
        <v>63</v>
      </c>
      <c r="E5" s="12" t="s">
        <v>64</v>
      </c>
      <c r="I5" s="12" t="s">
        <v>65</v>
      </c>
    </row>
    <row r="6" spans="1:9" ht="15.75" customHeight="1">
      <c r="A6" s="12" t="s">
        <v>66</v>
      </c>
      <c r="D6" s="12"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8"/>
  <sheetViews>
    <sheetView workbookViewId="0">
      <selection activeCell="B8" sqref="B8"/>
    </sheetView>
  </sheetViews>
  <sheetFormatPr defaultColWidth="14.42578125" defaultRowHeight="15.75" customHeight="1"/>
  <cols>
    <col min="1" max="1" width="32.42578125" customWidth="1"/>
    <col min="2" max="2" width="52.5703125" customWidth="1"/>
    <col min="3" max="4" width="29.7109375" customWidth="1"/>
    <col min="5" max="5" width="31.28515625" customWidth="1"/>
  </cols>
  <sheetData>
    <row r="1" spans="1:5" ht="12.75">
      <c r="A1" s="2" t="s">
        <v>68</v>
      </c>
      <c r="B1" s="7" t="s">
        <v>69</v>
      </c>
      <c r="C1" s="1" t="s">
        <v>70</v>
      </c>
      <c r="D1" s="18" t="s">
        <v>71</v>
      </c>
      <c r="E1" s="13" t="s">
        <v>72</v>
      </c>
    </row>
    <row r="2" spans="1:5" ht="77.25" customHeight="1">
      <c r="A2" s="19" t="s">
        <v>73</v>
      </c>
      <c r="B2" s="45" t="s">
        <v>74</v>
      </c>
    </row>
    <row r="3" spans="1:5" ht="38.25">
      <c r="A3" s="19" t="s">
        <v>75</v>
      </c>
      <c r="B3" s="45" t="s">
        <v>76</v>
      </c>
    </row>
    <row r="4" spans="1:5" ht="51">
      <c r="A4" s="19" t="s">
        <v>77</v>
      </c>
      <c r="B4" s="45" t="s">
        <v>78</v>
      </c>
    </row>
    <row r="5" spans="1:5" ht="38.25">
      <c r="A5" s="19" t="s">
        <v>79</v>
      </c>
      <c r="B5" s="45" t="s">
        <v>80</v>
      </c>
    </row>
    <row r="6" spans="1:5" ht="38.25">
      <c r="A6" s="19" t="s">
        <v>81</v>
      </c>
      <c r="B6" s="45" t="s">
        <v>82</v>
      </c>
    </row>
    <row r="7" spans="1:5" ht="38.25">
      <c r="A7" s="19" t="s">
        <v>83</v>
      </c>
      <c r="B7" s="45" t="s">
        <v>84</v>
      </c>
    </row>
    <row r="8" spans="1:5" ht="25.5">
      <c r="A8" s="19" t="s">
        <v>85</v>
      </c>
      <c r="B8" s="45"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2"/>
  <sheetViews>
    <sheetView workbookViewId="0"/>
  </sheetViews>
  <sheetFormatPr defaultColWidth="14.42578125" defaultRowHeight="15.75" customHeight="1"/>
  <cols>
    <col min="3" max="3" width="18.42578125" customWidth="1"/>
    <col min="4" max="4" width="19.7109375" customWidth="1"/>
    <col min="5" max="5" width="20" customWidth="1"/>
    <col min="7" max="7" width="22.7109375" customWidth="1"/>
    <col min="11" max="11" width="18.140625" customWidth="1"/>
  </cols>
  <sheetData>
    <row r="1" spans="1:13" ht="15.75" customHeight="1">
      <c r="A1" s="12"/>
      <c r="B1" s="12"/>
      <c r="C1" s="12"/>
      <c r="D1" s="12"/>
      <c r="E1" s="12"/>
      <c r="F1" s="12"/>
      <c r="H1" s="20"/>
      <c r="I1" s="20"/>
      <c r="J1" s="21" t="s">
        <v>87</v>
      </c>
      <c r="K1" s="20"/>
      <c r="L1" s="20"/>
    </row>
    <row r="2" spans="1:13" ht="15.75" customHeight="1">
      <c r="A2" s="22" t="s">
        <v>88</v>
      </c>
      <c r="B2" s="4" t="s">
        <v>89</v>
      </c>
      <c r="C2" s="23" t="s">
        <v>90</v>
      </c>
      <c r="D2" s="4" t="s">
        <v>91</v>
      </c>
      <c r="E2" s="24" t="s">
        <v>92</v>
      </c>
      <c r="F2" s="4" t="s">
        <v>93</v>
      </c>
      <c r="G2" s="24" t="s">
        <v>94</v>
      </c>
      <c r="H2" s="25" t="s">
        <v>95</v>
      </c>
      <c r="I2" s="25" t="s">
        <v>96</v>
      </c>
      <c r="J2" s="25" t="s">
        <v>97</v>
      </c>
      <c r="K2" s="25" t="s">
        <v>98</v>
      </c>
      <c r="L2" s="25" t="s">
        <v>99</v>
      </c>
      <c r="M2" s="18"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2"/>
  <sheetViews>
    <sheetView workbookViewId="0">
      <selection activeCell="B24" sqref="B24"/>
    </sheetView>
  </sheetViews>
  <sheetFormatPr defaultColWidth="14.42578125" defaultRowHeight="15.75" customHeight="1"/>
  <cols>
    <col min="1" max="1" width="22.85546875" customWidth="1"/>
    <col min="2" max="2" width="35.28515625" customWidth="1"/>
    <col min="3" max="3" width="56.140625" customWidth="1"/>
  </cols>
  <sheetData>
    <row r="1" spans="1:3" ht="15.75" customHeight="1">
      <c r="A1" s="13" t="s">
        <v>101</v>
      </c>
      <c r="B1" s="13" t="s">
        <v>102</v>
      </c>
    </row>
    <row r="2" spans="1:3" ht="15.75" customHeight="1">
      <c r="A2" s="12" t="s">
        <v>103</v>
      </c>
      <c r="B2" s="26"/>
    </row>
    <row r="3" spans="1:3" ht="15.75" customHeight="1">
      <c r="A3" s="12" t="s">
        <v>104</v>
      </c>
      <c r="B3" s="20"/>
    </row>
    <row r="4" spans="1:3" ht="15.75" customHeight="1">
      <c r="A4" s="12" t="s">
        <v>105</v>
      </c>
      <c r="B4" s="27"/>
    </row>
    <row r="5" spans="1:3" ht="15.75" customHeight="1">
      <c r="A5" s="12" t="s">
        <v>106</v>
      </c>
      <c r="B5" s="26"/>
    </row>
    <row r="6" spans="1:3" ht="15.75" customHeight="1">
      <c r="A6" s="12" t="s">
        <v>107</v>
      </c>
      <c r="B6" s="26"/>
    </row>
    <row r="7" spans="1:3" ht="15.75" customHeight="1">
      <c r="A7" s="12" t="s">
        <v>108</v>
      </c>
      <c r="B7" s="26"/>
    </row>
    <row r="8" spans="1:3" ht="15.75" customHeight="1">
      <c r="A8" s="12" t="s">
        <v>109</v>
      </c>
      <c r="B8" s="26"/>
    </row>
    <row r="9" spans="1:3" ht="15.75" customHeight="1">
      <c r="A9" s="12" t="s">
        <v>110</v>
      </c>
      <c r="B9" s="26"/>
    </row>
    <row r="10" spans="1:3" ht="15.75" customHeight="1">
      <c r="A10" s="12" t="s">
        <v>111</v>
      </c>
      <c r="B10" s="26"/>
    </row>
    <row r="11" spans="1:3" ht="15.75" customHeight="1">
      <c r="A11" s="12" t="s">
        <v>112</v>
      </c>
      <c r="B11" s="26"/>
    </row>
    <row r="12" spans="1:3" ht="15.75" customHeight="1">
      <c r="A12" s="12" t="s">
        <v>113</v>
      </c>
      <c r="B12" s="28"/>
      <c r="C12" s="12" t="s">
        <v>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3:I36"/>
  <sheetViews>
    <sheetView tabSelected="1" zoomScale="130" zoomScaleNormal="130" workbookViewId="0">
      <selection activeCell="B4" sqref="B4"/>
    </sheetView>
  </sheetViews>
  <sheetFormatPr defaultColWidth="8.85546875" defaultRowHeight="12.75"/>
  <cols>
    <col min="1" max="1" width="16" style="35" customWidth="1"/>
    <col min="2" max="2" width="25.140625" style="35" customWidth="1"/>
    <col min="3" max="3" width="31.5703125" style="35" customWidth="1"/>
    <col min="4" max="4" width="29.5703125" style="35" customWidth="1"/>
    <col min="5" max="5" width="23.5703125" style="35" customWidth="1"/>
    <col min="6" max="6" width="28.28515625" style="35" customWidth="1"/>
    <col min="7" max="7" width="19.42578125" style="35" customWidth="1"/>
    <col min="8" max="8" width="22.28515625" style="35" customWidth="1"/>
    <col min="9" max="9" width="32.28515625" style="35" customWidth="1"/>
    <col min="10" max="10" width="32.42578125" style="35" customWidth="1"/>
    <col min="11" max="11" width="28.7109375" style="35" customWidth="1"/>
    <col min="12" max="15" width="13.5703125" style="35" customWidth="1"/>
    <col min="16" max="16" width="9.85546875" style="35" customWidth="1"/>
    <col min="17" max="17" width="15.140625" style="35" customWidth="1"/>
    <col min="18" max="18" width="8.85546875" style="35"/>
    <col min="19" max="20" width="15.7109375" style="35" customWidth="1"/>
    <col min="21" max="22" width="13.7109375" style="35" customWidth="1"/>
    <col min="23" max="23" width="8.42578125" style="35" customWidth="1"/>
    <col min="24" max="24" width="10.140625" style="35" customWidth="1"/>
    <col min="25" max="25" width="14.7109375" style="35" customWidth="1"/>
    <col min="26" max="26" width="17.42578125" style="35" customWidth="1"/>
    <col min="27" max="16384" width="8.85546875" style="35"/>
  </cols>
  <sheetData>
    <row r="3" spans="1:9" s="34" customFormat="1" ht="15">
      <c r="B3" s="34" t="s">
        <v>140</v>
      </c>
      <c r="C3" s="34" t="s">
        <v>141</v>
      </c>
      <c r="D3" s="34" t="s">
        <v>142</v>
      </c>
      <c r="E3" s="34" t="s">
        <v>143</v>
      </c>
    </row>
    <row r="4" spans="1:9">
      <c r="B4" s="46">
        <f>5000000</f>
        <v>5000000</v>
      </c>
      <c r="C4" s="35">
        <f xml:space="preserve"> B4/D4</f>
        <v>500</v>
      </c>
      <c r="D4" s="46">
        <v>10000</v>
      </c>
      <c r="E4" s="46">
        <v>5</v>
      </c>
    </row>
    <row r="6" spans="1:9" s="36" customFormat="1" ht="15">
      <c r="B6" s="36" t="s">
        <v>144</v>
      </c>
      <c r="C6" s="36" t="s">
        <v>145</v>
      </c>
      <c r="D6" s="36" t="s">
        <v>146</v>
      </c>
      <c r="E6" s="36" t="s">
        <v>147</v>
      </c>
      <c r="F6" s="36" t="s">
        <v>148</v>
      </c>
      <c r="G6" s="36" t="s">
        <v>149</v>
      </c>
      <c r="H6" s="36" t="s">
        <v>150</v>
      </c>
      <c r="I6" s="36" t="s">
        <v>151</v>
      </c>
    </row>
    <row r="8" spans="1:9">
      <c r="A8" s="35" t="s">
        <v>152</v>
      </c>
      <c r="B8" s="35">
        <v>22000</v>
      </c>
      <c r="C8" s="35">
        <v>20000</v>
      </c>
      <c r="D8" s="35">
        <v>20000</v>
      </c>
      <c r="E8" s="35">
        <v>20000</v>
      </c>
      <c r="F8" s="35">
        <v>20000</v>
      </c>
      <c r="G8" s="35">
        <v>20000</v>
      </c>
      <c r="H8" s="35">
        <v>20000</v>
      </c>
      <c r="I8" s="35">
        <v>20000</v>
      </c>
    </row>
    <row r="9" spans="1:9">
      <c r="A9" s="35" t="s">
        <v>153</v>
      </c>
      <c r="B9" s="35">
        <v>10</v>
      </c>
      <c r="C9" s="35">
        <v>12</v>
      </c>
      <c r="D9" s="35">
        <v>12</v>
      </c>
    </row>
    <row r="10" spans="1:9">
      <c r="A10" s="35" t="s">
        <v>154</v>
      </c>
      <c r="B10" s="35">
        <f>C4/B9</f>
        <v>50</v>
      </c>
      <c r="C10" s="35">
        <f>B15/C9</f>
        <v>8.3333333333333339</v>
      </c>
      <c r="D10" s="35">
        <f>B15/D9</f>
        <v>8.3333333333333339</v>
      </c>
    </row>
    <row r="11" spans="1:9">
      <c r="A11" s="35" t="s">
        <v>155</v>
      </c>
      <c r="B11" s="35">
        <f>B10/8</f>
        <v>6.25</v>
      </c>
      <c r="C11" s="35">
        <f>C10/8</f>
        <v>1.0416666666666667</v>
      </c>
      <c r="D11" s="35">
        <f>D10/8</f>
        <v>1.0416666666666667</v>
      </c>
    </row>
    <row r="12" spans="1:9">
      <c r="A12" s="35" t="s">
        <v>156</v>
      </c>
      <c r="B12" s="35">
        <f>B8*B10</f>
        <v>1100000</v>
      </c>
      <c r="C12" s="35">
        <f>C8*C10</f>
        <v>166666.66666666669</v>
      </c>
      <c r="D12" s="35">
        <f>D8*D10</f>
        <v>166666.66666666669</v>
      </c>
    </row>
    <row r="14" spans="1:9" s="37" customFormat="1" ht="15">
      <c r="B14" s="37" t="s">
        <v>157</v>
      </c>
      <c r="C14" s="37" t="s">
        <v>158</v>
      </c>
      <c r="D14" s="37" t="s">
        <v>159</v>
      </c>
      <c r="E14" s="37" t="s">
        <v>160</v>
      </c>
      <c r="F14" s="37" t="s">
        <v>161</v>
      </c>
    </row>
    <row r="15" spans="1:9">
      <c r="B15" s="35">
        <f>C4/E4</f>
        <v>100</v>
      </c>
      <c r="C15" s="35">
        <f>D15*(1-C21)</f>
        <v>495000</v>
      </c>
      <c r="D15" s="35">
        <v>990000</v>
      </c>
      <c r="E15" s="35">
        <f>D15*B15</f>
        <v>99000000</v>
      </c>
      <c r="F15" s="35">
        <f>C15*B15</f>
        <v>49500000</v>
      </c>
    </row>
    <row r="17" spans="1:7" s="38" customFormat="1" ht="15">
      <c r="A17" s="38" t="s">
        <v>162</v>
      </c>
      <c r="B17" s="38" t="s">
        <v>163</v>
      </c>
      <c r="C17" s="38" t="s">
        <v>164</v>
      </c>
      <c r="D17" s="38" t="s">
        <v>165</v>
      </c>
      <c r="E17" s="38" t="s">
        <v>166</v>
      </c>
      <c r="F17" s="38" t="s">
        <v>167</v>
      </c>
      <c r="G17" s="38" t="s">
        <v>168</v>
      </c>
    </row>
    <row r="18" spans="1:7">
      <c r="A18" s="35">
        <f>SUM(B18,D18,C18,E18)</f>
        <v>11733333.333333334</v>
      </c>
      <c r="B18" s="35">
        <v>300000</v>
      </c>
      <c r="C18" s="35">
        <f>B12+C12+D12</f>
        <v>1433333.3333333335</v>
      </c>
      <c r="D18" s="35">
        <f>B4</f>
        <v>5000000</v>
      </c>
      <c r="E18" s="35">
        <f>B15*G18</f>
        <v>5000000</v>
      </c>
      <c r="F18" s="35">
        <f>F15*D25</f>
        <v>4949999.9999999991</v>
      </c>
      <c r="G18" s="35">
        <v>50000</v>
      </c>
    </row>
    <row r="20" spans="1:7" s="39" customFormat="1" ht="15">
      <c r="B20" s="39" t="s">
        <v>169</v>
      </c>
      <c r="C20" s="39" t="s">
        <v>170</v>
      </c>
    </row>
    <row r="21" spans="1:7">
      <c r="B21" s="35">
        <f>E15*C21</f>
        <v>49500000</v>
      </c>
      <c r="C21" s="35">
        <v>0.5</v>
      </c>
    </row>
    <row r="24" spans="1:7" s="40" customFormat="1" ht="15">
      <c r="B24" s="40" t="s">
        <v>171</v>
      </c>
      <c r="C24" s="40" t="s">
        <v>172</v>
      </c>
      <c r="D24" s="40" t="s">
        <v>173</v>
      </c>
      <c r="E24" s="40" t="s">
        <v>174</v>
      </c>
      <c r="F24" s="40" t="s">
        <v>175</v>
      </c>
    </row>
    <row r="25" spans="1:7">
      <c r="B25" s="35">
        <f>B21*C25-A18 +F25*F18</f>
        <v>35291666.666666664</v>
      </c>
      <c r="C25" s="35">
        <v>0.9</v>
      </c>
      <c r="D25" s="35">
        <f>1-C25</f>
        <v>9.9999999999999978E-2</v>
      </c>
      <c r="E25" s="35">
        <f>B15*D25</f>
        <v>9.9999999999999982</v>
      </c>
      <c r="F25" s="35">
        <v>0.5</v>
      </c>
    </row>
    <row r="30" spans="1:7" s="41" customFormat="1" ht="15">
      <c r="A30" s="41" t="s">
        <v>176</v>
      </c>
    </row>
    <row r="31" spans="1:7" s="41" customFormat="1" ht="15">
      <c r="B31" s="41" t="s">
        <v>177</v>
      </c>
      <c r="C31" s="41" t="s">
        <v>178</v>
      </c>
      <c r="D31" s="41" t="s">
        <v>179</v>
      </c>
      <c r="E31" s="41" t="s">
        <v>180</v>
      </c>
      <c r="F31" s="41" t="s">
        <v>181</v>
      </c>
    </row>
    <row r="32" spans="1:7" s="42" customFormat="1" ht="15">
      <c r="A32" s="42" t="s">
        <v>182</v>
      </c>
      <c r="B32" s="42">
        <f>SUM(B11:D11)</f>
        <v>8.3333333333333339</v>
      </c>
      <c r="C32" s="42">
        <f>A18</f>
        <v>11733333.333333334</v>
      </c>
      <c r="D32" s="42">
        <f>E15</f>
        <v>99000000</v>
      </c>
      <c r="E32" s="42">
        <f>B25</f>
        <v>35291666.666666664</v>
      </c>
      <c r="F32" s="42">
        <f>B4</f>
        <v>5000000</v>
      </c>
    </row>
    <row r="33" spans="1:6" s="41" customFormat="1" ht="15"/>
    <row r="34" spans="1:6" s="43" customFormat="1" ht="15">
      <c r="A34" s="43" t="s">
        <v>183</v>
      </c>
      <c r="C34" s="43">
        <f>C32*30</f>
        <v>352000000</v>
      </c>
      <c r="D34" s="43">
        <f>D32*30</f>
        <v>2970000000</v>
      </c>
      <c r="E34" s="43">
        <f>E32*30</f>
        <v>1058749999.9999999</v>
      </c>
      <c r="F34" s="43">
        <f>F32*30</f>
        <v>150000000</v>
      </c>
    </row>
    <row r="35" spans="1:6" s="44" customFormat="1" ht="15">
      <c r="A35" s="44" t="s">
        <v>184</v>
      </c>
      <c r="C35" s="44">
        <f>C34*12</f>
        <v>4224000000</v>
      </c>
      <c r="D35" s="44">
        <f>D34*12</f>
        <v>35640000000</v>
      </c>
      <c r="E35" s="44">
        <f>E34*12</f>
        <v>12704999999.999998</v>
      </c>
    </row>
    <row r="36" spans="1:6" s="41" customFormat="1" ht="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XÂY DỰNG CƠ BẢN</vt:lpstr>
      <vt:lpstr>QUẢNG CÁO VÀ ĐỐI TƯỢNG QUẢNG CÁ</vt:lpstr>
      <vt:lpstr>LỰA CHỌN CHIẾN LƯỢC </vt:lpstr>
      <vt:lpstr>BỘ MÁY BÁN HÀNG ONLINE</vt:lpstr>
      <vt:lpstr>BẢNG ĐIỀN THÔNG TIN KHÁCH HÀNG</vt:lpstr>
      <vt:lpstr>TÍNH CHI PHÍ QUẢNG CÁO</vt:lpstr>
      <vt:lpstr>TÍNH CHI PHÍ TOÀN HỆ THỐNG BÁN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2017-05-28T08:56:17Z</dcterms:modified>
</cp:coreProperties>
</file>