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EP\2semestre\dinav\"/>
    </mc:Choice>
  </mc:AlternateContent>
  <xr:revisionPtr revIDLastSave="0" documentId="13_ncr:1_{B9589D49-11BB-4139-AFC9-F1D58F6CBECD}" xr6:coauthVersionLast="43" xr6:coauthVersionMax="43" xr10:uidLastSave="{00000000-0000-0000-0000-000000000000}"/>
  <bookViews>
    <workbookView xWindow="-120" yWindow="-120" windowWidth="24240" windowHeight="13140" xr2:uid="{E225CC39-573C-4298-816E-0ED3CCFD7ED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H17" i="1" l="1"/>
  <c r="L20" i="1"/>
  <c r="H21" i="1"/>
  <c r="L19" i="1"/>
  <c r="K18" i="1"/>
  <c r="K19" i="1"/>
  <c r="J20" i="1"/>
  <c r="H19" i="1"/>
  <c r="G18" i="1"/>
  <c r="J18" i="1" s="1"/>
  <c r="I17" i="1"/>
  <c r="I21" i="1" s="1"/>
  <c r="G17" i="1"/>
  <c r="F20" i="1"/>
  <c r="K20" i="1" s="1"/>
  <c r="F19" i="1"/>
  <c r="J19" i="1" s="1"/>
  <c r="F18" i="1"/>
  <c r="L18" i="1" s="1"/>
  <c r="F17" i="1"/>
  <c r="H6" i="1"/>
  <c r="J6" i="1" s="1"/>
  <c r="H4" i="1"/>
  <c r="I4" i="1"/>
  <c r="I6" i="1"/>
  <c r="I5" i="1"/>
  <c r="H5" i="1"/>
  <c r="J5" i="1" s="1"/>
  <c r="K17" i="1" l="1"/>
  <c r="K21" i="1" s="1"/>
  <c r="F21" i="1"/>
  <c r="L17" i="1"/>
  <c r="L21" i="1" s="1"/>
  <c r="L24" i="1" s="1"/>
  <c r="J17" i="1"/>
  <c r="J21" i="1" s="1"/>
  <c r="J24" i="1" s="1"/>
  <c r="J7" i="1"/>
  <c r="G21" i="1"/>
  <c r="H7" i="1"/>
  <c r="J4" i="1"/>
  <c r="I7" i="1"/>
  <c r="K24" i="1" l="1"/>
  <c r="J9" i="1"/>
</calcChain>
</file>

<file path=xl/sharedStrings.xml><?xml version="1.0" encoding="utf-8"?>
<sst xmlns="http://schemas.openxmlformats.org/spreadsheetml/2006/main" count="20" uniqueCount="19">
  <si>
    <t>r</t>
  </si>
  <si>
    <t>xi</t>
  </si>
  <si>
    <t>vi</t>
  </si>
  <si>
    <t>h</t>
  </si>
  <si>
    <t>semiesfere</t>
  </si>
  <si>
    <t>cone</t>
  </si>
  <si>
    <t>cilindro</t>
  </si>
  <si>
    <t>V</t>
  </si>
  <si>
    <t>volume</t>
  </si>
  <si>
    <t>X</t>
  </si>
  <si>
    <t>y</t>
  </si>
  <si>
    <t>Z</t>
  </si>
  <si>
    <t>vX</t>
  </si>
  <si>
    <t>Vy</t>
  </si>
  <si>
    <t>Vz</t>
  </si>
  <si>
    <t>descontar os cilindors</t>
  </si>
  <si>
    <t>X / cm</t>
  </si>
  <si>
    <t>Y / cm</t>
  </si>
  <si>
    <t>Z 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</si>
</sst>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AE73-5291-4DA5-BE41-70D620B256BF}">
  <dimension ref="C3:L24"/>
  <sheetViews>
    <sheetView tabSelected="1" workbookViewId="0">
      <selection activeCell="L24" sqref="L24"/>
    </sheetView>
  </sheetViews>
  <sheetFormatPr defaultRowHeight="15" x14ac:dyDescent="0.25"/>
  <cols>
    <col min="7" max="7" width="12" customWidth="1"/>
    <col min="8" max="8" width="12.42578125" customWidth="1"/>
    <col min="9" max="9" width="12.140625" customWidth="1"/>
    <col min="10" max="10" width="13.28515625" customWidth="1"/>
    <col min="11" max="11" width="10.28515625" customWidth="1"/>
    <col min="12" max="12" width="11.42578125" customWidth="1"/>
  </cols>
  <sheetData>
    <row r="3" spans="3:12" x14ac:dyDescent="0.25">
      <c r="C3" t="s">
        <v>3</v>
      </c>
      <c r="E3" t="s">
        <v>0</v>
      </c>
      <c r="H3" s="3" t="s">
        <v>2</v>
      </c>
      <c r="I3" s="3" t="s">
        <v>1</v>
      </c>
    </row>
    <row r="4" spans="3:12" x14ac:dyDescent="0.25">
      <c r="C4">
        <v>100</v>
      </c>
      <c r="E4">
        <v>60</v>
      </c>
      <c r="G4" t="s">
        <v>4</v>
      </c>
      <c r="H4">
        <f>E4^3*(2/3)*PI()</f>
        <v>452389.34211693023</v>
      </c>
      <c r="I4">
        <f>-3*E4/8</f>
        <v>-22.5</v>
      </c>
      <c r="J4" s="2">
        <f>H4*I4</f>
        <v>-10178760.197630931</v>
      </c>
    </row>
    <row r="5" spans="3:12" x14ac:dyDescent="0.25">
      <c r="G5" t="s">
        <v>6</v>
      </c>
      <c r="H5">
        <f>PI()*E4^2*100</f>
        <v>1130973.3552923256</v>
      </c>
      <c r="I5">
        <f>C4/2</f>
        <v>50</v>
      </c>
      <c r="J5" s="2">
        <f t="shared" ref="J5" si="0">H5*I5</f>
        <v>56548667.764616281</v>
      </c>
    </row>
    <row r="6" spans="3:12" x14ac:dyDescent="0.25">
      <c r="G6" t="s">
        <v>5</v>
      </c>
      <c r="H6" s="1">
        <f>-1/3*PI()*60^2*100</f>
        <v>-376991.11843077518</v>
      </c>
      <c r="I6">
        <f>100-100/4</f>
        <v>75</v>
      </c>
      <c r="J6" s="2">
        <f>H6*I6</f>
        <v>-28274333.88230814</v>
      </c>
    </row>
    <row r="7" spans="3:12" x14ac:dyDescent="0.25">
      <c r="H7" s="1">
        <f>SUM(H4:H6)</f>
        <v>1206371.5789784808</v>
      </c>
      <c r="I7">
        <f>SUM(I4:I6)</f>
        <v>102.5</v>
      </c>
      <c r="J7" s="2">
        <f>SUM(J4:J6)</f>
        <v>18095573.684677213</v>
      </c>
    </row>
    <row r="9" spans="3:12" x14ac:dyDescent="0.25">
      <c r="J9" s="1">
        <f>J7/H7</f>
        <v>15.000000000000002</v>
      </c>
    </row>
    <row r="14" spans="3:12" x14ac:dyDescent="0.25">
      <c r="E14">
        <v>114.3</v>
      </c>
    </row>
    <row r="15" spans="3:12" x14ac:dyDescent="0.25">
      <c r="E15">
        <v>12.7</v>
      </c>
    </row>
    <row r="16" spans="3:12" x14ac:dyDescent="0.25">
      <c r="D16" t="s">
        <v>3</v>
      </c>
      <c r="E16">
        <f>25.4*2</f>
        <v>50.8</v>
      </c>
      <c r="F16" t="s">
        <v>8</v>
      </c>
      <c r="G16" s="3" t="s">
        <v>9</v>
      </c>
      <c r="H16" s="3" t="s">
        <v>10</v>
      </c>
      <c r="I16" s="3" t="s">
        <v>11</v>
      </c>
      <c r="J16" s="3" t="s">
        <v>12</v>
      </c>
      <c r="K16" s="3" t="s">
        <v>13</v>
      </c>
      <c r="L16" s="3" t="s">
        <v>14</v>
      </c>
    </row>
    <row r="17" spans="5:12" x14ac:dyDescent="0.25">
      <c r="E17" t="s">
        <v>7</v>
      </c>
      <c r="F17" s="1">
        <f>E14*E15*E16</f>
        <v>73741.787999999986</v>
      </c>
      <c r="G17">
        <f>12.7/2</f>
        <v>6.35</v>
      </c>
      <c r="H17">
        <f>-50.8/2</f>
        <v>-25.4</v>
      </c>
      <c r="I17">
        <f>114.3/2</f>
        <v>57.15</v>
      </c>
      <c r="J17" s="1">
        <f>G17*F17</f>
        <v>468260.35379999987</v>
      </c>
      <c r="K17" s="1">
        <f>H17*F17</f>
        <v>-1873041.4151999995</v>
      </c>
      <c r="L17" s="1">
        <f>I17*F17</f>
        <v>4214343.1841999991</v>
      </c>
    </row>
    <row r="18" spans="5:12" x14ac:dyDescent="0.25">
      <c r="F18" s="1">
        <f>50.8^2*3.1416*12.7/4</f>
        <v>25740.800131199994</v>
      </c>
      <c r="G18">
        <f>4*58.8/(3*PI())+12.7</f>
        <v>37.655495076809189</v>
      </c>
      <c r="H18">
        <v>-21.6</v>
      </c>
      <c r="I18">
        <v>6.35</v>
      </c>
      <c r="J18" s="1">
        <f t="shared" ref="J18:J20" si="1">G18*F18</f>
        <v>969282.57261353068</v>
      </c>
      <c r="K18" s="1">
        <f t="shared" ref="K18:K20" si="2">H18*F18</f>
        <v>-556001.28283391986</v>
      </c>
      <c r="L18" s="1">
        <f t="shared" ref="L18:L19" si="3">I18*F18</f>
        <v>163454.08083311995</v>
      </c>
    </row>
    <row r="19" spans="5:12" x14ac:dyDescent="0.25">
      <c r="E19" t="s">
        <v>15</v>
      </c>
      <c r="F19" s="1">
        <f>(25.4/2)^2*PI()*12.7*-1</f>
        <v>-6435.1849845382203</v>
      </c>
      <c r="G19">
        <v>6.35</v>
      </c>
      <c r="H19">
        <f>-25.4</f>
        <v>-25.4</v>
      </c>
      <c r="I19">
        <v>38.1</v>
      </c>
      <c r="J19" s="1">
        <f t="shared" si="1"/>
        <v>-40863.424651817695</v>
      </c>
      <c r="K19" s="1">
        <f t="shared" si="2"/>
        <v>163453.69860727078</v>
      </c>
      <c r="L19" s="1">
        <f t="shared" si="3"/>
        <v>-245180.5479109062</v>
      </c>
    </row>
    <row r="20" spans="5:12" x14ac:dyDescent="0.25">
      <c r="F20" s="1">
        <f>(25.4/2)^2*PI()*12.7*-1</f>
        <v>-6435.1849845382203</v>
      </c>
      <c r="G20">
        <v>6.35</v>
      </c>
      <c r="H20">
        <v>-25.4</v>
      </c>
      <c r="I20">
        <v>88.9</v>
      </c>
      <c r="J20" s="1">
        <f t="shared" si="1"/>
        <v>-40863.424651817695</v>
      </c>
      <c r="K20" s="1">
        <f t="shared" si="2"/>
        <v>163453.69860727078</v>
      </c>
      <c r="L20" s="1">
        <f>I20*F20</f>
        <v>-572087.94512544782</v>
      </c>
    </row>
    <row r="21" spans="5:12" x14ac:dyDescent="0.25">
      <c r="F21" s="1">
        <f>SUM(F17:F20)</f>
        <v>86612.218162123536</v>
      </c>
      <c r="G21" s="1">
        <f t="shared" ref="G21:L21" si="4">SUM(G17:G20)</f>
        <v>56.705495076809193</v>
      </c>
      <c r="H21" s="1">
        <f t="shared" si="4"/>
        <v>-97.800000000000011</v>
      </c>
      <c r="I21" s="1">
        <f t="shared" si="4"/>
        <v>190.5</v>
      </c>
      <c r="J21" s="1">
        <f>SUM(J17:J20)</f>
        <v>1355816.0771098952</v>
      </c>
      <c r="K21" s="1">
        <f t="shared" si="4"/>
        <v>-2102135.3008193783</v>
      </c>
      <c r="L21" s="1">
        <f t="shared" si="4"/>
        <v>3560528.7719967654</v>
      </c>
    </row>
    <row r="23" spans="5:12" x14ac:dyDescent="0.25">
      <c r="J23" s="3" t="s">
        <v>16</v>
      </c>
      <c r="K23" s="3" t="s">
        <v>17</v>
      </c>
      <c r="L23" s="3" t="s">
        <v>18</v>
      </c>
    </row>
    <row r="24" spans="5:12" x14ac:dyDescent="0.25">
      <c r="J24" s="4">
        <f>J21/$F$21</f>
        <v>15.653866231344347</v>
      </c>
      <c r="K24" s="4">
        <f>K21/$F$21</f>
        <v>-24.270655404351078</v>
      </c>
      <c r="L24" s="4">
        <f>L21/$F$21</f>
        <v>41.108851009127292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Fernandes (1180099)</dc:creator>
  <cp:lastModifiedBy>Ricardo Fernandes (1180099)</cp:lastModifiedBy>
  <dcterms:created xsi:type="dcterms:W3CDTF">2019-05-27T20:18:13Z</dcterms:created>
  <dcterms:modified xsi:type="dcterms:W3CDTF">2019-05-28T13:14:16Z</dcterms:modified>
</cp:coreProperties>
</file>