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<sst xmlns="http://schemas.openxmlformats.org/spreadsheetml/2006/main" count="34" uniqueCount="26">
  <si>
    <t>Сумма затрат предприятий на производство, тыс. руб.</t>
  </si>
  <si>
    <r>
      <rPr>
        <rFont val="Montserrat"/>
        <b/>
        <color rgb="FF000000"/>
      </rPr>
      <t xml:space="preserve">Кол-во предприятий </t>
    </r>
    <r>
      <rPr>
        <rFont val="Montserrat"/>
        <b/>
        <color rgb="FF000000"/>
      </rPr>
      <t>fi</t>
    </r>
  </si>
  <si>
    <r>
      <rPr>
        <rFont val="Montserrat"/>
        <b/>
        <color rgb="FF000000"/>
      </rPr>
      <t xml:space="preserve">Середина интервала </t>
    </r>
    <r>
      <rPr>
        <rFont val="Montserrat"/>
        <b/>
        <color rgb="FF000000"/>
      </rPr>
      <t>xi</t>
    </r>
  </si>
  <si>
    <t>ti</t>
  </si>
  <si>
    <t>φ(t)</t>
  </si>
  <si>
    <t>fm</t>
  </si>
  <si>
    <t>fi*xi</t>
  </si>
  <si>
    <t>xi - x ср.</t>
  </si>
  <si>
    <t>(xi - x ср.)^2</t>
  </si>
  <si>
    <t>(xi - x ср.)^2 * fi</t>
  </si>
  <si>
    <t>Итого</t>
  </si>
  <si>
    <t>-</t>
  </si>
  <si>
    <t>x ср.</t>
  </si>
  <si>
    <t>π</t>
  </si>
  <si>
    <t>σ</t>
  </si>
  <si>
    <t>e</t>
  </si>
  <si>
    <t>Кол-во предприятий (эмп. частоты)</t>
  </si>
  <si>
    <t>Теоретические частоты</t>
  </si>
  <si>
    <t>Накопленные эмп. частоты</t>
  </si>
  <si>
    <t>Накопленные теоретические частоты</t>
  </si>
  <si>
    <t>Di = |Fi-Fm|</t>
  </si>
  <si>
    <t>fi</t>
  </si>
  <si>
    <t>Fi</t>
  </si>
  <si>
    <t>Fm</t>
  </si>
  <si>
    <t>Dmax</t>
  </si>
  <si>
    <t>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</si>
</sst>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4">
    <font>
      <sz val="10.0"/>
      <color rgb="FF000000"/>
      <name val="Arial"/>
      <scheme val="minor"/>
    </font>
    <font>
      <color rgb="FF000000"/>
      <name val="Montserrat"/>
    </font>
    <font>
      <b/>
      <color rgb="FF000000"/>
      <name val="Montserrat"/>
    </font>
    <font/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1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vertical="bottom"/>
    </xf>
    <xf borderId="3" fillId="0" fontId="1" numFmtId="165" xfId="0" applyAlignment="1" applyBorder="1" applyFont="1" applyNumberFormat="1">
      <alignment horizontal="center" vertical="bottom"/>
    </xf>
    <xf borderId="3" fillId="0" fontId="1" numFmtId="166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/>
    </xf>
    <xf borderId="3" fillId="2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shrinkToFit="0" wrapText="1"/>
    </xf>
    <xf borderId="5" fillId="0" fontId="3" numFmtId="0" xfId="0" applyBorder="1" applyFont="1"/>
    <xf borderId="6" fillId="2" fontId="2" numFmtId="0" xfId="0" applyAlignment="1" applyBorder="1" applyFont="1">
      <alignment horizontal="center" shrinkToFit="0" wrapText="1"/>
    </xf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3" fillId="0" fontId="1" numFmtId="2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3" max="3" width="22.63"/>
    <col customWidth="1" min="4" max="4" width="26.75"/>
    <col customWidth="1" min="5" max="5" width="24.38"/>
    <col customWidth="1" min="6" max="6" width="36.38"/>
    <col customWidth="1" min="7" max="7" width="18.25"/>
    <col customWidth="1" min="8" max="8" width="16.25"/>
    <col customWidth="1" min="9" max="9" width="17.0"/>
    <col customWidth="1" min="10" max="10" width="16.5"/>
    <col customWidth="1" min="11" max="11" width="1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0</v>
      </c>
      <c r="B3" s="3"/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">
        <v>30.0</v>
      </c>
      <c r="B4" s="7">
        <v>40.0</v>
      </c>
      <c r="C4" s="7">
        <v>2.0</v>
      </c>
      <c r="D4" s="7">
        <f t="shared" ref="D4:D17" si="1">(A4+B4)/2</f>
        <v>35</v>
      </c>
      <c r="E4" s="8">
        <f t="shared" ref="E4:E17" si="2">I4/$B$21</f>
        <v>-2.099426017</v>
      </c>
      <c r="F4" s="9">
        <f t="shared" ref="F4:F17" si="3">(1/(SQRT(2*$D$20))*POWER($D$21,-E4*E4/2))</f>
        <v>0.04404020798</v>
      </c>
      <c r="G4" s="10">
        <f t="shared" ref="G4:G17" si="4">ROUND(F4*(B4-A4)*$C$18/$B$21,0)</f>
        <v>2</v>
      </c>
      <c r="H4" s="11">
        <f t="shared" ref="H4:H17" si="5">C4*D4</f>
        <v>70</v>
      </c>
      <c r="I4" s="12">
        <f t="shared" ref="I4:I17" si="6">D4-$B$20</f>
        <v>-62.22222222</v>
      </c>
      <c r="J4" s="13">
        <f t="shared" ref="J4:J17" si="7">I4*I4</f>
        <v>3871.604938</v>
      </c>
      <c r="K4" s="13">
        <f t="shared" ref="K4:K17" si="8">J4*C4</f>
        <v>7743.209877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">
        <v>40.0</v>
      </c>
      <c r="B5" s="7">
        <v>50.0</v>
      </c>
      <c r="C5" s="7">
        <v>4.0</v>
      </c>
      <c r="D5" s="7">
        <f t="shared" si="1"/>
        <v>45</v>
      </c>
      <c r="E5" s="8">
        <f t="shared" si="2"/>
        <v>-1.762018264</v>
      </c>
      <c r="F5" s="9">
        <f t="shared" si="3"/>
        <v>0.0844807791</v>
      </c>
      <c r="G5" s="10">
        <f t="shared" si="4"/>
        <v>3</v>
      </c>
      <c r="H5" s="11">
        <f t="shared" si="5"/>
        <v>180</v>
      </c>
      <c r="I5" s="12">
        <f t="shared" si="6"/>
        <v>-52.22222222</v>
      </c>
      <c r="J5" s="13">
        <f t="shared" si="7"/>
        <v>2727.160494</v>
      </c>
      <c r="K5" s="13">
        <f t="shared" si="8"/>
        <v>10908.64198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>
        <v>50.0</v>
      </c>
      <c r="B6" s="7">
        <v>60.0</v>
      </c>
      <c r="C6" s="7">
        <v>6.0</v>
      </c>
      <c r="D6" s="7">
        <f t="shared" si="1"/>
        <v>55</v>
      </c>
      <c r="E6" s="8">
        <f t="shared" si="2"/>
        <v>-1.424610511</v>
      </c>
      <c r="F6" s="9">
        <f t="shared" si="3"/>
        <v>0.1446192585</v>
      </c>
      <c r="G6" s="10">
        <f t="shared" si="4"/>
        <v>5</v>
      </c>
      <c r="H6" s="11">
        <f t="shared" si="5"/>
        <v>330</v>
      </c>
      <c r="I6" s="12">
        <f t="shared" si="6"/>
        <v>-42.22222222</v>
      </c>
      <c r="J6" s="13">
        <f t="shared" si="7"/>
        <v>1782.716049</v>
      </c>
      <c r="K6" s="13">
        <f t="shared" si="8"/>
        <v>10696.2963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7">
        <v>60.0</v>
      </c>
      <c r="B7" s="7">
        <v>70.0</v>
      </c>
      <c r="C7" s="7">
        <v>8.0</v>
      </c>
      <c r="D7" s="7">
        <f t="shared" si="1"/>
        <v>65</v>
      </c>
      <c r="E7" s="8">
        <f t="shared" si="2"/>
        <v>-1.087202759</v>
      </c>
      <c r="F7" s="9">
        <f t="shared" si="3"/>
        <v>0.2209296587</v>
      </c>
      <c r="G7" s="10">
        <f t="shared" si="4"/>
        <v>8</v>
      </c>
      <c r="H7" s="11">
        <f t="shared" si="5"/>
        <v>520</v>
      </c>
      <c r="I7" s="12">
        <f t="shared" si="6"/>
        <v>-32.22222222</v>
      </c>
      <c r="J7" s="13">
        <f t="shared" si="7"/>
        <v>1038.271605</v>
      </c>
      <c r="K7" s="13">
        <f t="shared" si="8"/>
        <v>8306.17284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7">
        <v>70.0</v>
      </c>
      <c r="B8" s="7">
        <v>80.0</v>
      </c>
      <c r="C8" s="7">
        <v>11.0</v>
      </c>
      <c r="D8" s="7">
        <f t="shared" si="1"/>
        <v>75</v>
      </c>
      <c r="E8" s="8">
        <f t="shared" si="2"/>
        <v>-0.749795006</v>
      </c>
      <c r="F8" s="9">
        <f t="shared" si="3"/>
        <v>0.301190718</v>
      </c>
      <c r="G8" s="10">
        <f t="shared" si="4"/>
        <v>11</v>
      </c>
      <c r="H8" s="11">
        <f t="shared" si="5"/>
        <v>825</v>
      </c>
      <c r="I8" s="12">
        <f t="shared" si="6"/>
        <v>-22.22222222</v>
      </c>
      <c r="J8" s="13">
        <f t="shared" si="7"/>
        <v>493.8271605</v>
      </c>
      <c r="K8" s="13">
        <f t="shared" si="8"/>
        <v>5432.098765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7">
        <v>80.0</v>
      </c>
      <c r="B9" s="7">
        <v>90.0</v>
      </c>
      <c r="C9" s="7">
        <v>14.0</v>
      </c>
      <c r="D9" s="7">
        <f t="shared" si="1"/>
        <v>85</v>
      </c>
      <c r="E9" s="8">
        <f t="shared" si="2"/>
        <v>-0.4123872533</v>
      </c>
      <c r="F9" s="9">
        <f t="shared" si="3"/>
        <v>0.3664281391</v>
      </c>
      <c r="G9" s="10">
        <f t="shared" si="4"/>
        <v>13</v>
      </c>
      <c r="H9" s="11">
        <f t="shared" si="5"/>
        <v>1190</v>
      </c>
      <c r="I9" s="12">
        <f t="shared" si="6"/>
        <v>-12.22222222</v>
      </c>
      <c r="J9" s="13">
        <f t="shared" si="7"/>
        <v>149.382716</v>
      </c>
      <c r="K9" s="13">
        <f t="shared" si="8"/>
        <v>2091.358025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7">
        <v>90.0</v>
      </c>
      <c r="B10" s="7">
        <v>100.0</v>
      </c>
      <c r="C10" s="7">
        <v>15.0</v>
      </c>
      <c r="D10" s="7">
        <f t="shared" si="1"/>
        <v>95</v>
      </c>
      <c r="E10" s="8">
        <f t="shared" si="2"/>
        <v>-0.0749795006</v>
      </c>
      <c r="F10" s="9">
        <f t="shared" si="3"/>
        <v>0.3978283434</v>
      </c>
      <c r="G10" s="10">
        <f t="shared" si="4"/>
        <v>14</v>
      </c>
      <c r="H10" s="11">
        <f t="shared" si="5"/>
        <v>1425</v>
      </c>
      <c r="I10" s="12">
        <f t="shared" si="6"/>
        <v>-2.222222222</v>
      </c>
      <c r="J10" s="13">
        <f t="shared" si="7"/>
        <v>4.938271605</v>
      </c>
      <c r="K10" s="13">
        <f t="shared" si="8"/>
        <v>74.07407407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7">
        <v>100.0</v>
      </c>
      <c r="B11" s="7">
        <v>110.0</v>
      </c>
      <c r="C11" s="7">
        <v>13.0</v>
      </c>
      <c r="D11" s="7">
        <f t="shared" si="1"/>
        <v>105</v>
      </c>
      <c r="E11" s="8">
        <f t="shared" si="2"/>
        <v>0.2624282521</v>
      </c>
      <c r="F11" s="9">
        <f t="shared" si="3"/>
        <v>0.3854448937</v>
      </c>
      <c r="G11" s="10">
        <f t="shared" si="4"/>
        <v>14</v>
      </c>
      <c r="H11" s="11">
        <f t="shared" si="5"/>
        <v>1365</v>
      </c>
      <c r="I11" s="12">
        <f t="shared" si="6"/>
        <v>7.777777778</v>
      </c>
      <c r="J11" s="13">
        <f t="shared" si="7"/>
        <v>60.49382716</v>
      </c>
      <c r="K11" s="13">
        <f t="shared" si="8"/>
        <v>786.4197531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7">
        <v>110.0</v>
      </c>
      <c r="B12" s="7">
        <v>120.0</v>
      </c>
      <c r="C12" s="7">
        <v>11.0</v>
      </c>
      <c r="D12" s="7">
        <f t="shared" si="1"/>
        <v>115</v>
      </c>
      <c r="E12" s="8">
        <f t="shared" si="2"/>
        <v>0.5998360048</v>
      </c>
      <c r="F12" s="9">
        <f t="shared" si="3"/>
        <v>0.3332641076</v>
      </c>
      <c r="G12" s="10">
        <f t="shared" si="4"/>
        <v>12</v>
      </c>
      <c r="H12" s="11">
        <f t="shared" si="5"/>
        <v>1265</v>
      </c>
      <c r="I12" s="12">
        <f t="shared" si="6"/>
        <v>17.77777778</v>
      </c>
      <c r="J12" s="13">
        <f t="shared" si="7"/>
        <v>316.0493827</v>
      </c>
      <c r="K12" s="13">
        <f t="shared" si="8"/>
        <v>3476.54321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7">
        <v>120.0</v>
      </c>
      <c r="B13" s="7">
        <v>130.0</v>
      </c>
      <c r="C13" s="7">
        <v>8.0</v>
      </c>
      <c r="D13" s="7">
        <f t="shared" si="1"/>
        <v>125</v>
      </c>
      <c r="E13" s="8">
        <f t="shared" si="2"/>
        <v>0.9372437574</v>
      </c>
      <c r="F13" s="9">
        <f t="shared" si="3"/>
        <v>0.2571428543</v>
      </c>
      <c r="G13" s="10">
        <f t="shared" si="4"/>
        <v>9</v>
      </c>
      <c r="H13" s="11">
        <f t="shared" si="5"/>
        <v>1000</v>
      </c>
      <c r="I13" s="12">
        <f t="shared" si="6"/>
        <v>27.77777778</v>
      </c>
      <c r="J13" s="13">
        <f t="shared" si="7"/>
        <v>771.6049383</v>
      </c>
      <c r="K13" s="13">
        <f t="shared" si="8"/>
        <v>6172.839506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7">
        <v>130.0</v>
      </c>
      <c r="B14" s="7">
        <v>140.0</v>
      </c>
      <c r="C14" s="7">
        <v>6.0</v>
      </c>
      <c r="D14" s="7">
        <f t="shared" si="1"/>
        <v>135</v>
      </c>
      <c r="E14" s="8">
        <f t="shared" si="2"/>
        <v>1.27465151</v>
      </c>
      <c r="F14" s="9">
        <f t="shared" si="3"/>
        <v>0.1770598323</v>
      </c>
      <c r="G14" s="10">
        <f t="shared" si="4"/>
        <v>6</v>
      </c>
      <c r="H14" s="11">
        <f t="shared" si="5"/>
        <v>810</v>
      </c>
      <c r="I14" s="12">
        <f t="shared" si="6"/>
        <v>37.77777778</v>
      </c>
      <c r="J14" s="13">
        <f t="shared" si="7"/>
        <v>1427.160494</v>
      </c>
      <c r="K14" s="13">
        <f t="shared" si="8"/>
        <v>8562.962963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7">
        <v>140.0</v>
      </c>
      <c r="B15" s="7">
        <v>150.0</v>
      </c>
      <c r="C15" s="7">
        <v>5.0</v>
      </c>
      <c r="D15" s="7">
        <f t="shared" si="1"/>
        <v>145</v>
      </c>
      <c r="E15" s="8">
        <f t="shared" si="2"/>
        <v>1.612059263</v>
      </c>
      <c r="F15" s="9">
        <f t="shared" si="3"/>
        <v>0.1087991013</v>
      </c>
      <c r="G15" s="10">
        <f t="shared" si="4"/>
        <v>4</v>
      </c>
      <c r="H15" s="11">
        <f t="shared" si="5"/>
        <v>725</v>
      </c>
      <c r="I15" s="12">
        <f t="shared" si="6"/>
        <v>47.77777778</v>
      </c>
      <c r="J15" s="13">
        <f t="shared" si="7"/>
        <v>2282.716049</v>
      </c>
      <c r="K15" s="13">
        <f t="shared" si="8"/>
        <v>11413.58025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7">
        <v>150.0</v>
      </c>
      <c r="B16" s="7">
        <v>160.0</v>
      </c>
      <c r="C16" s="7">
        <v>3.0</v>
      </c>
      <c r="D16" s="7">
        <f t="shared" si="1"/>
        <v>155</v>
      </c>
      <c r="E16" s="8">
        <f t="shared" si="2"/>
        <v>1.949467015</v>
      </c>
      <c r="F16" s="9">
        <f t="shared" si="3"/>
        <v>0.05966096017</v>
      </c>
      <c r="G16" s="10">
        <f t="shared" si="4"/>
        <v>2</v>
      </c>
      <c r="H16" s="11">
        <f t="shared" si="5"/>
        <v>465</v>
      </c>
      <c r="I16" s="12">
        <f t="shared" si="6"/>
        <v>57.77777778</v>
      </c>
      <c r="J16" s="13">
        <f t="shared" si="7"/>
        <v>3338.271605</v>
      </c>
      <c r="K16" s="13">
        <f t="shared" si="8"/>
        <v>10014.81481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7">
        <v>160.0</v>
      </c>
      <c r="B17" s="7">
        <v>170.0</v>
      </c>
      <c r="C17" s="7">
        <v>2.0</v>
      </c>
      <c r="D17" s="7">
        <f t="shared" si="1"/>
        <v>165</v>
      </c>
      <c r="E17" s="8">
        <f t="shared" si="2"/>
        <v>2.286874768</v>
      </c>
      <c r="F17" s="9">
        <f t="shared" si="3"/>
        <v>0.02919542758</v>
      </c>
      <c r="G17" s="10">
        <f t="shared" si="4"/>
        <v>1</v>
      </c>
      <c r="H17" s="11">
        <f t="shared" si="5"/>
        <v>330</v>
      </c>
      <c r="I17" s="12">
        <f t="shared" si="6"/>
        <v>67.77777778</v>
      </c>
      <c r="J17" s="13">
        <f t="shared" si="7"/>
        <v>4593.82716</v>
      </c>
      <c r="K17" s="13">
        <f t="shared" si="8"/>
        <v>9187.654321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4" t="s">
        <v>10</v>
      </c>
      <c r="B18" s="3"/>
      <c r="C18" s="7">
        <f>SUM(C4:C17)</f>
        <v>108</v>
      </c>
      <c r="D18" s="7" t="s">
        <v>11</v>
      </c>
      <c r="E18" s="7" t="s">
        <v>11</v>
      </c>
      <c r="F18" s="7" t="s">
        <v>11</v>
      </c>
      <c r="G18" s="10">
        <f t="shared" ref="G18:K18" si="9">SUM(G4:G17)</f>
        <v>104</v>
      </c>
      <c r="H18" s="11">
        <f t="shared" si="9"/>
        <v>10500</v>
      </c>
      <c r="I18" s="12">
        <f t="shared" si="9"/>
        <v>38.88888889</v>
      </c>
      <c r="J18" s="13">
        <f t="shared" si="9"/>
        <v>22858.02469</v>
      </c>
      <c r="K18" s="13">
        <f t="shared" si="9"/>
        <v>94866.66667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5" t="s">
        <v>12</v>
      </c>
      <c r="B20" s="12">
        <f>H18/C18</f>
        <v>97.22222222</v>
      </c>
      <c r="C20" s="15" t="s">
        <v>13</v>
      </c>
      <c r="D20" s="11">
        <v>3.1415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5" t="s">
        <v>14</v>
      </c>
      <c r="B21" s="12">
        <f>SQRT(K18/C18)</f>
        <v>29.63773037</v>
      </c>
      <c r="C21" s="15" t="s">
        <v>15</v>
      </c>
      <c r="D21" s="11">
        <v>2.7182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6" t="s">
        <v>0</v>
      </c>
      <c r="B23" s="17"/>
      <c r="C23" s="18" t="s">
        <v>16</v>
      </c>
      <c r="D23" s="18" t="s">
        <v>17</v>
      </c>
      <c r="E23" s="18" t="s">
        <v>18</v>
      </c>
      <c r="F23" s="18" t="s">
        <v>19</v>
      </c>
      <c r="G23" s="19" t="s">
        <v>20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20"/>
      <c r="B24" s="21"/>
      <c r="C24" s="22"/>
      <c r="D24" s="22"/>
      <c r="E24" s="22"/>
      <c r="F24" s="22"/>
      <c r="G24" s="2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24"/>
      <c r="B25" s="25"/>
      <c r="C25" s="4" t="s">
        <v>21</v>
      </c>
      <c r="D25" s="5" t="s">
        <v>5</v>
      </c>
      <c r="E25" s="5" t="s">
        <v>22</v>
      </c>
      <c r="F25" s="5" t="s">
        <v>23</v>
      </c>
      <c r="G25" s="2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7">
        <v>30.0</v>
      </c>
      <c r="B26" s="7">
        <v>40.0</v>
      </c>
      <c r="C26" s="7">
        <v>2.0</v>
      </c>
      <c r="D26" s="10">
        <f t="shared" ref="D26:D39" si="11">G4</f>
        <v>2</v>
      </c>
      <c r="E26" s="7">
        <f t="shared" ref="E26:F26" si="10">C26</f>
        <v>2</v>
      </c>
      <c r="F26" s="10">
        <f t="shared" si="10"/>
        <v>2</v>
      </c>
      <c r="G26" s="7">
        <f t="shared" ref="G26:G39" si="13">ABS(E26-F26)</f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7">
        <v>40.0</v>
      </c>
      <c r="B27" s="7">
        <v>50.0</v>
      </c>
      <c r="C27" s="7">
        <v>4.0</v>
      </c>
      <c r="D27" s="10">
        <f t="shared" si="11"/>
        <v>3</v>
      </c>
      <c r="E27" s="7">
        <f t="shared" ref="E27:F27" si="12">E26+C27</f>
        <v>6</v>
      </c>
      <c r="F27" s="10">
        <f t="shared" si="12"/>
        <v>5</v>
      </c>
      <c r="G27" s="7">
        <f t="shared" si="13"/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7">
        <v>50.0</v>
      </c>
      <c r="B28" s="7">
        <v>60.0</v>
      </c>
      <c r="C28" s="7">
        <v>6.0</v>
      </c>
      <c r="D28" s="10">
        <f t="shared" si="11"/>
        <v>5</v>
      </c>
      <c r="E28" s="7">
        <f t="shared" ref="E28:F28" si="14">E27+C28</f>
        <v>12</v>
      </c>
      <c r="F28" s="10">
        <f t="shared" si="14"/>
        <v>10</v>
      </c>
      <c r="G28" s="7">
        <f t="shared" si="13"/>
        <v>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7">
        <v>60.0</v>
      </c>
      <c r="B29" s="7">
        <v>70.0</v>
      </c>
      <c r="C29" s="7">
        <v>8.0</v>
      </c>
      <c r="D29" s="10">
        <f t="shared" si="11"/>
        <v>8</v>
      </c>
      <c r="E29" s="7">
        <f t="shared" ref="E29:F29" si="15">E28+C29</f>
        <v>20</v>
      </c>
      <c r="F29" s="10">
        <f t="shared" si="15"/>
        <v>18</v>
      </c>
      <c r="G29" s="7">
        <f t="shared" si="13"/>
        <v>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7">
        <v>70.0</v>
      </c>
      <c r="B30" s="7">
        <v>80.0</v>
      </c>
      <c r="C30" s="7">
        <v>11.0</v>
      </c>
      <c r="D30" s="10">
        <f t="shared" si="11"/>
        <v>11</v>
      </c>
      <c r="E30" s="7">
        <f t="shared" ref="E30:F30" si="16">E29+C30</f>
        <v>31</v>
      </c>
      <c r="F30" s="10">
        <f t="shared" si="16"/>
        <v>29</v>
      </c>
      <c r="G30" s="7">
        <f t="shared" si="13"/>
        <v>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7">
        <v>80.0</v>
      </c>
      <c r="B31" s="7">
        <v>90.0</v>
      </c>
      <c r="C31" s="7">
        <v>14.0</v>
      </c>
      <c r="D31" s="10">
        <f t="shared" si="11"/>
        <v>13</v>
      </c>
      <c r="E31" s="7">
        <f t="shared" ref="E31:F31" si="17">E30+C31</f>
        <v>45</v>
      </c>
      <c r="F31" s="10">
        <f t="shared" si="17"/>
        <v>42</v>
      </c>
      <c r="G31" s="7">
        <f t="shared" si="13"/>
        <v>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7">
        <v>90.0</v>
      </c>
      <c r="B32" s="7">
        <v>100.0</v>
      </c>
      <c r="C32" s="7">
        <v>15.0</v>
      </c>
      <c r="D32" s="10">
        <f t="shared" si="11"/>
        <v>14</v>
      </c>
      <c r="E32" s="7">
        <f t="shared" ref="E32:F32" si="18">E31+C32</f>
        <v>60</v>
      </c>
      <c r="F32" s="10">
        <f t="shared" si="18"/>
        <v>56</v>
      </c>
      <c r="G32" s="7">
        <f t="shared" si="13"/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7">
        <v>100.0</v>
      </c>
      <c r="B33" s="7">
        <v>110.0</v>
      </c>
      <c r="C33" s="7">
        <v>13.0</v>
      </c>
      <c r="D33" s="10">
        <f t="shared" si="11"/>
        <v>14</v>
      </c>
      <c r="E33" s="7">
        <f t="shared" ref="E33:F33" si="19">E32+C33</f>
        <v>73</v>
      </c>
      <c r="F33" s="10">
        <f t="shared" si="19"/>
        <v>70</v>
      </c>
      <c r="G33" s="7">
        <f t="shared" si="13"/>
        <v>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7">
        <v>110.0</v>
      </c>
      <c r="B34" s="7">
        <v>120.0</v>
      </c>
      <c r="C34" s="7">
        <v>11.0</v>
      </c>
      <c r="D34" s="10">
        <f t="shared" si="11"/>
        <v>12</v>
      </c>
      <c r="E34" s="7">
        <f t="shared" ref="E34:F34" si="20">E33+C34</f>
        <v>84</v>
      </c>
      <c r="F34" s="10">
        <f t="shared" si="20"/>
        <v>82</v>
      </c>
      <c r="G34" s="7">
        <f t="shared" si="13"/>
        <v>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7">
        <v>120.0</v>
      </c>
      <c r="B35" s="7">
        <v>130.0</v>
      </c>
      <c r="C35" s="7">
        <v>8.0</v>
      </c>
      <c r="D35" s="10">
        <f t="shared" si="11"/>
        <v>9</v>
      </c>
      <c r="E35" s="7">
        <f t="shared" ref="E35:F35" si="21">E34+C35</f>
        <v>92</v>
      </c>
      <c r="F35" s="10">
        <f t="shared" si="21"/>
        <v>91</v>
      </c>
      <c r="G35" s="7">
        <f t="shared" si="13"/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7">
        <v>130.0</v>
      </c>
      <c r="B36" s="7">
        <v>140.0</v>
      </c>
      <c r="C36" s="7">
        <v>6.0</v>
      </c>
      <c r="D36" s="10">
        <f t="shared" si="11"/>
        <v>6</v>
      </c>
      <c r="E36" s="7">
        <f t="shared" ref="E36:F36" si="22">E35+C36</f>
        <v>98</v>
      </c>
      <c r="F36" s="10">
        <f t="shared" si="22"/>
        <v>97</v>
      </c>
      <c r="G36" s="7">
        <f t="shared" si="13"/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7">
        <v>140.0</v>
      </c>
      <c r="B37" s="7">
        <v>150.0</v>
      </c>
      <c r="C37" s="7">
        <v>5.0</v>
      </c>
      <c r="D37" s="10">
        <f t="shared" si="11"/>
        <v>4</v>
      </c>
      <c r="E37" s="7">
        <f t="shared" ref="E37:F37" si="23">E36+C37</f>
        <v>103</v>
      </c>
      <c r="F37" s="10">
        <f t="shared" si="23"/>
        <v>101</v>
      </c>
      <c r="G37" s="7">
        <f t="shared" si="13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7">
        <v>150.0</v>
      </c>
      <c r="B38" s="7">
        <v>160.0</v>
      </c>
      <c r="C38" s="7">
        <v>3.0</v>
      </c>
      <c r="D38" s="10">
        <f t="shared" si="11"/>
        <v>2</v>
      </c>
      <c r="E38" s="7">
        <f t="shared" ref="E38:F38" si="24">E37+C38</f>
        <v>106</v>
      </c>
      <c r="F38" s="10">
        <f t="shared" si="24"/>
        <v>103</v>
      </c>
      <c r="G38" s="7">
        <f t="shared" si="13"/>
        <v>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7">
        <v>160.0</v>
      </c>
      <c r="B39" s="7">
        <v>170.0</v>
      </c>
      <c r="C39" s="7">
        <v>2.0</v>
      </c>
      <c r="D39" s="10">
        <f t="shared" si="11"/>
        <v>1</v>
      </c>
      <c r="E39" s="7">
        <f t="shared" ref="E39:F39" si="25">E38+C39</f>
        <v>108</v>
      </c>
      <c r="F39" s="10">
        <f t="shared" si="25"/>
        <v>104</v>
      </c>
      <c r="G39" s="7">
        <f t="shared" si="13"/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4" t="s">
        <v>10</v>
      </c>
      <c r="B40" s="3"/>
      <c r="C40" s="7">
        <f t="shared" ref="C40:D40" si="26">SUM(C26:C39)</f>
        <v>108</v>
      </c>
      <c r="D40" s="10">
        <f t="shared" si="26"/>
        <v>104</v>
      </c>
      <c r="E40" s="7" t="s">
        <v>11</v>
      </c>
      <c r="F40" s="7" t="s">
        <v>11</v>
      </c>
      <c r="G40" s="7" t="s">
        <v>11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5" t="s">
        <v>24</v>
      </c>
      <c r="B42" s="7">
        <f>MAX(G26:G39)</f>
        <v>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5" t="s">
        <v>25</v>
      </c>
      <c r="B43" s="26">
        <f>B42/SQRT(C40)</f>
        <v>0.3849001795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A23:B25"/>
    <mergeCell ref="A40:B40"/>
    <mergeCell ref="A3:B3"/>
    <mergeCell ref="A18:B18"/>
    <mergeCell ref="C23:C24"/>
    <mergeCell ref="D23:D24"/>
    <mergeCell ref="E23:E24"/>
    <mergeCell ref="F23:F24"/>
    <mergeCell ref="G23:G25"/>
  </mergeCells>
  <drawing r:id="rId1"/>
</worksheet>
</file>