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\Desktop\"/>
    </mc:Choice>
  </mc:AlternateContent>
  <bookViews>
    <workbookView xWindow="0" yWindow="0" windowWidth="24000" windowHeight="95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I8" i="1"/>
  <c r="B15" i="1"/>
  <c r="B12" i="1"/>
  <c r="L17" i="1"/>
  <c r="L16" i="1"/>
  <c r="L15" i="1"/>
  <c r="L14" i="1"/>
  <c r="L13" i="1"/>
  <c r="L12" i="1"/>
  <c r="L10" i="1"/>
  <c r="L9" i="1"/>
  <c r="L8" i="1"/>
  <c r="L7" i="1"/>
  <c r="L6" i="1"/>
  <c r="L5" i="1"/>
  <c r="L4" i="1"/>
  <c r="H8" i="1"/>
  <c r="D8" i="1"/>
  <c r="E8" i="1"/>
  <c r="F8" i="1"/>
  <c r="G8" i="1"/>
  <c r="C8" i="1"/>
  <c r="I7" i="1"/>
  <c r="D7" i="1"/>
  <c r="E7" i="1"/>
  <c r="F7" i="1"/>
  <c r="G7" i="1"/>
  <c r="H7" i="1"/>
  <c r="C7" i="1"/>
  <c r="I6" i="1"/>
  <c r="H6" i="1"/>
  <c r="G6" i="1"/>
  <c r="F6" i="1"/>
  <c r="E6" i="1"/>
  <c r="D6" i="1"/>
  <c r="C6" i="1"/>
  <c r="I5" i="1"/>
  <c r="I3" i="1"/>
  <c r="L2" i="1"/>
  <c r="K2" i="1"/>
</calcChain>
</file>

<file path=xl/sharedStrings.xml><?xml version="1.0" encoding="utf-8"?>
<sst xmlns="http://schemas.openxmlformats.org/spreadsheetml/2006/main" count="50" uniqueCount="38">
  <si>
    <t>x̅</t>
  </si>
  <si>
    <t xml:space="preserve">n </t>
  </si>
  <si>
    <t>xi</t>
  </si>
  <si>
    <t>[190;200)</t>
  </si>
  <si>
    <t>[200;210)</t>
  </si>
  <si>
    <t>[210;220)</t>
  </si>
  <si>
    <t>[220;230)</t>
  </si>
  <si>
    <t>[230;240)</t>
  </si>
  <si>
    <t>[240;250)</t>
  </si>
  <si>
    <t xml:space="preserve">ср знач xi </t>
  </si>
  <si>
    <t xml:space="preserve">частота ni </t>
  </si>
  <si>
    <t>pi</t>
  </si>
  <si>
    <t>npi</t>
  </si>
  <si>
    <t>(ni-npi)^2</t>
  </si>
  <si>
    <t>(ni-npi)^2/npi</t>
  </si>
  <si>
    <t>[Ui;Ui+1]</t>
  </si>
  <si>
    <t>(-∞;-1,70)</t>
  </si>
  <si>
    <t>[-1,70;-0,89]</t>
  </si>
  <si>
    <t>[-0,89;-0,08]</t>
  </si>
  <si>
    <t>[-0,08;0,73]</t>
  </si>
  <si>
    <t>[0,73;1,54]</t>
  </si>
  <si>
    <t>[1,54;+∞)</t>
  </si>
  <si>
    <t>Σ</t>
  </si>
  <si>
    <t>-</t>
  </si>
  <si>
    <t>Ui</t>
  </si>
  <si>
    <t>xi = 190</t>
  </si>
  <si>
    <t>xi = 200</t>
  </si>
  <si>
    <t>xi = 210</t>
  </si>
  <si>
    <t>xi = 220</t>
  </si>
  <si>
    <t>xi = 230</t>
  </si>
  <si>
    <t>xi = 240</t>
  </si>
  <si>
    <t>xi = 250</t>
  </si>
  <si>
    <t>значение на - ∞</t>
  </si>
  <si>
    <t>значение на + ∞</t>
  </si>
  <si>
    <t>Pi</t>
  </si>
  <si>
    <t>наибольшее знач.</t>
  </si>
  <si>
    <t>наименьшее знач.</t>
  </si>
  <si>
    <t>сравниваем         = 1,33 и v =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</si>
</sst>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00"/>
  </numFmts>
  <fonts count="3" x14ac:knownFonts="1">
    <font>
      <sz val="14"/>
      <color theme="1"/>
      <name val="Calibri"/>
      <family val="2"/>
      <charset val="204"/>
      <scheme val="minor"/>
    </font>
    <font>
      <sz val="11"/>
      <color rgb="FF2C2D2E"/>
      <name val="Arial"/>
      <family val="2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304800</xdr:colOff>
      <xdr:row>0</xdr:row>
      <xdr:rowOff>0</xdr:rowOff>
    </xdr:from>
    <xdr:ext cx="257175" cy="25045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9725025" y="0"/>
              <a:ext cx="2571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𝜎</m:t>
                    </m:r>
                  </m:oMath>
                </m:oMathPara>
              </a14:m>
              <a:endParaRPr lang="ru-RU" sz="14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9725025" y="0"/>
              <a:ext cx="257175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457200</xdr:colOff>
      <xdr:row>15</xdr:row>
      <xdr:rowOff>228600</xdr:rowOff>
    </xdr:from>
    <xdr:ext cx="261995" cy="2550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876300" y="3800475"/>
              <a:ext cx="261995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876300" y="3800475"/>
              <a:ext cx="261995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ru-RU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13</xdr:col>
      <xdr:colOff>400049</xdr:colOff>
      <xdr:row>0</xdr:row>
      <xdr:rowOff>0</xdr:rowOff>
    </xdr:from>
    <xdr:ext cx="962026" cy="2191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11791949" y="0"/>
              <a:ext cx="9620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ru-RU" sz="14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𝛿</m:t>
                  </m:r>
                </m:oMath>
              </a14:m>
              <a:r>
                <a:rPr lang="en-US" sz="1400"/>
                <a:t> = 0,001</a:t>
              </a:r>
              <a:endParaRPr lang="ru-RU" sz="14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11791949" y="0"/>
              <a:ext cx="96202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4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𝛿</a:t>
              </a:r>
              <a:r>
                <a:rPr lang="en-US" sz="1400"/>
                <a:t> = 0,001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5</xdr:col>
      <xdr:colOff>771525</xdr:colOff>
      <xdr:row>9</xdr:row>
      <xdr:rowOff>228600</xdr:rowOff>
    </xdr:from>
    <xdr:ext cx="261995" cy="2550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5248275" y="2371725"/>
              <a:ext cx="261995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5248275" y="2371725"/>
              <a:ext cx="261995" cy="2550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ru-RU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990600</xdr:colOff>
      <xdr:row>11</xdr:row>
      <xdr:rowOff>0</xdr:rowOff>
    </xdr:from>
    <xdr:ext cx="2095500" cy="46108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4410075" y="2619375"/>
              <a:ext cx="2095500" cy="461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6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кр</m:t>
                        </m:r>
                      </m:sub>
                      <m:sup>
                        <m:r>
                          <a:rPr lang="en-US" sz="16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ru-RU" sz="1600" b="0" i="1">
                        <a:latin typeface="Cambria Math" panose="02040503050406030204" pitchFamily="18" charset="0"/>
                      </a:rPr>
                      <m:t>=</m:t>
                    </m:r>
                    <m:sSubSup>
                      <m:sSubSupPr>
                        <m:ctrlPr>
                          <a:rPr lang="ru-RU" sz="110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ru-RU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001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16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,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266</m:t>
                    </m:r>
                  </m:oMath>
                </m:oMathPara>
              </a14:m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:r>
                <a:rPr lang="en-US" sz="1200" b="0"/>
                <a:t>1,35&lt;</a:t>
              </a:r>
              <a:r>
                <a:rPr lang="ru-RU" sz="1200" b="0"/>
                <a:t>16</a:t>
              </a:r>
              <a:r>
                <a:rPr lang="en-US" sz="1200" b="0"/>
                <a:t>,255</a:t>
              </a:r>
              <a14:m>
                <m:oMath xmlns:m="http://schemas.openxmlformats.org/officeDocument/2006/math">
                  <m:r>
                    <a:rPr lang="ru-RU" sz="1200" b="0" i="1">
                      <a:latin typeface="Cambria Math" panose="02040503050406030204" pitchFamily="18" charset="0"/>
                    </a:rPr>
                    <m:t> </m:t>
                  </m:r>
                </m:oMath>
              </a14:m>
              <a:endParaRPr lang="ru-RU" sz="12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4410075" y="2619375"/>
              <a:ext cx="2095500" cy="46108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600" b="0" i="0">
                  <a:latin typeface="Cambria Math" panose="02040503050406030204" pitchFamily="18" charset="0"/>
                </a:rPr>
                <a:t>𝑥</a:t>
              </a:r>
              <a:r>
                <a:rPr lang="ru-RU" sz="1600" b="0" i="0">
                  <a:latin typeface="Cambria Math" panose="02040503050406030204" pitchFamily="18" charset="0"/>
                </a:rPr>
                <a:t>_кр^</a:t>
              </a:r>
              <a:r>
                <a:rPr lang="en-US" sz="1600" b="0" i="0">
                  <a:latin typeface="Cambria Math" panose="02040503050406030204" pitchFamily="18" charset="0"/>
                </a:rPr>
                <a:t>2</a:t>
              </a:r>
              <a:r>
                <a:rPr lang="ru-RU" sz="1600" b="0" i="0">
                  <a:latin typeface="Cambria Math" panose="02040503050406030204" pitchFamily="18" charset="0"/>
                </a:rPr>
                <a:t>=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,001,3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=16,266</a:t>
              </a:r>
              <a:endParaRPr lang="en-US" sz="1100" b="0" i="1">
                <a:solidFill>
                  <a:schemeClr val="tx1"/>
                </a:solidFill>
                <a:effectLst/>
                <a:latin typeface="Cambria Math" panose="02040503050406030204" pitchFamily="18" charset="0"/>
                <a:ea typeface="+mn-ea"/>
                <a:cs typeface="+mn-cs"/>
              </a:endParaRPr>
            </a:p>
            <a:p>
              <a:pPr algn="ctr"/>
              <a:r>
                <a:rPr lang="en-US" sz="1200" b="0"/>
                <a:t>1,35&lt;</a:t>
              </a:r>
              <a:r>
                <a:rPr lang="ru-RU" sz="1200" b="0"/>
                <a:t>16</a:t>
              </a:r>
              <a:r>
                <a:rPr lang="en-US" sz="1200" b="0"/>
                <a:t>,255</a:t>
              </a:r>
              <a:r>
                <a:rPr lang="ru-RU" sz="1200" b="0" i="0">
                  <a:latin typeface="Cambria Math" panose="02040503050406030204" pitchFamily="18" charset="0"/>
                </a:rPr>
                <a:t> </a:t>
              </a:r>
              <a:endParaRPr lang="ru-RU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G4" sqref="G4:G5"/>
    </sheetView>
  </sheetViews>
  <sheetFormatPr defaultRowHeight="18.75" x14ac:dyDescent="0.3"/>
  <cols>
    <col min="1" max="1" width="4.3984375" customWidth="1"/>
    <col min="2" max="2" width="11.19921875" customWidth="1"/>
    <col min="3" max="3" width="9.296875" customWidth="1"/>
    <col min="4" max="4" width="11" customWidth="1"/>
    <col min="5" max="5" width="11.09765625" customWidth="1"/>
    <col min="6" max="6" width="10.796875" customWidth="1"/>
    <col min="7" max="7" width="9.59765625" customWidth="1"/>
    <col min="8" max="8" width="9.19921875" customWidth="1"/>
    <col min="9" max="9" width="10.8984375" bestFit="1" customWidth="1"/>
    <col min="11" max="11" width="6.19921875" customWidth="1"/>
    <col min="12" max="12" width="8.296875" customWidth="1"/>
    <col min="14" max="14" width="14.796875" customWidth="1"/>
  </cols>
  <sheetData>
    <row r="1" spans="1:15" x14ac:dyDescent="0.3">
      <c r="A1" s="13" t="s">
        <v>1</v>
      </c>
      <c r="B1" s="11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3" t="s">
        <v>22</v>
      </c>
      <c r="J1" s="7"/>
      <c r="K1" s="12" t="s">
        <v>0</v>
      </c>
      <c r="L1" s="3"/>
      <c r="M1" s="2"/>
      <c r="N1" s="3"/>
      <c r="O1" s="2"/>
    </row>
    <row r="2" spans="1:15" x14ac:dyDescent="0.3">
      <c r="A2" s="14">
        <v>200</v>
      </c>
      <c r="B2" s="3" t="s">
        <v>9</v>
      </c>
      <c r="C2" s="5">
        <v>195</v>
      </c>
      <c r="D2" s="5">
        <v>205</v>
      </c>
      <c r="E2" s="5">
        <v>215</v>
      </c>
      <c r="F2" s="5">
        <v>225</v>
      </c>
      <c r="G2" s="5">
        <v>235</v>
      </c>
      <c r="H2" s="5">
        <v>245</v>
      </c>
      <c r="I2" s="5" t="s">
        <v>23</v>
      </c>
      <c r="J2" s="7"/>
      <c r="K2" s="5">
        <f>(PRODUCT(C2:C3)+PRODUCT(D2:D3)+PRODUCT(E2:E3)+PRODUCT(F2:F3)+PRODUCT(G2:G3)+PRODUCT(H2:H3))/A2</f>
        <v>221</v>
      </c>
      <c r="L2" s="15">
        <f>SQRT((1/A2)*((((C2-K2)^2*C3)+((D2-K2)^2*D3)+((E2-K2)^2*E3)+((F2-K2)^2*F3)+((G2-K2)^2*G3)+((H2-K2)^2*H3))))</f>
        <v>12.328828005937952</v>
      </c>
      <c r="M2" s="2"/>
      <c r="N2" s="2"/>
      <c r="O2" s="2"/>
    </row>
    <row r="3" spans="1:15" x14ac:dyDescent="0.3">
      <c r="A3" s="7"/>
      <c r="B3" s="3" t="s">
        <v>10</v>
      </c>
      <c r="C3" s="5">
        <v>10</v>
      </c>
      <c r="D3" s="5">
        <v>26</v>
      </c>
      <c r="E3" s="5">
        <v>56</v>
      </c>
      <c r="F3" s="5">
        <v>64</v>
      </c>
      <c r="G3" s="5">
        <v>30</v>
      </c>
      <c r="H3" s="5">
        <v>14</v>
      </c>
      <c r="I3" s="5">
        <f>SUM(C3:H3)</f>
        <v>200</v>
      </c>
      <c r="J3" s="7"/>
      <c r="K3" s="17"/>
      <c r="L3" s="2"/>
      <c r="M3" s="2"/>
      <c r="N3" s="2"/>
      <c r="O3" s="2"/>
    </row>
    <row r="4" spans="1:15" x14ac:dyDescent="0.3">
      <c r="A4" s="7"/>
      <c r="B4" s="3" t="s">
        <v>15</v>
      </c>
      <c r="C4" s="5" t="s">
        <v>16</v>
      </c>
      <c r="D4" s="5" t="s">
        <v>17</v>
      </c>
      <c r="E4" s="5" t="s">
        <v>18</v>
      </c>
      <c r="F4" s="5" t="s">
        <v>19</v>
      </c>
      <c r="G4" s="5" t="s">
        <v>20</v>
      </c>
      <c r="H4" s="5" t="s">
        <v>21</v>
      </c>
      <c r="I4" s="5" t="s">
        <v>23</v>
      </c>
      <c r="J4" s="7"/>
      <c r="K4" s="3" t="s">
        <v>24</v>
      </c>
      <c r="L4" s="18">
        <f>(190-K2)/L2</f>
        <v>-2.5144320275268197</v>
      </c>
      <c r="M4" s="4" t="s">
        <v>25</v>
      </c>
      <c r="N4" s="4" t="s">
        <v>32</v>
      </c>
      <c r="O4" s="2"/>
    </row>
    <row r="5" spans="1:15" x14ac:dyDescent="0.3">
      <c r="A5" s="7"/>
      <c r="B5" s="3" t="s">
        <v>11</v>
      </c>
      <c r="C5" s="5">
        <v>4.4999999999999998E-2</v>
      </c>
      <c r="D5" s="5">
        <v>0.14199999999999999</v>
      </c>
      <c r="E5" s="5">
        <v>0.28100000000000003</v>
      </c>
      <c r="F5" s="5">
        <v>0.29899999999999999</v>
      </c>
      <c r="G5" s="5">
        <v>0.17100000000000001</v>
      </c>
      <c r="H5" s="5">
        <v>6.2E-2</v>
      </c>
      <c r="I5" s="5">
        <f>SUM(C5:H5)</f>
        <v>1</v>
      </c>
      <c r="J5" s="7"/>
      <c r="K5" s="3" t="s">
        <v>24</v>
      </c>
      <c r="L5" s="18">
        <f>(200-K2)/L2</f>
        <v>-1.7033249218730069</v>
      </c>
      <c r="M5" s="4" t="s">
        <v>26</v>
      </c>
      <c r="N5" s="2"/>
      <c r="O5" s="2"/>
    </row>
    <row r="6" spans="1:15" x14ac:dyDescent="0.3">
      <c r="A6" s="10"/>
      <c r="B6" s="3" t="s">
        <v>12</v>
      </c>
      <c r="C6" s="5">
        <f>C5*I3</f>
        <v>9</v>
      </c>
      <c r="D6" s="5">
        <f>D5*I3</f>
        <v>28.4</v>
      </c>
      <c r="E6" s="5">
        <f>E5*I3</f>
        <v>56.2</v>
      </c>
      <c r="F6" s="5">
        <f>F5*I3</f>
        <v>59.8</v>
      </c>
      <c r="G6" s="5">
        <f>G5*I3</f>
        <v>34.200000000000003</v>
      </c>
      <c r="H6" s="5">
        <f>H5*I3</f>
        <v>12.4</v>
      </c>
      <c r="I6" s="5">
        <f>SUM(C6:H6)</f>
        <v>199.99999999999997</v>
      </c>
      <c r="J6" s="7"/>
      <c r="K6" s="3" t="s">
        <v>24</v>
      </c>
      <c r="L6" s="18">
        <f>(210-K2)/L2</f>
        <v>-0.89221781621919405</v>
      </c>
      <c r="M6" s="4" t="s">
        <v>27</v>
      </c>
      <c r="N6" s="2"/>
      <c r="O6" s="2"/>
    </row>
    <row r="7" spans="1:15" x14ac:dyDescent="0.3">
      <c r="A7" s="7"/>
      <c r="B7" s="3" t="s">
        <v>13</v>
      </c>
      <c r="C7" s="5">
        <f>(C3-C6)^2</f>
        <v>1</v>
      </c>
      <c r="D7" s="5">
        <f t="shared" ref="D7:H7" si="0">(D3-D6)^2</f>
        <v>5.7599999999999936</v>
      </c>
      <c r="E7" s="5">
        <f t="shared" si="0"/>
        <v>4.0000000000001139E-2</v>
      </c>
      <c r="F7" s="5">
        <f t="shared" si="0"/>
        <v>17.640000000000025</v>
      </c>
      <c r="G7" s="5">
        <f t="shared" si="0"/>
        <v>17.640000000000025</v>
      </c>
      <c r="H7" s="5">
        <f t="shared" si="0"/>
        <v>2.5599999999999987</v>
      </c>
      <c r="I7" s="5">
        <f>SUM(C7:H7)</f>
        <v>44.640000000000043</v>
      </c>
      <c r="J7" s="7"/>
      <c r="K7" s="3" t="s">
        <v>24</v>
      </c>
      <c r="L7" s="18">
        <f>(220-K2)/L2</f>
        <v>-8.1110710565381272E-2</v>
      </c>
      <c r="M7" s="4" t="s">
        <v>28</v>
      </c>
      <c r="N7" s="2"/>
      <c r="O7" s="2"/>
    </row>
    <row r="8" spans="1:15" x14ac:dyDescent="0.3">
      <c r="A8" s="7"/>
      <c r="B8" s="3" t="s">
        <v>14</v>
      </c>
      <c r="C8" s="15">
        <f>C7/C6</f>
        <v>0.1111111111111111</v>
      </c>
      <c r="D8" s="15">
        <f t="shared" ref="D8:H8" si="1">D7/D6</f>
        <v>0.20281690140845049</v>
      </c>
      <c r="E8" s="15">
        <f t="shared" si="1"/>
        <v>7.117437722420131E-4</v>
      </c>
      <c r="F8" s="15">
        <f t="shared" si="1"/>
        <v>0.29498327759197368</v>
      </c>
      <c r="G8" s="15">
        <f t="shared" si="1"/>
        <v>0.51578947368421124</v>
      </c>
      <c r="H8" s="15">
        <f t="shared" si="1"/>
        <v>0.2064516129032257</v>
      </c>
      <c r="I8" s="15">
        <f>SUM(C8:H8)</f>
        <v>1.3318641204712143</v>
      </c>
      <c r="J8" s="7"/>
      <c r="K8" s="3" t="s">
        <v>24</v>
      </c>
      <c r="L8" s="18">
        <f>(230-K2)/L2</f>
        <v>0.7299963950884315</v>
      </c>
      <c r="M8" s="4" t="s">
        <v>29</v>
      </c>
      <c r="N8" s="2"/>
      <c r="O8" s="2"/>
    </row>
    <row r="9" spans="1:15" x14ac:dyDescent="0.3">
      <c r="A9" s="7"/>
      <c r="B9" s="7"/>
      <c r="C9" s="7"/>
      <c r="D9" s="7"/>
      <c r="E9" s="7"/>
      <c r="F9" s="7"/>
      <c r="G9" s="7"/>
      <c r="H9" s="7"/>
      <c r="I9" s="7"/>
      <c r="J9" s="7"/>
      <c r="K9" s="3" t="s">
        <v>24</v>
      </c>
      <c r="L9" s="18">
        <f>(240-K2)/L2</f>
        <v>1.5411035007422442</v>
      </c>
      <c r="M9" s="4" t="s">
        <v>30</v>
      </c>
      <c r="N9" s="2"/>
      <c r="O9" s="2"/>
    </row>
    <row r="10" spans="1:15" x14ac:dyDescent="0.3">
      <c r="A10" s="7"/>
      <c r="B10" s="7"/>
      <c r="C10" s="7"/>
      <c r="D10" s="7"/>
      <c r="E10" s="7"/>
      <c r="F10" s="7"/>
      <c r="G10" s="7"/>
      <c r="H10" s="7"/>
      <c r="I10" s="7"/>
      <c r="J10" s="7"/>
      <c r="K10" s="3" t="s">
        <v>24</v>
      </c>
      <c r="L10" s="18">
        <f>(250-K2)/L2</f>
        <v>2.3522106063960568</v>
      </c>
      <c r="M10" s="4" t="s">
        <v>31</v>
      </c>
      <c r="N10" s="4" t="s">
        <v>33</v>
      </c>
      <c r="O10" s="2"/>
    </row>
    <row r="11" spans="1:15" x14ac:dyDescent="0.3">
      <c r="A11" s="7"/>
      <c r="B11" s="1" t="s">
        <v>36</v>
      </c>
      <c r="C11" s="1"/>
      <c r="D11" s="7"/>
      <c r="E11" s="6" t="s">
        <v>37</v>
      </c>
      <c r="F11" s="6"/>
      <c r="G11" s="6"/>
      <c r="H11" s="6"/>
      <c r="I11" s="7"/>
      <c r="J11" s="7"/>
      <c r="K11" s="7"/>
      <c r="L11" s="19"/>
      <c r="M11" s="2"/>
      <c r="N11" s="2"/>
      <c r="O11" s="2"/>
    </row>
    <row r="12" spans="1:15" x14ac:dyDescent="0.3">
      <c r="A12" s="7"/>
      <c r="B12" s="20">
        <f>(190-K2)/L2</f>
        <v>-2.5144320275268197</v>
      </c>
      <c r="C12" s="20"/>
      <c r="D12" s="7"/>
      <c r="E12" s="8"/>
      <c r="F12" s="6"/>
      <c r="G12" s="6"/>
      <c r="H12" s="8"/>
      <c r="I12" s="7"/>
      <c r="J12" s="7"/>
      <c r="K12" s="3" t="s">
        <v>34</v>
      </c>
      <c r="L12" s="16">
        <f>-0.4554-(-0.5)</f>
        <v>4.4599999999999973E-2</v>
      </c>
      <c r="M12" s="2"/>
      <c r="N12" s="2"/>
      <c r="O12" s="2"/>
    </row>
    <row r="13" spans="1:15" x14ac:dyDescent="0.3">
      <c r="A13" s="7"/>
      <c r="B13" s="7"/>
      <c r="C13" s="7"/>
      <c r="D13" s="7"/>
      <c r="E13" s="8"/>
      <c r="F13" s="6"/>
      <c r="G13" s="6"/>
      <c r="H13" s="8"/>
      <c r="I13" s="7"/>
      <c r="J13" s="7"/>
      <c r="K13" s="3" t="s">
        <v>34</v>
      </c>
      <c r="L13" s="16">
        <f>-0.3133+0.4554</f>
        <v>0.1421</v>
      </c>
      <c r="M13" s="2"/>
      <c r="N13" s="2"/>
      <c r="O13" s="2"/>
    </row>
    <row r="14" spans="1:15" x14ac:dyDescent="0.3">
      <c r="A14" s="7"/>
      <c r="B14" s="1" t="s">
        <v>35</v>
      </c>
      <c r="C14" s="1"/>
      <c r="D14" s="7"/>
      <c r="E14" s="7"/>
      <c r="F14" s="7"/>
      <c r="G14" s="7"/>
      <c r="H14" s="7"/>
      <c r="I14" s="7"/>
      <c r="J14" s="7"/>
      <c r="K14" s="3" t="s">
        <v>34</v>
      </c>
      <c r="L14" s="16">
        <f>-0.0319+0.3133</f>
        <v>0.28140000000000004</v>
      </c>
      <c r="M14" s="2"/>
      <c r="N14" s="2"/>
      <c r="O14" s="2"/>
    </row>
    <row r="15" spans="1:15" x14ac:dyDescent="0.3">
      <c r="A15" s="7"/>
      <c r="B15" s="20">
        <f>(250-K2)/L2</f>
        <v>2.3522106063960568</v>
      </c>
      <c r="C15" s="20"/>
      <c r="D15" s="7"/>
      <c r="E15" s="7"/>
      <c r="F15" s="7"/>
      <c r="G15" s="7"/>
      <c r="H15" s="7"/>
      <c r="I15" s="7"/>
      <c r="J15" s="7"/>
      <c r="K15" s="3" t="s">
        <v>34</v>
      </c>
      <c r="L15" s="16">
        <f>0.2673+0.03119</f>
        <v>0.29848999999999998</v>
      </c>
      <c r="M15" s="2"/>
      <c r="N15" s="2"/>
      <c r="O15" s="2"/>
    </row>
    <row r="16" spans="1:15" x14ac:dyDescent="0.3">
      <c r="A16" s="7"/>
      <c r="B16" s="7"/>
      <c r="C16" s="7"/>
      <c r="D16" s="7"/>
      <c r="E16" s="7"/>
      <c r="F16" s="7"/>
      <c r="G16" s="7"/>
      <c r="H16" s="7"/>
      <c r="I16" s="7"/>
      <c r="J16" s="7"/>
      <c r="K16" s="3" t="s">
        <v>34</v>
      </c>
      <c r="L16" s="16">
        <f>0.4382-0.2673</f>
        <v>0.1709</v>
      </c>
      <c r="M16" s="2"/>
      <c r="N16" s="2"/>
      <c r="O16" s="2"/>
    </row>
    <row r="17" spans="1:15" x14ac:dyDescent="0.3">
      <c r="A17" s="7"/>
      <c r="B17" s="3"/>
      <c r="C17" s="7"/>
      <c r="D17" s="7"/>
      <c r="E17" s="7"/>
      <c r="F17" s="7"/>
      <c r="G17" s="7"/>
      <c r="H17" s="7"/>
      <c r="I17" s="7"/>
      <c r="J17" s="7"/>
      <c r="K17" s="3" t="s">
        <v>34</v>
      </c>
      <c r="L17" s="16">
        <f>0.5-0.4382</f>
        <v>6.1800000000000022E-2</v>
      </c>
      <c r="M17" s="2"/>
      <c r="N17" s="2"/>
      <c r="O17" s="2"/>
    </row>
    <row r="18" spans="1:15" x14ac:dyDescent="0.3">
      <c r="A18" s="7"/>
      <c r="B18" s="15">
        <f>I8</f>
        <v>1.3318641204712143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2"/>
      <c r="N18" s="2"/>
      <c r="O18" s="2"/>
    </row>
    <row r="19" spans="1:15" x14ac:dyDescent="0.3">
      <c r="A19" s="7"/>
      <c r="B19" s="7"/>
      <c r="C19" s="7"/>
      <c r="D19" s="7"/>
      <c r="E19" s="7"/>
      <c r="F19" s="8"/>
      <c r="G19" s="8"/>
      <c r="H19" s="7"/>
      <c r="I19" s="7"/>
      <c r="J19" s="7"/>
      <c r="K19" s="7"/>
      <c r="L19" s="7"/>
    </row>
    <row r="20" spans="1:15" x14ac:dyDescent="0.3">
      <c r="A20" s="9"/>
      <c r="B20" s="7"/>
      <c r="C20" s="9"/>
      <c r="D20" s="9"/>
      <c r="E20" s="9"/>
      <c r="F20" s="8"/>
      <c r="G20" s="8"/>
      <c r="H20" s="8"/>
      <c r="I20" s="8"/>
      <c r="J20" s="7"/>
      <c r="K20" s="7"/>
      <c r="L20" s="7"/>
    </row>
    <row r="21" spans="1:15" x14ac:dyDescent="0.3">
      <c r="B21" s="7"/>
    </row>
    <row r="22" spans="1:15" x14ac:dyDescent="0.3">
      <c r="B22" s="7"/>
    </row>
  </sheetData>
  <mergeCells count="6">
    <mergeCell ref="B11:C11"/>
    <mergeCell ref="B12:C12"/>
    <mergeCell ref="B14:C14"/>
    <mergeCell ref="B15:C15"/>
    <mergeCell ref="F12:G13"/>
    <mergeCell ref="E11:H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2023-02-18T19:29:27Z</dcterms:created>
  <dcterms:modified xsi:type="dcterms:W3CDTF">2023-02-18T21:55:20Z</dcterms:modified>
</cp:coreProperties>
</file>