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4000" windowHeight="954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7" i="1" l="1"/>
  <c r="D18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M3" i="1"/>
  <c r="D3" i="1"/>
  <c r="J2" i="1"/>
  <c r="E13" i="1" l="1"/>
  <c r="F13" i="1" s="1"/>
  <c r="E5" i="1"/>
  <c r="F5" i="1" s="1"/>
  <c r="E12" i="1"/>
  <c r="F12" i="1" s="1"/>
  <c r="E4" i="1"/>
  <c r="F4" i="1" s="1"/>
  <c r="E11" i="1"/>
  <c r="F11" i="1" s="1"/>
  <c r="E3" i="1"/>
  <c r="F3" i="1" s="1"/>
  <c r="E10" i="1"/>
  <c r="F10" i="1" s="1"/>
  <c r="E7" i="1"/>
  <c r="F7" i="1" s="1"/>
  <c r="E9" i="1"/>
  <c r="F9" i="1" s="1"/>
  <c r="E16" i="1"/>
  <c r="F16" i="1" s="1"/>
  <c r="E8" i="1"/>
  <c r="F8" i="1" s="1"/>
  <c r="E15" i="1"/>
  <c r="F15" i="1" s="1"/>
  <c r="E14" i="1"/>
  <c r="F14" i="1" s="1"/>
  <c r="E6" i="1"/>
  <c r="F6" i="1" s="1"/>
  <c r="M4" i="1"/>
  <c r="M5" i="1" l="1"/>
  <c r="G2" i="1"/>
  <c r="M6" i="1" l="1"/>
  <c r="H9" i="1"/>
  <c r="I9" i="1" s="1"/>
  <c r="L9" i="1" s="1"/>
  <c r="H15" i="1"/>
  <c r="I15" i="1" s="1"/>
  <c r="L15" i="1" s="1"/>
  <c r="H12" i="1"/>
  <c r="I12" i="1" s="1"/>
  <c r="L12" i="1" s="1"/>
  <c r="H6" i="1"/>
  <c r="I6" i="1" s="1"/>
  <c r="L6" i="1" s="1"/>
  <c r="H5" i="1"/>
  <c r="I5" i="1" s="1"/>
  <c r="L5" i="1" s="1"/>
  <c r="H16" i="1"/>
  <c r="I16" i="1" s="1"/>
  <c r="L16" i="1" s="1"/>
  <c r="H11" i="1"/>
  <c r="I11" i="1" s="1"/>
  <c r="L11" i="1" s="1"/>
  <c r="H7" i="1"/>
  <c r="I7" i="1" s="1"/>
  <c r="L7" i="1" s="1"/>
  <c r="H4" i="1"/>
  <c r="I4" i="1" s="1"/>
  <c r="L4" i="1" s="1"/>
  <c r="H3" i="1"/>
  <c r="I3" i="1" s="1"/>
  <c r="L3" i="1" s="1"/>
  <c r="H8" i="1"/>
  <c r="I8" i="1" s="1"/>
  <c r="L8" i="1" s="1"/>
  <c r="H14" i="1"/>
  <c r="I14" i="1" s="1"/>
  <c r="L14" i="1" s="1"/>
  <c r="H10" i="1"/>
  <c r="I10" i="1" s="1"/>
  <c r="L10" i="1" s="1"/>
  <c r="H13" i="1"/>
  <c r="I13" i="1" s="1"/>
  <c r="L13" i="1" s="1"/>
  <c r="L17" i="1" l="1"/>
  <c r="N3" i="1"/>
  <c r="M7" i="1"/>
  <c r="M8" i="1" l="1"/>
  <c r="N4" i="1"/>
  <c r="O3" i="1"/>
  <c r="N5" i="1" l="1"/>
  <c r="O4" i="1"/>
  <c r="M9" i="1"/>
  <c r="M10" i="1" l="1"/>
  <c r="N6" i="1"/>
  <c r="O5" i="1"/>
  <c r="M11" i="1" l="1"/>
  <c r="N7" i="1"/>
  <c r="O6" i="1"/>
  <c r="N8" i="1" l="1"/>
  <c r="O7" i="1"/>
  <c r="M12" i="1"/>
  <c r="M13" i="1" l="1"/>
  <c r="N9" i="1"/>
  <c r="O8" i="1"/>
  <c r="N10" i="1" l="1"/>
  <c r="O9" i="1"/>
  <c r="M14" i="1"/>
  <c r="M15" i="1" l="1"/>
  <c r="N11" i="1"/>
  <c r="O10" i="1"/>
  <c r="N12" i="1" l="1"/>
  <c r="O11" i="1"/>
  <c r="M16" i="1"/>
  <c r="N13" i="1" l="1"/>
  <c r="O12" i="1"/>
  <c r="N14" i="1" l="1"/>
  <c r="O13" i="1"/>
  <c r="N15" i="1" l="1"/>
  <c r="O14" i="1"/>
  <c r="N16" i="1" l="1"/>
  <c r="O16" i="1" s="1"/>
  <c r="P2" i="1" s="1"/>
  <c r="Q2" i="1" s="1"/>
  <c r="O15" i="1"/>
</calcChain>
</file>

<file path=xl/sharedStrings.xml><?xml version="1.0" encoding="utf-8"?>
<sst xmlns="http://schemas.openxmlformats.org/spreadsheetml/2006/main" count="43" uniqueCount="32">
  <si>
    <t>сумма затрат 
предприятий на 
производство, тыс. руб</t>
  </si>
  <si>
    <t xml:space="preserve">количество 
предприятий, fi </t>
  </si>
  <si>
    <t>xi*fi</t>
  </si>
  <si>
    <t>σ</t>
  </si>
  <si>
    <t>ti</t>
  </si>
  <si>
    <t>φ(t)</t>
  </si>
  <si>
    <t>N</t>
  </si>
  <si>
    <t>d</t>
  </si>
  <si>
    <t>fm</t>
  </si>
  <si>
    <t>Fi</t>
  </si>
  <si>
    <t>Fm</t>
  </si>
  <si>
    <t>Di</t>
  </si>
  <si>
    <t>Dmax</t>
  </si>
  <si>
    <t>λ</t>
  </si>
  <si>
    <t>A</t>
  </si>
  <si>
    <t>30 - 40</t>
  </si>
  <si>
    <t xml:space="preserve">40 - 50 </t>
  </si>
  <si>
    <t>50 - 60</t>
  </si>
  <si>
    <t>60 - 70</t>
  </si>
  <si>
    <t>70 - 80</t>
  </si>
  <si>
    <t xml:space="preserve">80 - 90 </t>
  </si>
  <si>
    <t>90 - 100</t>
  </si>
  <si>
    <t xml:space="preserve">100 - 110 </t>
  </si>
  <si>
    <t xml:space="preserve">110 - 120 </t>
  </si>
  <si>
    <t>120 - 130</t>
  </si>
  <si>
    <t xml:space="preserve">130 - 140 </t>
  </si>
  <si>
    <t xml:space="preserve">140 - 150 </t>
  </si>
  <si>
    <t xml:space="preserve">150 - 160 </t>
  </si>
  <si>
    <t>160 - 170</t>
  </si>
  <si>
    <t>Итог</t>
  </si>
  <si>
    <t>-</t>
  </si>
  <si>
    <t>средний интервал,
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</si>
</sst>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2" fillId="4" borderId="0" xfId="0" applyFont="1" applyFill="1"/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0</xdr:row>
      <xdr:rowOff>85725</xdr:rowOff>
    </xdr:from>
    <xdr:ext cx="838200" cy="295275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0</xdr:row>
      <xdr:rowOff>171450</xdr:rowOff>
    </xdr:from>
    <xdr:ext cx="447675" cy="228600"/>
    <xdr:pic>
      <xdr:nvPicPr>
        <xdr:cNvPr id="3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14750" y="171450"/>
          <a:ext cx="447675" cy="2286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0</xdr:row>
      <xdr:rowOff>85725</xdr:rowOff>
    </xdr:from>
    <xdr:ext cx="838200" cy="295275"/>
    <xdr:pic>
      <xdr:nvPicPr>
        <xdr:cNvPr id="4" name="image1.png" title="Изображение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16</xdr:row>
      <xdr:rowOff>28575</xdr:rowOff>
    </xdr:from>
    <xdr:ext cx="219075" cy="323850"/>
    <xdr:pic>
      <xdr:nvPicPr>
        <xdr:cNvPr id="5" name="image4.png" title="Изображение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7"/>
  <sheetViews>
    <sheetView tabSelected="1" zoomScale="130" zoomScaleNormal="130" workbookViewId="0">
      <selection activeCell="H23" sqref="H23"/>
    </sheetView>
  </sheetViews>
  <sheetFormatPr defaultColWidth="12.5703125" defaultRowHeight="15.75" customHeight="1"/>
  <cols>
    <col min="1" max="1" width="30.140625" customWidth="1"/>
    <col min="2" max="2" width="17.7109375" customWidth="1"/>
    <col min="3" max="3" width="18.42578125" customWidth="1"/>
    <col min="4" max="4" width="8.5703125" customWidth="1"/>
    <col min="5" max="5" width="14.7109375" customWidth="1"/>
    <col min="6" max="6" width="15.7109375" customWidth="1"/>
    <col min="7" max="7" width="11.28515625" customWidth="1"/>
    <col min="8" max="8" width="8" customWidth="1"/>
    <col min="9" max="9" width="9.140625" customWidth="1"/>
    <col min="10" max="10" width="6.7109375" customWidth="1"/>
    <col min="11" max="11" width="5.5703125" customWidth="1"/>
    <col min="12" max="12" width="5.42578125" customWidth="1"/>
    <col min="13" max="13" width="4.85546875" customWidth="1"/>
    <col min="14" max="14" width="4.7109375" customWidth="1"/>
    <col min="15" max="15" width="8.5703125" customWidth="1"/>
    <col min="16" max="16" width="7.5703125" customWidth="1"/>
  </cols>
  <sheetData>
    <row r="1" spans="1:17" ht="41.25" customHeight="1">
      <c r="A1" s="12" t="s">
        <v>0</v>
      </c>
      <c r="B1" s="12" t="s">
        <v>1</v>
      </c>
      <c r="C1" s="13" t="s">
        <v>31</v>
      </c>
      <c r="D1" s="1" t="s">
        <v>2</v>
      </c>
      <c r="E1" s="1"/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ht="12.75">
      <c r="A2" s="2" t="s">
        <v>14</v>
      </c>
      <c r="B2" s="2">
        <v>1</v>
      </c>
      <c r="C2" s="2">
        <v>2</v>
      </c>
      <c r="D2" s="2"/>
      <c r="E2" s="2"/>
      <c r="F2" s="2"/>
      <c r="G2" s="2">
        <f>SQRT(SUM(F3:F16)/B17)</f>
        <v>29.6377303741092</v>
      </c>
      <c r="H2" s="2"/>
      <c r="I2" s="2"/>
      <c r="J2" s="2">
        <f>SUM(B3:B16)</f>
        <v>108</v>
      </c>
      <c r="K2" s="2">
        <v>10</v>
      </c>
      <c r="L2" s="2"/>
      <c r="M2" s="2"/>
      <c r="N2" s="2"/>
      <c r="O2" s="2"/>
      <c r="P2" s="3">
        <f>MAX(O3:O16)</f>
        <v>3.1726593741489211</v>
      </c>
      <c r="Q2" s="2">
        <f>P2/SQRT(J2)</f>
        <v>0.30528929061864485</v>
      </c>
    </row>
    <row r="3" spans="1:17" ht="12.75">
      <c r="A3" s="2" t="s">
        <v>15</v>
      </c>
      <c r="B3" s="2">
        <v>2</v>
      </c>
      <c r="C3" s="2">
        <v>35</v>
      </c>
      <c r="D3" s="2">
        <f t="shared" ref="D3:D16" si="0">B3*C3</f>
        <v>70</v>
      </c>
      <c r="E3" s="2">
        <f t="shared" ref="E3:E16" si="1">(C3-$D$18)^2</f>
        <v>3871.6049382716055</v>
      </c>
      <c r="F3" s="2">
        <f t="shared" ref="F3:F16" si="2">E3*B3</f>
        <v>7743.2098765432111</v>
      </c>
      <c r="G3" s="2"/>
      <c r="H3" s="4">
        <f t="shared" ref="H3:H16" si="3">(C3-$D$18)/$G$2</f>
        <v>-2.0994260166621275</v>
      </c>
      <c r="I3" s="5">
        <f t="shared" ref="I3:I16" si="4">(1/SQRT(2*PI()))*EXP(-(H3^2/2))</f>
        <v>4.4036636978759272E-2</v>
      </c>
      <c r="J3" s="2"/>
      <c r="K3" s="2"/>
      <c r="L3" s="3">
        <f t="shared" ref="L3:L16" si="5">I3*($J$2*$K$2/$G$2)</f>
        <v>1.6046966935972566</v>
      </c>
      <c r="M3" s="2">
        <f>B3</f>
        <v>2</v>
      </c>
      <c r="N3" s="3">
        <f>L3</f>
        <v>1.6046966935972566</v>
      </c>
      <c r="O3" s="3">
        <f t="shared" ref="O3:O11" si="6">M3-N3</f>
        <v>0.39530330640274336</v>
      </c>
      <c r="P3" s="2"/>
      <c r="Q3" s="2"/>
    </row>
    <row r="4" spans="1:17" ht="12.75">
      <c r="A4" s="2" t="s">
        <v>16</v>
      </c>
      <c r="B4" s="2">
        <v>4</v>
      </c>
      <c r="C4" s="2">
        <v>45</v>
      </c>
      <c r="D4" s="2">
        <f t="shared" si="0"/>
        <v>180</v>
      </c>
      <c r="E4" s="2">
        <f t="shared" si="1"/>
        <v>2727.1604938271612</v>
      </c>
      <c r="F4" s="2">
        <f t="shared" si="2"/>
        <v>10908.641975308645</v>
      </c>
      <c r="G4" s="2"/>
      <c r="H4" s="4">
        <f t="shared" si="3"/>
        <v>-1.7620182639842858</v>
      </c>
      <c r="I4" s="5">
        <f t="shared" si="4"/>
        <v>8.4475585571748849E-2</v>
      </c>
      <c r="J4" s="2"/>
      <c r="K4" s="2"/>
      <c r="L4" s="3">
        <f t="shared" si="5"/>
        <v>3.0782934882621187</v>
      </c>
      <c r="M4" s="2">
        <f t="shared" ref="M4:M16" si="7">M3+B4</f>
        <v>6</v>
      </c>
      <c r="N4" s="3">
        <f t="shared" ref="N4:N16" si="8">N3+L4</f>
        <v>4.6829901818593758</v>
      </c>
      <c r="O4" s="3">
        <f t="shared" si="6"/>
        <v>1.3170098181406242</v>
      </c>
      <c r="P4" s="2"/>
      <c r="Q4" s="2"/>
    </row>
    <row r="5" spans="1:17" ht="12.75">
      <c r="A5" s="2" t="s">
        <v>17</v>
      </c>
      <c r="B5" s="2">
        <v>6</v>
      </c>
      <c r="C5" s="2">
        <v>55</v>
      </c>
      <c r="D5" s="2">
        <f t="shared" si="0"/>
        <v>330</v>
      </c>
      <c r="E5" s="2">
        <f t="shared" si="1"/>
        <v>1782.7160493827166</v>
      </c>
      <c r="F5" s="2">
        <f t="shared" si="2"/>
        <v>10696.296296296299</v>
      </c>
      <c r="G5" s="2"/>
      <c r="H5" s="4">
        <f t="shared" si="3"/>
        <v>-1.4246105113064438</v>
      </c>
      <c r="I5" s="5">
        <f t="shared" si="4"/>
        <v>0.14461270823637315</v>
      </c>
      <c r="J5" s="2"/>
      <c r="K5" s="2"/>
      <c r="L5" s="3">
        <f t="shared" si="5"/>
        <v>5.269692480626639</v>
      </c>
      <c r="M5" s="2">
        <f t="shared" si="7"/>
        <v>12</v>
      </c>
      <c r="N5" s="3">
        <f t="shared" si="8"/>
        <v>9.9526826624860156</v>
      </c>
      <c r="O5" s="3">
        <f t="shared" si="6"/>
        <v>2.0473173375139844</v>
      </c>
      <c r="P5" s="2"/>
      <c r="Q5" s="2"/>
    </row>
    <row r="6" spans="1:17" ht="12.75">
      <c r="A6" s="2" t="s">
        <v>18</v>
      </c>
      <c r="B6" s="2">
        <v>8</v>
      </c>
      <c r="C6" s="2">
        <v>65</v>
      </c>
      <c r="D6" s="2">
        <f t="shared" si="0"/>
        <v>520</v>
      </c>
      <c r="E6" s="2">
        <f t="shared" si="1"/>
        <v>1038.271604938272</v>
      </c>
      <c r="F6" s="2">
        <f t="shared" si="2"/>
        <v>8306.1728395061764</v>
      </c>
      <c r="G6" s="2"/>
      <c r="H6" s="4">
        <f t="shared" si="3"/>
        <v>-1.0872027586286019</v>
      </c>
      <c r="I6" s="5">
        <f t="shared" si="4"/>
        <v>0.22092247024396991</v>
      </c>
      <c r="J6" s="2"/>
      <c r="K6" s="2"/>
      <c r="L6" s="3">
        <f t="shared" si="5"/>
        <v>8.0504230537139705</v>
      </c>
      <c r="M6" s="2">
        <f t="shared" si="7"/>
        <v>20</v>
      </c>
      <c r="N6" s="3">
        <f t="shared" si="8"/>
        <v>18.003105716199986</v>
      </c>
      <c r="O6" s="3">
        <f t="shared" si="6"/>
        <v>1.9968942838000139</v>
      </c>
      <c r="P6" s="2"/>
      <c r="Q6" s="2"/>
    </row>
    <row r="7" spans="1:17" ht="12.75">
      <c r="A7" s="2" t="s">
        <v>19</v>
      </c>
      <c r="B7" s="2">
        <v>11</v>
      </c>
      <c r="C7" s="2">
        <v>75</v>
      </c>
      <c r="D7" s="2">
        <f t="shared" si="0"/>
        <v>825</v>
      </c>
      <c r="E7" s="2">
        <f t="shared" si="1"/>
        <v>493.82716049382742</v>
      </c>
      <c r="F7" s="2">
        <f t="shared" si="2"/>
        <v>5432.0987654321016</v>
      </c>
      <c r="G7" s="2"/>
      <c r="H7" s="4">
        <f t="shared" si="3"/>
        <v>-0.74979500595075999</v>
      </c>
      <c r="I7" s="5">
        <f t="shared" si="4"/>
        <v>0.30118372792202408</v>
      </c>
      <c r="J7" s="2"/>
      <c r="K7" s="2"/>
      <c r="L7" s="3">
        <f t="shared" si="5"/>
        <v>10.975146276380912</v>
      </c>
      <c r="M7" s="2">
        <f t="shared" si="7"/>
        <v>31</v>
      </c>
      <c r="N7" s="3">
        <f t="shared" si="8"/>
        <v>28.978251992580898</v>
      </c>
      <c r="O7" s="3">
        <f t="shared" si="6"/>
        <v>2.0217480074191023</v>
      </c>
      <c r="P7" s="2"/>
      <c r="Q7" s="2"/>
    </row>
    <row r="8" spans="1:17" ht="12.75">
      <c r="A8" s="2" t="s">
        <v>20</v>
      </c>
      <c r="B8" s="2">
        <v>14</v>
      </c>
      <c r="C8" s="2">
        <v>85</v>
      </c>
      <c r="D8" s="2">
        <f t="shared" si="0"/>
        <v>1190</v>
      </c>
      <c r="E8" s="2">
        <f t="shared" si="1"/>
        <v>149.38271604938288</v>
      </c>
      <c r="F8" s="2">
        <f t="shared" si="2"/>
        <v>2091.3580246913602</v>
      </c>
      <c r="G8" s="2"/>
      <c r="H8" s="4">
        <f t="shared" si="3"/>
        <v>-0.41238725327291809</v>
      </c>
      <c r="I8" s="5">
        <f t="shared" si="4"/>
        <v>0.36642179765483796</v>
      </c>
      <c r="J8" s="2"/>
      <c r="K8" s="2"/>
      <c r="L8" s="3">
        <f t="shared" si="5"/>
        <v>13.35242397012053</v>
      </c>
      <c r="M8" s="2">
        <f t="shared" si="7"/>
        <v>45</v>
      </c>
      <c r="N8" s="3">
        <f t="shared" si="8"/>
        <v>42.330675962701427</v>
      </c>
      <c r="O8" s="3">
        <f t="shared" si="6"/>
        <v>2.6693240372985727</v>
      </c>
      <c r="P8" s="2"/>
      <c r="Q8" s="2"/>
    </row>
    <row r="9" spans="1:17" ht="12.75">
      <c r="A9" s="2" t="s">
        <v>21</v>
      </c>
      <c r="B9" s="2">
        <v>15</v>
      </c>
      <c r="C9" s="2">
        <v>95</v>
      </c>
      <c r="D9" s="2">
        <f t="shared" si="0"/>
        <v>1425</v>
      </c>
      <c r="E9" s="2">
        <f t="shared" si="1"/>
        <v>4.9382716049382998</v>
      </c>
      <c r="F9" s="2">
        <f t="shared" si="2"/>
        <v>74.074074074074503</v>
      </c>
      <c r="G9" s="2"/>
      <c r="H9" s="4">
        <f t="shared" si="3"/>
        <v>-7.4979500595076187E-2</v>
      </c>
      <c r="I9" s="5">
        <f t="shared" si="4"/>
        <v>0.39782244315769072</v>
      </c>
      <c r="J9" s="2"/>
      <c r="K9" s="2"/>
      <c r="L9" s="3">
        <f t="shared" si="5"/>
        <v>14.496664663149653</v>
      </c>
      <c r="M9" s="2">
        <f t="shared" si="7"/>
        <v>60</v>
      </c>
      <c r="N9" s="3">
        <f t="shared" si="8"/>
        <v>56.827340625851079</v>
      </c>
      <c r="O9" s="3">
        <f t="shared" si="6"/>
        <v>3.1726593741489211</v>
      </c>
      <c r="P9" s="2"/>
      <c r="Q9" s="2"/>
    </row>
    <row r="10" spans="1:17" ht="12.75">
      <c r="A10" s="2" t="s">
        <v>22</v>
      </c>
      <c r="B10" s="2">
        <v>13</v>
      </c>
      <c r="C10" s="2">
        <v>105</v>
      </c>
      <c r="D10" s="2">
        <f t="shared" si="0"/>
        <v>1365</v>
      </c>
      <c r="E10" s="2">
        <f t="shared" si="1"/>
        <v>60.49382716049373</v>
      </c>
      <c r="F10" s="2">
        <f t="shared" si="2"/>
        <v>786.4197530864185</v>
      </c>
      <c r="G10" s="2"/>
      <c r="H10" s="4">
        <f t="shared" si="3"/>
        <v>0.26242825208276571</v>
      </c>
      <c r="I10" s="5">
        <f t="shared" si="4"/>
        <v>0.38543881021226772</v>
      </c>
      <c r="J10" s="2"/>
      <c r="K10" s="2"/>
      <c r="L10" s="3">
        <f t="shared" si="5"/>
        <v>14.045404616842587</v>
      </c>
      <c r="M10" s="2">
        <f t="shared" si="7"/>
        <v>73</v>
      </c>
      <c r="N10" s="3">
        <f t="shared" si="8"/>
        <v>70.872745242693668</v>
      </c>
      <c r="O10" s="3">
        <f t="shared" si="6"/>
        <v>2.1272547573063321</v>
      </c>
      <c r="P10" s="2"/>
      <c r="Q10" s="2"/>
    </row>
    <row r="11" spans="1:17" ht="12.75">
      <c r="A11" s="2" t="s">
        <v>23</v>
      </c>
      <c r="B11" s="2">
        <v>11</v>
      </c>
      <c r="C11" s="2">
        <v>115</v>
      </c>
      <c r="D11" s="2">
        <f t="shared" si="0"/>
        <v>1265</v>
      </c>
      <c r="E11" s="2">
        <f t="shared" si="1"/>
        <v>316.04938271604914</v>
      </c>
      <c r="F11" s="2">
        <f t="shared" si="2"/>
        <v>3476.5432098765405</v>
      </c>
      <c r="G11" s="2"/>
      <c r="H11" s="4">
        <f t="shared" si="3"/>
        <v>0.59983600476060761</v>
      </c>
      <c r="I11" s="5">
        <f t="shared" si="4"/>
        <v>0.3332573883727209</v>
      </c>
      <c r="J11" s="2"/>
      <c r="K11" s="2"/>
      <c r="L11" s="3">
        <f t="shared" si="5"/>
        <v>12.143911659205665</v>
      </c>
      <c r="M11" s="2">
        <f t="shared" si="7"/>
        <v>84</v>
      </c>
      <c r="N11" s="3">
        <f t="shared" si="8"/>
        <v>83.016656901899339</v>
      </c>
      <c r="O11" s="3">
        <f t="shared" si="6"/>
        <v>0.98334309810066145</v>
      </c>
      <c r="P11" s="2"/>
      <c r="Q11" s="2"/>
    </row>
    <row r="12" spans="1:17" ht="12.75">
      <c r="A12" s="2" t="s">
        <v>24</v>
      </c>
      <c r="B12" s="2">
        <v>8</v>
      </c>
      <c r="C12" s="2">
        <v>125</v>
      </c>
      <c r="D12" s="2">
        <f t="shared" si="0"/>
        <v>1000</v>
      </c>
      <c r="E12" s="2">
        <f t="shared" si="1"/>
        <v>771.60493827160462</v>
      </c>
      <c r="F12" s="2">
        <f t="shared" si="2"/>
        <v>6172.839506172837</v>
      </c>
      <c r="G12" s="2"/>
      <c r="H12" s="4">
        <f t="shared" si="3"/>
        <v>0.93724375743844957</v>
      </c>
      <c r="I12" s="5">
        <f t="shared" si="4"/>
        <v>0.25713566252004139</v>
      </c>
      <c r="J12" s="2"/>
      <c r="K12" s="2"/>
      <c r="L12" s="3">
        <f t="shared" si="5"/>
        <v>9.3700331306152354</v>
      </c>
      <c r="M12" s="2">
        <f t="shared" si="7"/>
        <v>92</v>
      </c>
      <c r="N12" s="3">
        <f t="shared" si="8"/>
        <v>92.386690032514579</v>
      </c>
      <c r="O12" s="3">
        <f>(M12-N12)</f>
        <v>-0.38669003251457923</v>
      </c>
      <c r="P12" s="2"/>
      <c r="Q12" s="2"/>
    </row>
    <row r="13" spans="1:17" ht="12.75">
      <c r="A13" s="2" t="s">
        <v>25</v>
      </c>
      <c r="B13" s="2">
        <v>6</v>
      </c>
      <c r="C13" s="2">
        <v>135</v>
      </c>
      <c r="D13" s="2">
        <f t="shared" si="0"/>
        <v>810</v>
      </c>
      <c r="E13" s="2">
        <f t="shared" si="1"/>
        <v>1427.1604938271601</v>
      </c>
      <c r="F13" s="2">
        <f t="shared" si="2"/>
        <v>8562.9629629629599</v>
      </c>
      <c r="G13" s="2"/>
      <c r="H13" s="4">
        <f t="shared" si="3"/>
        <v>1.2746515101162914</v>
      </c>
      <c r="I13" s="5">
        <f t="shared" si="4"/>
        <v>0.17705289144463157</v>
      </c>
      <c r="J13" s="2"/>
      <c r="K13" s="2"/>
      <c r="L13" s="3">
        <f t="shared" si="5"/>
        <v>6.4518139664042806</v>
      </c>
      <c r="M13" s="2">
        <f t="shared" si="7"/>
        <v>98</v>
      </c>
      <c r="N13" s="3">
        <f t="shared" si="8"/>
        <v>98.838503998918867</v>
      </c>
      <c r="O13" s="3">
        <f t="shared" ref="O13:O16" si="9">M13-N13</f>
        <v>-0.83850399891886696</v>
      </c>
      <c r="P13" s="2"/>
      <c r="Q13" s="2"/>
    </row>
    <row r="14" spans="1:17" ht="12.75">
      <c r="A14" s="2" t="s">
        <v>26</v>
      </c>
      <c r="B14" s="2">
        <v>5</v>
      </c>
      <c r="C14" s="2">
        <v>145</v>
      </c>
      <c r="D14" s="2">
        <f t="shared" si="0"/>
        <v>725</v>
      </c>
      <c r="E14" s="2">
        <f t="shared" si="1"/>
        <v>2282.7160493827155</v>
      </c>
      <c r="F14" s="2">
        <f t="shared" si="2"/>
        <v>11413.580246913578</v>
      </c>
      <c r="G14" s="2"/>
      <c r="H14" s="4">
        <f t="shared" si="3"/>
        <v>1.6120592627941335</v>
      </c>
      <c r="I14" s="5">
        <f t="shared" si="4"/>
        <v>0.10879324133366101</v>
      </c>
      <c r="J14" s="2"/>
      <c r="K14" s="2"/>
      <c r="L14" s="3">
        <f t="shared" si="5"/>
        <v>3.9644297710122958</v>
      </c>
      <c r="M14" s="2">
        <f t="shared" si="7"/>
        <v>103</v>
      </c>
      <c r="N14" s="3">
        <f t="shared" si="8"/>
        <v>102.80293376993116</v>
      </c>
      <c r="O14" s="3">
        <f t="shared" si="9"/>
        <v>0.19706623006884172</v>
      </c>
      <c r="P14" s="2"/>
      <c r="Q14" s="2"/>
    </row>
    <row r="15" spans="1:17" ht="12.75">
      <c r="A15" s="2" t="s">
        <v>27</v>
      </c>
      <c r="B15" s="2">
        <v>3</v>
      </c>
      <c r="C15" s="2">
        <v>155</v>
      </c>
      <c r="D15" s="2">
        <f t="shared" si="0"/>
        <v>465</v>
      </c>
      <c r="E15" s="2">
        <f t="shared" si="1"/>
        <v>3338.2716049382707</v>
      </c>
      <c r="F15" s="2">
        <f t="shared" si="2"/>
        <v>10014.814814814812</v>
      </c>
      <c r="G15" s="2"/>
      <c r="H15" s="4">
        <f t="shared" si="3"/>
        <v>1.9494670154719753</v>
      </c>
      <c r="I15" s="5">
        <f t="shared" si="4"/>
        <v>5.9656667752993796E-2</v>
      </c>
      <c r="J15" s="2"/>
      <c r="K15" s="2"/>
      <c r="L15" s="3">
        <f t="shared" si="5"/>
        <v>2.1738911974689223</v>
      </c>
      <c r="M15" s="2">
        <f t="shared" si="7"/>
        <v>106</v>
      </c>
      <c r="N15" s="3">
        <f t="shared" si="8"/>
        <v>104.97682496740008</v>
      </c>
      <c r="O15" s="3">
        <f t="shared" si="9"/>
        <v>1.0231750325999229</v>
      </c>
      <c r="P15" s="2"/>
      <c r="Q15" s="2"/>
    </row>
    <row r="16" spans="1:17" ht="12.75">
      <c r="A16" s="2" t="s">
        <v>28</v>
      </c>
      <c r="B16" s="2">
        <v>2</v>
      </c>
      <c r="C16" s="2">
        <v>165</v>
      </c>
      <c r="D16" s="2">
        <f t="shared" si="0"/>
        <v>330</v>
      </c>
      <c r="E16" s="2">
        <f t="shared" si="1"/>
        <v>4593.8271604938263</v>
      </c>
      <c r="F16" s="2">
        <f t="shared" si="2"/>
        <v>9187.6543209876527</v>
      </c>
      <c r="G16" s="2"/>
      <c r="H16" s="4">
        <f t="shared" si="3"/>
        <v>2.2868747681498172</v>
      </c>
      <c r="I16" s="5">
        <f t="shared" si="4"/>
        <v>2.9192698982876651E-2</v>
      </c>
      <c r="J16" s="2"/>
      <c r="K16" s="2"/>
      <c r="L16" s="3">
        <f t="shared" si="5"/>
        <v>1.0637830395086183</v>
      </c>
      <c r="M16" s="2">
        <f t="shared" si="7"/>
        <v>108</v>
      </c>
      <c r="N16" s="3">
        <f t="shared" si="8"/>
        <v>106.0406080069087</v>
      </c>
      <c r="O16" s="3">
        <f t="shared" si="9"/>
        <v>1.9593919930913017</v>
      </c>
      <c r="P16" s="2"/>
      <c r="Q16" s="2"/>
    </row>
    <row r="17" spans="1:17" ht="33" customHeight="1">
      <c r="A17" s="6" t="s">
        <v>29</v>
      </c>
      <c r="B17" s="2">
        <f>SUM(B3:B16)</f>
        <v>108</v>
      </c>
      <c r="C17" s="2"/>
      <c r="D17" s="6"/>
      <c r="E17" s="2" t="s">
        <v>30</v>
      </c>
      <c r="F17" s="2" t="s">
        <v>30</v>
      </c>
      <c r="G17" s="2" t="s">
        <v>30</v>
      </c>
      <c r="H17" s="2" t="s">
        <v>30</v>
      </c>
      <c r="I17" s="2" t="s">
        <v>30</v>
      </c>
      <c r="J17" s="2" t="s">
        <v>30</v>
      </c>
      <c r="K17" s="2" t="s">
        <v>30</v>
      </c>
      <c r="L17" s="3">
        <f>SUM(L3:L16)</f>
        <v>106.0406080069087</v>
      </c>
      <c r="M17" s="2" t="s">
        <v>30</v>
      </c>
      <c r="N17" s="2" t="s">
        <v>30</v>
      </c>
      <c r="O17" s="2" t="s">
        <v>30</v>
      </c>
      <c r="P17" s="2" t="s">
        <v>30</v>
      </c>
      <c r="Q17" s="2" t="s">
        <v>30</v>
      </c>
    </row>
    <row r="18" spans="1:17" ht="12.75">
      <c r="A18" s="7"/>
      <c r="B18" s="8"/>
      <c r="C18" s="7"/>
      <c r="D18" s="9">
        <f>SUM(D3:D16)/B17</f>
        <v>97.222222222222229</v>
      </c>
    </row>
    <row r="19" spans="1:17" ht="14.25">
      <c r="D19" s="10"/>
    </row>
    <row r="21" spans="1:17" ht="12.75">
      <c r="A21" s="11"/>
      <c r="B21" s="11"/>
      <c r="C21" s="11"/>
      <c r="D21" s="11"/>
      <c r="E21" s="11"/>
      <c r="F21" s="11"/>
    </row>
    <row r="22" spans="1:17" ht="12.75">
      <c r="A22" s="11"/>
      <c r="B22" s="11"/>
      <c r="C22" s="11"/>
      <c r="D22" s="11"/>
      <c r="E22" s="11"/>
      <c r="F22" s="11"/>
    </row>
    <row r="23" spans="1:17" ht="12.75">
      <c r="A23" s="11"/>
      <c r="B23" s="11"/>
      <c r="C23" s="11"/>
      <c r="D23" s="11"/>
      <c r="E23" s="11"/>
      <c r="F23" s="11"/>
    </row>
    <row r="24" spans="1:17" ht="12.75">
      <c r="A24" s="11"/>
      <c r="B24" s="11"/>
      <c r="C24" s="11"/>
      <c r="D24" s="11"/>
      <c r="E24" s="11"/>
      <c r="F24" s="11"/>
    </row>
    <row r="25" spans="1:17" ht="12.75">
      <c r="A25" s="11"/>
      <c r="B25" s="11"/>
      <c r="C25" s="11"/>
      <c r="D25" s="11"/>
      <c r="E25" s="11"/>
      <c r="F25" s="11"/>
    </row>
    <row r="26" spans="1:17" ht="12.75">
      <c r="A26" s="11"/>
      <c r="B26" s="11"/>
      <c r="C26" s="11"/>
      <c r="D26" s="11"/>
      <c r="E26" s="11"/>
      <c r="F26" s="11"/>
    </row>
    <row r="27" spans="1:17" ht="12.75">
      <c r="A27" s="11"/>
      <c r="B27" s="11"/>
      <c r="C27" s="11"/>
      <c r="D27" s="11"/>
      <c r="E27" s="11"/>
      <c r="F27" s="11"/>
    </row>
    <row r="28" spans="1:17" ht="12.75">
      <c r="A28" s="11"/>
      <c r="B28" s="11"/>
      <c r="C28" s="11"/>
      <c r="D28" s="11"/>
      <c r="E28" s="11"/>
      <c r="F28" s="11"/>
    </row>
    <row r="29" spans="1:17" ht="12.75">
      <c r="A29" s="11"/>
      <c r="B29" s="11"/>
      <c r="C29" s="11"/>
      <c r="D29" s="11"/>
      <c r="E29" s="11"/>
      <c r="F29" s="11"/>
    </row>
    <row r="30" spans="1:17" ht="12.75">
      <c r="A30" s="11"/>
      <c r="B30" s="11"/>
      <c r="C30" s="11"/>
      <c r="D30" s="11"/>
      <c r="E30" s="11"/>
      <c r="F30" s="11"/>
    </row>
    <row r="31" spans="1:17" ht="12.75">
      <c r="A31" s="11"/>
      <c r="B31" s="11"/>
      <c r="C31" s="11"/>
      <c r="D31" s="11"/>
      <c r="E31" s="11"/>
      <c r="F31" s="11"/>
    </row>
    <row r="32" spans="1:17" ht="12.75">
      <c r="A32" s="11"/>
      <c r="B32" s="11"/>
      <c r="C32" s="11"/>
      <c r="D32" s="11"/>
      <c r="E32" s="11"/>
      <c r="F32" s="11"/>
    </row>
    <row r="33" spans="1:6" ht="12.75">
      <c r="A33" s="11"/>
      <c r="B33" s="11"/>
      <c r="C33" s="11"/>
      <c r="D33" s="11"/>
      <c r="E33" s="11"/>
      <c r="F33" s="11"/>
    </row>
    <row r="34" spans="1:6" ht="12.75">
      <c r="A34" s="11"/>
      <c r="B34" s="11"/>
      <c r="C34" s="11"/>
      <c r="D34" s="11"/>
      <c r="E34" s="11"/>
      <c r="F34" s="11"/>
    </row>
    <row r="35" spans="1:6" ht="12.75">
      <c r="A35" s="11"/>
      <c r="B35" s="11"/>
      <c r="C35" s="11"/>
      <c r="D35" s="11"/>
      <c r="E35" s="11"/>
      <c r="F35" s="11"/>
    </row>
    <row r="37" spans="1:6" ht="12.75">
      <c r="A37" s="11"/>
      <c r="D37" s="11"/>
      <c r="E37" s="11"/>
      <c r="F37" s="11"/>
    </row>
  </sheetData>
  <conditionalFormatting sqref="H3:H16">
    <cfRule type="notContainsBlanks" dxfId="0" priority="1">
      <formula>LEN(TRIM(H3))&gt;0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2022-12-25T15:49:02Z</dcterms:created>
  <dcterms:modified xsi:type="dcterms:W3CDTF">2022-12-25T15:49:02Z</dcterms:modified>
</cp:coreProperties>
</file>