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45749A0-8C9D-41CA-BF4A-7076D80A8B4A}" xr6:coauthVersionLast="47" xr6:coauthVersionMax="47" xr10:uidLastSave="{00000000-0000-0000-0000-000000000000}"/>
  <bookViews>
    <workbookView xWindow="2920" yWindow="2920" windowWidth="19200" windowHeight="11260" firstSheet="1" activeTab="1" xr2:uid="{00000000-000D-0000-FFFF-FFFF00000000}"/>
  </bookViews>
  <sheets>
    <sheet name="Plan comptable" sheetId="4" state="hidden" r:id="rId1"/>
    <sheet name="Note de frais" sheetId="9" r:id="rId2"/>
  </sheets>
  <definedNames>
    <definedName name="Avion">'Note de frais'!$C$20</definedName>
    <definedName name="Catégories">Tableau1[#All]</definedName>
    <definedName name="Taux" localSheetId="1">'Note de frais'!#REF!</definedName>
    <definedName name="Taux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9" l="1"/>
  <c r="D21" i="9" l="1"/>
  <c r="D22" i="9" s="1"/>
  <c r="D23" i="9" s="1"/>
  <c r="D24" i="9" s="1"/>
  <c r="D25" i="9" s="1"/>
  <c r="D26" i="9" s="1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D27" i="9" l="1"/>
  <c r="O25" i="9"/>
  <c r="O20" i="9"/>
  <c r="O24" i="9"/>
  <c r="O22" i="9"/>
  <c r="O23" i="9"/>
  <c r="O21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H42" i="9"/>
  <c r="E42" i="9"/>
  <c r="H41" i="9"/>
  <c r="E41" i="9"/>
  <c r="H40" i="9"/>
  <c r="E40" i="9"/>
  <c r="H39" i="9"/>
  <c r="E39" i="9"/>
  <c r="H38" i="9"/>
  <c r="E38" i="9"/>
  <c r="H37" i="9"/>
  <c r="E37" i="9"/>
  <c r="H36" i="9"/>
  <c r="E36" i="9"/>
  <c r="I36" i="9" s="1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P31" i="9" l="1"/>
  <c r="P29" i="9"/>
  <c r="P27" i="9"/>
  <c r="P25" i="9"/>
  <c r="P21" i="9"/>
  <c r="P32" i="9"/>
  <c r="P33" i="9" s="1"/>
  <c r="P28" i="9"/>
  <c r="P26" i="9"/>
  <c r="P24" i="9"/>
  <c r="P22" i="9"/>
  <c r="P20" i="9"/>
  <c r="P23" i="9"/>
  <c r="I37" i="9"/>
  <c r="I38" i="9"/>
  <c r="I39" i="9"/>
  <c r="I40" i="9"/>
  <c r="I41" i="9"/>
  <c r="I42" i="9"/>
  <c r="D28" i="9"/>
  <c r="O26" i="9"/>
  <c r="O27" i="9"/>
  <c r="I22" i="9"/>
  <c r="I24" i="9"/>
  <c r="I25" i="9"/>
  <c r="I27" i="9"/>
  <c r="I28" i="9"/>
  <c r="I29" i="9"/>
  <c r="I30" i="9"/>
  <c r="I31" i="9"/>
  <c r="I32" i="9"/>
  <c r="I33" i="9"/>
  <c r="I20" i="9"/>
  <c r="I21" i="9"/>
  <c r="I23" i="9"/>
  <c r="I26" i="9"/>
  <c r="I34" i="9"/>
  <c r="H35" i="9"/>
  <c r="I35" i="9" s="1"/>
  <c r="P30" i="9" l="1"/>
  <c r="Q34" i="9" s="1"/>
  <c r="C15" i="9" s="1"/>
  <c r="D29" i="9"/>
  <c r="D30" i="9" s="1"/>
  <c r="O28" i="9"/>
  <c r="O29" i="9"/>
  <c r="O30" i="9" l="1"/>
  <c r="D31" i="9"/>
  <c r="O31" i="9"/>
  <c r="D32" i="9" l="1"/>
  <c r="O32" i="9"/>
  <c r="D33" i="9" l="1"/>
  <c r="O33" i="9"/>
  <c r="D34" i="9" l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O34" i="9"/>
</calcChain>
</file>

<file path=xl/sharedStrings.xml><?xml version="1.0" encoding="utf-8"?>
<sst xmlns="http://schemas.openxmlformats.org/spreadsheetml/2006/main" count="254" uniqueCount="37">
  <si>
    <t>Date</t>
  </si>
  <si>
    <t>Libellé</t>
  </si>
  <si>
    <t>N° Compte</t>
  </si>
  <si>
    <t>HT</t>
  </si>
  <si>
    <t>TVA</t>
  </si>
  <si>
    <t>TTC</t>
  </si>
  <si>
    <t>Catégorie</t>
  </si>
  <si>
    <t>Cadeaux clientèle</t>
  </si>
  <si>
    <t>Divers</t>
  </si>
  <si>
    <t>Indemnités kilométriques</t>
  </si>
  <si>
    <t>Investissement Informatique</t>
  </si>
  <si>
    <t>Petit matériel</t>
  </si>
  <si>
    <t>Restaurant seul</t>
  </si>
  <si>
    <t>Restaurant Invitation</t>
  </si>
  <si>
    <t>Catégories</t>
  </si>
  <si>
    <t>date jj/mm/aa</t>
  </si>
  <si>
    <t>Code journal</t>
  </si>
  <si>
    <t>Pièce</t>
  </si>
  <si>
    <t>Montant Débit</t>
  </si>
  <si>
    <t>Montant Crédit</t>
  </si>
  <si>
    <t>Monnaie</t>
  </si>
  <si>
    <t>Section analytique</t>
  </si>
  <si>
    <t>Frais de poste</t>
  </si>
  <si>
    <t>N° Pieces</t>
  </si>
  <si>
    <t>Deductible</t>
  </si>
  <si>
    <t>Période</t>
  </si>
  <si>
    <t>Société</t>
  </si>
  <si>
    <t>Nom</t>
  </si>
  <si>
    <t>Montant total à rembourser</t>
  </si>
  <si>
    <t>NB: Ne pas remplir les cellules grisées</t>
  </si>
  <si>
    <t>HA</t>
  </si>
  <si>
    <t>Fournitures de bureau et administratives</t>
  </si>
  <si>
    <t>Péages / Parkings</t>
  </si>
  <si>
    <t>Hôtel / Missions</t>
  </si>
  <si>
    <t>Frais de Transport</t>
  </si>
  <si>
    <t>COMMENTAIRE</t>
  </si>
  <si>
    <t>TABLEAU DES NOTES DE FRAIS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</si>
</sst>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dd/mm/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4"/>
      <color theme="1"/>
      <name val="Verdana"/>
      <family val="2"/>
    </font>
    <font>
      <sz val="10"/>
      <name val="Arial"/>
      <family val="2"/>
    </font>
    <font>
      <b/>
      <sz val="12"/>
      <color theme="1"/>
      <name val="Verdana"/>
      <family val="2"/>
    </font>
    <font>
      <sz val="10"/>
      <color theme="1"/>
      <name val="Verdana"/>
      <family val="2"/>
    </font>
    <font>
      <sz val="10"/>
      <color theme="2"/>
      <name val="Verdana"/>
      <family val="2"/>
    </font>
    <font>
      <sz val="17"/>
      <color theme="2"/>
      <name val="Verdana"/>
      <family val="2"/>
    </font>
    <font>
      <b/>
      <sz val="14"/>
      <color theme="1" tint="0.34998626667073579"/>
      <name val="Verdana"/>
      <family val="2"/>
    </font>
    <font>
      <b/>
      <sz val="1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2" fillId="0" borderId="0" xfId="0" applyFont="1" applyBorder="1" applyAlignment="1">
      <alignment vertical="center"/>
    </xf>
    <xf numFmtId="0" fontId="0" fillId="0" borderId="1" xfId="0" applyBorder="1"/>
    <xf numFmtId="0" fontId="3" fillId="2" borderId="1" xfId="0" applyFont="1" applyFill="1" applyBorder="1"/>
    <xf numFmtId="164" fontId="0" fillId="0" borderId="1" xfId="0" applyNumberFormat="1" applyBorder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/>
    <xf numFmtId="0" fontId="0" fillId="0" borderId="1" xfId="0" applyFill="1" applyBorder="1"/>
    <xf numFmtId="0" fontId="0" fillId="0" borderId="0" xfId="0" applyFill="1"/>
    <xf numFmtId="164" fontId="0" fillId="0" borderId="0" xfId="0" applyNumberFormat="1" applyFill="1"/>
    <xf numFmtId="0" fontId="5" fillId="2" borderId="1" xfId="0" applyFont="1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0" fontId="1" fillId="0" borderId="0" xfId="0" applyFont="1"/>
    <xf numFmtId="14" fontId="0" fillId="0" borderId="1" xfId="0" applyNumberFormat="1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1" fontId="0" fillId="3" borderId="1" xfId="0" applyNumberForma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165" fontId="0" fillId="0" borderId="4" xfId="0" applyNumberFormat="1" applyBorder="1"/>
    <xf numFmtId="0" fontId="0" fillId="0" borderId="0" xfId="0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 vertical="center"/>
    </xf>
    <xf numFmtId="164" fontId="10" fillId="3" borderId="11" xfId="0" applyNumberFormat="1" applyFont="1" applyFill="1" applyBorder="1" applyAlignment="1">
      <alignment horizontal="center" vertical="center"/>
    </xf>
    <xf numFmtId="164" fontId="10" fillId="3" borderId="3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8">
    <dxf>
      <font>
        <strike/>
      </font>
      <fill>
        <patternFill>
          <bgColor theme="0" tint="-0.34998626667073579"/>
        </patternFill>
      </fill>
    </dxf>
    <dxf>
      <font>
        <strike/>
      </font>
      <fill>
        <patternFill>
          <bgColor theme="0" tint="-0.34998626667073579"/>
        </patternFill>
      </fill>
    </dxf>
    <dxf>
      <font>
        <strike/>
      </font>
      <fill>
        <patternFill>
          <bgColor theme="0" tint="-0.34998626667073579"/>
        </patternFill>
      </fill>
    </dxf>
    <dxf>
      <font>
        <strike/>
      </font>
      <fill>
        <patternFill>
          <bgColor theme="0" tint="-0.34998626667073579"/>
        </patternFill>
      </fill>
    </dxf>
    <dxf>
      <font>
        <strike/>
      </font>
      <fill>
        <patternFill>
          <bgColor theme="0" tint="-0.34998626667073579"/>
        </patternFill>
      </fill>
    </dxf>
    <dxf>
      <font>
        <strike/>
      </font>
      <fill>
        <patternFill>
          <bgColor theme="0" tint="-0.34998626667073579"/>
        </patternFill>
      </fill>
    </dxf>
    <dxf>
      <font>
        <strike/>
      </font>
      <fill>
        <patternFill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fgColor theme="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Verdana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B13" totalsRowShown="0" headerRowDxfId="17" dataDxfId="15" headerRowBorderDxfId="16" tableBorderDxfId="14" totalsRowBorderDxfId="13">
  <autoFilter ref="A1:B13" xr:uid="{00000000-0009-0000-0100-000001000000}"/>
  <tableColumns count="2">
    <tableColumn id="1" xr3:uid="{00000000-0010-0000-0000-000001000000}" name="Catégories" dataDxfId="12"/>
    <tableColumn id="2" xr3:uid="{00000000-0010-0000-0000-000002000000}" name="N° Compte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D6" sqref="D6"/>
    </sheetView>
  </sheetViews>
  <sheetFormatPr baseColWidth="10" defaultRowHeight="14.5" x14ac:dyDescent="0.35"/>
  <cols>
    <col min="1" max="1" width="40" customWidth="1"/>
    <col min="2" max="2" width="23.1796875" customWidth="1"/>
  </cols>
  <sheetData>
    <row r="1" spans="1:2" ht="17.5" x14ac:dyDescent="0.35">
      <c r="A1" s="27" t="s">
        <v>14</v>
      </c>
      <c r="B1" s="28" t="s">
        <v>2</v>
      </c>
    </row>
    <row r="2" spans="1:2" x14ac:dyDescent="0.35">
      <c r="A2" s="21" t="s">
        <v>34</v>
      </c>
      <c r="B2" s="22">
        <v>625200</v>
      </c>
    </row>
    <row r="3" spans="1:2" x14ac:dyDescent="0.35">
      <c r="A3" s="23" t="s">
        <v>7</v>
      </c>
      <c r="B3" s="24">
        <v>623400</v>
      </c>
    </row>
    <row r="4" spans="1:2" x14ac:dyDescent="0.35">
      <c r="A4" s="21" t="s">
        <v>8</v>
      </c>
      <c r="B4" s="22">
        <v>471000</v>
      </c>
    </row>
    <row r="5" spans="1:2" x14ac:dyDescent="0.35">
      <c r="A5" s="23" t="s">
        <v>22</v>
      </c>
      <c r="B5" s="24">
        <v>626100</v>
      </c>
    </row>
    <row r="6" spans="1:2" x14ac:dyDescent="0.35">
      <c r="A6" s="21" t="s">
        <v>31</v>
      </c>
      <c r="B6" s="22">
        <v>606400</v>
      </c>
    </row>
    <row r="7" spans="1:2" x14ac:dyDescent="0.35">
      <c r="A7" s="23" t="s">
        <v>33</v>
      </c>
      <c r="B7" s="24">
        <v>625600</v>
      </c>
    </row>
    <row r="8" spans="1:2" x14ac:dyDescent="0.35">
      <c r="A8" s="21" t="s">
        <v>9</v>
      </c>
      <c r="B8" s="22">
        <v>625100</v>
      </c>
    </row>
    <row r="9" spans="1:2" x14ac:dyDescent="0.35">
      <c r="A9" s="23" t="s">
        <v>10</v>
      </c>
      <c r="B9" s="24">
        <v>218300</v>
      </c>
    </row>
    <row r="10" spans="1:2" x14ac:dyDescent="0.35">
      <c r="A10" s="21" t="s">
        <v>32</v>
      </c>
      <c r="B10" s="22">
        <v>625300</v>
      </c>
    </row>
    <row r="11" spans="1:2" x14ac:dyDescent="0.35">
      <c r="A11" s="23" t="s">
        <v>11</v>
      </c>
      <c r="B11" s="24">
        <v>606300</v>
      </c>
    </row>
    <row r="12" spans="1:2" x14ac:dyDescent="0.35">
      <c r="A12" s="21" t="s">
        <v>12</v>
      </c>
      <c r="B12" s="22">
        <v>625710</v>
      </c>
    </row>
    <row r="13" spans="1:2" x14ac:dyDescent="0.35">
      <c r="A13" s="25" t="s">
        <v>13</v>
      </c>
      <c r="B13" s="26">
        <v>625700</v>
      </c>
    </row>
    <row r="14" spans="1:2" x14ac:dyDescent="0.35">
      <c r="A14" s="9"/>
      <c r="B14" s="9"/>
    </row>
  </sheetData>
  <sortState xmlns:xlrd2="http://schemas.microsoft.com/office/spreadsheetml/2017/richdata2" ref="A32:A48">
    <sortCondition ref="A3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3"/>
  <sheetViews>
    <sheetView tabSelected="1" zoomScaleNormal="100" workbookViewId="0">
      <selection sqref="A1:J8"/>
    </sheetView>
  </sheetViews>
  <sheetFormatPr baseColWidth="10" defaultColWidth="9.1796875" defaultRowHeight="14.5" x14ac:dyDescent="0.35"/>
  <cols>
    <col min="1" max="2" width="8.7265625" customWidth="1"/>
    <col min="3" max="3" width="25.7265625" customWidth="1"/>
    <col min="4" max="4" width="17.7265625" customWidth="1"/>
    <col min="5" max="5" width="8.1796875" hidden="1" customWidth="1"/>
    <col min="6" max="8" width="8.7265625" customWidth="1"/>
    <col min="9" max="9" width="13.26953125" hidden="1" customWidth="1"/>
    <col min="10" max="10" width="14.81640625" bestFit="1" customWidth="1"/>
    <col min="11" max="11" width="13.26953125" hidden="1" customWidth="1"/>
    <col min="12" max="12" width="5" style="9" hidden="1" customWidth="1"/>
    <col min="13" max="15" width="16.1796875" hidden="1" customWidth="1"/>
    <col min="16" max="16" width="10.26953125" hidden="1" customWidth="1"/>
    <col min="17" max="18" width="9.1796875" hidden="1" customWidth="1"/>
    <col min="19" max="19" width="27" hidden="1" customWidth="1"/>
  </cols>
  <sheetData>
    <row r="1" spans="1:19" x14ac:dyDescent="0.35">
      <c r="A1" s="30"/>
      <c r="B1" s="30"/>
      <c r="C1" s="30"/>
      <c r="D1" s="30"/>
      <c r="E1" s="30"/>
      <c r="F1" s="30"/>
      <c r="G1" s="30"/>
      <c r="H1" s="30"/>
      <c r="I1" s="30"/>
      <c r="J1" s="30"/>
    </row>
    <row r="2" spans="1:19" x14ac:dyDescent="0.35">
      <c r="A2" s="30"/>
      <c r="B2" s="30"/>
      <c r="C2" s="30"/>
      <c r="D2" s="30"/>
      <c r="E2" s="30"/>
      <c r="F2" s="30"/>
      <c r="G2" s="30"/>
      <c r="H2" s="30"/>
      <c r="I2" s="30"/>
      <c r="J2" s="30"/>
    </row>
    <row r="3" spans="1:19" x14ac:dyDescent="0.35">
      <c r="A3" s="30"/>
      <c r="B3" s="30"/>
      <c r="C3" s="30"/>
      <c r="D3" s="30"/>
      <c r="E3" s="30"/>
      <c r="F3" s="30"/>
      <c r="G3" s="30"/>
      <c r="H3" s="30"/>
      <c r="I3" s="30"/>
      <c r="J3" s="30"/>
    </row>
    <row r="4" spans="1:19" x14ac:dyDescent="0.35">
      <c r="A4" s="30"/>
      <c r="B4" s="30"/>
      <c r="C4" s="30"/>
      <c r="D4" s="30"/>
      <c r="E4" s="30"/>
      <c r="F4" s="30"/>
      <c r="G4" s="30"/>
      <c r="H4" s="30"/>
      <c r="I4" s="30"/>
      <c r="J4" s="30"/>
    </row>
    <row r="5" spans="1:19" x14ac:dyDescent="0.35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9" x14ac:dyDescent="0.35">
      <c r="A6" s="30"/>
      <c r="B6" s="30"/>
      <c r="C6" s="30"/>
      <c r="D6" s="30"/>
      <c r="E6" s="30"/>
      <c r="F6" s="30"/>
      <c r="G6" s="30"/>
      <c r="H6" s="30"/>
      <c r="I6" s="30"/>
      <c r="J6" s="30"/>
    </row>
    <row r="7" spans="1:19" x14ac:dyDescent="0.35">
      <c r="A7" s="30"/>
      <c r="B7" s="30"/>
      <c r="C7" s="30"/>
      <c r="D7" s="30"/>
      <c r="E7" s="30"/>
      <c r="F7" s="30"/>
      <c r="G7" s="30"/>
      <c r="H7" s="30"/>
      <c r="I7" s="30"/>
      <c r="J7" s="30"/>
    </row>
    <row r="8" spans="1:19" x14ac:dyDescent="0.35">
      <c r="A8" s="30"/>
      <c r="B8" s="30"/>
      <c r="C8" s="30"/>
      <c r="D8" s="30"/>
      <c r="E8" s="30"/>
      <c r="F8" s="30"/>
      <c r="G8" s="30"/>
      <c r="H8" s="30"/>
      <c r="I8" s="30"/>
      <c r="J8" s="30"/>
    </row>
    <row r="9" spans="1:19" ht="15.75" customHeight="1" x14ac:dyDescent="0.35">
      <c r="A9" s="31" t="s">
        <v>36</v>
      </c>
      <c r="B9" s="32"/>
      <c r="C9" s="32"/>
      <c r="D9" s="32"/>
      <c r="E9" s="32"/>
      <c r="F9" s="32"/>
      <c r="G9" s="32"/>
      <c r="H9" s="32"/>
      <c r="I9" s="32"/>
      <c r="J9" s="32"/>
    </row>
    <row r="10" spans="1:19" ht="15" customHeight="1" x14ac:dyDescent="0.35">
      <c r="A10" s="31"/>
      <c r="B10" s="32"/>
      <c r="C10" s="32"/>
      <c r="D10" s="32"/>
      <c r="E10" s="32"/>
      <c r="F10" s="32"/>
      <c r="G10" s="32"/>
      <c r="H10" s="32"/>
      <c r="I10" s="32"/>
      <c r="J10" s="32"/>
      <c r="N10" s="1"/>
      <c r="O10" s="1"/>
      <c r="P10" s="1"/>
      <c r="Q10" s="1"/>
      <c r="R10" s="1"/>
      <c r="S10" s="1"/>
    </row>
    <row r="11" spans="1:19" ht="15.75" customHeight="1" thickBot="1" x14ac:dyDescent="0.4"/>
    <row r="12" spans="1:19" ht="15" thickBot="1" x14ac:dyDescent="0.4">
      <c r="A12" s="44" t="s">
        <v>26</v>
      </c>
      <c r="B12" s="45"/>
      <c r="C12" s="33"/>
      <c r="D12" s="34"/>
      <c r="E12" s="34"/>
      <c r="F12" s="34"/>
      <c r="G12" s="34"/>
      <c r="H12" s="34"/>
      <c r="I12" s="34"/>
      <c r="J12" s="35"/>
    </row>
    <row r="13" spans="1:19" ht="15" thickBot="1" x14ac:dyDescent="0.4">
      <c r="A13" s="44" t="s">
        <v>27</v>
      </c>
      <c r="B13" s="45"/>
      <c r="C13" s="33"/>
      <c r="D13" s="34"/>
      <c r="E13" s="34"/>
      <c r="F13" s="34"/>
      <c r="G13" s="34"/>
      <c r="H13" s="34"/>
      <c r="I13" s="34"/>
      <c r="J13" s="35"/>
    </row>
    <row r="14" spans="1:19" ht="15" thickBot="1" x14ac:dyDescent="0.4">
      <c r="A14" s="44" t="s">
        <v>25</v>
      </c>
      <c r="B14" s="45"/>
      <c r="C14" s="36"/>
      <c r="D14" s="37"/>
      <c r="E14" s="37"/>
      <c r="F14" s="37"/>
      <c r="G14" s="37"/>
      <c r="H14" s="37"/>
      <c r="I14" s="37"/>
      <c r="J14" s="38"/>
    </row>
    <row r="15" spans="1:19" ht="27" customHeight="1" thickBot="1" x14ac:dyDescent="0.4">
      <c r="A15" s="42" t="s">
        <v>28</v>
      </c>
      <c r="B15" s="43"/>
      <c r="C15" s="39">
        <f>Q34</f>
        <v>0</v>
      </c>
      <c r="D15" s="40"/>
      <c r="E15" s="40"/>
      <c r="F15" s="40"/>
      <c r="G15" s="40"/>
      <c r="H15" s="40"/>
      <c r="I15" s="40"/>
      <c r="J15" s="41"/>
    </row>
    <row r="17" spans="1:19" x14ac:dyDescent="0.35">
      <c r="A17" s="14" t="s">
        <v>29</v>
      </c>
    </row>
    <row r="19" spans="1:19" ht="27" x14ac:dyDescent="0.35">
      <c r="A19" s="19" t="s">
        <v>23</v>
      </c>
      <c r="B19" s="20" t="s">
        <v>0</v>
      </c>
      <c r="C19" s="20" t="s">
        <v>6</v>
      </c>
      <c r="D19" s="20" t="s">
        <v>1</v>
      </c>
      <c r="E19" s="20" t="s">
        <v>2</v>
      </c>
      <c r="F19" s="20" t="s">
        <v>3</v>
      </c>
      <c r="G19" s="20" t="s">
        <v>4</v>
      </c>
      <c r="H19" s="20" t="s">
        <v>5</v>
      </c>
      <c r="I19" s="11" t="s">
        <v>24</v>
      </c>
      <c r="J19" s="20" t="s">
        <v>35</v>
      </c>
      <c r="K19" s="3" t="s">
        <v>15</v>
      </c>
      <c r="L19" s="3" t="s">
        <v>16</v>
      </c>
      <c r="M19" s="3" t="s">
        <v>2</v>
      </c>
      <c r="N19" s="3" t="s">
        <v>17</v>
      </c>
      <c r="O19" s="3" t="s">
        <v>1</v>
      </c>
      <c r="P19" s="3" t="s">
        <v>18</v>
      </c>
      <c r="Q19" s="3" t="s">
        <v>19</v>
      </c>
      <c r="R19" s="3" t="s">
        <v>20</v>
      </c>
      <c r="S19" s="3" t="s">
        <v>21</v>
      </c>
    </row>
    <row r="20" spans="1:19" x14ac:dyDescent="0.35">
      <c r="A20" s="18">
        <v>1</v>
      </c>
      <c r="B20" s="15"/>
      <c r="C20" s="2" t="s">
        <v>34</v>
      </c>
      <c r="D20" s="16" t="str">
        <f>"NDF "&amp;C14</f>
        <v xml:space="preserve">NDF </v>
      </c>
      <c r="E20" s="2">
        <f>+VLOOKUP(C20,'Plan comptable'!$A$2:$B$13,2,FALSE)</f>
        <v>625200</v>
      </c>
      <c r="F20" s="12">
        <v>0</v>
      </c>
      <c r="G20" s="4">
        <v>0</v>
      </c>
      <c r="H20" s="13">
        <f>+F20+G20</f>
        <v>0</v>
      </c>
      <c r="I20" s="4">
        <f>IF(E20 &lt;&gt; 625710,0,IF(H20&lt;4.65, 0, IF(H20&gt;18.1, 13.45, H20-4.65)))</f>
        <v>0</v>
      </c>
      <c r="J20" s="4"/>
      <c r="K20" s="29"/>
      <c r="L20" s="12" t="s">
        <v>30</v>
      </c>
      <c r="M20" s="2">
        <v>218300</v>
      </c>
      <c r="N20" s="2"/>
      <c r="O20" s="2" t="str">
        <f>D20</f>
        <v xml:space="preserve">NDF </v>
      </c>
      <c r="P20" s="4">
        <f>+SUMIF($E$20:$E$219,218300,$F$20:$F$219)</f>
        <v>0</v>
      </c>
      <c r="Q20" s="2"/>
      <c r="R20" s="2"/>
      <c r="S20" s="2"/>
    </row>
    <row r="21" spans="1:19" x14ac:dyDescent="0.35">
      <c r="A21" s="18">
        <v>2</v>
      </c>
      <c r="B21" s="15"/>
      <c r="C21" s="2" t="s">
        <v>34</v>
      </c>
      <c r="D21" s="17" t="str">
        <f>D20</f>
        <v xml:space="preserve">NDF </v>
      </c>
      <c r="E21" s="2">
        <f>+VLOOKUP(C21,'Plan comptable'!$A$2:$B$13,2,FALSE)</f>
        <v>625200</v>
      </c>
      <c r="F21" s="12">
        <v>0</v>
      </c>
      <c r="G21" s="4">
        <v>0</v>
      </c>
      <c r="H21" s="13">
        <f t="shared" ref="H21:H84" si="0">+F21+G21</f>
        <v>0</v>
      </c>
      <c r="I21" s="4">
        <f t="shared" ref="I21:I42" si="1">IF(E21 &lt;&gt; 625710,0,IF(H21&lt;4.65, 0, IF(H21&gt;18.1, 13.45, H21-4.65)))</f>
        <v>0</v>
      </c>
      <c r="J21" s="4"/>
      <c r="K21" s="29"/>
      <c r="L21" s="12" t="s">
        <v>30</v>
      </c>
      <c r="M21" s="2">
        <v>471000</v>
      </c>
      <c r="N21" s="2"/>
      <c r="O21" s="2" t="str">
        <f t="shared" ref="O21:O24" si="2">D21</f>
        <v xml:space="preserve">NDF </v>
      </c>
      <c r="P21" s="4">
        <f>+SUMIF($E$20:$E$219,471000,$F$20:$F$219)</f>
        <v>0</v>
      </c>
      <c r="Q21" s="2"/>
      <c r="R21" s="2"/>
      <c r="S21" s="2"/>
    </row>
    <row r="22" spans="1:19" x14ac:dyDescent="0.35">
      <c r="A22" s="18">
        <v>3</v>
      </c>
      <c r="B22" s="15"/>
      <c r="C22" s="2" t="s">
        <v>34</v>
      </c>
      <c r="D22" s="17" t="str">
        <f t="shared" ref="D22:D85" si="3">D21</f>
        <v xml:space="preserve">NDF </v>
      </c>
      <c r="E22" s="2">
        <f>+VLOOKUP(C22,'Plan comptable'!$A$2:$B$13,2,FALSE)</f>
        <v>625200</v>
      </c>
      <c r="F22" s="12">
        <v>0</v>
      </c>
      <c r="G22" s="4">
        <v>0</v>
      </c>
      <c r="H22" s="13">
        <f t="shared" si="0"/>
        <v>0</v>
      </c>
      <c r="I22" s="4">
        <f t="shared" si="1"/>
        <v>0</v>
      </c>
      <c r="J22" s="4"/>
      <c r="K22" s="29"/>
      <c r="L22" s="12" t="s">
        <v>30</v>
      </c>
      <c r="M22" s="2">
        <v>606400</v>
      </c>
      <c r="N22" s="2"/>
      <c r="O22" s="2" t="str">
        <f t="shared" si="2"/>
        <v xml:space="preserve">NDF </v>
      </c>
      <c r="P22" s="4">
        <f>+SUMIF($E$20:$E$219,606400,$F$20:$F$219)</f>
        <v>0</v>
      </c>
      <c r="Q22" s="2"/>
      <c r="R22" s="2"/>
      <c r="S22" s="2"/>
    </row>
    <row r="23" spans="1:19" x14ac:dyDescent="0.35">
      <c r="A23" s="18">
        <v>4</v>
      </c>
      <c r="B23" s="15"/>
      <c r="C23" s="2" t="s">
        <v>34</v>
      </c>
      <c r="D23" s="17" t="str">
        <f t="shared" si="3"/>
        <v xml:space="preserve">NDF </v>
      </c>
      <c r="E23" s="2">
        <f>+VLOOKUP(C23,'Plan comptable'!$A$2:$B$13,2,FALSE)</f>
        <v>625200</v>
      </c>
      <c r="F23" s="12">
        <v>0</v>
      </c>
      <c r="G23" s="4">
        <v>0</v>
      </c>
      <c r="H23" s="13">
        <f t="shared" si="0"/>
        <v>0</v>
      </c>
      <c r="I23" s="4">
        <f t="shared" si="1"/>
        <v>0</v>
      </c>
      <c r="J23" s="4"/>
      <c r="K23" s="29"/>
      <c r="L23" s="12" t="s">
        <v>30</v>
      </c>
      <c r="M23" s="2">
        <v>606300</v>
      </c>
      <c r="N23" s="2"/>
      <c r="O23" s="2" t="str">
        <f t="shared" si="2"/>
        <v xml:space="preserve">NDF </v>
      </c>
      <c r="P23" s="4">
        <f>+SUMIF($E$20:$E$219,606300,$F$20:$F$219)</f>
        <v>0</v>
      </c>
      <c r="Q23" s="2"/>
      <c r="R23" s="2"/>
      <c r="S23" s="2"/>
    </row>
    <row r="24" spans="1:19" x14ac:dyDescent="0.35">
      <c r="A24" s="18">
        <v>5</v>
      </c>
      <c r="B24" s="15"/>
      <c r="C24" s="2" t="s">
        <v>34</v>
      </c>
      <c r="D24" s="17" t="str">
        <f t="shared" si="3"/>
        <v xml:space="preserve">NDF </v>
      </c>
      <c r="E24" s="2">
        <f>+VLOOKUP(C24,'Plan comptable'!$A$2:$B$13,2,FALSE)</f>
        <v>625200</v>
      </c>
      <c r="F24" s="12">
        <v>0</v>
      </c>
      <c r="G24" s="4">
        <v>0</v>
      </c>
      <c r="H24" s="13">
        <f t="shared" si="0"/>
        <v>0</v>
      </c>
      <c r="I24" s="4">
        <f t="shared" si="1"/>
        <v>0</v>
      </c>
      <c r="J24" s="4"/>
      <c r="K24" s="29"/>
      <c r="L24" s="12" t="s">
        <v>30</v>
      </c>
      <c r="M24" s="2">
        <v>623400</v>
      </c>
      <c r="N24" s="2"/>
      <c r="O24" s="2" t="str">
        <f t="shared" si="2"/>
        <v xml:space="preserve">NDF </v>
      </c>
      <c r="P24" s="4">
        <f>+SUMIF($E$20:$E$219,623400,$F$20:$F$219)</f>
        <v>0</v>
      </c>
      <c r="Q24" s="2"/>
      <c r="R24" s="2"/>
      <c r="S24" s="2"/>
    </row>
    <row r="25" spans="1:19" x14ac:dyDescent="0.35">
      <c r="A25" s="18">
        <v>6</v>
      </c>
      <c r="B25" s="15"/>
      <c r="C25" s="2" t="s">
        <v>34</v>
      </c>
      <c r="D25" s="17" t="str">
        <f t="shared" si="3"/>
        <v xml:space="preserve">NDF </v>
      </c>
      <c r="E25" s="2">
        <f>+VLOOKUP(C25,'Plan comptable'!$A$2:$B$13,2,FALSE)</f>
        <v>625200</v>
      </c>
      <c r="F25" s="12">
        <v>0</v>
      </c>
      <c r="G25" s="4">
        <v>0</v>
      </c>
      <c r="H25" s="13">
        <f t="shared" si="0"/>
        <v>0</v>
      </c>
      <c r="I25" s="4">
        <f t="shared" si="1"/>
        <v>0</v>
      </c>
      <c r="J25" s="4"/>
      <c r="K25" s="29"/>
      <c r="L25" s="12" t="s">
        <v>30</v>
      </c>
      <c r="M25" s="2">
        <v>625200</v>
      </c>
      <c r="N25" s="2"/>
      <c r="O25" s="2" t="str">
        <f>D26</f>
        <v xml:space="preserve">NDF </v>
      </c>
      <c r="P25" s="4">
        <f>+SUMIF($E$20:$E$219,625200,$F$20:$F$219)</f>
        <v>0</v>
      </c>
      <c r="Q25" s="2"/>
      <c r="R25" s="2"/>
      <c r="S25" s="2"/>
    </row>
    <row r="26" spans="1:19" x14ac:dyDescent="0.35">
      <c r="A26" s="18">
        <v>7</v>
      </c>
      <c r="B26" s="15"/>
      <c r="C26" s="2" t="s">
        <v>34</v>
      </c>
      <c r="D26" s="17" t="str">
        <f>D25</f>
        <v xml:space="preserve">NDF </v>
      </c>
      <c r="E26" s="2">
        <f>+VLOOKUP(C26,'Plan comptable'!$A$2:$B$13,2,FALSE)</f>
        <v>625200</v>
      </c>
      <c r="F26" s="12">
        <v>0</v>
      </c>
      <c r="G26" s="4">
        <v>0</v>
      </c>
      <c r="H26" s="13">
        <f t="shared" si="0"/>
        <v>0</v>
      </c>
      <c r="I26" s="4">
        <f t="shared" si="1"/>
        <v>0</v>
      </c>
      <c r="J26" s="4"/>
      <c r="K26" s="29"/>
      <c r="L26" s="12" t="s">
        <v>30</v>
      </c>
      <c r="M26" s="2">
        <v>625300</v>
      </c>
      <c r="N26" s="2"/>
      <c r="O26" s="2" t="str">
        <f>D27</f>
        <v xml:space="preserve">NDF </v>
      </c>
      <c r="P26" s="4">
        <f>+SUMIF($E$20:$E$219,625300,$F$20:$F$219)</f>
        <v>0</v>
      </c>
      <c r="Q26" s="2"/>
      <c r="R26" s="2"/>
      <c r="S26" s="2"/>
    </row>
    <row r="27" spans="1:19" x14ac:dyDescent="0.35">
      <c r="A27" s="18">
        <v>8</v>
      </c>
      <c r="B27" s="15"/>
      <c r="C27" s="2" t="s">
        <v>34</v>
      </c>
      <c r="D27" s="17" t="str">
        <f t="shared" si="3"/>
        <v xml:space="preserve">NDF </v>
      </c>
      <c r="E27" s="2">
        <f>+VLOOKUP(C27,'Plan comptable'!$A$2:$B$13,2,FALSE)</f>
        <v>625200</v>
      </c>
      <c r="F27" s="12">
        <v>0</v>
      </c>
      <c r="G27" s="4">
        <v>0</v>
      </c>
      <c r="H27" s="13">
        <f t="shared" si="0"/>
        <v>0</v>
      </c>
      <c r="I27" s="4">
        <f t="shared" si="1"/>
        <v>0</v>
      </c>
      <c r="J27" s="4"/>
      <c r="K27" s="29"/>
      <c r="L27" s="12" t="s">
        <v>30</v>
      </c>
      <c r="M27" s="2">
        <v>625600</v>
      </c>
      <c r="N27" s="2"/>
      <c r="O27" s="2" t="str">
        <f>D27</f>
        <v xml:space="preserve">NDF </v>
      </c>
      <c r="P27" s="4">
        <f>+SUMIF($E$20:$E$219,625600,$F$20:$F$219)</f>
        <v>0</v>
      </c>
      <c r="Q27" s="2"/>
      <c r="R27" s="2"/>
      <c r="S27" s="2"/>
    </row>
    <row r="28" spans="1:19" x14ac:dyDescent="0.35">
      <c r="A28" s="18">
        <v>9</v>
      </c>
      <c r="B28" s="15"/>
      <c r="C28" s="2" t="s">
        <v>34</v>
      </c>
      <c r="D28" s="17" t="str">
        <f>D27</f>
        <v xml:space="preserve">NDF </v>
      </c>
      <c r="E28" s="2">
        <f>+VLOOKUP(C28,'Plan comptable'!$A$2:$B$13,2,FALSE)</f>
        <v>625200</v>
      </c>
      <c r="F28" s="12">
        <v>0</v>
      </c>
      <c r="G28" s="4">
        <v>0</v>
      </c>
      <c r="H28" s="13">
        <f t="shared" si="0"/>
        <v>0</v>
      </c>
      <c r="I28" s="4">
        <f t="shared" si="1"/>
        <v>0</v>
      </c>
      <c r="J28" s="4"/>
      <c r="K28" s="29"/>
      <c r="L28" s="12" t="s">
        <v>30</v>
      </c>
      <c r="M28" s="2">
        <v>625100</v>
      </c>
      <c r="N28" s="2"/>
      <c r="O28" s="2" t="str">
        <f>D28</f>
        <v xml:space="preserve">NDF </v>
      </c>
      <c r="P28" s="4">
        <f>+SUMIF($E$20:$E$219,625100,$F$20:$F$219)</f>
        <v>0</v>
      </c>
      <c r="Q28" s="2"/>
      <c r="R28" s="2"/>
      <c r="S28" s="2"/>
    </row>
    <row r="29" spans="1:19" x14ac:dyDescent="0.35">
      <c r="A29" s="18">
        <v>10</v>
      </c>
      <c r="B29" s="15"/>
      <c r="C29" s="2" t="s">
        <v>34</v>
      </c>
      <c r="D29" s="17" t="str">
        <f t="shared" si="3"/>
        <v xml:space="preserve">NDF </v>
      </c>
      <c r="E29" s="2">
        <f>+VLOOKUP(C29,'Plan comptable'!$A$2:$B$13,2,FALSE)</f>
        <v>625200</v>
      </c>
      <c r="F29" s="12">
        <v>0</v>
      </c>
      <c r="G29" s="4">
        <v>0</v>
      </c>
      <c r="H29" s="13">
        <f t="shared" si="0"/>
        <v>0</v>
      </c>
      <c r="I29" s="4">
        <f t="shared" si="1"/>
        <v>0</v>
      </c>
      <c r="J29" s="4"/>
      <c r="K29" s="29"/>
      <c r="L29" s="12" t="s">
        <v>30</v>
      </c>
      <c r="M29" s="2">
        <v>625700</v>
      </c>
      <c r="N29" s="2"/>
      <c r="O29" s="2" t="str">
        <f t="shared" ref="O29:O34" si="4">D28</f>
        <v xml:space="preserve">NDF </v>
      </c>
      <c r="P29" s="4">
        <f>+SUMIF($E$20:$E$219,625700,$F$20:$F$219)</f>
        <v>0</v>
      </c>
      <c r="Q29" s="2"/>
      <c r="R29" s="2"/>
      <c r="S29" s="2"/>
    </row>
    <row r="30" spans="1:19" x14ac:dyDescent="0.35">
      <c r="A30" s="18">
        <v>11</v>
      </c>
      <c r="B30" s="15"/>
      <c r="C30" s="2" t="s">
        <v>34</v>
      </c>
      <c r="D30" s="17" t="str">
        <f t="shared" si="3"/>
        <v xml:space="preserve">NDF </v>
      </c>
      <c r="E30" s="2">
        <f>+VLOOKUP(C30,'Plan comptable'!$A$2:$B$13,2,FALSE)</f>
        <v>625200</v>
      </c>
      <c r="F30" s="12">
        <v>0</v>
      </c>
      <c r="G30" s="4">
        <v>0</v>
      </c>
      <c r="H30" s="13">
        <f t="shared" si="0"/>
        <v>0</v>
      </c>
      <c r="I30" s="4">
        <f t="shared" si="1"/>
        <v>0</v>
      </c>
      <c r="J30" s="4"/>
      <c r="K30" s="29"/>
      <c r="L30" s="12" t="s">
        <v>30</v>
      </c>
      <c r="M30" s="8">
        <v>625710</v>
      </c>
      <c r="N30" s="8"/>
      <c r="O30" s="2" t="str">
        <f t="shared" si="4"/>
        <v xml:space="preserve">NDF </v>
      </c>
      <c r="P30" s="12">
        <f>+SUM(I20:I219)</f>
        <v>0</v>
      </c>
      <c r="Q30" s="2"/>
      <c r="R30" s="2"/>
      <c r="S30" s="2"/>
    </row>
    <row r="31" spans="1:19" x14ac:dyDescent="0.35">
      <c r="A31" s="18">
        <v>12</v>
      </c>
      <c r="B31" s="15"/>
      <c r="C31" s="2" t="s">
        <v>34</v>
      </c>
      <c r="D31" s="17" t="str">
        <f t="shared" si="3"/>
        <v xml:space="preserve">NDF </v>
      </c>
      <c r="E31" s="2">
        <f>+VLOOKUP(C31,'Plan comptable'!$A$2:$B$13,2,FALSE)</f>
        <v>625200</v>
      </c>
      <c r="F31" s="12">
        <v>0</v>
      </c>
      <c r="G31" s="4">
        <v>0</v>
      </c>
      <c r="H31" s="13">
        <f t="shared" si="0"/>
        <v>0</v>
      </c>
      <c r="I31" s="4">
        <f t="shared" si="1"/>
        <v>0</v>
      </c>
      <c r="J31" s="4"/>
      <c r="K31" s="29"/>
      <c r="L31" s="12" t="s">
        <v>30</v>
      </c>
      <c r="M31" s="8">
        <v>626100</v>
      </c>
      <c r="N31" s="8"/>
      <c r="O31" s="2" t="str">
        <f t="shared" si="4"/>
        <v xml:space="preserve">NDF </v>
      </c>
      <c r="P31" s="4">
        <f>+SUMIF($E$20:$E$219,626100,$F$20:$F$219)</f>
        <v>0</v>
      </c>
      <c r="Q31" s="2"/>
      <c r="R31" s="2"/>
      <c r="S31" s="4"/>
    </row>
    <row r="32" spans="1:19" x14ac:dyDescent="0.35">
      <c r="A32" s="18">
        <v>13</v>
      </c>
      <c r="B32" s="15"/>
      <c r="C32" s="2" t="s">
        <v>34</v>
      </c>
      <c r="D32" s="17" t="str">
        <f t="shared" si="3"/>
        <v xml:space="preserve">NDF </v>
      </c>
      <c r="E32" s="2">
        <f>+VLOOKUP(C32,'Plan comptable'!$A$2:$B$13,2,FALSE)</f>
        <v>625200</v>
      </c>
      <c r="F32" s="12">
        <v>0</v>
      </c>
      <c r="G32" s="4">
        <v>0</v>
      </c>
      <c r="H32" s="13">
        <f t="shared" si="0"/>
        <v>0</v>
      </c>
      <c r="I32" s="4">
        <f t="shared" si="1"/>
        <v>0</v>
      </c>
      <c r="J32" s="4"/>
      <c r="K32" s="29"/>
      <c r="L32" s="12" t="s">
        <v>30</v>
      </c>
      <c r="M32" s="2">
        <v>445627</v>
      </c>
      <c r="N32" s="2"/>
      <c r="O32" s="2" t="str">
        <f t="shared" si="4"/>
        <v xml:space="preserve">NDF </v>
      </c>
      <c r="P32" s="4">
        <f>+SUMIF($E$20:$E$219,218300,$G$20:$G$219)</f>
        <v>0</v>
      </c>
      <c r="Q32" s="2"/>
      <c r="R32" s="2"/>
      <c r="S32" s="2"/>
    </row>
    <row r="33" spans="1:19" x14ac:dyDescent="0.35">
      <c r="A33" s="18">
        <v>14</v>
      </c>
      <c r="B33" s="15"/>
      <c r="C33" s="2" t="s">
        <v>34</v>
      </c>
      <c r="D33" s="17" t="str">
        <f t="shared" si="3"/>
        <v xml:space="preserve">NDF </v>
      </c>
      <c r="E33" s="2">
        <f>+VLOOKUP(C33,'Plan comptable'!$A$2:$B$13,2,FALSE)</f>
        <v>625200</v>
      </c>
      <c r="F33" s="12">
        <v>0</v>
      </c>
      <c r="G33" s="4">
        <v>0</v>
      </c>
      <c r="H33" s="13">
        <f t="shared" si="0"/>
        <v>0</v>
      </c>
      <c r="I33" s="4">
        <f t="shared" si="1"/>
        <v>0</v>
      </c>
      <c r="J33" s="4"/>
      <c r="K33" s="29"/>
      <c r="L33" s="12" t="s">
        <v>30</v>
      </c>
      <c r="M33" s="2">
        <v>445667</v>
      </c>
      <c r="N33" s="2"/>
      <c r="O33" s="2" t="str">
        <f t="shared" si="4"/>
        <v xml:space="preserve">NDF </v>
      </c>
      <c r="P33" s="4">
        <f>SUM(G20:G219)-P32</f>
        <v>0</v>
      </c>
      <c r="Q33" s="2"/>
      <c r="R33" s="2"/>
      <c r="S33" s="2"/>
    </row>
    <row r="34" spans="1:19" x14ac:dyDescent="0.35">
      <c r="A34" s="18">
        <v>15</v>
      </c>
      <c r="B34" s="15"/>
      <c r="C34" s="2" t="s">
        <v>34</v>
      </c>
      <c r="D34" s="17" t="str">
        <f t="shared" si="3"/>
        <v xml:space="preserve">NDF </v>
      </c>
      <c r="E34" s="2">
        <f>+VLOOKUP(C34,'Plan comptable'!$A$2:$B$13,2,FALSE)</f>
        <v>625200</v>
      </c>
      <c r="F34" s="12">
        <v>0</v>
      </c>
      <c r="G34" s="4">
        <v>0</v>
      </c>
      <c r="H34" s="13">
        <f t="shared" si="0"/>
        <v>0</v>
      </c>
      <c r="I34" s="4">
        <f t="shared" si="1"/>
        <v>0</v>
      </c>
      <c r="J34" s="4"/>
      <c r="K34" s="29"/>
      <c r="L34" s="12" t="s">
        <v>30</v>
      </c>
      <c r="M34" s="2">
        <v>455100</v>
      </c>
      <c r="N34" s="2"/>
      <c r="O34" s="2" t="str">
        <f t="shared" si="4"/>
        <v xml:space="preserve">NDF </v>
      </c>
      <c r="P34" s="4"/>
      <c r="Q34" s="4">
        <f>SUM(P20:P33)</f>
        <v>0</v>
      </c>
      <c r="R34" s="2"/>
      <c r="S34" s="2"/>
    </row>
    <row r="35" spans="1:19" x14ac:dyDescent="0.35">
      <c r="A35" s="18">
        <v>16</v>
      </c>
      <c r="B35" s="15"/>
      <c r="C35" s="2" t="s">
        <v>34</v>
      </c>
      <c r="D35" s="17" t="str">
        <f t="shared" si="3"/>
        <v xml:space="preserve">NDF </v>
      </c>
      <c r="E35" s="2">
        <f>+VLOOKUP(C35,'Plan comptable'!$A$2:$B$13,2,FALSE)</f>
        <v>625200</v>
      </c>
      <c r="F35" s="12">
        <v>0</v>
      </c>
      <c r="G35" s="4">
        <v>0</v>
      </c>
      <c r="H35" s="13">
        <f t="shared" si="0"/>
        <v>0</v>
      </c>
      <c r="I35" s="4">
        <f t="shared" si="1"/>
        <v>0</v>
      </c>
      <c r="J35" s="4"/>
      <c r="K35" s="6"/>
      <c r="L35" s="10"/>
      <c r="M35" s="5"/>
      <c r="N35" s="5"/>
      <c r="O35" s="5"/>
      <c r="P35" s="6"/>
    </row>
    <row r="36" spans="1:19" x14ac:dyDescent="0.35">
      <c r="A36" s="18">
        <v>17</v>
      </c>
      <c r="B36" s="15"/>
      <c r="C36" s="2" t="s">
        <v>34</v>
      </c>
      <c r="D36" s="17" t="str">
        <f t="shared" si="3"/>
        <v xml:space="preserve">NDF </v>
      </c>
      <c r="E36" s="2">
        <f>+VLOOKUP(C36,'Plan comptable'!$A$2:$B$13,2,FALSE)</f>
        <v>625200</v>
      </c>
      <c r="F36" s="12">
        <v>0</v>
      </c>
      <c r="G36" s="4">
        <v>0</v>
      </c>
      <c r="H36" s="13">
        <f t="shared" si="0"/>
        <v>0</v>
      </c>
      <c r="I36" s="4">
        <f t="shared" si="1"/>
        <v>0</v>
      </c>
      <c r="J36" s="4"/>
      <c r="K36" s="6"/>
      <c r="L36" s="10"/>
      <c r="M36" s="5"/>
      <c r="N36" s="5"/>
      <c r="O36" s="5"/>
      <c r="P36" s="6"/>
    </row>
    <row r="37" spans="1:19" x14ac:dyDescent="0.35">
      <c r="A37" s="18">
        <v>18</v>
      </c>
      <c r="B37" s="15"/>
      <c r="C37" s="2" t="s">
        <v>34</v>
      </c>
      <c r="D37" s="17" t="str">
        <f t="shared" si="3"/>
        <v xml:space="preserve">NDF </v>
      </c>
      <c r="E37" s="2">
        <f>+VLOOKUP(C37,'Plan comptable'!$A$2:$B$13,2,FALSE)</f>
        <v>625200</v>
      </c>
      <c r="F37" s="12">
        <v>0</v>
      </c>
      <c r="G37" s="4">
        <v>0</v>
      </c>
      <c r="H37" s="13">
        <f t="shared" si="0"/>
        <v>0</v>
      </c>
      <c r="I37" s="4">
        <f t="shared" si="1"/>
        <v>0</v>
      </c>
      <c r="J37" s="4"/>
      <c r="K37" s="6"/>
      <c r="L37" s="10"/>
      <c r="M37" s="5"/>
      <c r="N37" s="5"/>
      <c r="O37" s="5"/>
      <c r="P37" s="6"/>
    </row>
    <row r="38" spans="1:19" x14ac:dyDescent="0.35">
      <c r="A38" s="18">
        <v>19</v>
      </c>
      <c r="B38" s="15"/>
      <c r="C38" s="2" t="s">
        <v>34</v>
      </c>
      <c r="D38" s="17" t="str">
        <f t="shared" si="3"/>
        <v xml:space="preserve">NDF </v>
      </c>
      <c r="E38" s="2">
        <f>+VLOOKUP(C38,'Plan comptable'!$A$2:$B$13,2,FALSE)</f>
        <v>625200</v>
      </c>
      <c r="F38" s="12">
        <v>0</v>
      </c>
      <c r="G38" s="4">
        <v>0</v>
      </c>
      <c r="H38" s="13">
        <f t="shared" si="0"/>
        <v>0</v>
      </c>
      <c r="I38" s="4">
        <f t="shared" si="1"/>
        <v>0</v>
      </c>
      <c r="J38" s="4"/>
      <c r="K38" s="6"/>
      <c r="L38" s="10"/>
      <c r="M38" s="5"/>
      <c r="N38" s="5"/>
      <c r="O38" s="5"/>
      <c r="P38" s="6"/>
    </row>
    <row r="39" spans="1:19" x14ac:dyDescent="0.35">
      <c r="A39" s="18">
        <v>20</v>
      </c>
      <c r="B39" s="15"/>
      <c r="C39" s="2" t="s">
        <v>34</v>
      </c>
      <c r="D39" s="17" t="str">
        <f t="shared" si="3"/>
        <v xml:space="preserve">NDF </v>
      </c>
      <c r="E39" s="2">
        <f>+VLOOKUP(C39,'Plan comptable'!$A$2:$B$13,2,FALSE)</f>
        <v>625200</v>
      </c>
      <c r="F39" s="12">
        <v>0</v>
      </c>
      <c r="G39" s="4">
        <v>0</v>
      </c>
      <c r="H39" s="13">
        <f t="shared" si="0"/>
        <v>0</v>
      </c>
      <c r="I39" s="4">
        <f t="shared" si="1"/>
        <v>0</v>
      </c>
      <c r="J39" s="4"/>
      <c r="K39" s="6"/>
      <c r="L39" s="10"/>
      <c r="M39" s="5"/>
      <c r="N39" s="5"/>
      <c r="O39" s="5"/>
      <c r="P39" s="6"/>
    </row>
    <row r="40" spans="1:19" x14ac:dyDescent="0.35">
      <c r="A40" s="18">
        <v>21</v>
      </c>
      <c r="B40" s="15"/>
      <c r="C40" s="2" t="s">
        <v>34</v>
      </c>
      <c r="D40" s="17" t="str">
        <f t="shared" si="3"/>
        <v xml:space="preserve">NDF </v>
      </c>
      <c r="E40" s="2">
        <f>+VLOOKUP(C40,'Plan comptable'!$A$2:$B$13,2,FALSE)</f>
        <v>625200</v>
      </c>
      <c r="F40" s="12">
        <v>0</v>
      </c>
      <c r="G40" s="4">
        <v>0</v>
      </c>
      <c r="H40" s="13">
        <f t="shared" si="0"/>
        <v>0</v>
      </c>
      <c r="I40" s="4">
        <f t="shared" si="1"/>
        <v>0</v>
      </c>
      <c r="J40" s="4"/>
      <c r="K40" s="6"/>
      <c r="L40" s="10"/>
      <c r="M40" s="5"/>
      <c r="N40" s="5"/>
      <c r="O40" s="5"/>
      <c r="P40" s="6"/>
    </row>
    <row r="41" spans="1:19" x14ac:dyDescent="0.35">
      <c r="A41" s="18">
        <v>22</v>
      </c>
      <c r="B41" s="15"/>
      <c r="C41" s="2" t="s">
        <v>34</v>
      </c>
      <c r="D41" s="17" t="str">
        <f t="shared" si="3"/>
        <v xml:space="preserve">NDF </v>
      </c>
      <c r="E41" s="2">
        <f>+VLOOKUP(C41,'Plan comptable'!$A$2:$B$13,2,FALSE)</f>
        <v>625200</v>
      </c>
      <c r="F41" s="12">
        <v>0</v>
      </c>
      <c r="G41" s="4">
        <v>0</v>
      </c>
      <c r="H41" s="13">
        <f t="shared" si="0"/>
        <v>0</v>
      </c>
      <c r="I41" s="4">
        <f t="shared" si="1"/>
        <v>0</v>
      </c>
      <c r="J41" s="4"/>
      <c r="K41" s="6"/>
      <c r="L41" s="10"/>
      <c r="M41" s="5"/>
      <c r="N41" s="5"/>
      <c r="O41" s="5"/>
      <c r="P41" s="6"/>
    </row>
    <row r="42" spans="1:19" x14ac:dyDescent="0.35">
      <c r="A42" s="18">
        <v>23</v>
      </c>
      <c r="B42" s="15"/>
      <c r="C42" s="2" t="s">
        <v>34</v>
      </c>
      <c r="D42" s="17" t="str">
        <f t="shared" si="3"/>
        <v xml:space="preserve">NDF </v>
      </c>
      <c r="E42" s="2">
        <f>+VLOOKUP(C42,'Plan comptable'!$A$2:$B$13,2,FALSE)</f>
        <v>625200</v>
      </c>
      <c r="F42" s="12">
        <v>0</v>
      </c>
      <c r="G42" s="4">
        <v>0</v>
      </c>
      <c r="H42" s="13">
        <f t="shared" si="0"/>
        <v>0</v>
      </c>
      <c r="I42" s="4">
        <f t="shared" si="1"/>
        <v>0</v>
      </c>
      <c r="J42" s="4"/>
      <c r="K42" s="6"/>
      <c r="L42" s="10"/>
      <c r="M42" s="5"/>
      <c r="N42" s="5"/>
      <c r="O42" s="5"/>
      <c r="P42" s="6"/>
    </row>
    <row r="43" spans="1:19" x14ac:dyDescent="0.35">
      <c r="A43" s="18">
        <v>24</v>
      </c>
      <c r="B43" s="15"/>
      <c r="C43" s="2" t="s">
        <v>34</v>
      </c>
      <c r="D43" s="17" t="str">
        <f t="shared" si="3"/>
        <v xml:space="preserve">NDF </v>
      </c>
      <c r="E43" s="2">
        <f>+VLOOKUP(C43,'Plan comptable'!$A$2:$B$13,2,FALSE)</f>
        <v>625200</v>
      </c>
      <c r="F43" s="12">
        <v>0</v>
      </c>
      <c r="G43" s="4">
        <v>0</v>
      </c>
      <c r="H43" s="13">
        <f t="shared" si="0"/>
        <v>0</v>
      </c>
      <c r="I43" s="4">
        <v>0</v>
      </c>
      <c r="J43" s="4"/>
      <c r="K43" s="6"/>
      <c r="L43" s="10"/>
      <c r="M43" s="5"/>
      <c r="N43" s="5"/>
      <c r="O43" s="5"/>
      <c r="P43" s="6"/>
    </row>
    <row r="44" spans="1:19" x14ac:dyDescent="0.35">
      <c r="A44" s="18">
        <v>25</v>
      </c>
      <c r="B44" s="15"/>
      <c r="C44" s="2" t="s">
        <v>34</v>
      </c>
      <c r="D44" s="17" t="str">
        <f t="shared" si="3"/>
        <v xml:space="preserve">NDF </v>
      </c>
      <c r="E44" s="2">
        <f>+VLOOKUP(C44,'Plan comptable'!$A$2:$B$13,2,FALSE)</f>
        <v>625200</v>
      </c>
      <c r="F44" s="12">
        <v>0</v>
      </c>
      <c r="G44" s="4">
        <v>0</v>
      </c>
      <c r="H44" s="13">
        <f t="shared" si="0"/>
        <v>0</v>
      </c>
      <c r="I44" s="4">
        <v>0</v>
      </c>
      <c r="J44" s="4"/>
      <c r="K44" s="6"/>
    </row>
    <row r="45" spans="1:19" x14ac:dyDescent="0.35">
      <c r="A45" s="18">
        <v>26</v>
      </c>
      <c r="B45" s="15"/>
      <c r="C45" s="2" t="s">
        <v>34</v>
      </c>
      <c r="D45" s="17" t="str">
        <f t="shared" si="3"/>
        <v xml:space="preserve">NDF </v>
      </c>
      <c r="E45" s="2">
        <f>+VLOOKUP(C45,'Plan comptable'!$A$2:$B$13,2,FALSE)</f>
        <v>625200</v>
      </c>
      <c r="F45" s="12">
        <v>0</v>
      </c>
      <c r="G45" s="4">
        <v>0</v>
      </c>
      <c r="H45" s="13">
        <f t="shared" si="0"/>
        <v>0</v>
      </c>
      <c r="I45" s="4">
        <v>0</v>
      </c>
      <c r="J45" s="4"/>
      <c r="K45" s="6"/>
    </row>
    <row r="46" spans="1:19" x14ac:dyDescent="0.35">
      <c r="A46" s="18">
        <v>27</v>
      </c>
      <c r="B46" s="15"/>
      <c r="C46" s="2" t="s">
        <v>34</v>
      </c>
      <c r="D46" s="17" t="str">
        <f t="shared" si="3"/>
        <v xml:space="preserve">NDF </v>
      </c>
      <c r="E46" s="2">
        <f>+VLOOKUP(C46,'Plan comptable'!$A$2:$B$13,2,FALSE)</f>
        <v>625200</v>
      </c>
      <c r="F46" s="12">
        <v>0</v>
      </c>
      <c r="G46" s="4">
        <v>0</v>
      </c>
      <c r="H46" s="13">
        <f t="shared" si="0"/>
        <v>0</v>
      </c>
      <c r="I46" s="4">
        <v>0</v>
      </c>
      <c r="J46" s="4"/>
      <c r="K46" s="6"/>
    </row>
    <row r="47" spans="1:19" x14ac:dyDescent="0.35">
      <c r="A47" s="18">
        <v>28</v>
      </c>
      <c r="B47" s="15"/>
      <c r="C47" s="2" t="s">
        <v>34</v>
      </c>
      <c r="D47" s="17" t="str">
        <f t="shared" si="3"/>
        <v xml:space="preserve">NDF </v>
      </c>
      <c r="E47" s="2">
        <f>+VLOOKUP(C47,'Plan comptable'!$A$2:$B$13,2,FALSE)</f>
        <v>625200</v>
      </c>
      <c r="F47" s="12">
        <v>0</v>
      </c>
      <c r="G47" s="4">
        <v>0</v>
      </c>
      <c r="H47" s="13">
        <f t="shared" si="0"/>
        <v>0</v>
      </c>
      <c r="I47" s="4">
        <v>0</v>
      </c>
      <c r="J47" s="4"/>
      <c r="K47" s="6"/>
    </row>
    <row r="48" spans="1:19" x14ac:dyDescent="0.35">
      <c r="A48" s="18">
        <v>29</v>
      </c>
      <c r="B48" s="15"/>
      <c r="C48" s="2" t="s">
        <v>34</v>
      </c>
      <c r="D48" s="17" t="str">
        <f t="shared" si="3"/>
        <v xml:space="preserve">NDF </v>
      </c>
      <c r="E48" s="2">
        <f>+VLOOKUP(C48,'Plan comptable'!$A$2:$B$13,2,FALSE)</f>
        <v>625200</v>
      </c>
      <c r="F48" s="12">
        <v>0</v>
      </c>
      <c r="G48" s="4">
        <v>0</v>
      </c>
      <c r="H48" s="13">
        <f t="shared" si="0"/>
        <v>0</v>
      </c>
      <c r="I48" s="4">
        <v>0</v>
      </c>
      <c r="J48" s="4"/>
      <c r="K48" s="6"/>
    </row>
    <row r="49" spans="1:11" x14ac:dyDescent="0.35">
      <c r="A49" s="18">
        <v>30</v>
      </c>
      <c r="B49" s="15"/>
      <c r="C49" s="2" t="s">
        <v>34</v>
      </c>
      <c r="D49" s="17" t="str">
        <f t="shared" si="3"/>
        <v xml:space="preserve">NDF </v>
      </c>
      <c r="E49" s="2">
        <f>+VLOOKUP(C49,'Plan comptable'!$A$2:$B$13,2,FALSE)</f>
        <v>625200</v>
      </c>
      <c r="F49" s="12">
        <v>0</v>
      </c>
      <c r="G49" s="4">
        <v>0</v>
      </c>
      <c r="H49" s="13">
        <f t="shared" si="0"/>
        <v>0</v>
      </c>
      <c r="I49" s="4">
        <v>0</v>
      </c>
      <c r="J49" s="4"/>
      <c r="K49" s="6"/>
    </row>
    <row r="50" spans="1:11" x14ac:dyDescent="0.35">
      <c r="A50" s="18">
        <v>31</v>
      </c>
      <c r="B50" s="15"/>
      <c r="C50" s="2" t="s">
        <v>34</v>
      </c>
      <c r="D50" s="17" t="str">
        <f t="shared" si="3"/>
        <v xml:space="preserve">NDF </v>
      </c>
      <c r="E50" s="2">
        <f>+VLOOKUP(C50,'Plan comptable'!$A$2:$B$13,2,FALSE)</f>
        <v>625200</v>
      </c>
      <c r="F50" s="12">
        <v>0</v>
      </c>
      <c r="G50" s="4">
        <v>0</v>
      </c>
      <c r="H50" s="13">
        <f t="shared" si="0"/>
        <v>0</v>
      </c>
      <c r="I50" s="4">
        <v>0</v>
      </c>
      <c r="J50" s="4"/>
      <c r="K50" s="6"/>
    </row>
    <row r="51" spans="1:11" x14ac:dyDescent="0.35">
      <c r="A51" s="18">
        <v>32</v>
      </c>
      <c r="B51" s="15"/>
      <c r="C51" s="2" t="s">
        <v>34</v>
      </c>
      <c r="D51" s="17" t="str">
        <f t="shared" si="3"/>
        <v xml:space="preserve">NDF </v>
      </c>
      <c r="E51" s="2">
        <f>+VLOOKUP(C51,'Plan comptable'!$A$2:$B$13,2,FALSE)</f>
        <v>625200</v>
      </c>
      <c r="F51" s="12">
        <v>0</v>
      </c>
      <c r="G51" s="4">
        <v>0</v>
      </c>
      <c r="H51" s="13">
        <f t="shared" si="0"/>
        <v>0</v>
      </c>
      <c r="I51" s="4">
        <v>0</v>
      </c>
      <c r="J51" s="4"/>
      <c r="K51" s="6"/>
    </row>
    <row r="52" spans="1:11" x14ac:dyDescent="0.35">
      <c r="A52" s="18">
        <v>33</v>
      </c>
      <c r="B52" s="15"/>
      <c r="C52" s="2" t="s">
        <v>34</v>
      </c>
      <c r="D52" s="17" t="str">
        <f t="shared" si="3"/>
        <v xml:space="preserve">NDF </v>
      </c>
      <c r="E52" s="2">
        <f>+VLOOKUP(C52,'Plan comptable'!$A$2:$B$13,2,FALSE)</f>
        <v>625200</v>
      </c>
      <c r="F52" s="12">
        <v>0</v>
      </c>
      <c r="G52" s="4">
        <v>0</v>
      </c>
      <c r="H52" s="13">
        <f t="shared" si="0"/>
        <v>0</v>
      </c>
      <c r="I52" s="4">
        <v>0</v>
      </c>
      <c r="J52" s="4"/>
      <c r="K52" s="6"/>
    </row>
    <row r="53" spans="1:11" x14ac:dyDescent="0.35">
      <c r="A53" s="18">
        <v>34</v>
      </c>
      <c r="B53" s="15"/>
      <c r="C53" s="2" t="s">
        <v>34</v>
      </c>
      <c r="D53" s="17" t="str">
        <f t="shared" si="3"/>
        <v xml:space="preserve">NDF </v>
      </c>
      <c r="E53" s="2">
        <f>+VLOOKUP(C53,'Plan comptable'!$A$2:$B$13,2,FALSE)</f>
        <v>625200</v>
      </c>
      <c r="F53" s="12">
        <v>0</v>
      </c>
      <c r="G53" s="4">
        <v>0</v>
      </c>
      <c r="H53" s="13">
        <f t="shared" si="0"/>
        <v>0</v>
      </c>
      <c r="I53" s="4">
        <v>0</v>
      </c>
      <c r="J53" s="4"/>
      <c r="K53" s="6"/>
    </row>
    <row r="54" spans="1:11" x14ac:dyDescent="0.35">
      <c r="A54" s="18">
        <v>35</v>
      </c>
      <c r="B54" s="15"/>
      <c r="C54" s="2" t="s">
        <v>34</v>
      </c>
      <c r="D54" s="17" t="str">
        <f t="shared" si="3"/>
        <v xml:space="preserve">NDF </v>
      </c>
      <c r="E54" s="2">
        <f>+VLOOKUP(C54,'Plan comptable'!$A$2:$B$13,2,FALSE)</f>
        <v>625200</v>
      </c>
      <c r="F54" s="12">
        <v>0</v>
      </c>
      <c r="G54" s="4">
        <v>0</v>
      </c>
      <c r="H54" s="13">
        <f t="shared" si="0"/>
        <v>0</v>
      </c>
      <c r="I54" s="4">
        <v>0</v>
      </c>
      <c r="J54" s="4"/>
      <c r="K54" s="6"/>
    </row>
    <row r="55" spans="1:11" x14ac:dyDescent="0.35">
      <c r="A55" s="18">
        <v>36</v>
      </c>
      <c r="B55" s="15"/>
      <c r="C55" s="2" t="s">
        <v>34</v>
      </c>
      <c r="D55" s="17" t="str">
        <f t="shared" si="3"/>
        <v xml:space="preserve">NDF </v>
      </c>
      <c r="E55" s="2">
        <f>+VLOOKUP(C55,'Plan comptable'!$A$2:$B$13,2,FALSE)</f>
        <v>625200</v>
      </c>
      <c r="F55" s="12">
        <v>0</v>
      </c>
      <c r="G55" s="4">
        <v>0</v>
      </c>
      <c r="H55" s="13">
        <f t="shared" si="0"/>
        <v>0</v>
      </c>
      <c r="I55" s="4">
        <v>0</v>
      </c>
      <c r="J55" s="4"/>
      <c r="K55" s="6"/>
    </row>
    <row r="56" spans="1:11" x14ac:dyDescent="0.35">
      <c r="A56" s="18">
        <v>37</v>
      </c>
      <c r="B56" s="15"/>
      <c r="C56" s="2" t="s">
        <v>34</v>
      </c>
      <c r="D56" s="17" t="str">
        <f t="shared" si="3"/>
        <v xml:space="preserve">NDF </v>
      </c>
      <c r="E56" s="2">
        <f>+VLOOKUP(C56,'Plan comptable'!$A$2:$B$13,2,FALSE)</f>
        <v>625200</v>
      </c>
      <c r="F56" s="12">
        <v>0</v>
      </c>
      <c r="G56" s="4">
        <v>0</v>
      </c>
      <c r="H56" s="13">
        <f t="shared" si="0"/>
        <v>0</v>
      </c>
      <c r="I56" s="4">
        <v>0</v>
      </c>
      <c r="J56" s="4"/>
      <c r="K56" s="6"/>
    </row>
    <row r="57" spans="1:11" x14ac:dyDescent="0.35">
      <c r="A57" s="18">
        <v>38</v>
      </c>
      <c r="B57" s="15"/>
      <c r="C57" s="2" t="s">
        <v>34</v>
      </c>
      <c r="D57" s="17" t="str">
        <f t="shared" si="3"/>
        <v xml:space="preserve">NDF </v>
      </c>
      <c r="E57" s="2">
        <f>+VLOOKUP(C57,'Plan comptable'!$A$2:$B$13,2,FALSE)</f>
        <v>625200</v>
      </c>
      <c r="F57" s="12">
        <v>0</v>
      </c>
      <c r="G57" s="4">
        <v>0</v>
      </c>
      <c r="H57" s="13">
        <f t="shared" si="0"/>
        <v>0</v>
      </c>
      <c r="I57" s="4">
        <v>0</v>
      </c>
      <c r="J57" s="4"/>
      <c r="K57" s="6"/>
    </row>
    <row r="58" spans="1:11" x14ac:dyDescent="0.35">
      <c r="A58" s="18">
        <v>39</v>
      </c>
      <c r="B58" s="15"/>
      <c r="C58" s="2" t="s">
        <v>34</v>
      </c>
      <c r="D58" s="17" t="str">
        <f t="shared" si="3"/>
        <v xml:space="preserve">NDF </v>
      </c>
      <c r="E58" s="2">
        <f>+VLOOKUP(C58,'Plan comptable'!$A$2:$B$13,2,FALSE)</f>
        <v>625200</v>
      </c>
      <c r="F58" s="12">
        <v>0</v>
      </c>
      <c r="G58" s="4">
        <v>0</v>
      </c>
      <c r="H58" s="13">
        <f t="shared" si="0"/>
        <v>0</v>
      </c>
      <c r="I58" s="4">
        <v>0</v>
      </c>
      <c r="J58" s="4"/>
      <c r="K58" s="6"/>
    </row>
    <row r="59" spans="1:11" x14ac:dyDescent="0.35">
      <c r="A59" s="18">
        <v>40</v>
      </c>
      <c r="B59" s="15"/>
      <c r="C59" s="2" t="s">
        <v>34</v>
      </c>
      <c r="D59" s="17" t="str">
        <f t="shared" si="3"/>
        <v xml:space="preserve">NDF </v>
      </c>
      <c r="E59" s="2">
        <f>+VLOOKUP(C59,'Plan comptable'!$A$2:$B$13,2,FALSE)</f>
        <v>625200</v>
      </c>
      <c r="F59" s="12">
        <v>0</v>
      </c>
      <c r="G59" s="4">
        <v>0</v>
      </c>
      <c r="H59" s="13">
        <f t="shared" si="0"/>
        <v>0</v>
      </c>
      <c r="I59" s="4">
        <v>0</v>
      </c>
      <c r="J59" s="4"/>
      <c r="K59" s="6"/>
    </row>
    <row r="60" spans="1:11" x14ac:dyDescent="0.35">
      <c r="A60" s="18">
        <v>41</v>
      </c>
      <c r="B60" s="15"/>
      <c r="C60" s="2" t="s">
        <v>34</v>
      </c>
      <c r="D60" s="17" t="str">
        <f t="shared" si="3"/>
        <v xml:space="preserve">NDF </v>
      </c>
      <c r="E60" s="2">
        <f>+VLOOKUP(C60,'Plan comptable'!$A$2:$B$13,2,FALSE)</f>
        <v>625200</v>
      </c>
      <c r="F60" s="12">
        <v>0</v>
      </c>
      <c r="G60" s="4">
        <v>0</v>
      </c>
      <c r="H60" s="13">
        <f t="shared" si="0"/>
        <v>0</v>
      </c>
      <c r="I60" s="4">
        <v>0</v>
      </c>
      <c r="J60" s="4"/>
      <c r="K60" s="6"/>
    </row>
    <row r="61" spans="1:11" x14ac:dyDescent="0.35">
      <c r="A61" s="18">
        <v>42</v>
      </c>
      <c r="B61" s="15"/>
      <c r="C61" s="2" t="s">
        <v>34</v>
      </c>
      <c r="D61" s="17" t="str">
        <f t="shared" si="3"/>
        <v xml:space="preserve">NDF </v>
      </c>
      <c r="E61" s="2">
        <f>+VLOOKUP(C61,'Plan comptable'!$A$2:$B$13,2,FALSE)</f>
        <v>625200</v>
      </c>
      <c r="F61" s="12">
        <v>0</v>
      </c>
      <c r="G61" s="4">
        <v>0</v>
      </c>
      <c r="H61" s="13">
        <f t="shared" si="0"/>
        <v>0</v>
      </c>
      <c r="I61" s="4">
        <v>0</v>
      </c>
      <c r="J61" s="4"/>
      <c r="K61" s="6"/>
    </row>
    <row r="62" spans="1:11" x14ac:dyDescent="0.35">
      <c r="A62" s="18">
        <v>43</v>
      </c>
      <c r="B62" s="15"/>
      <c r="C62" s="2" t="s">
        <v>34</v>
      </c>
      <c r="D62" s="17" t="str">
        <f t="shared" si="3"/>
        <v xml:space="preserve">NDF </v>
      </c>
      <c r="E62" s="2">
        <f>+VLOOKUP(C62,'Plan comptable'!$A$2:$B$13,2,FALSE)</f>
        <v>625200</v>
      </c>
      <c r="F62" s="12">
        <v>0</v>
      </c>
      <c r="G62" s="4">
        <v>0</v>
      </c>
      <c r="H62" s="13">
        <f t="shared" si="0"/>
        <v>0</v>
      </c>
      <c r="I62" s="4">
        <v>0</v>
      </c>
      <c r="J62" s="4"/>
      <c r="K62" s="6"/>
    </row>
    <row r="63" spans="1:11" x14ac:dyDescent="0.35">
      <c r="A63" s="18">
        <v>44</v>
      </c>
      <c r="B63" s="15"/>
      <c r="C63" s="2" t="s">
        <v>34</v>
      </c>
      <c r="D63" s="17" t="str">
        <f t="shared" si="3"/>
        <v xml:space="preserve">NDF </v>
      </c>
      <c r="E63" s="2">
        <f>+VLOOKUP(C63,'Plan comptable'!$A$2:$B$13,2,FALSE)</f>
        <v>625200</v>
      </c>
      <c r="F63" s="12">
        <v>0</v>
      </c>
      <c r="G63" s="4">
        <v>0</v>
      </c>
      <c r="H63" s="13">
        <f t="shared" si="0"/>
        <v>0</v>
      </c>
      <c r="I63" s="4">
        <v>0</v>
      </c>
      <c r="J63" s="4"/>
      <c r="K63" s="6"/>
    </row>
    <row r="64" spans="1:11" x14ac:dyDescent="0.35">
      <c r="A64" s="18">
        <v>45</v>
      </c>
      <c r="B64" s="15"/>
      <c r="C64" s="2" t="s">
        <v>34</v>
      </c>
      <c r="D64" s="17" t="str">
        <f t="shared" si="3"/>
        <v xml:space="preserve">NDF </v>
      </c>
      <c r="E64" s="2">
        <f>+VLOOKUP(C64,'Plan comptable'!$A$2:$B$13,2,FALSE)</f>
        <v>625200</v>
      </c>
      <c r="F64" s="12">
        <v>0</v>
      </c>
      <c r="G64" s="4">
        <v>0</v>
      </c>
      <c r="H64" s="13">
        <f t="shared" si="0"/>
        <v>0</v>
      </c>
      <c r="I64" s="4">
        <v>0</v>
      </c>
      <c r="J64" s="4"/>
      <c r="K64" s="6"/>
    </row>
    <row r="65" spans="1:11" x14ac:dyDescent="0.35">
      <c r="A65" s="18">
        <v>46</v>
      </c>
      <c r="B65" s="15"/>
      <c r="C65" s="2" t="s">
        <v>34</v>
      </c>
      <c r="D65" s="17" t="str">
        <f t="shared" si="3"/>
        <v xml:space="preserve">NDF </v>
      </c>
      <c r="E65" s="2">
        <f>+VLOOKUP(C65,'Plan comptable'!$A$2:$B$13,2,FALSE)</f>
        <v>625200</v>
      </c>
      <c r="F65" s="12">
        <v>0</v>
      </c>
      <c r="G65" s="4">
        <v>0</v>
      </c>
      <c r="H65" s="13">
        <f t="shared" si="0"/>
        <v>0</v>
      </c>
      <c r="I65" s="4">
        <v>0</v>
      </c>
      <c r="J65" s="4"/>
      <c r="K65" s="6"/>
    </row>
    <row r="66" spans="1:11" x14ac:dyDescent="0.35">
      <c r="A66" s="18">
        <v>47</v>
      </c>
      <c r="B66" s="15"/>
      <c r="C66" s="2" t="s">
        <v>34</v>
      </c>
      <c r="D66" s="17" t="str">
        <f t="shared" si="3"/>
        <v xml:space="preserve">NDF </v>
      </c>
      <c r="E66" s="2">
        <f>+VLOOKUP(C66,'Plan comptable'!$A$2:$B$13,2,FALSE)</f>
        <v>625200</v>
      </c>
      <c r="F66" s="12">
        <v>0</v>
      </c>
      <c r="G66" s="4">
        <v>0</v>
      </c>
      <c r="H66" s="13">
        <f t="shared" si="0"/>
        <v>0</v>
      </c>
      <c r="I66" s="4">
        <v>0</v>
      </c>
      <c r="J66" s="4"/>
      <c r="K66" s="6"/>
    </row>
    <row r="67" spans="1:11" x14ac:dyDescent="0.35">
      <c r="A67" s="18">
        <v>48</v>
      </c>
      <c r="B67" s="15"/>
      <c r="C67" s="2" t="s">
        <v>34</v>
      </c>
      <c r="D67" s="17" t="str">
        <f t="shared" si="3"/>
        <v xml:space="preserve">NDF </v>
      </c>
      <c r="E67" s="2">
        <f>+VLOOKUP(C67,'Plan comptable'!$A$2:$B$13,2,FALSE)</f>
        <v>625200</v>
      </c>
      <c r="F67" s="12">
        <v>0</v>
      </c>
      <c r="G67" s="4">
        <v>0</v>
      </c>
      <c r="H67" s="13">
        <f t="shared" si="0"/>
        <v>0</v>
      </c>
      <c r="I67" s="4">
        <v>0</v>
      </c>
      <c r="J67" s="4"/>
      <c r="K67" s="6"/>
    </row>
    <row r="68" spans="1:11" x14ac:dyDescent="0.35">
      <c r="A68" s="18">
        <v>49</v>
      </c>
      <c r="B68" s="15"/>
      <c r="C68" s="2" t="s">
        <v>34</v>
      </c>
      <c r="D68" s="17" t="str">
        <f t="shared" si="3"/>
        <v xml:space="preserve">NDF </v>
      </c>
      <c r="E68" s="2">
        <f>+VLOOKUP(C68,'Plan comptable'!$A$2:$B$13,2,FALSE)</f>
        <v>625200</v>
      </c>
      <c r="F68" s="12">
        <v>0</v>
      </c>
      <c r="G68" s="4">
        <v>0</v>
      </c>
      <c r="H68" s="13">
        <f t="shared" si="0"/>
        <v>0</v>
      </c>
      <c r="I68" s="4">
        <v>0</v>
      </c>
      <c r="J68" s="4"/>
      <c r="K68" s="6"/>
    </row>
    <row r="69" spans="1:11" x14ac:dyDescent="0.35">
      <c r="A69" s="18">
        <v>50</v>
      </c>
      <c r="B69" s="15"/>
      <c r="C69" s="2" t="s">
        <v>34</v>
      </c>
      <c r="D69" s="17" t="str">
        <f t="shared" si="3"/>
        <v xml:space="preserve">NDF </v>
      </c>
      <c r="E69" s="2">
        <f>+VLOOKUP(C69,'Plan comptable'!$A$2:$B$13,2,FALSE)</f>
        <v>625200</v>
      </c>
      <c r="F69" s="12">
        <v>0</v>
      </c>
      <c r="G69" s="4">
        <v>0</v>
      </c>
      <c r="H69" s="13">
        <f t="shared" si="0"/>
        <v>0</v>
      </c>
      <c r="I69" s="4">
        <v>0</v>
      </c>
      <c r="J69" s="4"/>
      <c r="K69" s="6"/>
    </row>
    <row r="70" spans="1:11" x14ac:dyDescent="0.35">
      <c r="A70" s="18">
        <v>51</v>
      </c>
      <c r="B70" s="15"/>
      <c r="C70" s="2" t="s">
        <v>34</v>
      </c>
      <c r="D70" s="17" t="str">
        <f t="shared" si="3"/>
        <v xml:space="preserve">NDF </v>
      </c>
      <c r="E70" s="2">
        <f>+VLOOKUP(C70,'Plan comptable'!$A$2:$B$13,2,FALSE)</f>
        <v>625200</v>
      </c>
      <c r="F70" s="12">
        <v>0</v>
      </c>
      <c r="G70" s="4">
        <v>0</v>
      </c>
      <c r="H70" s="13">
        <f t="shared" si="0"/>
        <v>0</v>
      </c>
      <c r="I70" s="4">
        <v>0</v>
      </c>
      <c r="J70" s="4"/>
      <c r="K70" s="6"/>
    </row>
    <row r="71" spans="1:11" x14ac:dyDescent="0.35">
      <c r="A71" s="18">
        <v>52</v>
      </c>
      <c r="B71" s="15"/>
      <c r="C71" s="2" t="s">
        <v>34</v>
      </c>
      <c r="D71" s="17" t="str">
        <f t="shared" si="3"/>
        <v xml:space="preserve">NDF </v>
      </c>
      <c r="E71" s="2">
        <f>+VLOOKUP(C71,'Plan comptable'!$A$2:$B$13,2,FALSE)</f>
        <v>625200</v>
      </c>
      <c r="F71" s="12">
        <v>0</v>
      </c>
      <c r="G71" s="4">
        <v>0</v>
      </c>
      <c r="H71" s="13">
        <f t="shared" si="0"/>
        <v>0</v>
      </c>
      <c r="I71" s="4">
        <v>0</v>
      </c>
      <c r="J71" s="4"/>
      <c r="K71" s="6"/>
    </row>
    <row r="72" spans="1:11" x14ac:dyDescent="0.35">
      <c r="A72" s="18">
        <v>53</v>
      </c>
      <c r="B72" s="15"/>
      <c r="C72" s="2" t="s">
        <v>34</v>
      </c>
      <c r="D72" s="17" t="str">
        <f t="shared" si="3"/>
        <v xml:space="preserve">NDF </v>
      </c>
      <c r="E72" s="2">
        <f>+VLOOKUP(C72,'Plan comptable'!$A$2:$B$13,2,FALSE)</f>
        <v>625200</v>
      </c>
      <c r="F72" s="12">
        <v>0</v>
      </c>
      <c r="G72" s="4">
        <v>0</v>
      </c>
      <c r="H72" s="13">
        <f t="shared" si="0"/>
        <v>0</v>
      </c>
      <c r="I72" s="4">
        <v>0</v>
      </c>
      <c r="J72" s="4"/>
      <c r="K72" s="6"/>
    </row>
    <row r="73" spans="1:11" x14ac:dyDescent="0.35">
      <c r="A73" s="18">
        <v>54</v>
      </c>
      <c r="B73" s="15"/>
      <c r="C73" s="2" t="s">
        <v>34</v>
      </c>
      <c r="D73" s="17" t="str">
        <f t="shared" si="3"/>
        <v xml:space="preserve">NDF </v>
      </c>
      <c r="E73" s="2">
        <f>+VLOOKUP(C73,'Plan comptable'!$A$2:$B$13,2,FALSE)</f>
        <v>625200</v>
      </c>
      <c r="F73" s="12">
        <v>0</v>
      </c>
      <c r="G73" s="4">
        <v>0</v>
      </c>
      <c r="H73" s="13">
        <f t="shared" si="0"/>
        <v>0</v>
      </c>
      <c r="I73" s="4">
        <v>0</v>
      </c>
      <c r="J73" s="4"/>
      <c r="K73" s="6"/>
    </row>
    <row r="74" spans="1:11" x14ac:dyDescent="0.35">
      <c r="A74" s="18">
        <v>55</v>
      </c>
      <c r="B74" s="15"/>
      <c r="C74" s="2" t="s">
        <v>34</v>
      </c>
      <c r="D74" s="17" t="str">
        <f t="shared" si="3"/>
        <v xml:space="preserve">NDF </v>
      </c>
      <c r="E74" s="2">
        <f>+VLOOKUP(C74,'Plan comptable'!$A$2:$B$13,2,FALSE)</f>
        <v>625200</v>
      </c>
      <c r="F74" s="12">
        <v>0</v>
      </c>
      <c r="G74" s="4">
        <v>0</v>
      </c>
      <c r="H74" s="13">
        <f t="shared" si="0"/>
        <v>0</v>
      </c>
      <c r="I74" s="4">
        <v>0</v>
      </c>
      <c r="J74" s="4"/>
      <c r="K74" s="6"/>
    </row>
    <row r="75" spans="1:11" x14ac:dyDescent="0.35">
      <c r="A75" s="18">
        <v>56</v>
      </c>
      <c r="B75" s="15"/>
      <c r="C75" s="2" t="s">
        <v>34</v>
      </c>
      <c r="D75" s="17" t="str">
        <f t="shared" si="3"/>
        <v xml:space="preserve">NDF </v>
      </c>
      <c r="E75" s="2">
        <f>+VLOOKUP(C75,'Plan comptable'!$A$2:$B$13,2,FALSE)</f>
        <v>625200</v>
      </c>
      <c r="F75" s="12">
        <v>0</v>
      </c>
      <c r="G75" s="4">
        <v>0</v>
      </c>
      <c r="H75" s="13">
        <f t="shared" si="0"/>
        <v>0</v>
      </c>
      <c r="I75" s="4">
        <v>0</v>
      </c>
      <c r="J75" s="4"/>
      <c r="K75" s="6"/>
    </row>
    <row r="76" spans="1:11" x14ac:dyDescent="0.35">
      <c r="A76" s="18">
        <v>57</v>
      </c>
      <c r="B76" s="15"/>
      <c r="C76" s="2" t="s">
        <v>34</v>
      </c>
      <c r="D76" s="17" t="str">
        <f t="shared" si="3"/>
        <v xml:space="preserve">NDF </v>
      </c>
      <c r="E76" s="2">
        <f>+VLOOKUP(C76,'Plan comptable'!$A$2:$B$13,2,FALSE)</f>
        <v>625200</v>
      </c>
      <c r="F76" s="12">
        <v>0</v>
      </c>
      <c r="G76" s="4">
        <v>0</v>
      </c>
      <c r="H76" s="13">
        <f t="shared" si="0"/>
        <v>0</v>
      </c>
      <c r="I76" s="4">
        <v>0</v>
      </c>
      <c r="J76" s="4"/>
      <c r="K76" s="6"/>
    </row>
    <row r="77" spans="1:11" x14ac:dyDescent="0.35">
      <c r="A77" s="18">
        <v>58</v>
      </c>
      <c r="B77" s="15"/>
      <c r="C77" s="2" t="s">
        <v>34</v>
      </c>
      <c r="D77" s="17" t="str">
        <f t="shared" si="3"/>
        <v xml:space="preserve">NDF </v>
      </c>
      <c r="E77" s="2">
        <f>+VLOOKUP(C77,'Plan comptable'!$A$2:$B$13,2,FALSE)</f>
        <v>625200</v>
      </c>
      <c r="F77" s="12">
        <v>0</v>
      </c>
      <c r="G77" s="4">
        <v>0</v>
      </c>
      <c r="H77" s="13">
        <f t="shared" si="0"/>
        <v>0</v>
      </c>
      <c r="I77" s="4">
        <v>0</v>
      </c>
      <c r="J77" s="4"/>
      <c r="K77" s="6"/>
    </row>
    <row r="78" spans="1:11" x14ac:dyDescent="0.35">
      <c r="A78" s="18">
        <v>59</v>
      </c>
      <c r="B78" s="15"/>
      <c r="C78" s="2" t="s">
        <v>34</v>
      </c>
      <c r="D78" s="17" t="str">
        <f t="shared" si="3"/>
        <v xml:space="preserve">NDF </v>
      </c>
      <c r="E78" s="2">
        <f>+VLOOKUP(C78,'Plan comptable'!$A$2:$B$13,2,FALSE)</f>
        <v>625200</v>
      </c>
      <c r="F78" s="12">
        <v>0</v>
      </c>
      <c r="G78" s="4">
        <v>0</v>
      </c>
      <c r="H78" s="13">
        <f t="shared" si="0"/>
        <v>0</v>
      </c>
      <c r="I78" s="4">
        <v>0</v>
      </c>
      <c r="J78" s="4"/>
      <c r="K78" s="6"/>
    </row>
    <row r="79" spans="1:11" x14ac:dyDescent="0.35">
      <c r="A79" s="18">
        <v>60</v>
      </c>
      <c r="B79" s="15"/>
      <c r="C79" s="2" t="s">
        <v>34</v>
      </c>
      <c r="D79" s="17" t="str">
        <f t="shared" si="3"/>
        <v xml:space="preserve">NDF </v>
      </c>
      <c r="E79" s="2">
        <f>+VLOOKUP(C79,'Plan comptable'!$A$2:$B$13,2,FALSE)</f>
        <v>625200</v>
      </c>
      <c r="F79" s="12">
        <v>0</v>
      </c>
      <c r="G79" s="4">
        <v>0</v>
      </c>
      <c r="H79" s="13">
        <f t="shared" si="0"/>
        <v>0</v>
      </c>
      <c r="I79" s="4">
        <v>0</v>
      </c>
      <c r="J79" s="4"/>
      <c r="K79" s="6"/>
    </row>
    <row r="80" spans="1:11" x14ac:dyDescent="0.35">
      <c r="A80" s="18">
        <v>61</v>
      </c>
      <c r="B80" s="15"/>
      <c r="C80" s="2" t="s">
        <v>34</v>
      </c>
      <c r="D80" s="17" t="str">
        <f t="shared" si="3"/>
        <v xml:space="preserve">NDF </v>
      </c>
      <c r="E80" s="2">
        <f>+VLOOKUP(C80,'Plan comptable'!$A$2:$B$13,2,FALSE)</f>
        <v>625200</v>
      </c>
      <c r="F80" s="12">
        <v>0</v>
      </c>
      <c r="G80" s="4">
        <v>0</v>
      </c>
      <c r="H80" s="13">
        <f t="shared" si="0"/>
        <v>0</v>
      </c>
      <c r="I80" s="4">
        <v>0</v>
      </c>
      <c r="J80" s="4"/>
      <c r="K80" s="6"/>
    </row>
    <row r="81" spans="1:11" x14ac:dyDescent="0.35">
      <c r="A81" s="18">
        <v>62</v>
      </c>
      <c r="B81" s="15"/>
      <c r="C81" s="2" t="s">
        <v>34</v>
      </c>
      <c r="D81" s="17" t="str">
        <f t="shared" si="3"/>
        <v xml:space="preserve">NDF </v>
      </c>
      <c r="E81" s="2">
        <f>+VLOOKUP(C81,'Plan comptable'!$A$2:$B$13,2,FALSE)</f>
        <v>625200</v>
      </c>
      <c r="F81" s="12">
        <v>0</v>
      </c>
      <c r="G81" s="4">
        <v>0</v>
      </c>
      <c r="H81" s="13">
        <f t="shared" si="0"/>
        <v>0</v>
      </c>
      <c r="I81" s="4">
        <v>0</v>
      </c>
      <c r="J81" s="4"/>
      <c r="K81" s="6"/>
    </row>
    <row r="82" spans="1:11" x14ac:dyDescent="0.35">
      <c r="A82" s="18">
        <v>63</v>
      </c>
      <c r="B82" s="15"/>
      <c r="C82" s="2" t="s">
        <v>34</v>
      </c>
      <c r="D82" s="17" t="str">
        <f t="shared" si="3"/>
        <v xml:space="preserve">NDF </v>
      </c>
      <c r="E82" s="2">
        <f>+VLOOKUP(C82,'Plan comptable'!$A$2:$B$13,2,FALSE)</f>
        <v>625200</v>
      </c>
      <c r="F82" s="12">
        <v>0</v>
      </c>
      <c r="G82" s="4">
        <v>0</v>
      </c>
      <c r="H82" s="13">
        <f t="shared" si="0"/>
        <v>0</v>
      </c>
      <c r="I82" s="4">
        <v>0</v>
      </c>
      <c r="J82" s="4"/>
      <c r="K82" s="6"/>
    </row>
    <row r="83" spans="1:11" x14ac:dyDescent="0.35">
      <c r="A83" s="18">
        <v>64</v>
      </c>
      <c r="B83" s="15"/>
      <c r="C83" s="2" t="s">
        <v>34</v>
      </c>
      <c r="D83" s="17" t="str">
        <f t="shared" si="3"/>
        <v xml:space="preserve">NDF </v>
      </c>
      <c r="E83" s="2">
        <f>+VLOOKUP(C83,'Plan comptable'!$A$2:$B$13,2,FALSE)</f>
        <v>625200</v>
      </c>
      <c r="F83" s="12">
        <v>0</v>
      </c>
      <c r="G83" s="4">
        <v>0</v>
      </c>
      <c r="H83" s="13">
        <f t="shared" si="0"/>
        <v>0</v>
      </c>
      <c r="I83" s="4">
        <v>0</v>
      </c>
      <c r="J83" s="4"/>
      <c r="K83" s="6"/>
    </row>
    <row r="84" spans="1:11" x14ac:dyDescent="0.35">
      <c r="A84" s="18">
        <v>65</v>
      </c>
      <c r="B84" s="15"/>
      <c r="C84" s="2" t="s">
        <v>34</v>
      </c>
      <c r="D84" s="17" t="str">
        <f t="shared" si="3"/>
        <v xml:space="preserve">NDF </v>
      </c>
      <c r="E84" s="2">
        <f>+VLOOKUP(C84,'Plan comptable'!$A$2:$B$13,2,FALSE)</f>
        <v>625200</v>
      </c>
      <c r="F84" s="12">
        <v>0</v>
      </c>
      <c r="G84" s="4">
        <v>0</v>
      </c>
      <c r="H84" s="13">
        <f t="shared" si="0"/>
        <v>0</v>
      </c>
      <c r="I84" s="4">
        <v>0</v>
      </c>
      <c r="J84" s="4"/>
      <c r="K84" s="6"/>
    </row>
    <row r="85" spans="1:11" x14ac:dyDescent="0.35">
      <c r="A85" s="18">
        <v>66</v>
      </c>
      <c r="B85" s="15"/>
      <c r="C85" s="2" t="s">
        <v>34</v>
      </c>
      <c r="D85" s="17" t="str">
        <f t="shared" si="3"/>
        <v xml:space="preserve">NDF </v>
      </c>
      <c r="E85" s="2">
        <f>+VLOOKUP(C85,'Plan comptable'!$A$2:$B$13,2,FALSE)</f>
        <v>625200</v>
      </c>
      <c r="F85" s="12">
        <v>0</v>
      </c>
      <c r="G85" s="4">
        <v>0</v>
      </c>
      <c r="H85" s="13">
        <f t="shared" ref="H85:H148" si="5">+F85+G85</f>
        <v>0</v>
      </c>
      <c r="I85" s="4">
        <v>0</v>
      </c>
      <c r="J85" s="4"/>
      <c r="K85" s="6"/>
    </row>
    <row r="86" spans="1:11" x14ac:dyDescent="0.35">
      <c r="A86" s="18">
        <v>67</v>
      </c>
      <c r="B86" s="15"/>
      <c r="C86" s="2" t="s">
        <v>34</v>
      </c>
      <c r="D86" s="17" t="str">
        <f t="shared" ref="D86:D149" si="6">D85</f>
        <v xml:space="preserve">NDF </v>
      </c>
      <c r="E86" s="2">
        <f>+VLOOKUP(C86,'Plan comptable'!$A$2:$B$13,2,FALSE)</f>
        <v>625200</v>
      </c>
      <c r="F86" s="12">
        <v>0</v>
      </c>
      <c r="G86" s="4">
        <v>0</v>
      </c>
      <c r="H86" s="13">
        <f t="shared" si="5"/>
        <v>0</v>
      </c>
      <c r="I86" s="4">
        <v>0</v>
      </c>
      <c r="J86" s="4"/>
      <c r="K86" s="6"/>
    </row>
    <row r="87" spans="1:11" x14ac:dyDescent="0.35">
      <c r="A87" s="18">
        <v>68</v>
      </c>
      <c r="B87" s="15"/>
      <c r="C87" s="2" t="s">
        <v>34</v>
      </c>
      <c r="D87" s="17" t="str">
        <f t="shared" si="6"/>
        <v xml:space="preserve">NDF </v>
      </c>
      <c r="E87" s="2">
        <f>+VLOOKUP(C87,'Plan comptable'!$A$2:$B$13,2,FALSE)</f>
        <v>625200</v>
      </c>
      <c r="F87" s="12">
        <v>0</v>
      </c>
      <c r="G87" s="4">
        <v>0</v>
      </c>
      <c r="H87" s="13">
        <f t="shared" si="5"/>
        <v>0</v>
      </c>
      <c r="I87" s="4">
        <v>0</v>
      </c>
      <c r="J87" s="4"/>
      <c r="K87" s="6"/>
    </row>
    <row r="88" spans="1:11" x14ac:dyDescent="0.35">
      <c r="A88" s="18">
        <v>69</v>
      </c>
      <c r="B88" s="15"/>
      <c r="C88" s="2" t="s">
        <v>34</v>
      </c>
      <c r="D88" s="17" t="str">
        <f t="shared" si="6"/>
        <v xml:space="preserve">NDF </v>
      </c>
      <c r="E88" s="2">
        <f>+VLOOKUP(C88,'Plan comptable'!$A$2:$B$13,2,FALSE)</f>
        <v>625200</v>
      </c>
      <c r="F88" s="12">
        <v>0</v>
      </c>
      <c r="G88" s="4">
        <v>0</v>
      </c>
      <c r="H88" s="13">
        <f t="shared" si="5"/>
        <v>0</v>
      </c>
      <c r="I88" s="4">
        <v>0</v>
      </c>
      <c r="J88" s="4"/>
      <c r="K88" s="6"/>
    </row>
    <row r="89" spans="1:11" x14ac:dyDescent="0.35">
      <c r="A89" s="18">
        <v>70</v>
      </c>
      <c r="B89" s="15"/>
      <c r="C89" s="2" t="s">
        <v>34</v>
      </c>
      <c r="D89" s="17" t="str">
        <f t="shared" si="6"/>
        <v xml:space="preserve">NDF </v>
      </c>
      <c r="E89" s="2">
        <f>+VLOOKUP(C89,'Plan comptable'!$A$2:$B$13,2,FALSE)</f>
        <v>625200</v>
      </c>
      <c r="F89" s="12">
        <v>0</v>
      </c>
      <c r="G89" s="4">
        <v>0</v>
      </c>
      <c r="H89" s="13">
        <f t="shared" si="5"/>
        <v>0</v>
      </c>
      <c r="I89" s="4">
        <v>0</v>
      </c>
      <c r="J89" s="4"/>
      <c r="K89" s="6"/>
    </row>
    <row r="90" spans="1:11" x14ac:dyDescent="0.35">
      <c r="A90" s="18">
        <v>71</v>
      </c>
      <c r="B90" s="15"/>
      <c r="C90" s="2" t="s">
        <v>34</v>
      </c>
      <c r="D90" s="17" t="str">
        <f t="shared" si="6"/>
        <v xml:space="preserve">NDF </v>
      </c>
      <c r="E90" s="2">
        <f>+VLOOKUP(C90,'Plan comptable'!$A$2:$B$13,2,FALSE)</f>
        <v>625200</v>
      </c>
      <c r="F90" s="12">
        <v>0</v>
      </c>
      <c r="G90" s="4">
        <v>0</v>
      </c>
      <c r="H90" s="13">
        <f t="shared" si="5"/>
        <v>0</v>
      </c>
      <c r="I90" s="4">
        <v>0</v>
      </c>
      <c r="J90" s="4"/>
      <c r="K90" s="6"/>
    </row>
    <row r="91" spans="1:11" x14ac:dyDescent="0.35">
      <c r="A91" s="18">
        <v>72</v>
      </c>
      <c r="B91" s="15"/>
      <c r="C91" s="2" t="s">
        <v>34</v>
      </c>
      <c r="D91" s="17" t="str">
        <f t="shared" si="6"/>
        <v xml:space="preserve">NDF </v>
      </c>
      <c r="E91" s="2">
        <f>+VLOOKUP(C91,'Plan comptable'!$A$2:$B$13,2,FALSE)</f>
        <v>625200</v>
      </c>
      <c r="F91" s="12">
        <v>0</v>
      </c>
      <c r="G91" s="4">
        <v>0</v>
      </c>
      <c r="H91" s="13">
        <f t="shared" si="5"/>
        <v>0</v>
      </c>
      <c r="I91" s="4">
        <v>0</v>
      </c>
      <c r="J91" s="4"/>
      <c r="K91" s="6"/>
    </row>
    <row r="92" spans="1:11" x14ac:dyDescent="0.35">
      <c r="A92" s="18">
        <v>73</v>
      </c>
      <c r="B92" s="15"/>
      <c r="C92" s="2" t="s">
        <v>34</v>
      </c>
      <c r="D92" s="17" t="str">
        <f t="shared" si="6"/>
        <v xml:space="preserve">NDF </v>
      </c>
      <c r="E92" s="2">
        <f>+VLOOKUP(C92,'Plan comptable'!$A$2:$B$13,2,FALSE)</f>
        <v>625200</v>
      </c>
      <c r="F92" s="12">
        <v>0</v>
      </c>
      <c r="G92" s="4">
        <v>0</v>
      </c>
      <c r="H92" s="13">
        <f t="shared" si="5"/>
        <v>0</v>
      </c>
      <c r="I92" s="4">
        <v>0</v>
      </c>
      <c r="J92" s="4"/>
      <c r="K92" s="6"/>
    </row>
    <row r="93" spans="1:11" x14ac:dyDescent="0.35">
      <c r="A93" s="18">
        <v>74</v>
      </c>
      <c r="B93" s="15"/>
      <c r="C93" s="2" t="s">
        <v>34</v>
      </c>
      <c r="D93" s="17" t="str">
        <f t="shared" si="6"/>
        <v xml:space="preserve">NDF </v>
      </c>
      <c r="E93" s="2">
        <f>+VLOOKUP(C93,'Plan comptable'!$A$2:$B$13,2,FALSE)</f>
        <v>625200</v>
      </c>
      <c r="F93" s="12">
        <v>0</v>
      </c>
      <c r="G93" s="4">
        <v>0</v>
      </c>
      <c r="H93" s="13">
        <f t="shared" si="5"/>
        <v>0</v>
      </c>
      <c r="I93" s="4">
        <v>0</v>
      </c>
      <c r="J93" s="4"/>
      <c r="K93" s="6"/>
    </row>
    <row r="94" spans="1:11" x14ac:dyDescent="0.35">
      <c r="A94" s="18">
        <v>75</v>
      </c>
      <c r="B94" s="15"/>
      <c r="C94" s="2" t="s">
        <v>34</v>
      </c>
      <c r="D94" s="17" t="str">
        <f t="shared" si="6"/>
        <v xml:space="preserve">NDF </v>
      </c>
      <c r="E94" s="2">
        <f>+VLOOKUP(C94,'Plan comptable'!$A$2:$B$13,2,FALSE)</f>
        <v>625200</v>
      </c>
      <c r="F94" s="12">
        <v>0</v>
      </c>
      <c r="G94" s="4">
        <v>0</v>
      </c>
      <c r="H94" s="13">
        <f t="shared" si="5"/>
        <v>0</v>
      </c>
      <c r="I94" s="4">
        <v>0</v>
      </c>
      <c r="J94" s="4"/>
      <c r="K94" s="6"/>
    </row>
    <row r="95" spans="1:11" x14ac:dyDescent="0.35">
      <c r="A95" s="18">
        <v>76</v>
      </c>
      <c r="B95" s="15"/>
      <c r="C95" s="2" t="s">
        <v>34</v>
      </c>
      <c r="D95" s="17" t="str">
        <f t="shared" si="6"/>
        <v xml:space="preserve">NDF </v>
      </c>
      <c r="E95" s="2">
        <f>+VLOOKUP(C95,'Plan comptable'!$A$2:$B$13,2,FALSE)</f>
        <v>625200</v>
      </c>
      <c r="F95" s="12">
        <v>0</v>
      </c>
      <c r="G95" s="4">
        <v>0</v>
      </c>
      <c r="H95" s="13">
        <f t="shared" si="5"/>
        <v>0</v>
      </c>
      <c r="I95" s="4">
        <v>0</v>
      </c>
      <c r="J95" s="4"/>
      <c r="K95" s="6"/>
    </row>
    <row r="96" spans="1:11" x14ac:dyDescent="0.35">
      <c r="A96" s="18">
        <v>77</v>
      </c>
      <c r="B96" s="15"/>
      <c r="C96" s="2" t="s">
        <v>34</v>
      </c>
      <c r="D96" s="17" t="str">
        <f t="shared" si="6"/>
        <v xml:space="preserve">NDF </v>
      </c>
      <c r="E96" s="2">
        <f>+VLOOKUP(C96,'Plan comptable'!$A$2:$B$13,2,FALSE)</f>
        <v>625200</v>
      </c>
      <c r="F96" s="12">
        <v>0</v>
      </c>
      <c r="G96" s="4">
        <v>0</v>
      </c>
      <c r="H96" s="13">
        <f t="shared" si="5"/>
        <v>0</v>
      </c>
      <c r="I96" s="4">
        <v>0</v>
      </c>
      <c r="J96" s="4"/>
      <c r="K96" s="6"/>
    </row>
    <row r="97" spans="1:11" x14ac:dyDescent="0.35">
      <c r="A97" s="18">
        <v>78</v>
      </c>
      <c r="B97" s="15"/>
      <c r="C97" s="2" t="s">
        <v>34</v>
      </c>
      <c r="D97" s="17" t="str">
        <f t="shared" si="6"/>
        <v xml:space="preserve">NDF </v>
      </c>
      <c r="E97" s="2">
        <f>+VLOOKUP(C97,'Plan comptable'!$A$2:$B$13,2,FALSE)</f>
        <v>625200</v>
      </c>
      <c r="F97" s="12">
        <v>0</v>
      </c>
      <c r="G97" s="4">
        <v>0</v>
      </c>
      <c r="H97" s="13">
        <f t="shared" si="5"/>
        <v>0</v>
      </c>
      <c r="I97" s="4">
        <v>0</v>
      </c>
      <c r="J97" s="4"/>
      <c r="K97" s="6"/>
    </row>
    <row r="98" spans="1:11" x14ac:dyDescent="0.35">
      <c r="A98" s="18">
        <v>79</v>
      </c>
      <c r="B98" s="15"/>
      <c r="C98" s="2" t="s">
        <v>34</v>
      </c>
      <c r="D98" s="17" t="str">
        <f t="shared" si="6"/>
        <v xml:space="preserve">NDF </v>
      </c>
      <c r="E98" s="2">
        <f>+VLOOKUP(C98,'Plan comptable'!$A$2:$B$13,2,FALSE)</f>
        <v>625200</v>
      </c>
      <c r="F98" s="12">
        <v>0</v>
      </c>
      <c r="G98" s="4">
        <v>0</v>
      </c>
      <c r="H98" s="13">
        <f t="shared" si="5"/>
        <v>0</v>
      </c>
      <c r="I98" s="4">
        <v>0</v>
      </c>
      <c r="J98" s="4"/>
      <c r="K98" s="6"/>
    </row>
    <row r="99" spans="1:11" x14ac:dyDescent="0.35">
      <c r="A99" s="18">
        <v>80</v>
      </c>
      <c r="B99" s="15"/>
      <c r="C99" s="2" t="s">
        <v>34</v>
      </c>
      <c r="D99" s="17" t="str">
        <f t="shared" si="6"/>
        <v xml:space="preserve">NDF </v>
      </c>
      <c r="E99" s="2">
        <f>+VLOOKUP(C99,'Plan comptable'!$A$2:$B$13,2,FALSE)</f>
        <v>625200</v>
      </c>
      <c r="F99" s="12">
        <v>0</v>
      </c>
      <c r="G99" s="4">
        <v>0</v>
      </c>
      <c r="H99" s="13">
        <f t="shared" si="5"/>
        <v>0</v>
      </c>
      <c r="I99" s="4">
        <v>0</v>
      </c>
      <c r="J99" s="4"/>
      <c r="K99" s="6"/>
    </row>
    <row r="100" spans="1:11" x14ac:dyDescent="0.35">
      <c r="A100" s="18">
        <v>81</v>
      </c>
      <c r="B100" s="15"/>
      <c r="C100" s="2" t="s">
        <v>34</v>
      </c>
      <c r="D100" s="17" t="str">
        <f t="shared" si="6"/>
        <v xml:space="preserve">NDF </v>
      </c>
      <c r="E100" s="2">
        <f>+VLOOKUP(C100,'Plan comptable'!$A$2:$B$13,2,FALSE)</f>
        <v>625200</v>
      </c>
      <c r="F100" s="12">
        <v>0</v>
      </c>
      <c r="G100" s="4">
        <v>0</v>
      </c>
      <c r="H100" s="13">
        <f t="shared" si="5"/>
        <v>0</v>
      </c>
      <c r="I100" s="4">
        <v>0</v>
      </c>
      <c r="J100" s="4"/>
      <c r="K100" s="6"/>
    </row>
    <row r="101" spans="1:11" x14ac:dyDescent="0.35">
      <c r="A101" s="18">
        <v>82</v>
      </c>
      <c r="B101" s="15"/>
      <c r="C101" s="2" t="s">
        <v>34</v>
      </c>
      <c r="D101" s="17" t="str">
        <f t="shared" si="6"/>
        <v xml:space="preserve">NDF </v>
      </c>
      <c r="E101" s="2">
        <f>+VLOOKUP(C101,'Plan comptable'!$A$2:$B$13,2,FALSE)</f>
        <v>625200</v>
      </c>
      <c r="F101" s="12">
        <v>0</v>
      </c>
      <c r="G101" s="4">
        <v>0</v>
      </c>
      <c r="H101" s="13">
        <f t="shared" si="5"/>
        <v>0</v>
      </c>
      <c r="I101" s="4">
        <v>0</v>
      </c>
      <c r="J101" s="4"/>
      <c r="K101" s="6"/>
    </row>
    <row r="102" spans="1:11" x14ac:dyDescent="0.35">
      <c r="A102" s="18">
        <v>83</v>
      </c>
      <c r="B102" s="15"/>
      <c r="C102" s="2" t="s">
        <v>34</v>
      </c>
      <c r="D102" s="17" t="str">
        <f t="shared" si="6"/>
        <v xml:space="preserve">NDF </v>
      </c>
      <c r="E102" s="2">
        <f>+VLOOKUP(C102,'Plan comptable'!$A$2:$B$13,2,FALSE)</f>
        <v>625200</v>
      </c>
      <c r="F102" s="12">
        <v>0</v>
      </c>
      <c r="G102" s="4">
        <v>0</v>
      </c>
      <c r="H102" s="13">
        <f t="shared" si="5"/>
        <v>0</v>
      </c>
      <c r="I102" s="4">
        <v>0</v>
      </c>
      <c r="J102" s="4"/>
      <c r="K102" s="6"/>
    </row>
    <row r="103" spans="1:11" x14ac:dyDescent="0.35">
      <c r="A103" s="18">
        <v>84</v>
      </c>
      <c r="B103" s="15"/>
      <c r="C103" s="2" t="s">
        <v>34</v>
      </c>
      <c r="D103" s="17" t="str">
        <f t="shared" si="6"/>
        <v xml:space="preserve">NDF </v>
      </c>
      <c r="E103" s="2">
        <f>+VLOOKUP(C103,'Plan comptable'!$A$2:$B$13,2,FALSE)</f>
        <v>625200</v>
      </c>
      <c r="F103" s="12">
        <v>0</v>
      </c>
      <c r="G103" s="4">
        <v>0</v>
      </c>
      <c r="H103" s="13">
        <f t="shared" si="5"/>
        <v>0</v>
      </c>
      <c r="I103" s="4">
        <v>0</v>
      </c>
      <c r="J103" s="4"/>
      <c r="K103" s="6"/>
    </row>
    <row r="104" spans="1:11" x14ac:dyDescent="0.35">
      <c r="A104" s="18">
        <v>85</v>
      </c>
      <c r="B104" s="15"/>
      <c r="C104" s="2" t="s">
        <v>34</v>
      </c>
      <c r="D104" s="17" t="str">
        <f t="shared" si="6"/>
        <v xml:space="preserve">NDF </v>
      </c>
      <c r="E104" s="2">
        <f>+VLOOKUP(C104,'Plan comptable'!$A$2:$B$13,2,FALSE)</f>
        <v>625200</v>
      </c>
      <c r="F104" s="12">
        <v>0</v>
      </c>
      <c r="G104" s="4">
        <v>0</v>
      </c>
      <c r="H104" s="13">
        <f t="shared" si="5"/>
        <v>0</v>
      </c>
      <c r="I104" s="4">
        <v>0</v>
      </c>
      <c r="J104" s="4"/>
      <c r="K104" s="6"/>
    </row>
    <row r="105" spans="1:11" x14ac:dyDescent="0.35">
      <c r="A105" s="18">
        <v>86</v>
      </c>
      <c r="B105" s="15"/>
      <c r="C105" s="2" t="s">
        <v>34</v>
      </c>
      <c r="D105" s="17" t="str">
        <f t="shared" si="6"/>
        <v xml:space="preserve">NDF </v>
      </c>
      <c r="E105" s="2">
        <f>+VLOOKUP(C105,'Plan comptable'!$A$2:$B$13,2,FALSE)</f>
        <v>625200</v>
      </c>
      <c r="F105" s="12">
        <v>0</v>
      </c>
      <c r="G105" s="4">
        <v>0</v>
      </c>
      <c r="H105" s="13">
        <f t="shared" si="5"/>
        <v>0</v>
      </c>
      <c r="I105" s="4">
        <v>0</v>
      </c>
      <c r="J105" s="4"/>
      <c r="K105" s="6"/>
    </row>
    <row r="106" spans="1:11" x14ac:dyDescent="0.35">
      <c r="A106" s="18">
        <v>87</v>
      </c>
      <c r="B106" s="15"/>
      <c r="C106" s="2" t="s">
        <v>34</v>
      </c>
      <c r="D106" s="17" t="str">
        <f t="shared" si="6"/>
        <v xml:space="preserve">NDF </v>
      </c>
      <c r="E106" s="2">
        <f>+VLOOKUP(C106,'Plan comptable'!$A$2:$B$13,2,FALSE)</f>
        <v>625200</v>
      </c>
      <c r="F106" s="12">
        <v>0</v>
      </c>
      <c r="G106" s="4">
        <v>0</v>
      </c>
      <c r="H106" s="13">
        <f t="shared" si="5"/>
        <v>0</v>
      </c>
      <c r="I106" s="4">
        <v>0</v>
      </c>
      <c r="J106" s="4"/>
      <c r="K106" s="6"/>
    </row>
    <row r="107" spans="1:11" x14ac:dyDescent="0.35">
      <c r="A107" s="18">
        <v>88</v>
      </c>
      <c r="B107" s="15"/>
      <c r="C107" s="2" t="s">
        <v>34</v>
      </c>
      <c r="D107" s="17" t="str">
        <f t="shared" si="6"/>
        <v xml:space="preserve">NDF </v>
      </c>
      <c r="E107" s="2">
        <f>+VLOOKUP(C107,'Plan comptable'!$A$2:$B$13,2,FALSE)</f>
        <v>625200</v>
      </c>
      <c r="F107" s="12">
        <v>0</v>
      </c>
      <c r="G107" s="4">
        <v>0</v>
      </c>
      <c r="H107" s="13">
        <f t="shared" si="5"/>
        <v>0</v>
      </c>
      <c r="I107" s="4">
        <v>0</v>
      </c>
      <c r="J107" s="4"/>
      <c r="K107" s="6"/>
    </row>
    <row r="108" spans="1:11" x14ac:dyDescent="0.35">
      <c r="A108" s="18">
        <v>89</v>
      </c>
      <c r="B108" s="15"/>
      <c r="C108" s="2" t="s">
        <v>34</v>
      </c>
      <c r="D108" s="17" t="str">
        <f t="shared" si="6"/>
        <v xml:space="preserve">NDF </v>
      </c>
      <c r="E108" s="2">
        <f>+VLOOKUP(C108,'Plan comptable'!$A$2:$B$13,2,FALSE)</f>
        <v>625200</v>
      </c>
      <c r="F108" s="12">
        <v>0</v>
      </c>
      <c r="G108" s="4">
        <v>0</v>
      </c>
      <c r="H108" s="13">
        <f t="shared" si="5"/>
        <v>0</v>
      </c>
      <c r="I108" s="4">
        <v>0</v>
      </c>
      <c r="J108" s="4"/>
      <c r="K108" s="6"/>
    </row>
    <row r="109" spans="1:11" x14ac:dyDescent="0.35">
      <c r="A109" s="18">
        <v>90</v>
      </c>
      <c r="B109" s="15"/>
      <c r="C109" s="2" t="s">
        <v>34</v>
      </c>
      <c r="D109" s="17" t="str">
        <f t="shared" si="6"/>
        <v xml:space="preserve">NDF </v>
      </c>
      <c r="E109" s="2">
        <f>+VLOOKUP(C109,'Plan comptable'!$A$2:$B$13,2,FALSE)</f>
        <v>625200</v>
      </c>
      <c r="F109" s="12">
        <v>0</v>
      </c>
      <c r="G109" s="4">
        <v>0</v>
      </c>
      <c r="H109" s="13">
        <f t="shared" si="5"/>
        <v>0</v>
      </c>
      <c r="I109" s="4">
        <v>0</v>
      </c>
      <c r="J109" s="4"/>
      <c r="K109" s="6"/>
    </row>
    <row r="110" spans="1:11" x14ac:dyDescent="0.35">
      <c r="A110" s="18">
        <v>91</v>
      </c>
      <c r="B110" s="15"/>
      <c r="C110" s="2" t="s">
        <v>34</v>
      </c>
      <c r="D110" s="17" t="str">
        <f t="shared" si="6"/>
        <v xml:space="preserve">NDF </v>
      </c>
      <c r="E110" s="2">
        <f>+VLOOKUP(C110,'Plan comptable'!$A$2:$B$13,2,FALSE)</f>
        <v>625200</v>
      </c>
      <c r="F110" s="12">
        <v>0</v>
      </c>
      <c r="G110" s="4">
        <v>0</v>
      </c>
      <c r="H110" s="13">
        <f t="shared" si="5"/>
        <v>0</v>
      </c>
      <c r="I110" s="4">
        <v>0</v>
      </c>
      <c r="J110" s="4"/>
      <c r="K110" s="6"/>
    </row>
    <row r="111" spans="1:11" x14ac:dyDescent="0.35">
      <c r="A111" s="18">
        <v>92</v>
      </c>
      <c r="B111" s="15"/>
      <c r="C111" s="2" t="s">
        <v>34</v>
      </c>
      <c r="D111" s="17" t="str">
        <f t="shared" si="6"/>
        <v xml:space="preserve">NDF </v>
      </c>
      <c r="E111" s="2">
        <f>+VLOOKUP(C111,'Plan comptable'!$A$2:$B$13,2,FALSE)</f>
        <v>625200</v>
      </c>
      <c r="F111" s="12">
        <v>0</v>
      </c>
      <c r="G111" s="4">
        <v>0</v>
      </c>
      <c r="H111" s="13">
        <f t="shared" si="5"/>
        <v>0</v>
      </c>
      <c r="I111" s="4">
        <v>0</v>
      </c>
      <c r="J111" s="4"/>
      <c r="K111" s="6"/>
    </row>
    <row r="112" spans="1:11" x14ac:dyDescent="0.35">
      <c r="A112" s="18">
        <v>93</v>
      </c>
      <c r="B112" s="15"/>
      <c r="C112" s="2" t="s">
        <v>34</v>
      </c>
      <c r="D112" s="17" t="str">
        <f t="shared" si="6"/>
        <v xml:space="preserve">NDF </v>
      </c>
      <c r="E112" s="2">
        <f>+VLOOKUP(C112,'Plan comptable'!$A$2:$B$13,2,FALSE)</f>
        <v>625200</v>
      </c>
      <c r="F112" s="12">
        <v>0</v>
      </c>
      <c r="G112" s="4">
        <v>0</v>
      </c>
      <c r="H112" s="13">
        <f t="shared" si="5"/>
        <v>0</v>
      </c>
      <c r="I112" s="4">
        <v>0</v>
      </c>
      <c r="J112" s="4"/>
      <c r="K112" s="6"/>
    </row>
    <row r="113" spans="1:11" x14ac:dyDescent="0.35">
      <c r="A113" s="18">
        <v>94</v>
      </c>
      <c r="B113" s="15"/>
      <c r="C113" s="2" t="s">
        <v>34</v>
      </c>
      <c r="D113" s="17" t="str">
        <f t="shared" si="6"/>
        <v xml:space="preserve">NDF </v>
      </c>
      <c r="E113" s="2">
        <f>+VLOOKUP(C113,'Plan comptable'!$A$2:$B$13,2,FALSE)</f>
        <v>625200</v>
      </c>
      <c r="F113" s="12">
        <v>0</v>
      </c>
      <c r="G113" s="4">
        <v>0</v>
      </c>
      <c r="H113" s="13">
        <f t="shared" si="5"/>
        <v>0</v>
      </c>
      <c r="I113" s="4">
        <v>0</v>
      </c>
      <c r="J113" s="4"/>
      <c r="K113" s="6"/>
    </row>
    <row r="114" spans="1:11" x14ac:dyDescent="0.35">
      <c r="A114" s="18">
        <v>95</v>
      </c>
      <c r="B114" s="15"/>
      <c r="C114" s="2" t="s">
        <v>34</v>
      </c>
      <c r="D114" s="17" t="str">
        <f t="shared" si="6"/>
        <v xml:space="preserve">NDF </v>
      </c>
      <c r="E114" s="2">
        <f>+VLOOKUP(C114,'Plan comptable'!$A$2:$B$13,2,FALSE)</f>
        <v>625200</v>
      </c>
      <c r="F114" s="12">
        <v>0</v>
      </c>
      <c r="G114" s="4">
        <v>0</v>
      </c>
      <c r="H114" s="13">
        <f t="shared" si="5"/>
        <v>0</v>
      </c>
      <c r="I114" s="4">
        <v>0</v>
      </c>
      <c r="J114" s="4"/>
      <c r="K114" s="6"/>
    </row>
    <row r="115" spans="1:11" x14ac:dyDescent="0.35">
      <c r="A115" s="18">
        <v>96</v>
      </c>
      <c r="B115" s="15"/>
      <c r="C115" s="2" t="s">
        <v>34</v>
      </c>
      <c r="D115" s="17" t="str">
        <f t="shared" si="6"/>
        <v xml:space="preserve">NDF </v>
      </c>
      <c r="E115" s="2">
        <f>+VLOOKUP(C115,'Plan comptable'!$A$2:$B$13,2,FALSE)</f>
        <v>625200</v>
      </c>
      <c r="F115" s="12">
        <v>0</v>
      </c>
      <c r="G115" s="4">
        <v>0</v>
      </c>
      <c r="H115" s="13">
        <f t="shared" si="5"/>
        <v>0</v>
      </c>
      <c r="I115" s="4">
        <v>0</v>
      </c>
      <c r="J115" s="4"/>
      <c r="K115" s="6"/>
    </row>
    <row r="116" spans="1:11" x14ac:dyDescent="0.35">
      <c r="A116" s="18">
        <v>97</v>
      </c>
      <c r="B116" s="15"/>
      <c r="C116" s="2" t="s">
        <v>34</v>
      </c>
      <c r="D116" s="17" t="str">
        <f t="shared" si="6"/>
        <v xml:space="preserve">NDF </v>
      </c>
      <c r="E116" s="2">
        <f>+VLOOKUP(C116,'Plan comptable'!$A$2:$B$13,2,FALSE)</f>
        <v>625200</v>
      </c>
      <c r="F116" s="12">
        <v>0</v>
      </c>
      <c r="G116" s="4">
        <v>0</v>
      </c>
      <c r="H116" s="13">
        <f t="shared" si="5"/>
        <v>0</v>
      </c>
      <c r="I116" s="4">
        <v>0</v>
      </c>
      <c r="J116" s="4"/>
      <c r="K116" s="6"/>
    </row>
    <row r="117" spans="1:11" x14ac:dyDescent="0.35">
      <c r="A117" s="18">
        <v>98</v>
      </c>
      <c r="B117" s="15"/>
      <c r="C117" s="2" t="s">
        <v>34</v>
      </c>
      <c r="D117" s="17" t="str">
        <f t="shared" si="6"/>
        <v xml:space="preserve">NDF </v>
      </c>
      <c r="E117" s="2">
        <f>+VLOOKUP(C117,'Plan comptable'!$A$2:$B$13,2,FALSE)</f>
        <v>625200</v>
      </c>
      <c r="F117" s="12">
        <v>0</v>
      </c>
      <c r="G117" s="4">
        <v>0</v>
      </c>
      <c r="H117" s="13">
        <f t="shared" si="5"/>
        <v>0</v>
      </c>
      <c r="I117" s="4">
        <v>0</v>
      </c>
      <c r="J117" s="4"/>
      <c r="K117" s="6"/>
    </row>
    <row r="118" spans="1:11" x14ac:dyDescent="0.35">
      <c r="A118" s="18">
        <v>99</v>
      </c>
      <c r="B118" s="15"/>
      <c r="C118" s="2" t="s">
        <v>34</v>
      </c>
      <c r="D118" s="17" t="str">
        <f t="shared" si="6"/>
        <v xml:space="preserve">NDF </v>
      </c>
      <c r="E118" s="2">
        <f>+VLOOKUP(C118,'Plan comptable'!$A$2:$B$13,2,FALSE)</f>
        <v>625200</v>
      </c>
      <c r="F118" s="12">
        <v>0</v>
      </c>
      <c r="G118" s="4">
        <v>0</v>
      </c>
      <c r="H118" s="13">
        <f t="shared" si="5"/>
        <v>0</v>
      </c>
      <c r="I118" s="4">
        <v>0</v>
      </c>
      <c r="J118" s="4"/>
      <c r="K118" s="6"/>
    </row>
    <row r="119" spans="1:11" x14ac:dyDescent="0.35">
      <c r="A119" s="18">
        <v>100</v>
      </c>
      <c r="B119" s="15"/>
      <c r="C119" s="2" t="s">
        <v>34</v>
      </c>
      <c r="D119" s="17" t="str">
        <f t="shared" si="6"/>
        <v xml:space="preserve">NDF </v>
      </c>
      <c r="E119" s="2">
        <f>+VLOOKUP(C119,'Plan comptable'!$A$2:$B$13,2,FALSE)</f>
        <v>625200</v>
      </c>
      <c r="F119" s="12">
        <v>0</v>
      </c>
      <c r="G119" s="4">
        <v>0</v>
      </c>
      <c r="H119" s="13">
        <f t="shared" si="5"/>
        <v>0</v>
      </c>
      <c r="I119" s="4">
        <v>0</v>
      </c>
      <c r="J119" s="4"/>
      <c r="K119" s="6"/>
    </row>
    <row r="120" spans="1:11" x14ac:dyDescent="0.35">
      <c r="A120" s="18">
        <v>101</v>
      </c>
      <c r="B120" s="15"/>
      <c r="C120" s="2" t="s">
        <v>34</v>
      </c>
      <c r="D120" s="17" t="str">
        <f t="shared" si="6"/>
        <v xml:space="preserve">NDF </v>
      </c>
      <c r="E120" s="2">
        <f>+VLOOKUP(C120,'Plan comptable'!$A$2:$B$13,2,FALSE)</f>
        <v>625200</v>
      </c>
      <c r="F120" s="12">
        <v>0</v>
      </c>
      <c r="G120" s="4">
        <v>0</v>
      </c>
      <c r="H120" s="13">
        <f t="shared" si="5"/>
        <v>0</v>
      </c>
      <c r="I120" s="4">
        <v>0</v>
      </c>
      <c r="J120" s="4"/>
      <c r="K120" s="6"/>
    </row>
    <row r="121" spans="1:11" x14ac:dyDescent="0.35">
      <c r="A121" s="18">
        <v>102</v>
      </c>
      <c r="B121" s="15"/>
      <c r="C121" s="2" t="s">
        <v>34</v>
      </c>
      <c r="D121" s="17" t="str">
        <f t="shared" si="6"/>
        <v xml:space="preserve">NDF </v>
      </c>
      <c r="E121" s="2">
        <f>+VLOOKUP(C121,'Plan comptable'!$A$2:$B$13,2,FALSE)</f>
        <v>625200</v>
      </c>
      <c r="F121" s="12">
        <v>0</v>
      </c>
      <c r="G121" s="4">
        <v>0</v>
      </c>
      <c r="H121" s="13">
        <f t="shared" si="5"/>
        <v>0</v>
      </c>
      <c r="I121" s="4">
        <v>0</v>
      </c>
      <c r="J121" s="4"/>
      <c r="K121" s="6"/>
    </row>
    <row r="122" spans="1:11" x14ac:dyDescent="0.35">
      <c r="A122" s="18">
        <v>103</v>
      </c>
      <c r="B122" s="15"/>
      <c r="C122" s="2" t="s">
        <v>34</v>
      </c>
      <c r="D122" s="17" t="str">
        <f t="shared" si="6"/>
        <v xml:space="preserve">NDF </v>
      </c>
      <c r="E122" s="2">
        <f>+VLOOKUP(C122,'Plan comptable'!$A$2:$B$13,2,FALSE)</f>
        <v>625200</v>
      </c>
      <c r="F122" s="12">
        <v>0</v>
      </c>
      <c r="G122" s="4">
        <v>0</v>
      </c>
      <c r="H122" s="13">
        <f t="shared" si="5"/>
        <v>0</v>
      </c>
      <c r="I122" s="4">
        <v>0</v>
      </c>
      <c r="J122" s="4"/>
      <c r="K122" s="6"/>
    </row>
    <row r="123" spans="1:11" x14ac:dyDescent="0.35">
      <c r="A123" s="18">
        <v>104</v>
      </c>
      <c r="B123" s="15"/>
      <c r="C123" s="2" t="s">
        <v>34</v>
      </c>
      <c r="D123" s="17" t="str">
        <f t="shared" si="6"/>
        <v xml:space="preserve">NDF </v>
      </c>
      <c r="E123" s="2">
        <f>+VLOOKUP(C123,'Plan comptable'!$A$2:$B$13,2,FALSE)</f>
        <v>625200</v>
      </c>
      <c r="F123" s="12">
        <v>0</v>
      </c>
      <c r="G123" s="4">
        <v>0</v>
      </c>
      <c r="H123" s="13">
        <f t="shared" si="5"/>
        <v>0</v>
      </c>
      <c r="I123" s="4">
        <v>0</v>
      </c>
      <c r="J123" s="4"/>
      <c r="K123" s="6"/>
    </row>
    <row r="124" spans="1:11" x14ac:dyDescent="0.35">
      <c r="A124" s="18">
        <v>105</v>
      </c>
      <c r="B124" s="15"/>
      <c r="C124" s="2" t="s">
        <v>34</v>
      </c>
      <c r="D124" s="17" t="str">
        <f t="shared" si="6"/>
        <v xml:space="preserve">NDF </v>
      </c>
      <c r="E124" s="2">
        <f>+VLOOKUP(C124,'Plan comptable'!$A$2:$B$13,2,FALSE)</f>
        <v>625200</v>
      </c>
      <c r="F124" s="12">
        <v>0</v>
      </c>
      <c r="G124" s="4">
        <v>0</v>
      </c>
      <c r="H124" s="13">
        <f t="shared" si="5"/>
        <v>0</v>
      </c>
      <c r="I124" s="4">
        <v>0</v>
      </c>
      <c r="J124" s="4"/>
      <c r="K124" s="6"/>
    </row>
    <row r="125" spans="1:11" x14ac:dyDescent="0.35">
      <c r="A125" s="18">
        <v>106</v>
      </c>
      <c r="B125" s="15"/>
      <c r="C125" s="2" t="s">
        <v>34</v>
      </c>
      <c r="D125" s="17" t="str">
        <f t="shared" si="6"/>
        <v xml:space="preserve">NDF </v>
      </c>
      <c r="E125" s="2">
        <f>+VLOOKUP(C125,'Plan comptable'!$A$2:$B$13,2,FALSE)</f>
        <v>625200</v>
      </c>
      <c r="F125" s="12">
        <v>0</v>
      </c>
      <c r="G125" s="4">
        <v>0</v>
      </c>
      <c r="H125" s="13">
        <f t="shared" si="5"/>
        <v>0</v>
      </c>
      <c r="I125" s="4">
        <v>0</v>
      </c>
      <c r="J125" s="4"/>
      <c r="K125" s="6"/>
    </row>
    <row r="126" spans="1:11" x14ac:dyDescent="0.35">
      <c r="A126" s="18">
        <v>107</v>
      </c>
      <c r="B126" s="15"/>
      <c r="C126" s="2" t="s">
        <v>34</v>
      </c>
      <c r="D126" s="17" t="str">
        <f t="shared" si="6"/>
        <v xml:space="preserve">NDF </v>
      </c>
      <c r="E126" s="2">
        <f>+VLOOKUP(C126,'Plan comptable'!$A$2:$B$13,2,FALSE)</f>
        <v>625200</v>
      </c>
      <c r="F126" s="12">
        <v>0</v>
      </c>
      <c r="G126" s="4">
        <v>0</v>
      </c>
      <c r="H126" s="13">
        <f t="shared" si="5"/>
        <v>0</v>
      </c>
      <c r="I126" s="4">
        <v>0</v>
      </c>
      <c r="J126" s="4"/>
      <c r="K126" s="6"/>
    </row>
    <row r="127" spans="1:11" x14ac:dyDescent="0.35">
      <c r="A127" s="18">
        <v>108</v>
      </c>
      <c r="B127" s="15"/>
      <c r="C127" s="2" t="s">
        <v>34</v>
      </c>
      <c r="D127" s="17" t="str">
        <f t="shared" si="6"/>
        <v xml:space="preserve">NDF </v>
      </c>
      <c r="E127" s="2">
        <f>+VLOOKUP(C127,'Plan comptable'!$A$2:$B$13,2,FALSE)</f>
        <v>625200</v>
      </c>
      <c r="F127" s="12">
        <v>0</v>
      </c>
      <c r="G127" s="4">
        <v>0</v>
      </c>
      <c r="H127" s="13">
        <f t="shared" si="5"/>
        <v>0</v>
      </c>
      <c r="I127" s="4">
        <v>0</v>
      </c>
      <c r="J127" s="4"/>
      <c r="K127" s="6"/>
    </row>
    <row r="128" spans="1:11" x14ac:dyDescent="0.35">
      <c r="A128" s="18">
        <v>109</v>
      </c>
      <c r="B128" s="15"/>
      <c r="C128" s="2" t="s">
        <v>34</v>
      </c>
      <c r="D128" s="17" t="str">
        <f t="shared" si="6"/>
        <v xml:space="preserve">NDF </v>
      </c>
      <c r="E128" s="2">
        <f>+VLOOKUP(C128,'Plan comptable'!$A$2:$B$13,2,FALSE)</f>
        <v>625200</v>
      </c>
      <c r="F128" s="12">
        <v>0</v>
      </c>
      <c r="G128" s="4">
        <v>0</v>
      </c>
      <c r="H128" s="13">
        <f t="shared" si="5"/>
        <v>0</v>
      </c>
      <c r="I128" s="4">
        <v>0</v>
      </c>
      <c r="J128" s="4"/>
      <c r="K128" s="6"/>
    </row>
    <row r="129" spans="1:11" x14ac:dyDescent="0.35">
      <c r="A129" s="18">
        <v>110</v>
      </c>
      <c r="B129" s="15"/>
      <c r="C129" s="2" t="s">
        <v>34</v>
      </c>
      <c r="D129" s="17" t="str">
        <f t="shared" si="6"/>
        <v xml:space="preserve">NDF </v>
      </c>
      <c r="E129" s="2">
        <f>+VLOOKUP(C129,'Plan comptable'!$A$2:$B$13,2,FALSE)</f>
        <v>625200</v>
      </c>
      <c r="F129" s="12">
        <v>0</v>
      </c>
      <c r="G129" s="4">
        <v>0</v>
      </c>
      <c r="H129" s="13">
        <f t="shared" si="5"/>
        <v>0</v>
      </c>
      <c r="I129" s="4">
        <v>0</v>
      </c>
      <c r="J129" s="4"/>
      <c r="K129" s="6"/>
    </row>
    <row r="130" spans="1:11" x14ac:dyDescent="0.35">
      <c r="A130" s="18">
        <v>111</v>
      </c>
      <c r="B130" s="15"/>
      <c r="C130" s="2" t="s">
        <v>34</v>
      </c>
      <c r="D130" s="17" t="str">
        <f t="shared" si="6"/>
        <v xml:space="preserve">NDF </v>
      </c>
      <c r="E130" s="2">
        <f>+VLOOKUP(C130,'Plan comptable'!$A$2:$B$13,2,FALSE)</f>
        <v>625200</v>
      </c>
      <c r="F130" s="12">
        <v>0</v>
      </c>
      <c r="G130" s="4">
        <v>0</v>
      </c>
      <c r="H130" s="13">
        <f t="shared" si="5"/>
        <v>0</v>
      </c>
      <c r="I130" s="4">
        <v>0</v>
      </c>
      <c r="J130" s="4"/>
      <c r="K130" s="6"/>
    </row>
    <row r="131" spans="1:11" x14ac:dyDescent="0.35">
      <c r="A131" s="18">
        <v>112</v>
      </c>
      <c r="B131" s="15"/>
      <c r="C131" s="2" t="s">
        <v>34</v>
      </c>
      <c r="D131" s="17" t="str">
        <f t="shared" si="6"/>
        <v xml:space="preserve">NDF </v>
      </c>
      <c r="E131" s="2">
        <f>+VLOOKUP(C131,'Plan comptable'!$A$2:$B$13,2,FALSE)</f>
        <v>625200</v>
      </c>
      <c r="F131" s="12">
        <v>0</v>
      </c>
      <c r="G131" s="4">
        <v>0</v>
      </c>
      <c r="H131" s="13">
        <f t="shared" si="5"/>
        <v>0</v>
      </c>
      <c r="I131" s="4">
        <v>0</v>
      </c>
      <c r="J131" s="4"/>
      <c r="K131" s="6"/>
    </row>
    <row r="132" spans="1:11" x14ac:dyDescent="0.35">
      <c r="A132" s="18">
        <v>113</v>
      </c>
      <c r="B132" s="15"/>
      <c r="C132" s="2" t="s">
        <v>34</v>
      </c>
      <c r="D132" s="17" t="str">
        <f t="shared" si="6"/>
        <v xml:space="preserve">NDF </v>
      </c>
      <c r="E132" s="2">
        <f>+VLOOKUP(C132,'Plan comptable'!$A$2:$B$13,2,FALSE)</f>
        <v>625200</v>
      </c>
      <c r="F132" s="12">
        <v>0</v>
      </c>
      <c r="G132" s="4">
        <v>0</v>
      </c>
      <c r="H132" s="13">
        <f t="shared" si="5"/>
        <v>0</v>
      </c>
      <c r="I132" s="4">
        <v>0</v>
      </c>
      <c r="J132" s="4"/>
      <c r="K132" s="6"/>
    </row>
    <row r="133" spans="1:11" x14ac:dyDescent="0.35">
      <c r="A133" s="18">
        <v>114</v>
      </c>
      <c r="B133" s="15"/>
      <c r="C133" s="2" t="s">
        <v>34</v>
      </c>
      <c r="D133" s="17" t="str">
        <f t="shared" si="6"/>
        <v xml:space="preserve">NDF </v>
      </c>
      <c r="E133" s="2">
        <f>+VLOOKUP(C133,'Plan comptable'!$A$2:$B$13,2,FALSE)</f>
        <v>625200</v>
      </c>
      <c r="F133" s="12">
        <v>0</v>
      </c>
      <c r="G133" s="4">
        <v>0</v>
      </c>
      <c r="H133" s="13">
        <f t="shared" si="5"/>
        <v>0</v>
      </c>
      <c r="I133" s="4">
        <v>0</v>
      </c>
      <c r="J133" s="4"/>
      <c r="K133" s="6"/>
    </row>
    <row r="134" spans="1:11" x14ac:dyDescent="0.35">
      <c r="A134" s="18">
        <v>115</v>
      </c>
      <c r="B134" s="15"/>
      <c r="C134" s="2" t="s">
        <v>34</v>
      </c>
      <c r="D134" s="17" t="str">
        <f t="shared" si="6"/>
        <v xml:space="preserve">NDF </v>
      </c>
      <c r="E134" s="2">
        <f>+VLOOKUP(C134,'Plan comptable'!$A$2:$B$13,2,FALSE)</f>
        <v>625200</v>
      </c>
      <c r="F134" s="12">
        <v>0</v>
      </c>
      <c r="G134" s="4">
        <v>0</v>
      </c>
      <c r="H134" s="13">
        <f t="shared" si="5"/>
        <v>0</v>
      </c>
      <c r="I134" s="4">
        <v>0</v>
      </c>
      <c r="J134" s="4"/>
      <c r="K134" s="6"/>
    </row>
    <row r="135" spans="1:11" x14ac:dyDescent="0.35">
      <c r="A135" s="18">
        <v>116</v>
      </c>
      <c r="B135" s="15"/>
      <c r="C135" s="2" t="s">
        <v>34</v>
      </c>
      <c r="D135" s="17" t="str">
        <f t="shared" si="6"/>
        <v xml:space="preserve">NDF </v>
      </c>
      <c r="E135" s="2">
        <f>+VLOOKUP(C135,'Plan comptable'!$A$2:$B$13,2,FALSE)</f>
        <v>625200</v>
      </c>
      <c r="F135" s="12">
        <v>0</v>
      </c>
      <c r="G135" s="4">
        <v>0</v>
      </c>
      <c r="H135" s="13">
        <f t="shared" si="5"/>
        <v>0</v>
      </c>
      <c r="I135" s="4">
        <v>0</v>
      </c>
      <c r="J135" s="4"/>
      <c r="K135" s="6"/>
    </row>
    <row r="136" spans="1:11" x14ac:dyDescent="0.35">
      <c r="A136" s="18">
        <v>117</v>
      </c>
      <c r="B136" s="15"/>
      <c r="C136" s="2" t="s">
        <v>34</v>
      </c>
      <c r="D136" s="17" t="str">
        <f t="shared" si="6"/>
        <v xml:space="preserve">NDF </v>
      </c>
      <c r="E136" s="2">
        <f>+VLOOKUP(C136,'Plan comptable'!$A$2:$B$13,2,FALSE)</f>
        <v>625200</v>
      </c>
      <c r="F136" s="12">
        <v>0</v>
      </c>
      <c r="G136" s="4">
        <v>0</v>
      </c>
      <c r="H136" s="13">
        <f t="shared" si="5"/>
        <v>0</v>
      </c>
      <c r="I136" s="4">
        <v>0</v>
      </c>
      <c r="J136" s="4"/>
      <c r="K136" s="6"/>
    </row>
    <row r="137" spans="1:11" x14ac:dyDescent="0.35">
      <c r="A137" s="18">
        <v>118</v>
      </c>
      <c r="B137" s="15"/>
      <c r="C137" s="2" t="s">
        <v>34</v>
      </c>
      <c r="D137" s="17" t="str">
        <f t="shared" si="6"/>
        <v xml:space="preserve">NDF </v>
      </c>
      <c r="E137" s="2">
        <f>+VLOOKUP(C137,'Plan comptable'!$A$2:$B$13,2,FALSE)</f>
        <v>625200</v>
      </c>
      <c r="F137" s="12">
        <v>0</v>
      </c>
      <c r="G137" s="4">
        <v>0</v>
      </c>
      <c r="H137" s="13">
        <f t="shared" si="5"/>
        <v>0</v>
      </c>
      <c r="I137" s="4">
        <v>0</v>
      </c>
      <c r="J137" s="4"/>
      <c r="K137" s="6"/>
    </row>
    <row r="138" spans="1:11" x14ac:dyDescent="0.35">
      <c r="A138" s="18">
        <v>119</v>
      </c>
      <c r="B138" s="15"/>
      <c r="C138" s="2" t="s">
        <v>34</v>
      </c>
      <c r="D138" s="17" t="str">
        <f t="shared" si="6"/>
        <v xml:space="preserve">NDF </v>
      </c>
      <c r="E138" s="2">
        <f>+VLOOKUP(C138,'Plan comptable'!$A$2:$B$13,2,FALSE)</f>
        <v>625200</v>
      </c>
      <c r="F138" s="12">
        <v>0</v>
      </c>
      <c r="G138" s="4">
        <v>0</v>
      </c>
      <c r="H138" s="13">
        <f t="shared" si="5"/>
        <v>0</v>
      </c>
      <c r="I138" s="4">
        <v>0</v>
      </c>
      <c r="J138" s="4"/>
      <c r="K138" s="6"/>
    </row>
    <row r="139" spans="1:11" x14ac:dyDescent="0.35">
      <c r="A139" s="18">
        <v>120</v>
      </c>
      <c r="B139" s="15"/>
      <c r="C139" s="2" t="s">
        <v>34</v>
      </c>
      <c r="D139" s="17" t="str">
        <f t="shared" si="6"/>
        <v xml:space="preserve">NDF </v>
      </c>
      <c r="E139" s="2">
        <f>+VLOOKUP(C139,'Plan comptable'!$A$2:$B$13,2,FALSE)</f>
        <v>625200</v>
      </c>
      <c r="F139" s="12">
        <v>0</v>
      </c>
      <c r="G139" s="4">
        <v>0</v>
      </c>
      <c r="H139" s="13">
        <f t="shared" si="5"/>
        <v>0</v>
      </c>
      <c r="I139" s="4">
        <v>0</v>
      </c>
      <c r="J139" s="4"/>
      <c r="K139" s="6"/>
    </row>
    <row r="140" spans="1:11" x14ac:dyDescent="0.35">
      <c r="A140" s="18">
        <v>121</v>
      </c>
      <c r="B140" s="15"/>
      <c r="C140" s="2" t="s">
        <v>34</v>
      </c>
      <c r="D140" s="17" t="str">
        <f t="shared" si="6"/>
        <v xml:space="preserve">NDF </v>
      </c>
      <c r="E140" s="2">
        <f>+VLOOKUP(C140,'Plan comptable'!$A$2:$B$13,2,FALSE)</f>
        <v>625200</v>
      </c>
      <c r="F140" s="12">
        <v>0</v>
      </c>
      <c r="G140" s="4">
        <v>0</v>
      </c>
      <c r="H140" s="13">
        <f t="shared" si="5"/>
        <v>0</v>
      </c>
      <c r="I140" s="4">
        <v>0</v>
      </c>
      <c r="J140" s="4"/>
      <c r="K140" s="6"/>
    </row>
    <row r="141" spans="1:11" x14ac:dyDescent="0.35">
      <c r="A141" s="18">
        <v>122</v>
      </c>
      <c r="B141" s="15"/>
      <c r="C141" s="2" t="s">
        <v>34</v>
      </c>
      <c r="D141" s="17" t="str">
        <f t="shared" si="6"/>
        <v xml:space="preserve">NDF </v>
      </c>
      <c r="E141" s="2">
        <f>+VLOOKUP(C141,'Plan comptable'!$A$2:$B$13,2,FALSE)</f>
        <v>625200</v>
      </c>
      <c r="F141" s="12">
        <v>0</v>
      </c>
      <c r="G141" s="4">
        <v>0</v>
      </c>
      <c r="H141" s="13">
        <f t="shared" si="5"/>
        <v>0</v>
      </c>
      <c r="I141" s="4">
        <v>0</v>
      </c>
      <c r="J141" s="4"/>
      <c r="K141" s="6"/>
    </row>
    <row r="142" spans="1:11" x14ac:dyDescent="0.35">
      <c r="A142" s="18">
        <v>123</v>
      </c>
      <c r="B142" s="15"/>
      <c r="C142" s="2" t="s">
        <v>34</v>
      </c>
      <c r="D142" s="17" t="str">
        <f t="shared" si="6"/>
        <v xml:space="preserve">NDF </v>
      </c>
      <c r="E142" s="2">
        <f>+VLOOKUP(C142,'Plan comptable'!$A$2:$B$13,2,FALSE)</f>
        <v>625200</v>
      </c>
      <c r="F142" s="12">
        <v>0</v>
      </c>
      <c r="G142" s="4">
        <v>0</v>
      </c>
      <c r="H142" s="13">
        <f t="shared" si="5"/>
        <v>0</v>
      </c>
      <c r="I142" s="4">
        <v>0</v>
      </c>
      <c r="J142" s="4"/>
      <c r="K142" s="6"/>
    </row>
    <row r="143" spans="1:11" x14ac:dyDescent="0.35">
      <c r="A143" s="18">
        <v>124</v>
      </c>
      <c r="B143" s="15"/>
      <c r="C143" s="2" t="s">
        <v>34</v>
      </c>
      <c r="D143" s="17" t="str">
        <f t="shared" si="6"/>
        <v xml:space="preserve">NDF </v>
      </c>
      <c r="E143" s="2">
        <f>+VLOOKUP(C143,'Plan comptable'!$A$2:$B$13,2,FALSE)</f>
        <v>625200</v>
      </c>
      <c r="F143" s="12">
        <v>0</v>
      </c>
      <c r="G143" s="4">
        <v>0</v>
      </c>
      <c r="H143" s="13">
        <f t="shared" si="5"/>
        <v>0</v>
      </c>
      <c r="I143" s="4">
        <v>0</v>
      </c>
      <c r="J143" s="4"/>
      <c r="K143" s="6"/>
    </row>
    <row r="144" spans="1:11" x14ac:dyDescent="0.35">
      <c r="A144" s="18">
        <v>125</v>
      </c>
      <c r="B144" s="15"/>
      <c r="C144" s="2" t="s">
        <v>34</v>
      </c>
      <c r="D144" s="17" t="str">
        <f t="shared" si="6"/>
        <v xml:space="preserve">NDF </v>
      </c>
      <c r="E144" s="2">
        <f>+VLOOKUP(C144,'Plan comptable'!$A$2:$B$13,2,FALSE)</f>
        <v>625200</v>
      </c>
      <c r="F144" s="12">
        <v>0</v>
      </c>
      <c r="G144" s="4">
        <v>0</v>
      </c>
      <c r="H144" s="13">
        <f t="shared" si="5"/>
        <v>0</v>
      </c>
      <c r="I144" s="4">
        <v>0</v>
      </c>
      <c r="J144" s="4"/>
      <c r="K144" s="6"/>
    </row>
    <row r="145" spans="1:11" x14ac:dyDescent="0.35">
      <c r="A145" s="18">
        <v>126</v>
      </c>
      <c r="B145" s="15"/>
      <c r="C145" s="2" t="s">
        <v>34</v>
      </c>
      <c r="D145" s="17" t="str">
        <f t="shared" si="6"/>
        <v xml:space="preserve">NDF </v>
      </c>
      <c r="E145" s="2">
        <f>+VLOOKUP(C145,'Plan comptable'!$A$2:$B$13,2,FALSE)</f>
        <v>625200</v>
      </c>
      <c r="F145" s="12">
        <v>0</v>
      </c>
      <c r="G145" s="4">
        <v>0</v>
      </c>
      <c r="H145" s="13">
        <f t="shared" si="5"/>
        <v>0</v>
      </c>
      <c r="I145" s="4">
        <v>0</v>
      </c>
      <c r="J145" s="4"/>
      <c r="K145" s="6"/>
    </row>
    <row r="146" spans="1:11" x14ac:dyDescent="0.35">
      <c r="A146" s="18">
        <v>127</v>
      </c>
      <c r="B146" s="15"/>
      <c r="C146" s="2" t="s">
        <v>34</v>
      </c>
      <c r="D146" s="17" t="str">
        <f t="shared" si="6"/>
        <v xml:space="preserve">NDF </v>
      </c>
      <c r="E146" s="2">
        <f>+VLOOKUP(C146,'Plan comptable'!$A$2:$B$13,2,FALSE)</f>
        <v>625200</v>
      </c>
      <c r="F146" s="12">
        <v>0</v>
      </c>
      <c r="G146" s="4">
        <v>0</v>
      </c>
      <c r="H146" s="13">
        <f t="shared" si="5"/>
        <v>0</v>
      </c>
      <c r="I146" s="4">
        <v>0</v>
      </c>
      <c r="J146" s="4"/>
      <c r="K146" s="6"/>
    </row>
    <row r="147" spans="1:11" x14ac:dyDescent="0.35">
      <c r="A147" s="18">
        <v>128</v>
      </c>
      <c r="B147" s="15"/>
      <c r="C147" s="2" t="s">
        <v>34</v>
      </c>
      <c r="D147" s="17" t="str">
        <f t="shared" si="6"/>
        <v xml:space="preserve">NDF </v>
      </c>
      <c r="E147" s="2">
        <f>+VLOOKUP(C147,'Plan comptable'!$A$2:$B$13,2,FALSE)</f>
        <v>625200</v>
      </c>
      <c r="F147" s="12">
        <v>0</v>
      </c>
      <c r="G147" s="4">
        <v>0</v>
      </c>
      <c r="H147" s="13">
        <f t="shared" si="5"/>
        <v>0</v>
      </c>
      <c r="I147" s="4">
        <v>0</v>
      </c>
      <c r="J147" s="4"/>
      <c r="K147" s="6"/>
    </row>
    <row r="148" spans="1:11" x14ac:dyDescent="0.35">
      <c r="A148" s="18">
        <v>129</v>
      </c>
      <c r="B148" s="15"/>
      <c r="C148" s="2" t="s">
        <v>34</v>
      </c>
      <c r="D148" s="17" t="str">
        <f t="shared" si="6"/>
        <v xml:space="preserve">NDF </v>
      </c>
      <c r="E148" s="2">
        <f>+VLOOKUP(C148,'Plan comptable'!$A$2:$B$13,2,FALSE)</f>
        <v>625200</v>
      </c>
      <c r="F148" s="12">
        <v>0</v>
      </c>
      <c r="G148" s="4">
        <v>0</v>
      </c>
      <c r="H148" s="13">
        <f t="shared" si="5"/>
        <v>0</v>
      </c>
      <c r="I148" s="4">
        <v>0</v>
      </c>
      <c r="J148" s="4"/>
      <c r="K148" s="6"/>
    </row>
    <row r="149" spans="1:11" x14ac:dyDescent="0.35">
      <c r="A149" s="18">
        <v>130</v>
      </c>
      <c r="B149" s="15"/>
      <c r="C149" s="2" t="s">
        <v>34</v>
      </c>
      <c r="D149" s="17" t="str">
        <f t="shared" si="6"/>
        <v xml:space="preserve">NDF </v>
      </c>
      <c r="E149" s="2">
        <f>+VLOOKUP(C149,'Plan comptable'!$A$2:$B$13,2,FALSE)</f>
        <v>625200</v>
      </c>
      <c r="F149" s="12">
        <v>0</v>
      </c>
      <c r="G149" s="4">
        <v>0</v>
      </c>
      <c r="H149" s="13">
        <f t="shared" ref="H149:H212" si="7">+F149+G149</f>
        <v>0</v>
      </c>
      <c r="I149" s="4">
        <v>0</v>
      </c>
      <c r="J149" s="4"/>
      <c r="K149" s="6"/>
    </row>
    <row r="150" spans="1:11" x14ac:dyDescent="0.35">
      <c r="A150" s="18">
        <v>131</v>
      </c>
      <c r="B150" s="15"/>
      <c r="C150" s="2" t="s">
        <v>34</v>
      </c>
      <c r="D150" s="17" t="str">
        <f t="shared" ref="D150:D213" si="8">D149</f>
        <v xml:space="preserve">NDF </v>
      </c>
      <c r="E150" s="2">
        <f>+VLOOKUP(C150,'Plan comptable'!$A$2:$B$13,2,FALSE)</f>
        <v>625200</v>
      </c>
      <c r="F150" s="12">
        <v>0</v>
      </c>
      <c r="G150" s="4">
        <v>0</v>
      </c>
      <c r="H150" s="13">
        <f t="shared" si="7"/>
        <v>0</v>
      </c>
      <c r="I150" s="4">
        <v>0</v>
      </c>
      <c r="J150" s="4"/>
      <c r="K150" s="6"/>
    </row>
    <row r="151" spans="1:11" x14ac:dyDescent="0.35">
      <c r="A151" s="18">
        <v>132</v>
      </c>
      <c r="B151" s="15"/>
      <c r="C151" s="2" t="s">
        <v>34</v>
      </c>
      <c r="D151" s="17" t="str">
        <f t="shared" si="8"/>
        <v xml:space="preserve">NDF </v>
      </c>
      <c r="E151" s="2">
        <f>+VLOOKUP(C151,'Plan comptable'!$A$2:$B$13,2,FALSE)</f>
        <v>625200</v>
      </c>
      <c r="F151" s="12">
        <v>0</v>
      </c>
      <c r="G151" s="4">
        <v>0</v>
      </c>
      <c r="H151" s="13">
        <f t="shared" si="7"/>
        <v>0</v>
      </c>
      <c r="I151" s="4">
        <v>0</v>
      </c>
      <c r="J151" s="4"/>
      <c r="K151" s="6"/>
    </row>
    <row r="152" spans="1:11" x14ac:dyDescent="0.35">
      <c r="A152" s="18">
        <v>133</v>
      </c>
      <c r="B152" s="15"/>
      <c r="C152" s="2" t="s">
        <v>34</v>
      </c>
      <c r="D152" s="17" t="str">
        <f t="shared" si="8"/>
        <v xml:space="preserve">NDF </v>
      </c>
      <c r="E152" s="2">
        <f>+VLOOKUP(C152,'Plan comptable'!$A$2:$B$13,2,FALSE)</f>
        <v>625200</v>
      </c>
      <c r="F152" s="12">
        <v>0</v>
      </c>
      <c r="G152" s="4">
        <v>0</v>
      </c>
      <c r="H152" s="13">
        <f t="shared" si="7"/>
        <v>0</v>
      </c>
      <c r="I152" s="4">
        <v>0</v>
      </c>
      <c r="J152" s="4"/>
      <c r="K152" s="6"/>
    </row>
    <row r="153" spans="1:11" x14ac:dyDescent="0.35">
      <c r="A153" s="18">
        <v>134</v>
      </c>
      <c r="B153" s="15"/>
      <c r="C153" s="2" t="s">
        <v>34</v>
      </c>
      <c r="D153" s="17" t="str">
        <f t="shared" si="8"/>
        <v xml:space="preserve">NDF </v>
      </c>
      <c r="E153" s="2">
        <f>+VLOOKUP(C153,'Plan comptable'!$A$2:$B$13,2,FALSE)</f>
        <v>625200</v>
      </c>
      <c r="F153" s="12">
        <v>0</v>
      </c>
      <c r="G153" s="4">
        <v>0</v>
      </c>
      <c r="H153" s="13">
        <f t="shared" si="7"/>
        <v>0</v>
      </c>
      <c r="I153" s="4">
        <v>0</v>
      </c>
      <c r="J153" s="4"/>
      <c r="K153" s="6"/>
    </row>
    <row r="154" spans="1:11" x14ac:dyDescent="0.35">
      <c r="A154" s="18">
        <v>135</v>
      </c>
      <c r="B154" s="15"/>
      <c r="C154" s="2" t="s">
        <v>34</v>
      </c>
      <c r="D154" s="17" t="str">
        <f t="shared" si="8"/>
        <v xml:space="preserve">NDF </v>
      </c>
      <c r="E154" s="2">
        <f>+VLOOKUP(C154,'Plan comptable'!$A$2:$B$13,2,FALSE)</f>
        <v>625200</v>
      </c>
      <c r="F154" s="12">
        <v>0</v>
      </c>
      <c r="G154" s="4">
        <v>0</v>
      </c>
      <c r="H154" s="13">
        <f t="shared" si="7"/>
        <v>0</v>
      </c>
      <c r="I154" s="4">
        <v>0</v>
      </c>
      <c r="J154" s="4"/>
      <c r="K154" s="6"/>
    </row>
    <row r="155" spans="1:11" x14ac:dyDescent="0.35">
      <c r="A155" s="18">
        <v>136</v>
      </c>
      <c r="B155" s="15"/>
      <c r="C155" s="2" t="s">
        <v>34</v>
      </c>
      <c r="D155" s="17" t="str">
        <f t="shared" si="8"/>
        <v xml:space="preserve">NDF </v>
      </c>
      <c r="E155" s="2">
        <f>+VLOOKUP(C155,'Plan comptable'!$A$2:$B$13,2,FALSE)</f>
        <v>625200</v>
      </c>
      <c r="F155" s="12">
        <v>0</v>
      </c>
      <c r="G155" s="4">
        <v>0</v>
      </c>
      <c r="H155" s="13">
        <f t="shared" si="7"/>
        <v>0</v>
      </c>
      <c r="I155" s="4">
        <v>0</v>
      </c>
      <c r="J155" s="4"/>
      <c r="K155" s="6"/>
    </row>
    <row r="156" spans="1:11" x14ac:dyDescent="0.35">
      <c r="A156" s="18">
        <v>137</v>
      </c>
      <c r="B156" s="15"/>
      <c r="C156" s="2" t="s">
        <v>34</v>
      </c>
      <c r="D156" s="17" t="str">
        <f t="shared" si="8"/>
        <v xml:space="preserve">NDF </v>
      </c>
      <c r="E156" s="2">
        <f>+VLOOKUP(C156,'Plan comptable'!$A$2:$B$13,2,FALSE)</f>
        <v>625200</v>
      </c>
      <c r="F156" s="12">
        <v>0</v>
      </c>
      <c r="G156" s="4">
        <v>0</v>
      </c>
      <c r="H156" s="13">
        <f t="shared" si="7"/>
        <v>0</v>
      </c>
      <c r="I156" s="4">
        <v>0</v>
      </c>
      <c r="J156" s="4"/>
      <c r="K156" s="6"/>
    </row>
    <row r="157" spans="1:11" x14ac:dyDescent="0.35">
      <c r="A157" s="18">
        <v>138</v>
      </c>
      <c r="B157" s="15"/>
      <c r="C157" s="2" t="s">
        <v>34</v>
      </c>
      <c r="D157" s="17" t="str">
        <f t="shared" si="8"/>
        <v xml:space="preserve">NDF </v>
      </c>
      <c r="E157" s="2">
        <f>+VLOOKUP(C157,'Plan comptable'!$A$2:$B$13,2,FALSE)</f>
        <v>625200</v>
      </c>
      <c r="F157" s="12">
        <v>0</v>
      </c>
      <c r="G157" s="4">
        <v>0</v>
      </c>
      <c r="H157" s="13">
        <f t="shared" si="7"/>
        <v>0</v>
      </c>
      <c r="I157" s="4">
        <v>0</v>
      </c>
      <c r="J157" s="4"/>
      <c r="K157" s="6"/>
    </row>
    <row r="158" spans="1:11" x14ac:dyDescent="0.35">
      <c r="A158" s="18">
        <v>139</v>
      </c>
      <c r="B158" s="15"/>
      <c r="C158" s="2" t="s">
        <v>34</v>
      </c>
      <c r="D158" s="17" t="str">
        <f t="shared" si="8"/>
        <v xml:space="preserve">NDF </v>
      </c>
      <c r="E158" s="2">
        <f>+VLOOKUP(C158,'Plan comptable'!$A$2:$B$13,2,FALSE)</f>
        <v>625200</v>
      </c>
      <c r="F158" s="12">
        <v>0</v>
      </c>
      <c r="G158" s="4">
        <v>0</v>
      </c>
      <c r="H158" s="13">
        <f t="shared" si="7"/>
        <v>0</v>
      </c>
      <c r="I158" s="4">
        <v>0</v>
      </c>
      <c r="J158" s="4"/>
      <c r="K158" s="6"/>
    </row>
    <row r="159" spans="1:11" x14ac:dyDescent="0.35">
      <c r="A159" s="18">
        <v>140</v>
      </c>
      <c r="B159" s="15"/>
      <c r="C159" s="2" t="s">
        <v>34</v>
      </c>
      <c r="D159" s="17" t="str">
        <f t="shared" si="8"/>
        <v xml:space="preserve">NDF </v>
      </c>
      <c r="E159" s="2">
        <f>+VLOOKUP(C159,'Plan comptable'!$A$2:$B$13,2,FALSE)</f>
        <v>625200</v>
      </c>
      <c r="F159" s="12">
        <v>0</v>
      </c>
      <c r="G159" s="4">
        <v>0</v>
      </c>
      <c r="H159" s="13">
        <f t="shared" si="7"/>
        <v>0</v>
      </c>
      <c r="I159" s="4">
        <v>0</v>
      </c>
      <c r="J159" s="4"/>
      <c r="K159" s="6"/>
    </row>
    <row r="160" spans="1:11" x14ac:dyDescent="0.35">
      <c r="A160" s="18">
        <v>141</v>
      </c>
      <c r="B160" s="15"/>
      <c r="C160" s="2" t="s">
        <v>34</v>
      </c>
      <c r="D160" s="17" t="str">
        <f t="shared" si="8"/>
        <v xml:space="preserve">NDF </v>
      </c>
      <c r="E160" s="2">
        <f>+VLOOKUP(C160,'Plan comptable'!$A$2:$B$13,2,FALSE)</f>
        <v>625200</v>
      </c>
      <c r="F160" s="12">
        <v>0</v>
      </c>
      <c r="G160" s="4">
        <v>0</v>
      </c>
      <c r="H160" s="13">
        <f t="shared" si="7"/>
        <v>0</v>
      </c>
      <c r="I160" s="4">
        <v>0</v>
      </c>
      <c r="J160" s="4"/>
      <c r="K160" s="6"/>
    </row>
    <row r="161" spans="1:11" x14ac:dyDescent="0.35">
      <c r="A161" s="18">
        <v>142</v>
      </c>
      <c r="B161" s="15"/>
      <c r="C161" s="2" t="s">
        <v>34</v>
      </c>
      <c r="D161" s="17" t="str">
        <f t="shared" si="8"/>
        <v xml:space="preserve">NDF </v>
      </c>
      <c r="E161" s="2">
        <f>+VLOOKUP(C161,'Plan comptable'!$A$2:$B$13,2,FALSE)</f>
        <v>625200</v>
      </c>
      <c r="F161" s="12">
        <v>0</v>
      </c>
      <c r="G161" s="4">
        <v>0</v>
      </c>
      <c r="H161" s="13">
        <f t="shared" si="7"/>
        <v>0</v>
      </c>
      <c r="I161" s="4">
        <v>0</v>
      </c>
      <c r="J161" s="4"/>
      <c r="K161" s="6"/>
    </row>
    <row r="162" spans="1:11" x14ac:dyDescent="0.35">
      <c r="A162" s="18">
        <v>143</v>
      </c>
      <c r="B162" s="15"/>
      <c r="C162" s="2" t="s">
        <v>34</v>
      </c>
      <c r="D162" s="17" t="str">
        <f t="shared" si="8"/>
        <v xml:space="preserve">NDF </v>
      </c>
      <c r="E162" s="2">
        <f>+VLOOKUP(C162,'Plan comptable'!$A$2:$B$13,2,FALSE)</f>
        <v>625200</v>
      </c>
      <c r="F162" s="12">
        <v>0</v>
      </c>
      <c r="G162" s="4">
        <v>0</v>
      </c>
      <c r="H162" s="13">
        <f t="shared" si="7"/>
        <v>0</v>
      </c>
      <c r="I162" s="4">
        <v>0</v>
      </c>
      <c r="J162" s="4"/>
      <c r="K162" s="6"/>
    </row>
    <row r="163" spans="1:11" x14ac:dyDescent="0.35">
      <c r="A163" s="18">
        <v>144</v>
      </c>
      <c r="B163" s="15"/>
      <c r="C163" s="2" t="s">
        <v>34</v>
      </c>
      <c r="D163" s="17" t="str">
        <f t="shared" si="8"/>
        <v xml:space="preserve">NDF </v>
      </c>
      <c r="E163" s="2">
        <f>+VLOOKUP(C163,'Plan comptable'!$A$2:$B$13,2,FALSE)</f>
        <v>625200</v>
      </c>
      <c r="F163" s="12">
        <v>0</v>
      </c>
      <c r="G163" s="4">
        <v>0</v>
      </c>
      <c r="H163" s="13">
        <f t="shared" si="7"/>
        <v>0</v>
      </c>
      <c r="I163" s="4">
        <v>0</v>
      </c>
      <c r="J163" s="4"/>
      <c r="K163" s="6"/>
    </row>
    <row r="164" spans="1:11" x14ac:dyDescent="0.35">
      <c r="A164" s="18">
        <v>145</v>
      </c>
      <c r="B164" s="15"/>
      <c r="C164" s="2" t="s">
        <v>34</v>
      </c>
      <c r="D164" s="17" t="str">
        <f t="shared" si="8"/>
        <v xml:space="preserve">NDF </v>
      </c>
      <c r="E164" s="2">
        <f>+VLOOKUP(C164,'Plan comptable'!$A$2:$B$13,2,FALSE)</f>
        <v>625200</v>
      </c>
      <c r="F164" s="12">
        <v>0</v>
      </c>
      <c r="G164" s="4">
        <v>0</v>
      </c>
      <c r="H164" s="13">
        <f t="shared" si="7"/>
        <v>0</v>
      </c>
      <c r="I164" s="4">
        <v>0</v>
      </c>
      <c r="J164" s="4"/>
      <c r="K164" s="6"/>
    </row>
    <row r="165" spans="1:11" x14ac:dyDescent="0.35">
      <c r="A165" s="18">
        <v>146</v>
      </c>
      <c r="B165" s="15"/>
      <c r="C165" s="2" t="s">
        <v>34</v>
      </c>
      <c r="D165" s="17" t="str">
        <f t="shared" si="8"/>
        <v xml:space="preserve">NDF </v>
      </c>
      <c r="E165" s="2">
        <f>+VLOOKUP(C165,'Plan comptable'!$A$2:$B$13,2,FALSE)</f>
        <v>625200</v>
      </c>
      <c r="F165" s="12">
        <v>0</v>
      </c>
      <c r="G165" s="4">
        <v>0</v>
      </c>
      <c r="H165" s="13">
        <f t="shared" si="7"/>
        <v>0</v>
      </c>
      <c r="I165" s="4">
        <v>0</v>
      </c>
      <c r="J165" s="4"/>
      <c r="K165" s="6"/>
    </row>
    <row r="166" spans="1:11" x14ac:dyDescent="0.35">
      <c r="A166" s="18">
        <v>147</v>
      </c>
      <c r="B166" s="15"/>
      <c r="C166" s="2" t="s">
        <v>34</v>
      </c>
      <c r="D166" s="17" t="str">
        <f t="shared" si="8"/>
        <v xml:space="preserve">NDF </v>
      </c>
      <c r="E166" s="2">
        <f>+VLOOKUP(C166,'Plan comptable'!$A$2:$B$13,2,FALSE)</f>
        <v>625200</v>
      </c>
      <c r="F166" s="12">
        <v>0</v>
      </c>
      <c r="G166" s="4">
        <v>0</v>
      </c>
      <c r="H166" s="13">
        <f t="shared" si="7"/>
        <v>0</v>
      </c>
      <c r="I166" s="4">
        <v>0</v>
      </c>
      <c r="J166" s="4"/>
      <c r="K166" s="6"/>
    </row>
    <row r="167" spans="1:11" x14ac:dyDescent="0.35">
      <c r="A167" s="18">
        <v>148</v>
      </c>
      <c r="B167" s="15"/>
      <c r="C167" s="2" t="s">
        <v>34</v>
      </c>
      <c r="D167" s="17" t="str">
        <f t="shared" si="8"/>
        <v xml:space="preserve">NDF </v>
      </c>
      <c r="E167" s="2">
        <f>+VLOOKUP(C167,'Plan comptable'!$A$2:$B$13,2,FALSE)</f>
        <v>625200</v>
      </c>
      <c r="F167" s="12">
        <v>0</v>
      </c>
      <c r="G167" s="4">
        <v>0</v>
      </c>
      <c r="H167" s="13">
        <f t="shared" si="7"/>
        <v>0</v>
      </c>
      <c r="I167" s="4">
        <v>0</v>
      </c>
      <c r="J167" s="4"/>
      <c r="K167" s="6"/>
    </row>
    <row r="168" spans="1:11" x14ac:dyDescent="0.35">
      <c r="A168" s="18">
        <v>149</v>
      </c>
      <c r="B168" s="15"/>
      <c r="C168" s="2" t="s">
        <v>34</v>
      </c>
      <c r="D168" s="17" t="str">
        <f t="shared" si="8"/>
        <v xml:space="preserve">NDF </v>
      </c>
      <c r="E168" s="2">
        <f>+VLOOKUP(C168,'Plan comptable'!$A$2:$B$13,2,FALSE)</f>
        <v>625200</v>
      </c>
      <c r="F168" s="12">
        <v>0</v>
      </c>
      <c r="G168" s="4">
        <v>0</v>
      </c>
      <c r="H168" s="13">
        <f t="shared" si="7"/>
        <v>0</v>
      </c>
      <c r="I168" s="4">
        <v>0</v>
      </c>
      <c r="J168" s="4"/>
      <c r="K168" s="6"/>
    </row>
    <row r="169" spans="1:11" x14ac:dyDescent="0.35">
      <c r="A169" s="18">
        <v>150</v>
      </c>
      <c r="B169" s="15"/>
      <c r="C169" s="2" t="s">
        <v>34</v>
      </c>
      <c r="D169" s="17" t="str">
        <f t="shared" si="8"/>
        <v xml:space="preserve">NDF </v>
      </c>
      <c r="E169" s="2">
        <f>+VLOOKUP(C169,'Plan comptable'!$A$2:$B$13,2,FALSE)</f>
        <v>625200</v>
      </c>
      <c r="F169" s="12">
        <v>0</v>
      </c>
      <c r="G169" s="4">
        <v>0</v>
      </c>
      <c r="H169" s="13">
        <f t="shared" si="7"/>
        <v>0</v>
      </c>
      <c r="I169" s="4">
        <v>0</v>
      </c>
      <c r="J169" s="4"/>
      <c r="K169" s="6"/>
    </row>
    <row r="170" spans="1:11" x14ac:dyDescent="0.35">
      <c r="A170" s="18">
        <v>151</v>
      </c>
      <c r="B170" s="15"/>
      <c r="C170" s="2" t="s">
        <v>34</v>
      </c>
      <c r="D170" s="17" t="str">
        <f t="shared" si="8"/>
        <v xml:space="preserve">NDF </v>
      </c>
      <c r="E170" s="2">
        <f>+VLOOKUP(C170,'Plan comptable'!$A$2:$B$13,2,FALSE)</f>
        <v>625200</v>
      </c>
      <c r="F170" s="12">
        <v>0</v>
      </c>
      <c r="G170" s="4">
        <v>0</v>
      </c>
      <c r="H170" s="13">
        <f t="shared" si="7"/>
        <v>0</v>
      </c>
      <c r="I170" s="4">
        <v>0</v>
      </c>
      <c r="J170" s="4"/>
      <c r="K170" s="6"/>
    </row>
    <row r="171" spans="1:11" x14ac:dyDescent="0.35">
      <c r="A171" s="18">
        <v>152</v>
      </c>
      <c r="B171" s="15"/>
      <c r="C171" s="2" t="s">
        <v>34</v>
      </c>
      <c r="D171" s="17" t="str">
        <f t="shared" si="8"/>
        <v xml:space="preserve">NDF </v>
      </c>
      <c r="E171" s="2">
        <f>+VLOOKUP(C171,'Plan comptable'!$A$2:$B$13,2,FALSE)</f>
        <v>625200</v>
      </c>
      <c r="F171" s="12">
        <v>0</v>
      </c>
      <c r="G171" s="4">
        <v>0</v>
      </c>
      <c r="H171" s="13">
        <f t="shared" si="7"/>
        <v>0</v>
      </c>
      <c r="I171" s="4">
        <v>0</v>
      </c>
      <c r="J171" s="4"/>
      <c r="K171" s="6"/>
    </row>
    <row r="172" spans="1:11" x14ac:dyDescent="0.35">
      <c r="A172" s="18">
        <v>153</v>
      </c>
      <c r="B172" s="15"/>
      <c r="C172" s="2" t="s">
        <v>34</v>
      </c>
      <c r="D172" s="17" t="str">
        <f t="shared" si="8"/>
        <v xml:space="preserve">NDF </v>
      </c>
      <c r="E172" s="2">
        <f>+VLOOKUP(C172,'Plan comptable'!$A$2:$B$13,2,FALSE)</f>
        <v>625200</v>
      </c>
      <c r="F172" s="12">
        <v>0</v>
      </c>
      <c r="G172" s="4">
        <v>0</v>
      </c>
      <c r="H172" s="13">
        <f t="shared" si="7"/>
        <v>0</v>
      </c>
      <c r="I172" s="4">
        <v>0</v>
      </c>
      <c r="J172" s="4"/>
      <c r="K172" s="6"/>
    </row>
    <row r="173" spans="1:11" x14ac:dyDescent="0.35">
      <c r="A173" s="18">
        <v>154</v>
      </c>
      <c r="B173" s="15"/>
      <c r="C173" s="2" t="s">
        <v>34</v>
      </c>
      <c r="D173" s="17" t="str">
        <f t="shared" si="8"/>
        <v xml:space="preserve">NDF </v>
      </c>
      <c r="E173" s="2">
        <f>+VLOOKUP(C173,'Plan comptable'!$A$2:$B$13,2,FALSE)</f>
        <v>625200</v>
      </c>
      <c r="F173" s="12">
        <v>0</v>
      </c>
      <c r="G173" s="4">
        <v>0</v>
      </c>
      <c r="H173" s="13">
        <f t="shared" si="7"/>
        <v>0</v>
      </c>
      <c r="I173" s="4">
        <v>0</v>
      </c>
      <c r="J173" s="4"/>
      <c r="K173" s="6"/>
    </row>
    <row r="174" spans="1:11" x14ac:dyDescent="0.35">
      <c r="A174" s="18">
        <v>155</v>
      </c>
      <c r="B174" s="15"/>
      <c r="C174" s="2" t="s">
        <v>34</v>
      </c>
      <c r="D174" s="17" t="str">
        <f t="shared" si="8"/>
        <v xml:space="preserve">NDF </v>
      </c>
      <c r="E174" s="2">
        <f>+VLOOKUP(C174,'Plan comptable'!$A$2:$B$13,2,FALSE)</f>
        <v>625200</v>
      </c>
      <c r="F174" s="12">
        <v>0</v>
      </c>
      <c r="G174" s="4">
        <v>0</v>
      </c>
      <c r="H174" s="13">
        <f t="shared" si="7"/>
        <v>0</v>
      </c>
      <c r="I174" s="4">
        <v>0</v>
      </c>
      <c r="J174" s="4"/>
      <c r="K174" s="6"/>
    </row>
    <row r="175" spans="1:11" x14ac:dyDescent="0.35">
      <c r="A175" s="18">
        <v>156</v>
      </c>
      <c r="B175" s="15"/>
      <c r="C175" s="2" t="s">
        <v>34</v>
      </c>
      <c r="D175" s="17" t="str">
        <f t="shared" si="8"/>
        <v xml:space="preserve">NDF </v>
      </c>
      <c r="E175" s="2">
        <f>+VLOOKUP(C175,'Plan comptable'!$A$2:$B$13,2,FALSE)</f>
        <v>625200</v>
      </c>
      <c r="F175" s="12">
        <v>0</v>
      </c>
      <c r="G175" s="4">
        <v>0</v>
      </c>
      <c r="H175" s="13">
        <f t="shared" si="7"/>
        <v>0</v>
      </c>
      <c r="I175" s="4">
        <v>0</v>
      </c>
      <c r="J175" s="4"/>
      <c r="K175" s="6"/>
    </row>
    <row r="176" spans="1:11" x14ac:dyDescent="0.35">
      <c r="A176" s="18">
        <v>157</v>
      </c>
      <c r="B176" s="15"/>
      <c r="C176" s="2" t="s">
        <v>34</v>
      </c>
      <c r="D176" s="17" t="str">
        <f t="shared" si="8"/>
        <v xml:space="preserve">NDF </v>
      </c>
      <c r="E176" s="2">
        <f>+VLOOKUP(C176,'Plan comptable'!$A$2:$B$13,2,FALSE)</f>
        <v>625200</v>
      </c>
      <c r="F176" s="12">
        <v>0</v>
      </c>
      <c r="G176" s="4">
        <v>0</v>
      </c>
      <c r="H176" s="13">
        <f t="shared" si="7"/>
        <v>0</v>
      </c>
      <c r="I176" s="4">
        <v>0</v>
      </c>
      <c r="J176" s="4"/>
      <c r="K176" s="6"/>
    </row>
    <row r="177" spans="1:11" x14ac:dyDescent="0.35">
      <c r="A177" s="18">
        <v>158</v>
      </c>
      <c r="B177" s="15"/>
      <c r="C177" s="2" t="s">
        <v>34</v>
      </c>
      <c r="D177" s="17" t="str">
        <f t="shared" si="8"/>
        <v xml:space="preserve">NDF </v>
      </c>
      <c r="E177" s="2">
        <f>+VLOOKUP(C177,'Plan comptable'!$A$2:$B$13,2,FALSE)</f>
        <v>625200</v>
      </c>
      <c r="F177" s="12">
        <v>0</v>
      </c>
      <c r="G177" s="4">
        <v>0</v>
      </c>
      <c r="H177" s="13">
        <f t="shared" si="7"/>
        <v>0</v>
      </c>
      <c r="I177" s="4">
        <v>0</v>
      </c>
      <c r="J177" s="4"/>
      <c r="K177" s="6"/>
    </row>
    <row r="178" spans="1:11" x14ac:dyDescent="0.35">
      <c r="A178" s="18">
        <v>159</v>
      </c>
      <c r="B178" s="15"/>
      <c r="C178" s="2" t="s">
        <v>34</v>
      </c>
      <c r="D178" s="17" t="str">
        <f t="shared" si="8"/>
        <v xml:space="preserve">NDF </v>
      </c>
      <c r="E178" s="2">
        <f>+VLOOKUP(C178,'Plan comptable'!$A$2:$B$13,2,FALSE)</f>
        <v>625200</v>
      </c>
      <c r="F178" s="12">
        <v>0</v>
      </c>
      <c r="G178" s="4">
        <v>0</v>
      </c>
      <c r="H178" s="13">
        <f t="shared" si="7"/>
        <v>0</v>
      </c>
      <c r="I178" s="4">
        <v>0</v>
      </c>
      <c r="J178" s="4"/>
      <c r="K178" s="6"/>
    </row>
    <row r="179" spans="1:11" x14ac:dyDescent="0.35">
      <c r="A179" s="18">
        <v>160</v>
      </c>
      <c r="B179" s="15"/>
      <c r="C179" s="2" t="s">
        <v>34</v>
      </c>
      <c r="D179" s="17" t="str">
        <f t="shared" si="8"/>
        <v xml:space="preserve">NDF </v>
      </c>
      <c r="E179" s="2">
        <f>+VLOOKUP(C179,'Plan comptable'!$A$2:$B$13,2,FALSE)</f>
        <v>625200</v>
      </c>
      <c r="F179" s="12">
        <v>0</v>
      </c>
      <c r="G179" s="4">
        <v>0</v>
      </c>
      <c r="H179" s="13">
        <f t="shared" si="7"/>
        <v>0</v>
      </c>
      <c r="I179" s="4">
        <v>0</v>
      </c>
      <c r="J179" s="4"/>
      <c r="K179" s="6"/>
    </row>
    <row r="180" spans="1:11" x14ac:dyDescent="0.35">
      <c r="A180" s="18">
        <v>161</v>
      </c>
      <c r="B180" s="15"/>
      <c r="C180" s="2" t="s">
        <v>34</v>
      </c>
      <c r="D180" s="17" t="str">
        <f t="shared" si="8"/>
        <v xml:space="preserve">NDF </v>
      </c>
      <c r="E180" s="2">
        <f>+VLOOKUP(C180,'Plan comptable'!$A$2:$B$13,2,FALSE)</f>
        <v>625200</v>
      </c>
      <c r="F180" s="12">
        <v>0</v>
      </c>
      <c r="G180" s="4">
        <v>0</v>
      </c>
      <c r="H180" s="13">
        <f t="shared" si="7"/>
        <v>0</v>
      </c>
      <c r="I180" s="4">
        <v>0</v>
      </c>
      <c r="J180" s="4"/>
      <c r="K180" s="6"/>
    </row>
    <row r="181" spans="1:11" x14ac:dyDescent="0.35">
      <c r="A181" s="18">
        <v>162</v>
      </c>
      <c r="B181" s="15"/>
      <c r="C181" s="2" t="s">
        <v>34</v>
      </c>
      <c r="D181" s="17" t="str">
        <f t="shared" si="8"/>
        <v xml:space="preserve">NDF </v>
      </c>
      <c r="E181" s="2">
        <f>+VLOOKUP(C181,'Plan comptable'!$A$2:$B$13,2,FALSE)</f>
        <v>625200</v>
      </c>
      <c r="F181" s="12">
        <v>0</v>
      </c>
      <c r="G181" s="4">
        <v>0</v>
      </c>
      <c r="H181" s="13">
        <f t="shared" si="7"/>
        <v>0</v>
      </c>
      <c r="I181" s="4">
        <v>0</v>
      </c>
      <c r="J181" s="4"/>
      <c r="K181" s="6"/>
    </row>
    <row r="182" spans="1:11" x14ac:dyDescent="0.35">
      <c r="A182" s="18">
        <v>163</v>
      </c>
      <c r="B182" s="15"/>
      <c r="C182" s="2" t="s">
        <v>34</v>
      </c>
      <c r="D182" s="17" t="str">
        <f t="shared" si="8"/>
        <v xml:space="preserve">NDF </v>
      </c>
      <c r="E182" s="2">
        <f>+VLOOKUP(C182,'Plan comptable'!$A$2:$B$13,2,FALSE)</f>
        <v>625200</v>
      </c>
      <c r="F182" s="12">
        <v>0</v>
      </c>
      <c r="G182" s="4">
        <v>0</v>
      </c>
      <c r="H182" s="13">
        <f t="shared" si="7"/>
        <v>0</v>
      </c>
      <c r="I182" s="4">
        <v>0</v>
      </c>
      <c r="J182" s="4"/>
      <c r="K182" s="6"/>
    </row>
    <row r="183" spans="1:11" x14ac:dyDescent="0.35">
      <c r="A183" s="18">
        <v>164</v>
      </c>
      <c r="B183" s="15"/>
      <c r="C183" s="2" t="s">
        <v>34</v>
      </c>
      <c r="D183" s="17" t="str">
        <f t="shared" si="8"/>
        <v xml:space="preserve">NDF </v>
      </c>
      <c r="E183" s="2">
        <f>+VLOOKUP(C183,'Plan comptable'!$A$2:$B$13,2,FALSE)</f>
        <v>625200</v>
      </c>
      <c r="F183" s="12">
        <v>0</v>
      </c>
      <c r="G183" s="4">
        <v>0</v>
      </c>
      <c r="H183" s="13">
        <f t="shared" si="7"/>
        <v>0</v>
      </c>
      <c r="I183" s="4">
        <v>0</v>
      </c>
      <c r="J183" s="4"/>
      <c r="K183" s="6"/>
    </row>
    <row r="184" spans="1:11" x14ac:dyDescent="0.35">
      <c r="A184" s="18">
        <v>165</v>
      </c>
      <c r="B184" s="15"/>
      <c r="C184" s="2" t="s">
        <v>34</v>
      </c>
      <c r="D184" s="17" t="str">
        <f t="shared" si="8"/>
        <v xml:space="preserve">NDF </v>
      </c>
      <c r="E184" s="2">
        <f>+VLOOKUP(C184,'Plan comptable'!$A$2:$B$13,2,FALSE)</f>
        <v>625200</v>
      </c>
      <c r="F184" s="12">
        <v>0</v>
      </c>
      <c r="G184" s="4">
        <v>0</v>
      </c>
      <c r="H184" s="13">
        <f t="shared" si="7"/>
        <v>0</v>
      </c>
      <c r="I184" s="4">
        <v>0</v>
      </c>
      <c r="J184" s="4"/>
      <c r="K184" s="6"/>
    </row>
    <row r="185" spans="1:11" x14ac:dyDescent="0.35">
      <c r="A185" s="18">
        <v>166</v>
      </c>
      <c r="B185" s="15"/>
      <c r="C185" s="2" t="s">
        <v>34</v>
      </c>
      <c r="D185" s="17" t="str">
        <f t="shared" si="8"/>
        <v xml:space="preserve">NDF </v>
      </c>
      <c r="E185" s="2">
        <f>+VLOOKUP(C185,'Plan comptable'!$A$2:$B$13,2,FALSE)</f>
        <v>625200</v>
      </c>
      <c r="F185" s="12">
        <v>0</v>
      </c>
      <c r="G185" s="4">
        <v>0</v>
      </c>
      <c r="H185" s="13">
        <f t="shared" si="7"/>
        <v>0</v>
      </c>
      <c r="I185" s="4">
        <v>0</v>
      </c>
      <c r="J185" s="4"/>
      <c r="K185" s="6"/>
    </row>
    <row r="186" spans="1:11" x14ac:dyDescent="0.35">
      <c r="A186" s="18">
        <v>167</v>
      </c>
      <c r="B186" s="15"/>
      <c r="C186" s="2" t="s">
        <v>34</v>
      </c>
      <c r="D186" s="17" t="str">
        <f t="shared" si="8"/>
        <v xml:space="preserve">NDF </v>
      </c>
      <c r="E186" s="2">
        <f>+VLOOKUP(C186,'Plan comptable'!$A$2:$B$13,2,FALSE)</f>
        <v>625200</v>
      </c>
      <c r="F186" s="12">
        <v>0</v>
      </c>
      <c r="G186" s="4">
        <v>0</v>
      </c>
      <c r="H186" s="13">
        <f t="shared" si="7"/>
        <v>0</v>
      </c>
      <c r="I186" s="4">
        <v>0</v>
      </c>
      <c r="J186" s="4"/>
      <c r="K186" s="6"/>
    </row>
    <row r="187" spans="1:11" x14ac:dyDescent="0.35">
      <c r="A187" s="18">
        <v>168</v>
      </c>
      <c r="B187" s="15"/>
      <c r="C187" s="2" t="s">
        <v>34</v>
      </c>
      <c r="D187" s="17" t="str">
        <f t="shared" si="8"/>
        <v xml:space="preserve">NDF </v>
      </c>
      <c r="E187" s="2">
        <f>+VLOOKUP(C187,'Plan comptable'!$A$2:$B$13,2,FALSE)</f>
        <v>625200</v>
      </c>
      <c r="F187" s="12">
        <v>0</v>
      </c>
      <c r="G187" s="4">
        <v>0</v>
      </c>
      <c r="H187" s="13">
        <f t="shared" si="7"/>
        <v>0</v>
      </c>
      <c r="I187" s="4">
        <v>0</v>
      </c>
      <c r="J187" s="4"/>
      <c r="K187" s="6"/>
    </row>
    <row r="188" spans="1:11" x14ac:dyDescent="0.35">
      <c r="A188" s="18">
        <v>169</v>
      </c>
      <c r="B188" s="15"/>
      <c r="C188" s="2" t="s">
        <v>34</v>
      </c>
      <c r="D188" s="17" t="str">
        <f t="shared" si="8"/>
        <v xml:space="preserve">NDF </v>
      </c>
      <c r="E188" s="2">
        <f>+VLOOKUP(C188,'Plan comptable'!$A$2:$B$13,2,FALSE)</f>
        <v>625200</v>
      </c>
      <c r="F188" s="12">
        <v>0</v>
      </c>
      <c r="G188" s="4">
        <v>0</v>
      </c>
      <c r="H188" s="13">
        <f t="shared" si="7"/>
        <v>0</v>
      </c>
      <c r="I188" s="4">
        <v>0</v>
      </c>
      <c r="J188" s="4"/>
      <c r="K188" s="6"/>
    </row>
    <row r="189" spans="1:11" x14ac:dyDescent="0.35">
      <c r="A189" s="18">
        <v>170</v>
      </c>
      <c r="B189" s="15"/>
      <c r="C189" s="2" t="s">
        <v>34</v>
      </c>
      <c r="D189" s="17" t="str">
        <f t="shared" si="8"/>
        <v xml:space="preserve">NDF </v>
      </c>
      <c r="E189" s="2">
        <f>+VLOOKUP(C189,'Plan comptable'!$A$2:$B$13,2,FALSE)</f>
        <v>625200</v>
      </c>
      <c r="F189" s="12">
        <v>0</v>
      </c>
      <c r="G189" s="4">
        <v>0</v>
      </c>
      <c r="H189" s="13">
        <f t="shared" si="7"/>
        <v>0</v>
      </c>
      <c r="I189" s="4">
        <v>0</v>
      </c>
      <c r="J189" s="4"/>
      <c r="K189" s="6"/>
    </row>
    <row r="190" spans="1:11" x14ac:dyDescent="0.35">
      <c r="A190" s="18">
        <v>171</v>
      </c>
      <c r="B190" s="15"/>
      <c r="C190" s="2" t="s">
        <v>34</v>
      </c>
      <c r="D190" s="17" t="str">
        <f t="shared" si="8"/>
        <v xml:space="preserve">NDF </v>
      </c>
      <c r="E190" s="2">
        <f>+VLOOKUP(C190,'Plan comptable'!$A$2:$B$13,2,FALSE)</f>
        <v>625200</v>
      </c>
      <c r="F190" s="12">
        <v>0</v>
      </c>
      <c r="G190" s="4">
        <v>0</v>
      </c>
      <c r="H190" s="13">
        <f t="shared" si="7"/>
        <v>0</v>
      </c>
      <c r="I190" s="4">
        <v>0</v>
      </c>
      <c r="J190" s="4"/>
      <c r="K190" s="6"/>
    </row>
    <row r="191" spans="1:11" x14ac:dyDescent="0.35">
      <c r="A191" s="18">
        <v>172</v>
      </c>
      <c r="B191" s="15"/>
      <c r="C191" s="2" t="s">
        <v>34</v>
      </c>
      <c r="D191" s="17" t="str">
        <f t="shared" si="8"/>
        <v xml:space="preserve">NDF </v>
      </c>
      <c r="E191" s="2">
        <f>+VLOOKUP(C191,'Plan comptable'!$A$2:$B$13,2,FALSE)</f>
        <v>625200</v>
      </c>
      <c r="F191" s="12">
        <v>0</v>
      </c>
      <c r="G191" s="4">
        <v>0</v>
      </c>
      <c r="H191" s="13">
        <f t="shared" si="7"/>
        <v>0</v>
      </c>
      <c r="I191" s="4">
        <v>0</v>
      </c>
      <c r="J191" s="4"/>
      <c r="K191" s="6"/>
    </row>
    <row r="192" spans="1:11" x14ac:dyDescent="0.35">
      <c r="A192" s="18">
        <v>173</v>
      </c>
      <c r="B192" s="15"/>
      <c r="C192" s="2" t="s">
        <v>34</v>
      </c>
      <c r="D192" s="17" t="str">
        <f t="shared" si="8"/>
        <v xml:space="preserve">NDF </v>
      </c>
      <c r="E192" s="2">
        <f>+VLOOKUP(C192,'Plan comptable'!$A$2:$B$13,2,FALSE)</f>
        <v>625200</v>
      </c>
      <c r="F192" s="12">
        <v>0</v>
      </c>
      <c r="G192" s="4">
        <v>0</v>
      </c>
      <c r="H192" s="13">
        <f t="shared" si="7"/>
        <v>0</v>
      </c>
      <c r="I192" s="4">
        <v>0</v>
      </c>
      <c r="J192" s="4"/>
      <c r="K192" s="6"/>
    </row>
    <row r="193" spans="1:11" x14ac:dyDescent="0.35">
      <c r="A193" s="18">
        <v>174</v>
      </c>
      <c r="B193" s="15"/>
      <c r="C193" s="2" t="s">
        <v>34</v>
      </c>
      <c r="D193" s="17" t="str">
        <f t="shared" si="8"/>
        <v xml:space="preserve">NDF </v>
      </c>
      <c r="E193" s="2">
        <f>+VLOOKUP(C193,'Plan comptable'!$A$2:$B$13,2,FALSE)</f>
        <v>625200</v>
      </c>
      <c r="F193" s="12">
        <v>0</v>
      </c>
      <c r="G193" s="4">
        <v>0</v>
      </c>
      <c r="H193" s="13">
        <f t="shared" si="7"/>
        <v>0</v>
      </c>
      <c r="I193" s="4">
        <v>0</v>
      </c>
      <c r="J193" s="4"/>
      <c r="K193" s="6"/>
    </row>
    <row r="194" spans="1:11" x14ac:dyDescent="0.35">
      <c r="A194" s="18">
        <v>175</v>
      </c>
      <c r="B194" s="15"/>
      <c r="C194" s="2" t="s">
        <v>34</v>
      </c>
      <c r="D194" s="17" t="str">
        <f t="shared" si="8"/>
        <v xml:space="preserve">NDF </v>
      </c>
      <c r="E194" s="2">
        <f>+VLOOKUP(C194,'Plan comptable'!$A$2:$B$13,2,FALSE)</f>
        <v>625200</v>
      </c>
      <c r="F194" s="12">
        <v>0</v>
      </c>
      <c r="G194" s="4">
        <v>0</v>
      </c>
      <c r="H194" s="13">
        <f t="shared" si="7"/>
        <v>0</v>
      </c>
      <c r="I194" s="4">
        <v>0</v>
      </c>
      <c r="J194" s="4"/>
      <c r="K194" s="6"/>
    </row>
    <row r="195" spans="1:11" x14ac:dyDescent="0.35">
      <c r="A195" s="18">
        <v>176</v>
      </c>
      <c r="B195" s="15"/>
      <c r="C195" s="2" t="s">
        <v>34</v>
      </c>
      <c r="D195" s="17" t="str">
        <f t="shared" si="8"/>
        <v xml:space="preserve">NDF </v>
      </c>
      <c r="E195" s="2">
        <f>+VLOOKUP(C195,'Plan comptable'!$A$2:$B$13,2,FALSE)</f>
        <v>625200</v>
      </c>
      <c r="F195" s="12">
        <v>0</v>
      </c>
      <c r="G195" s="4">
        <v>0</v>
      </c>
      <c r="H195" s="13">
        <f t="shared" si="7"/>
        <v>0</v>
      </c>
      <c r="I195" s="4">
        <v>0</v>
      </c>
      <c r="J195" s="4"/>
      <c r="K195" s="6"/>
    </row>
    <row r="196" spans="1:11" x14ac:dyDescent="0.35">
      <c r="A196" s="18">
        <v>177</v>
      </c>
      <c r="B196" s="15"/>
      <c r="C196" s="2" t="s">
        <v>34</v>
      </c>
      <c r="D196" s="17" t="str">
        <f t="shared" si="8"/>
        <v xml:space="preserve">NDF </v>
      </c>
      <c r="E196" s="2">
        <f>+VLOOKUP(C196,'Plan comptable'!$A$2:$B$13,2,FALSE)</f>
        <v>625200</v>
      </c>
      <c r="F196" s="12">
        <v>0</v>
      </c>
      <c r="G196" s="4">
        <v>0</v>
      </c>
      <c r="H196" s="13">
        <f t="shared" si="7"/>
        <v>0</v>
      </c>
      <c r="I196" s="4">
        <v>0</v>
      </c>
      <c r="J196" s="4"/>
      <c r="K196" s="6"/>
    </row>
    <row r="197" spans="1:11" x14ac:dyDescent="0.35">
      <c r="A197" s="18">
        <v>178</v>
      </c>
      <c r="B197" s="15"/>
      <c r="C197" s="2" t="s">
        <v>34</v>
      </c>
      <c r="D197" s="17" t="str">
        <f t="shared" si="8"/>
        <v xml:space="preserve">NDF </v>
      </c>
      <c r="E197" s="2">
        <f>+VLOOKUP(C197,'Plan comptable'!$A$2:$B$13,2,FALSE)</f>
        <v>625200</v>
      </c>
      <c r="F197" s="12">
        <v>0</v>
      </c>
      <c r="G197" s="4">
        <v>0</v>
      </c>
      <c r="H197" s="13">
        <f t="shared" si="7"/>
        <v>0</v>
      </c>
      <c r="I197" s="4">
        <v>0</v>
      </c>
      <c r="J197" s="4"/>
      <c r="K197" s="6"/>
    </row>
    <row r="198" spans="1:11" x14ac:dyDescent="0.35">
      <c r="A198" s="18">
        <v>179</v>
      </c>
      <c r="B198" s="15"/>
      <c r="C198" s="2" t="s">
        <v>34</v>
      </c>
      <c r="D198" s="17" t="str">
        <f t="shared" si="8"/>
        <v xml:space="preserve">NDF </v>
      </c>
      <c r="E198" s="2">
        <f>+VLOOKUP(C198,'Plan comptable'!$A$2:$B$13,2,FALSE)</f>
        <v>625200</v>
      </c>
      <c r="F198" s="12">
        <v>0</v>
      </c>
      <c r="G198" s="4">
        <v>0</v>
      </c>
      <c r="H198" s="13">
        <f t="shared" si="7"/>
        <v>0</v>
      </c>
      <c r="I198" s="4">
        <v>0</v>
      </c>
      <c r="J198" s="4"/>
      <c r="K198" s="6"/>
    </row>
    <row r="199" spans="1:11" x14ac:dyDescent="0.35">
      <c r="A199" s="18">
        <v>180</v>
      </c>
      <c r="B199" s="15"/>
      <c r="C199" s="2" t="s">
        <v>34</v>
      </c>
      <c r="D199" s="17" t="str">
        <f t="shared" si="8"/>
        <v xml:space="preserve">NDF </v>
      </c>
      <c r="E199" s="2">
        <f>+VLOOKUP(C199,'Plan comptable'!$A$2:$B$13,2,FALSE)</f>
        <v>625200</v>
      </c>
      <c r="F199" s="12">
        <v>0</v>
      </c>
      <c r="G199" s="4">
        <v>0</v>
      </c>
      <c r="H199" s="13">
        <f t="shared" si="7"/>
        <v>0</v>
      </c>
      <c r="I199" s="4">
        <v>0</v>
      </c>
      <c r="J199" s="4"/>
      <c r="K199" s="6"/>
    </row>
    <row r="200" spans="1:11" x14ac:dyDescent="0.35">
      <c r="A200" s="18">
        <v>181</v>
      </c>
      <c r="B200" s="15"/>
      <c r="C200" s="2" t="s">
        <v>34</v>
      </c>
      <c r="D200" s="17" t="str">
        <f t="shared" si="8"/>
        <v xml:space="preserve">NDF </v>
      </c>
      <c r="E200" s="2">
        <f>+VLOOKUP(C200,'Plan comptable'!$A$2:$B$13,2,FALSE)</f>
        <v>625200</v>
      </c>
      <c r="F200" s="12">
        <v>0</v>
      </c>
      <c r="G200" s="4">
        <v>0</v>
      </c>
      <c r="H200" s="13">
        <f t="shared" si="7"/>
        <v>0</v>
      </c>
      <c r="I200" s="4">
        <v>0</v>
      </c>
      <c r="J200" s="4"/>
      <c r="K200" s="6"/>
    </row>
    <row r="201" spans="1:11" x14ac:dyDescent="0.35">
      <c r="A201" s="18">
        <v>182</v>
      </c>
      <c r="B201" s="15"/>
      <c r="C201" s="2" t="s">
        <v>34</v>
      </c>
      <c r="D201" s="17" t="str">
        <f t="shared" si="8"/>
        <v xml:space="preserve">NDF </v>
      </c>
      <c r="E201" s="2">
        <f>+VLOOKUP(C201,'Plan comptable'!$A$2:$B$13,2,FALSE)</f>
        <v>625200</v>
      </c>
      <c r="F201" s="12">
        <v>0</v>
      </c>
      <c r="G201" s="4">
        <v>0</v>
      </c>
      <c r="H201" s="13">
        <f t="shared" si="7"/>
        <v>0</v>
      </c>
      <c r="I201" s="4">
        <v>0</v>
      </c>
      <c r="J201" s="4"/>
      <c r="K201" s="6"/>
    </row>
    <row r="202" spans="1:11" x14ac:dyDescent="0.35">
      <c r="A202" s="18">
        <v>183</v>
      </c>
      <c r="B202" s="15"/>
      <c r="C202" s="2" t="s">
        <v>34</v>
      </c>
      <c r="D202" s="17" t="str">
        <f t="shared" si="8"/>
        <v xml:space="preserve">NDF </v>
      </c>
      <c r="E202" s="2">
        <f>+VLOOKUP(C202,'Plan comptable'!$A$2:$B$13,2,FALSE)</f>
        <v>625200</v>
      </c>
      <c r="F202" s="12">
        <v>0</v>
      </c>
      <c r="G202" s="4">
        <v>0</v>
      </c>
      <c r="H202" s="13">
        <f t="shared" si="7"/>
        <v>0</v>
      </c>
      <c r="I202" s="4">
        <v>0</v>
      </c>
      <c r="J202" s="4"/>
      <c r="K202" s="6"/>
    </row>
    <row r="203" spans="1:11" x14ac:dyDescent="0.35">
      <c r="A203" s="18">
        <v>184</v>
      </c>
      <c r="B203" s="15"/>
      <c r="C203" s="2" t="s">
        <v>34</v>
      </c>
      <c r="D203" s="17" t="str">
        <f t="shared" si="8"/>
        <v xml:space="preserve">NDF </v>
      </c>
      <c r="E203" s="2">
        <f>+VLOOKUP(C203,'Plan comptable'!$A$2:$B$13,2,FALSE)</f>
        <v>625200</v>
      </c>
      <c r="F203" s="12">
        <v>0</v>
      </c>
      <c r="G203" s="4">
        <v>0</v>
      </c>
      <c r="H203" s="13">
        <f t="shared" si="7"/>
        <v>0</v>
      </c>
      <c r="I203" s="4">
        <v>0</v>
      </c>
      <c r="J203" s="4"/>
      <c r="K203" s="6"/>
    </row>
    <row r="204" spans="1:11" x14ac:dyDescent="0.35">
      <c r="A204" s="18">
        <v>185</v>
      </c>
      <c r="B204" s="15"/>
      <c r="C204" s="2" t="s">
        <v>34</v>
      </c>
      <c r="D204" s="17" t="str">
        <f t="shared" si="8"/>
        <v xml:space="preserve">NDF </v>
      </c>
      <c r="E204" s="2">
        <f>+VLOOKUP(C204,'Plan comptable'!$A$2:$B$13,2,FALSE)</f>
        <v>625200</v>
      </c>
      <c r="F204" s="12">
        <v>0</v>
      </c>
      <c r="G204" s="4">
        <v>0</v>
      </c>
      <c r="H204" s="13">
        <f t="shared" si="7"/>
        <v>0</v>
      </c>
      <c r="I204" s="4">
        <v>0</v>
      </c>
      <c r="J204" s="4"/>
      <c r="K204" s="6"/>
    </row>
    <row r="205" spans="1:11" x14ac:dyDescent="0.35">
      <c r="A205" s="18">
        <v>186</v>
      </c>
      <c r="B205" s="15"/>
      <c r="C205" s="2" t="s">
        <v>34</v>
      </c>
      <c r="D205" s="17" t="str">
        <f t="shared" si="8"/>
        <v xml:space="preserve">NDF </v>
      </c>
      <c r="E205" s="2">
        <f>+VLOOKUP(C205,'Plan comptable'!$A$2:$B$13,2,FALSE)</f>
        <v>625200</v>
      </c>
      <c r="F205" s="12">
        <v>0</v>
      </c>
      <c r="G205" s="4">
        <v>0</v>
      </c>
      <c r="H205" s="13">
        <f t="shared" si="7"/>
        <v>0</v>
      </c>
      <c r="I205" s="4">
        <v>0</v>
      </c>
      <c r="J205" s="4"/>
      <c r="K205" s="6"/>
    </row>
    <row r="206" spans="1:11" x14ac:dyDescent="0.35">
      <c r="A206" s="18">
        <v>187</v>
      </c>
      <c r="B206" s="15"/>
      <c r="C206" s="2" t="s">
        <v>34</v>
      </c>
      <c r="D206" s="17" t="str">
        <f t="shared" si="8"/>
        <v xml:space="preserve">NDF </v>
      </c>
      <c r="E206" s="2">
        <f>+VLOOKUP(C206,'Plan comptable'!$A$2:$B$13,2,FALSE)</f>
        <v>625200</v>
      </c>
      <c r="F206" s="12">
        <v>0</v>
      </c>
      <c r="G206" s="4">
        <v>0</v>
      </c>
      <c r="H206" s="13">
        <f t="shared" si="7"/>
        <v>0</v>
      </c>
      <c r="I206" s="4">
        <v>0</v>
      </c>
      <c r="J206" s="4"/>
      <c r="K206" s="6"/>
    </row>
    <row r="207" spans="1:11" x14ac:dyDescent="0.35">
      <c r="A207" s="18">
        <v>188</v>
      </c>
      <c r="B207" s="15"/>
      <c r="C207" s="2" t="s">
        <v>34</v>
      </c>
      <c r="D207" s="17" t="str">
        <f t="shared" si="8"/>
        <v xml:space="preserve">NDF </v>
      </c>
      <c r="E207" s="2">
        <f>+VLOOKUP(C207,'Plan comptable'!$A$2:$B$13,2,FALSE)</f>
        <v>625200</v>
      </c>
      <c r="F207" s="12">
        <v>0</v>
      </c>
      <c r="G207" s="4">
        <v>0</v>
      </c>
      <c r="H207" s="13">
        <f t="shared" si="7"/>
        <v>0</v>
      </c>
      <c r="I207" s="4">
        <v>0</v>
      </c>
      <c r="J207" s="4"/>
      <c r="K207" s="6"/>
    </row>
    <row r="208" spans="1:11" x14ac:dyDescent="0.35">
      <c r="A208" s="18">
        <v>189</v>
      </c>
      <c r="B208" s="15"/>
      <c r="C208" s="2" t="s">
        <v>34</v>
      </c>
      <c r="D208" s="17" t="str">
        <f t="shared" si="8"/>
        <v xml:space="preserve">NDF </v>
      </c>
      <c r="E208" s="2">
        <f>+VLOOKUP(C208,'Plan comptable'!$A$2:$B$13,2,FALSE)</f>
        <v>625200</v>
      </c>
      <c r="F208" s="12">
        <v>0</v>
      </c>
      <c r="G208" s="4">
        <v>0</v>
      </c>
      <c r="H208" s="13">
        <f t="shared" si="7"/>
        <v>0</v>
      </c>
      <c r="I208" s="4">
        <v>0</v>
      </c>
      <c r="J208" s="4"/>
      <c r="K208" s="6"/>
    </row>
    <row r="209" spans="1:11" x14ac:dyDescent="0.35">
      <c r="A209" s="18">
        <v>190</v>
      </c>
      <c r="B209" s="15"/>
      <c r="C209" s="2" t="s">
        <v>34</v>
      </c>
      <c r="D209" s="17" t="str">
        <f t="shared" si="8"/>
        <v xml:space="preserve">NDF </v>
      </c>
      <c r="E209" s="2">
        <f>+VLOOKUP(C209,'Plan comptable'!$A$2:$B$13,2,FALSE)</f>
        <v>625200</v>
      </c>
      <c r="F209" s="12">
        <v>0</v>
      </c>
      <c r="G209" s="4">
        <v>0</v>
      </c>
      <c r="H209" s="13">
        <f t="shared" si="7"/>
        <v>0</v>
      </c>
      <c r="I209" s="4">
        <v>0</v>
      </c>
      <c r="J209" s="4"/>
      <c r="K209" s="6"/>
    </row>
    <row r="210" spans="1:11" x14ac:dyDescent="0.35">
      <c r="A210" s="18">
        <v>191</v>
      </c>
      <c r="B210" s="15"/>
      <c r="C210" s="2" t="s">
        <v>34</v>
      </c>
      <c r="D210" s="17" t="str">
        <f t="shared" si="8"/>
        <v xml:space="preserve">NDF </v>
      </c>
      <c r="E210" s="2">
        <f>+VLOOKUP(C210,'Plan comptable'!$A$2:$B$13,2,FALSE)</f>
        <v>625200</v>
      </c>
      <c r="F210" s="12">
        <v>0</v>
      </c>
      <c r="G210" s="4">
        <v>0</v>
      </c>
      <c r="H210" s="13">
        <f t="shared" si="7"/>
        <v>0</v>
      </c>
      <c r="I210" s="4">
        <v>0</v>
      </c>
      <c r="J210" s="4"/>
      <c r="K210" s="6"/>
    </row>
    <row r="211" spans="1:11" x14ac:dyDescent="0.35">
      <c r="A211" s="18">
        <v>192</v>
      </c>
      <c r="B211" s="15"/>
      <c r="C211" s="2" t="s">
        <v>34</v>
      </c>
      <c r="D211" s="17" t="str">
        <f t="shared" si="8"/>
        <v xml:space="preserve">NDF </v>
      </c>
      <c r="E211" s="2">
        <f>+VLOOKUP(C211,'Plan comptable'!$A$2:$B$13,2,FALSE)</f>
        <v>625200</v>
      </c>
      <c r="F211" s="12">
        <v>0</v>
      </c>
      <c r="G211" s="4">
        <v>0</v>
      </c>
      <c r="H211" s="13">
        <f t="shared" si="7"/>
        <v>0</v>
      </c>
      <c r="I211" s="4">
        <v>0</v>
      </c>
      <c r="J211" s="4"/>
      <c r="K211" s="6"/>
    </row>
    <row r="212" spans="1:11" x14ac:dyDescent="0.35">
      <c r="A212" s="18">
        <v>193</v>
      </c>
      <c r="B212" s="15"/>
      <c r="C212" s="2" t="s">
        <v>34</v>
      </c>
      <c r="D212" s="17" t="str">
        <f t="shared" si="8"/>
        <v xml:space="preserve">NDF </v>
      </c>
      <c r="E212" s="2">
        <f>+VLOOKUP(C212,'Plan comptable'!$A$2:$B$13,2,FALSE)</f>
        <v>625200</v>
      </c>
      <c r="F212" s="12">
        <v>0</v>
      </c>
      <c r="G212" s="4">
        <v>0</v>
      </c>
      <c r="H212" s="13">
        <f t="shared" si="7"/>
        <v>0</v>
      </c>
      <c r="I212" s="4">
        <v>0</v>
      </c>
      <c r="J212" s="4"/>
      <c r="K212" s="6"/>
    </row>
    <row r="213" spans="1:11" x14ac:dyDescent="0.35">
      <c r="A213" s="18">
        <v>194</v>
      </c>
      <c r="B213" s="15"/>
      <c r="C213" s="2" t="s">
        <v>34</v>
      </c>
      <c r="D213" s="17" t="str">
        <f t="shared" si="8"/>
        <v xml:space="preserve">NDF </v>
      </c>
      <c r="E213" s="2">
        <f>+VLOOKUP(C213,'Plan comptable'!$A$2:$B$13,2,FALSE)</f>
        <v>625200</v>
      </c>
      <c r="F213" s="12">
        <v>0</v>
      </c>
      <c r="G213" s="4">
        <v>0</v>
      </c>
      <c r="H213" s="13">
        <f t="shared" ref="H213:H219" si="9">+F213+G213</f>
        <v>0</v>
      </c>
      <c r="I213" s="4">
        <v>0</v>
      </c>
      <c r="J213" s="4"/>
      <c r="K213" s="6"/>
    </row>
    <row r="214" spans="1:11" x14ac:dyDescent="0.35">
      <c r="A214" s="18">
        <v>195</v>
      </c>
      <c r="B214" s="15"/>
      <c r="C214" s="2" t="s">
        <v>34</v>
      </c>
      <c r="D214" s="17" t="str">
        <f t="shared" ref="D214:D219" si="10">D213</f>
        <v xml:space="preserve">NDF </v>
      </c>
      <c r="E214" s="2">
        <f>+VLOOKUP(C214,'Plan comptable'!$A$2:$B$13,2,FALSE)</f>
        <v>625200</v>
      </c>
      <c r="F214" s="12">
        <v>0</v>
      </c>
      <c r="G214" s="4">
        <v>0</v>
      </c>
      <c r="H214" s="13">
        <f t="shared" si="9"/>
        <v>0</v>
      </c>
      <c r="I214" s="4">
        <v>0</v>
      </c>
      <c r="J214" s="4"/>
      <c r="K214" s="6"/>
    </row>
    <row r="215" spans="1:11" x14ac:dyDescent="0.35">
      <c r="A215" s="18">
        <v>196</v>
      </c>
      <c r="B215" s="15"/>
      <c r="C215" s="2" t="s">
        <v>34</v>
      </c>
      <c r="D215" s="17" t="str">
        <f t="shared" si="10"/>
        <v xml:space="preserve">NDF </v>
      </c>
      <c r="E215" s="2">
        <f>+VLOOKUP(C215,'Plan comptable'!$A$2:$B$13,2,FALSE)</f>
        <v>625200</v>
      </c>
      <c r="F215" s="12">
        <v>0</v>
      </c>
      <c r="G215" s="4">
        <v>0</v>
      </c>
      <c r="H215" s="13">
        <f t="shared" si="9"/>
        <v>0</v>
      </c>
      <c r="I215" s="4">
        <v>0</v>
      </c>
      <c r="J215" s="4"/>
      <c r="K215" s="6"/>
    </row>
    <row r="216" spans="1:11" x14ac:dyDescent="0.35">
      <c r="A216" s="18">
        <v>197</v>
      </c>
      <c r="B216" s="15"/>
      <c r="C216" s="2" t="s">
        <v>34</v>
      </c>
      <c r="D216" s="17" t="str">
        <f t="shared" si="10"/>
        <v xml:space="preserve">NDF </v>
      </c>
      <c r="E216" s="2">
        <f>+VLOOKUP(C216,'Plan comptable'!$A$2:$B$13,2,FALSE)</f>
        <v>625200</v>
      </c>
      <c r="F216" s="12">
        <v>0</v>
      </c>
      <c r="G216" s="4">
        <v>0</v>
      </c>
      <c r="H216" s="13">
        <f t="shared" si="9"/>
        <v>0</v>
      </c>
      <c r="I216" s="4">
        <v>0</v>
      </c>
      <c r="J216" s="4"/>
      <c r="K216" s="6"/>
    </row>
    <row r="217" spans="1:11" x14ac:dyDescent="0.35">
      <c r="A217" s="18">
        <v>198</v>
      </c>
      <c r="B217" s="15"/>
      <c r="C217" s="2" t="s">
        <v>34</v>
      </c>
      <c r="D217" s="17" t="str">
        <f t="shared" si="10"/>
        <v xml:space="preserve">NDF </v>
      </c>
      <c r="E217" s="2">
        <f>+VLOOKUP(C217,'Plan comptable'!$A$2:$B$13,2,FALSE)</f>
        <v>625200</v>
      </c>
      <c r="F217" s="12">
        <v>0</v>
      </c>
      <c r="G217" s="4">
        <v>0</v>
      </c>
      <c r="H217" s="13">
        <f t="shared" si="9"/>
        <v>0</v>
      </c>
      <c r="I217" s="4">
        <v>0</v>
      </c>
      <c r="J217" s="4"/>
      <c r="K217" s="6"/>
    </row>
    <row r="218" spans="1:11" x14ac:dyDescent="0.35">
      <c r="A218" s="18">
        <v>199</v>
      </c>
      <c r="B218" s="15"/>
      <c r="C218" s="2" t="s">
        <v>34</v>
      </c>
      <c r="D218" s="17" t="str">
        <f t="shared" si="10"/>
        <v xml:space="preserve">NDF </v>
      </c>
      <c r="E218" s="2">
        <f>+VLOOKUP(C218,'Plan comptable'!$A$2:$B$13,2,FALSE)</f>
        <v>625200</v>
      </c>
      <c r="F218" s="12">
        <v>0</v>
      </c>
      <c r="G218" s="4">
        <v>0</v>
      </c>
      <c r="H218" s="13">
        <f t="shared" si="9"/>
        <v>0</v>
      </c>
      <c r="I218" s="4">
        <v>0</v>
      </c>
      <c r="J218" s="4"/>
      <c r="K218" s="6"/>
    </row>
    <row r="219" spans="1:11" x14ac:dyDescent="0.35">
      <c r="A219" s="18">
        <v>200</v>
      </c>
      <c r="B219" s="15"/>
      <c r="C219" s="2" t="s">
        <v>34</v>
      </c>
      <c r="D219" s="17" t="str">
        <f t="shared" si="10"/>
        <v xml:space="preserve">NDF </v>
      </c>
      <c r="E219" s="2">
        <f>+VLOOKUP(C219,'Plan comptable'!$A$2:$B$13,2,FALSE)</f>
        <v>625200</v>
      </c>
      <c r="F219" s="12">
        <v>0</v>
      </c>
      <c r="G219" s="4">
        <v>0</v>
      </c>
      <c r="H219" s="13">
        <f t="shared" si="9"/>
        <v>0</v>
      </c>
      <c r="I219" s="4">
        <v>0</v>
      </c>
      <c r="J219" s="4"/>
      <c r="K219" s="6"/>
    </row>
    <row r="220" spans="1:11" x14ac:dyDescent="0.35">
      <c r="A220" s="7"/>
      <c r="J220" s="6"/>
      <c r="K220" s="6"/>
    </row>
    <row r="221" spans="1:11" x14ac:dyDescent="0.35">
      <c r="A221" s="7"/>
      <c r="J221" s="6"/>
    </row>
    <row r="222" spans="1:11" x14ac:dyDescent="0.35">
      <c r="A222" s="7"/>
    </row>
    <row r="223" spans="1:11" x14ac:dyDescent="0.35">
      <c r="A223" s="7"/>
    </row>
    <row r="224" spans="1:11" x14ac:dyDescent="0.35">
      <c r="A224" s="7"/>
    </row>
    <row r="225" spans="1:1" x14ac:dyDescent="0.35">
      <c r="A225" s="7"/>
    </row>
    <row r="226" spans="1:1" x14ac:dyDescent="0.35">
      <c r="A226" s="7"/>
    </row>
    <row r="227" spans="1:1" x14ac:dyDescent="0.35">
      <c r="A227" s="7"/>
    </row>
    <row r="228" spans="1:1" x14ac:dyDescent="0.35">
      <c r="A228" s="7"/>
    </row>
    <row r="229" spans="1:1" x14ac:dyDescent="0.35">
      <c r="A229" s="7"/>
    </row>
    <row r="230" spans="1:1" x14ac:dyDescent="0.35">
      <c r="A230" s="7"/>
    </row>
    <row r="231" spans="1:1" x14ac:dyDescent="0.35">
      <c r="A231" s="7"/>
    </row>
    <row r="232" spans="1:1" x14ac:dyDescent="0.35">
      <c r="A232" s="7"/>
    </row>
    <row r="233" spans="1:1" x14ac:dyDescent="0.35">
      <c r="A233" s="7"/>
    </row>
    <row r="234" spans="1:1" x14ac:dyDescent="0.35">
      <c r="A234" s="7"/>
    </row>
    <row r="235" spans="1:1" x14ac:dyDescent="0.35">
      <c r="A235" s="7"/>
    </row>
    <row r="236" spans="1:1" x14ac:dyDescent="0.35">
      <c r="A236" s="7"/>
    </row>
    <row r="237" spans="1:1" x14ac:dyDescent="0.35">
      <c r="A237" s="7"/>
    </row>
    <row r="238" spans="1:1" x14ac:dyDescent="0.35">
      <c r="A238" s="7"/>
    </row>
    <row r="239" spans="1:1" x14ac:dyDescent="0.35">
      <c r="A239" s="7"/>
    </row>
    <row r="240" spans="1:1" x14ac:dyDescent="0.35">
      <c r="A240" s="7"/>
    </row>
    <row r="241" spans="1:1" x14ac:dyDescent="0.35">
      <c r="A241" s="7"/>
    </row>
    <row r="242" spans="1:1" x14ac:dyDescent="0.35">
      <c r="A242" s="7"/>
    </row>
    <row r="243" spans="1:1" x14ac:dyDescent="0.35">
      <c r="A243" s="7"/>
    </row>
    <row r="244" spans="1:1" x14ac:dyDescent="0.35">
      <c r="A244" s="7"/>
    </row>
    <row r="245" spans="1:1" x14ac:dyDescent="0.35">
      <c r="A245" s="7"/>
    </row>
    <row r="246" spans="1:1" x14ac:dyDescent="0.35">
      <c r="A246" s="7"/>
    </row>
    <row r="247" spans="1:1" x14ac:dyDescent="0.35">
      <c r="A247" s="7"/>
    </row>
    <row r="248" spans="1:1" x14ac:dyDescent="0.35">
      <c r="A248" s="7"/>
    </row>
    <row r="249" spans="1:1" x14ac:dyDescent="0.35">
      <c r="A249" s="7"/>
    </row>
    <row r="250" spans="1:1" x14ac:dyDescent="0.35">
      <c r="A250" s="7"/>
    </row>
    <row r="251" spans="1:1" x14ac:dyDescent="0.35">
      <c r="A251" s="7"/>
    </row>
    <row r="252" spans="1:1" x14ac:dyDescent="0.35">
      <c r="A252" s="7"/>
    </row>
    <row r="253" spans="1:1" x14ac:dyDescent="0.35">
      <c r="A253" s="7"/>
    </row>
    <row r="254" spans="1:1" x14ac:dyDescent="0.35">
      <c r="A254" s="7"/>
    </row>
    <row r="255" spans="1:1" x14ac:dyDescent="0.35">
      <c r="A255" s="7"/>
    </row>
    <row r="256" spans="1:1" x14ac:dyDescent="0.35">
      <c r="A256" s="7"/>
    </row>
    <row r="257" spans="1:1" x14ac:dyDescent="0.35">
      <c r="A257" s="7"/>
    </row>
    <row r="258" spans="1:1" x14ac:dyDescent="0.35">
      <c r="A258" s="7"/>
    </row>
    <row r="259" spans="1:1" x14ac:dyDescent="0.35">
      <c r="A259" s="7"/>
    </row>
    <row r="260" spans="1:1" x14ac:dyDescent="0.35">
      <c r="A260" s="7"/>
    </row>
    <row r="261" spans="1:1" x14ac:dyDescent="0.35">
      <c r="A261" s="7"/>
    </row>
    <row r="262" spans="1:1" x14ac:dyDescent="0.35">
      <c r="A262" s="7"/>
    </row>
    <row r="263" spans="1:1" x14ac:dyDescent="0.35">
      <c r="A263" s="7"/>
    </row>
    <row r="264" spans="1:1" x14ac:dyDescent="0.35">
      <c r="A264" s="7"/>
    </row>
    <row r="265" spans="1:1" x14ac:dyDescent="0.35">
      <c r="A265" s="7"/>
    </row>
    <row r="266" spans="1:1" x14ac:dyDescent="0.35">
      <c r="A266" s="7"/>
    </row>
    <row r="267" spans="1:1" x14ac:dyDescent="0.35">
      <c r="A267" s="7"/>
    </row>
    <row r="268" spans="1:1" x14ac:dyDescent="0.35">
      <c r="A268" s="7"/>
    </row>
    <row r="269" spans="1:1" x14ac:dyDescent="0.35">
      <c r="A269" s="7"/>
    </row>
    <row r="270" spans="1:1" x14ac:dyDescent="0.35">
      <c r="A270" s="7"/>
    </row>
    <row r="271" spans="1:1" x14ac:dyDescent="0.35">
      <c r="A271" s="7"/>
    </row>
    <row r="272" spans="1:1" x14ac:dyDescent="0.35">
      <c r="A272" s="7"/>
    </row>
    <row r="273" spans="1:1" x14ac:dyDescent="0.35">
      <c r="A273" s="7"/>
    </row>
    <row r="274" spans="1:1" x14ac:dyDescent="0.35">
      <c r="A274" s="7"/>
    </row>
    <row r="275" spans="1:1" x14ac:dyDescent="0.35">
      <c r="A275" s="7"/>
    </row>
    <row r="276" spans="1:1" x14ac:dyDescent="0.35">
      <c r="A276" s="7"/>
    </row>
    <row r="277" spans="1:1" x14ac:dyDescent="0.35">
      <c r="A277" s="7"/>
    </row>
    <row r="278" spans="1:1" x14ac:dyDescent="0.35">
      <c r="A278" s="7"/>
    </row>
    <row r="279" spans="1:1" x14ac:dyDescent="0.35">
      <c r="A279" s="7"/>
    </row>
    <row r="280" spans="1:1" x14ac:dyDescent="0.35">
      <c r="A280" s="7"/>
    </row>
    <row r="281" spans="1:1" x14ac:dyDescent="0.35">
      <c r="A281" s="7"/>
    </row>
    <row r="282" spans="1:1" x14ac:dyDescent="0.35">
      <c r="A282" s="7"/>
    </row>
    <row r="283" spans="1:1" x14ac:dyDescent="0.35">
      <c r="A283" s="7"/>
    </row>
    <row r="284" spans="1:1" x14ac:dyDescent="0.35">
      <c r="A284" s="7"/>
    </row>
    <row r="285" spans="1:1" x14ac:dyDescent="0.35">
      <c r="A285" s="7"/>
    </row>
    <row r="286" spans="1:1" x14ac:dyDescent="0.35">
      <c r="A286" s="7"/>
    </row>
    <row r="287" spans="1:1" x14ac:dyDescent="0.35">
      <c r="A287" s="7"/>
    </row>
    <row r="288" spans="1:1" x14ac:dyDescent="0.35">
      <c r="A288" s="7"/>
    </row>
    <row r="289" spans="1:1" x14ac:dyDescent="0.35">
      <c r="A289" s="7"/>
    </row>
    <row r="290" spans="1:1" x14ac:dyDescent="0.35">
      <c r="A290" s="7"/>
    </row>
    <row r="291" spans="1:1" x14ac:dyDescent="0.35">
      <c r="A291" s="7"/>
    </row>
    <row r="292" spans="1:1" x14ac:dyDescent="0.35">
      <c r="A292" s="7"/>
    </row>
    <row r="293" spans="1:1" x14ac:dyDescent="0.35">
      <c r="A293" s="7"/>
    </row>
    <row r="294" spans="1:1" x14ac:dyDescent="0.35">
      <c r="A294" s="7"/>
    </row>
    <row r="295" spans="1:1" x14ac:dyDescent="0.35">
      <c r="A295" s="7"/>
    </row>
    <row r="296" spans="1:1" x14ac:dyDescent="0.35">
      <c r="A296" s="7"/>
    </row>
    <row r="297" spans="1:1" x14ac:dyDescent="0.35">
      <c r="A297" s="7"/>
    </row>
    <row r="298" spans="1:1" x14ac:dyDescent="0.35">
      <c r="A298" s="7"/>
    </row>
    <row r="299" spans="1:1" x14ac:dyDescent="0.35">
      <c r="A299" s="7"/>
    </row>
    <row r="300" spans="1:1" x14ac:dyDescent="0.35">
      <c r="A300" s="7"/>
    </row>
    <row r="301" spans="1:1" x14ac:dyDescent="0.35">
      <c r="A301" s="7"/>
    </row>
    <row r="302" spans="1:1" x14ac:dyDescent="0.35">
      <c r="A302" s="7"/>
    </row>
    <row r="303" spans="1:1" x14ac:dyDescent="0.35">
      <c r="A303" s="7"/>
    </row>
    <row r="304" spans="1:1" x14ac:dyDescent="0.35">
      <c r="A304" s="7"/>
    </row>
    <row r="305" spans="1:1" x14ac:dyDescent="0.35">
      <c r="A305" s="7"/>
    </row>
    <row r="306" spans="1:1" x14ac:dyDescent="0.35">
      <c r="A306" s="7"/>
    </row>
    <row r="307" spans="1:1" x14ac:dyDescent="0.35">
      <c r="A307" s="7"/>
    </row>
    <row r="308" spans="1:1" x14ac:dyDescent="0.35">
      <c r="A308" s="7"/>
    </row>
    <row r="309" spans="1:1" x14ac:dyDescent="0.35">
      <c r="A309" s="7"/>
    </row>
    <row r="310" spans="1:1" x14ac:dyDescent="0.35">
      <c r="A310" s="7"/>
    </row>
    <row r="311" spans="1:1" x14ac:dyDescent="0.35">
      <c r="A311" s="7"/>
    </row>
    <row r="312" spans="1:1" x14ac:dyDescent="0.35">
      <c r="A312" s="7"/>
    </row>
    <row r="313" spans="1:1" x14ac:dyDescent="0.35">
      <c r="A313" s="7"/>
    </row>
    <row r="314" spans="1:1" x14ac:dyDescent="0.35">
      <c r="A314" s="7"/>
    </row>
    <row r="315" spans="1:1" x14ac:dyDescent="0.35">
      <c r="A315" s="7"/>
    </row>
    <row r="316" spans="1:1" x14ac:dyDescent="0.35">
      <c r="A316" s="7"/>
    </row>
    <row r="317" spans="1:1" x14ac:dyDescent="0.35">
      <c r="A317" s="7"/>
    </row>
    <row r="318" spans="1:1" x14ac:dyDescent="0.35">
      <c r="A318" s="7"/>
    </row>
    <row r="319" spans="1:1" x14ac:dyDescent="0.35">
      <c r="A319" s="7"/>
    </row>
    <row r="320" spans="1:1" x14ac:dyDescent="0.35">
      <c r="A320" s="7"/>
    </row>
    <row r="321" spans="1:1" x14ac:dyDescent="0.35">
      <c r="A321" s="7"/>
    </row>
    <row r="322" spans="1:1" x14ac:dyDescent="0.35">
      <c r="A322" s="7"/>
    </row>
    <row r="323" spans="1:1" x14ac:dyDescent="0.35">
      <c r="A323" s="7"/>
    </row>
    <row r="324" spans="1:1" x14ac:dyDescent="0.35">
      <c r="A324" s="7"/>
    </row>
    <row r="325" spans="1:1" x14ac:dyDescent="0.35">
      <c r="A325" s="7"/>
    </row>
    <row r="326" spans="1:1" x14ac:dyDescent="0.35">
      <c r="A326" s="7"/>
    </row>
    <row r="327" spans="1:1" x14ac:dyDescent="0.35">
      <c r="A327" s="7"/>
    </row>
    <row r="328" spans="1:1" x14ac:dyDescent="0.35">
      <c r="A328" s="7"/>
    </row>
    <row r="329" spans="1:1" x14ac:dyDescent="0.35">
      <c r="A329" s="7"/>
    </row>
    <row r="330" spans="1:1" x14ac:dyDescent="0.35">
      <c r="A330" s="7"/>
    </row>
    <row r="331" spans="1:1" x14ac:dyDescent="0.35">
      <c r="A331" s="7"/>
    </row>
    <row r="332" spans="1:1" x14ac:dyDescent="0.35">
      <c r="A332" s="7"/>
    </row>
    <row r="333" spans="1:1" x14ac:dyDescent="0.35">
      <c r="A333" s="7"/>
    </row>
    <row r="334" spans="1:1" x14ac:dyDescent="0.35">
      <c r="A334" s="7"/>
    </row>
    <row r="335" spans="1:1" x14ac:dyDescent="0.35">
      <c r="A335" s="7"/>
    </row>
    <row r="336" spans="1:1" x14ac:dyDescent="0.35">
      <c r="A336" s="7"/>
    </row>
    <row r="337" spans="1:1" x14ac:dyDescent="0.35">
      <c r="A337" s="7"/>
    </row>
    <row r="338" spans="1:1" x14ac:dyDescent="0.35">
      <c r="A338" s="7"/>
    </row>
    <row r="339" spans="1:1" x14ac:dyDescent="0.35">
      <c r="A339" s="7"/>
    </row>
    <row r="340" spans="1:1" x14ac:dyDescent="0.35">
      <c r="A340" s="7"/>
    </row>
    <row r="341" spans="1:1" x14ac:dyDescent="0.35">
      <c r="A341" s="7"/>
    </row>
    <row r="342" spans="1:1" x14ac:dyDescent="0.35">
      <c r="A342" s="7"/>
    </row>
    <row r="343" spans="1:1" x14ac:dyDescent="0.35">
      <c r="A343" s="7"/>
    </row>
    <row r="344" spans="1:1" x14ac:dyDescent="0.35">
      <c r="A344" s="7"/>
    </row>
    <row r="345" spans="1:1" x14ac:dyDescent="0.35">
      <c r="A345" s="7"/>
    </row>
    <row r="346" spans="1:1" x14ac:dyDescent="0.35">
      <c r="A346" s="7"/>
    </row>
    <row r="347" spans="1:1" x14ac:dyDescent="0.35">
      <c r="A347" s="7"/>
    </row>
    <row r="348" spans="1:1" x14ac:dyDescent="0.35">
      <c r="A348" s="7"/>
    </row>
    <row r="349" spans="1:1" x14ac:dyDescent="0.35">
      <c r="A349" s="7"/>
    </row>
    <row r="350" spans="1:1" x14ac:dyDescent="0.35">
      <c r="A350" s="7"/>
    </row>
    <row r="351" spans="1:1" x14ac:dyDescent="0.35">
      <c r="A351" s="7"/>
    </row>
    <row r="352" spans="1:1" x14ac:dyDescent="0.35">
      <c r="A352" s="7"/>
    </row>
    <row r="353" spans="1:1" x14ac:dyDescent="0.35">
      <c r="A353" s="7"/>
    </row>
    <row r="354" spans="1:1" x14ac:dyDescent="0.35">
      <c r="A354" s="7"/>
    </row>
    <row r="355" spans="1:1" x14ac:dyDescent="0.35">
      <c r="A355" s="7"/>
    </row>
    <row r="356" spans="1:1" x14ac:dyDescent="0.35">
      <c r="A356" s="7"/>
    </row>
    <row r="357" spans="1:1" x14ac:dyDescent="0.35">
      <c r="A357" s="7"/>
    </row>
    <row r="358" spans="1:1" x14ac:dyDescent="0.35">
      <c r="A358" s="7"/>
    </row>
    <row r="359" spans="1:1" x14ac:dyDescent="0.35">
      <c r="A359" s="7"/>
    </row>
    <row r="360" spans="1:1" x14ac:dyDescent="0.35">
      <c r="A360" s="7"/>
    </row>
    <row r="361" spans="1:1" x14ac:dyDescent="0.35">
      <c r="A361" s="7"/>
    </row>
    <row r="362" spans="1:1" x14ac:dyDescent="0.35">
      <c r="A362" s="7"/>
    </row>
    <row r="363" spans="1:1" x14ac:dyDescent="0.35">
      <c r="A363" s="7"/>
    </row>
    <row r="364" spans="1:1" x14ac:dyDescent="0.35">
      <c r="A364" s="7"/>
    </row>
    <row r="365" spans="1:1" x14ac:dyDescent="0.35">
      <c r="A365" s="7"/>
    </row>
    <row r="366" spans="1:1" x14ac:dyDescent="0.35">
      <c r="A366" s="7"/>
    </row>
    <row r="367" spans="1:1" x14ac:dyDescent="0.35">
      <c r="A367" s="7"/>
    </row>
    <row r="368" spans="1:1" x14ac:dyDescent="0.35">
      <c r="A368" s="7"/>
    </row>
    <row r="369" spans="1:1" x14ac:dyDescent="0.35">
      <c r="A369" s="7"/>
    </row>
    <row r="370" spans="1:1" x14ac:dyDescent="0.35">
      <c r="A370" s="7"/>
    </row>
    <row r="371" spans="1:1" x14ac:dyDescent="0.35">
      <c r="A371" s="7"/>
    </row>
    <row r="372" spans="1:1" x14ac:dyDescent="0.35">
      <c r="A372" s="7"/>
    </row>
    <row r="373" spans="1:1" x14ac:dyDescent="0.35">
      <c r="A373" s="7"/>
    </row>
    <row r="374" spans="1:1" x14ac:dyDescent="0.35">
      <c r="A374" s="7"/>
    </row>
    <row r="375" spans="1:1" x14ac:dyDescent="0.35">
      <c r="A375" s="7"/>
    </row>
    <row r="376" spans="1:1" x14ac:dyDescent="0.35">
      <c r="A376" s="7"/>
    </row>
    <row r="377" spans="1:1" x14ac:dyDescent="0.35">
      <c r="A377" s="7"/>
    </row>
    <row r="378" spans="1:1" x14ac:dyDescent="0.35">
      <c r="A378" s="7"/>
    </row>
    <row r="379" spans="1:1" x14ac:dyDescent="0.35">
      <c r="A379" s="7"/>
    </row>
    <row r="380" spans="1:1" x14ac:dyDescent="0.35">
      <c r="A380" s="7"/>
    </row>
    <row r="381" spans="1:1" x14ac:dyDescent="0.35">
      <c r="A381" s="7"/>
    </row>
    <row r="382" spans="1:1" x14ac:dyDescent="0.35">
      <c r="A382" s="7"/>
    </row>
    <row r="383" spans="1:1" x14ac:dyDescent="0.35">
      <c r="A383" s="7"/>
    </row>
    <row r="384" spans="1:1" x14ac:dyDescent="0.35">
      <c r="A384" s="7"/>
    </row>
    <row r="385" spans="1:1" x14ac:dyDescent="0.35">
      <c r="A385" s="7"/>
    </row>
    <row r="386" spans="1:1" x14ac:dyDescent="0.35">
      <c r="A386" s="7"/>
    </row>
    <row r="387" spans="1:1" x14ac:dyDescent="0.35">
      <c r="A387" s="7"/>
    </row>
    <row r="388" spans="1:1" x14ac:dyDescent="0.35">
      <c r="A388" s="7"/>
    </row>
    <row r="389" spans="1:1" x14ac:dyDescent="0.35">
      <c r="A389" s="7"/>
    </row>
    <row r="390" spans="1:1" x14ac:dyDescent="0.35">
      <c r="A390" s="7"/>
    </row>
    <row r="391" spans="1:1" x14ac:dyDescent="0.35">
      <c r="A391" s="7"/>
    </row>
    <row r="392" spans="1:1" x14ac:dyDescent="0.35">
      <c r="A392" s="7"/>
    </row>
    <row r="393" spans="1:1" x14ac:dyDescent="0.35">
      <c r="A393" s="7"/>
    </row>
    <row r="394" spans="1:1" x14ac:dyDescent="0.35">
      <c r="A394" s="7"/>
    </row>
    <row r="395" spans="1:1" x14ac:dyDescent="0.35">
      <c r="A395" s="7"/>
    </row>
    <row r="396" spans="1:1" x14ac:dyDescent="0.35">
      <c r="A396" s="7"/>
    </row>
    <row r="397" spans="1:1" x14ac:dyDescent="0.35">
      <c r="A397" s="7"/>
    </row>
    <row r="398" spans="1:1" x14ac:dyDescent="0.35">
      <c r="A398" s="7"/>
    </row>
    <row r="399" spans="1:1" x14ac:dyDescent="0.35">
      <c r="A399" s="7"/>
    </row>
    <row r="400" spans="1:1" x14ac:dyDescent="0.35">
      <c r="A400" s="7"/>
    </row>
    <row r="401" spans="1:1" x14ac:dyDescent="0.35">
      <c r="A401" s="7"/>
    </row>
    <row r="402" spans="1:1" x14ac:dyDescent="0.35">
      <c r="A402" s="7"/>
    </row>
    <row r="403" spans="1:1" x14ac:dyDescent="0.35">
      <c r="A403" s="7"/>
    </row>
    <row r="404" spans="1:1" x14ac:dyDescent="0.35">
      <c r="A404" s="7"/>
    </row>
    <row r="405" spans="1:1" x14ac:dyDescent="0.35">
      <c r="A405" s="7"/>
    </row>
    <row r="406" spans="1:1" x14ac:dyDescent="0.35">
      <c r="A406" s="7"/>
    </row>
    <row r="407" spans="1:1" x14ac:dyDescent="0.35">
      <c r="A407" s="7"/>
    </row>
    <row r="408" spans="1:1" x14ac:dyDescent="0.35">
      <c r="A408" s="7"/>
    </row>
    <row r="409" spans="1:1" x14ac:dyDescent="0.35">
      <c r="A409" s="7"/>
    </row>
    <row r="410" spans="1:1" x14ac:dyDescent="0.35">
      <c r="A410" s="7"/>
    </row>
    <row r="411" spans="1:1" x14ac:dyDescent="0.35">
      <c r="A411" s="7"/>
    </row>
    <row r="412" spans="1:1" x14ac:dyDescent="0.35">
      <c r="A412" s="7"/>
    </row>
    <row r="413" spans="1:1" x14ac:dyDescent="0.35">
      <c r="A413" s="7"/>
    </row>
    <row r="414" spans="1:1" x14ac:dyDescent="0.35">
      <c r="A414" s="7"/>
    </row>
    <row r="415" spans="1:1" x14ac:dyDescent="0.35">
      <c r="A415" s="7"/>
    </row>
    <row r="416" spans="1:1" x14ac:dyDescent="0.35">
      <c r="A416" s="7"/>
    </row>
    <row r="417" spans="1:1" x14ac:dyDescent="0.35">
      <c r="A417" s="7"/>
    </row>
    <row r="418" spans="1:1" x14ac:dyDescent="0.35">
      <c r="A418" s="7"/>
    </row>
    <row r="419" spans="1:1" x14ac:dyDescent="0.35">
      <c r="A419" s="7"/>
    </row>
    <row r="420" spans="1:1" x14ac:dyDescent="0.35">
      <c r="A420" s="7"/>
    </row>
    <row r="421" spans="1:1" x14ac:dyDescent="0.35">
      <c r="A421" s="7"/>
    </row>
    <row r="422" spans="1:1" x14ac:dyDescent="0.35">
      <c r="A422" s="7"/>
    </row>
    <row r="423" spans="1:1" x14ac:dyDescent="0.35">
      <c r="A423" s="7"/>
    </row>
    <row r="424" spans="1:1" x14ac:dyDescent="0.35">
      <c r="A424" s="7"/>
    </row>
    <row r="425" spans="1:1" x14ac:dyDescent="0.35">
      <c r="A425" s="7"/>
    </row>
    <row r="426" spans="1:1" x14ac:dyDescent="0.35">
      <c r="A426" s="7"/>
    </row>
    <row r="427" spans="1:1" x14ac:dyDescent="0.35">
      <c r="A427" s="7"/>
    </row>
    <row r="428" spans="1:1" x14ac:dyDescent="0.35">
      <c r="A428" s="7"/>
    </row>
    <row r="429" spans="1:1" x14ac:dyDescent="0.35">
      <c r="A429" s="7"/>
    </row>
    <row r="430" spans="1:1" x14ac:dyDescent="0.35">
      <c r="A430" s="7"/>
    </row>
    <row r="431" spans="1:1" x14ac:dyDescent="0.35">
      <c r="A431" s="7"/>
    </row>
    <row r="432" spans="1:1" x14ac:dyDescent="0.35">
      <c r="A432" s="7"/>
    </row>
    <row r="433" spans="1:1" x14ac:dyDescent="0.35">
      <c r="A433" s="7"/>
    </row>
    <row r="434" spans="1:1" x14ac:dyDescent="0.35">
      <c r="A434" s="7"/>
    </row>
    <row r="435" spans="1:1" x14ac:dyDescent="0.35">
      <c r="A435" s="7"/>
    </row>
    <row r="436" spans="1:1" x14ac:dyDescent="0.35">
      <c r="A436" s="7"/>
    </row>
    <row r="437" spans="1:1" x14ac:dyDescent="0.35">
      <c r="A437" s="7"/>
    </row>
    <row r="438" spans="1:1" x14ac:dyDescent="0.35">
      <c r="A438" s="7"/>
    </row>
    <row r="439" spans="1:1" x14ac:dyDescent="0.35">
      <c r="A439" s="7"/>
    </row>
    <row r="440" spans="1:1" x14ac:dyDescent="0.35">
      <c r="A440" s="7"/>
    </row>
    <row r="441" spans="1:1" x14ac:dyDescent="0.35">
      <c r="A441" s="7"/>
    </row>
    <row r="442" spans="1:1" x14ac:dyDescent="0.35">
      <c r="A442" s="7"/>
    </row>
    <row r="443" spans="1:1" x14ac:dyDescent="0.35">
      <c r="A443" s="7"/>
    </row>
    <row r="444" spans="1:1" x14ac:dyDescent="0.35">
      <c r="A444" s="7"/>
    </row>
    <row r="445" spans="1:1" x14ac:dyDescent="0.35">
      <c r="A445" s="7"/>
    </row>
    <row r="446" spans="1:1" x14ac:dyDescent="0.35">
      <c r="A446" s="7"/>
    </row>
    <row r="447" spans="1:1" x14ac:dyDescent="0.35">
      <c r="A447" s="7"/>
    </row>
    <row r="448" spans="1:1" x14ac:dyDescent="0.35">
      <c r="A448" s="7"/>
    </row>
    <row r="449" spans="1:1" x14ac:dyDescent="0.35">
      <c r="A449" s="7"/>
    </row>
    <row r="450" spans="1:1" x14ac:dyDescent="0.35">
      <c r="A450" s="7"/>
    </row>
    <row r="451" spans="1:1" x14ac:dyDescent="0.35">
      <c r="A451" s="7"/>
    </row>
    <row r="452" spans="1:1" x14ac:dyDescent="0.35">
      <c r="A452" s="7"/>
    </row>
    <row r="453" spans="1:1" x14ac:dyDescent="0.35">
      <c r="A453" s="7"/>
    </row>
    <row r="454" spans="1:1" x14ac:dyDescent="0.35">
      <c r="A454" s="7"/>
    </row>
    <row r="455" spans="1:1" x14ac:dyDescent="0.35">
      <c r="A455" s="7"/>
    </row>
    <row r="456" spans="1:1" x14ac:dyDescent="0.35">
      <c r="A456" s="7"/>
    </row>
    <row r="457" spans="1:1" x14ac:dyDescent="0.35">
      <c r="A457" s="7"/>
    </row>
    <row r="458" spans="1:1" x14ac:dyDescent="0.35">
      <c r="A458" s="7"/>
    </row>
    <row r="459" spans="1:1" x14ac:dyDescent="0.35">
      <c r="A459" s="7"/>
    </row>
    <row r="460" spans="1:1" x14ac:dyDescent="0.35">
      <c r="A460" s="7"/>
    </row>
    <row r="461" spans="1:1" x14ac:dyDescent="0.35">
      <c r="A461" s="7"/>
    </row>
    <row r="462" spans="1:1" x14ac:dyDescent="0.35">
      <c r="A462" s="7"/>
    </row>
    <row r="463" spans="1:1" x14ac:dyDescent="0.35">
      <c r="A463" s="7"/>
    </row>
    <row r="464" spans="1:1" x14ac:dyDescent="0.35">
      <c r="A464" s="7"/>
    </row>
    <row r="465" spans="1:1" x14ac:dyDescent="0.35">
      <c r="A465" s="7"/>
    </row>
    <row r="466" spans="1:1" x14ac:dyDescent="0.35">
      <c r="A466" s="7"/>
    </row>
    <row r="467" spans="1:1" x14ac:dyDescent="0.35">
      <c r="A467" s="7"/>
    </row>
    <row r="468" spans="1:1" x14ac:dyDescent="0.35">
      <c r="A468" s="7"/>
    </row>
    <row r="469" spans="1:1" x14ac:dyDescent="0.35">
      <c r="A469" s="7"/>
    </row>
    <row r="470" spans="1:1" x14ac:dyDescent="0.35">
      <c r="A470" s="7"/>
    </row>
    <row r="471" spans="1:1" x14ac:dyDescent="0.35">
      <c r="A471" s="7"/>
    </row>
    <row r="472" spans="1:1" x14ac:dyDescent="0.35">
      <c r="A472" s="7"/>
    </row>
    <row r="473" spans="1:1" x14ac:dyDescent="0.35">
      <c r="A473" s="7"/>
    </row>
    <row r="474" spans="1:1" x14ac:dyDescent="0.35">
      <c r="A474" s="7"/>
    </row>
    <row r="475" spans="1:1" x14ac:dyDescent="0.35">
      <c r="A475" s="7"/>
    </row>
    <row r="476" spans="1:1" x14ac:dyDescent="0.35">
      <c r="A476" s="7"/>
    </row>
    <row r="477" spans="1:1" x14ac:dyDescent="0.35">
      <c r="A477" s="7"/>
    </row>
    <row r="478" spans="1:1" x14ac:dyDescent="0.35">
      <c r="A478" s="7"/>
    </row>
    <row r="479" spans="1:1" x14ac:dyDescent="0.35">
      <c r="A479" s="7"/>
    </row>
    <row r="480" spans="1:1" x14ac:dyDescent="0.35">
      <c r="A480" s="7"/>
    </row>
    <row r="481" spans="1:1" x14ac:dyDescent="0.35">
      <c r="A481" s="7"/>
    </row>
    <row r="482" spans="1:1" x14ac:dyDescent="0.35">
      <c r="A482" s="7"/>
    </row>
    <row r="483" spans="1:1" x14ac:dyDescent="0.35">
      <c r="A483" s="7"/>
    </row>
    <row r="484" spans="1:1" x14ac:dyDescent="0.35">
      <c r="A484" s="7"/>
    </row>
    <row r="485" spans="1:1" x14ac:dyDescent="0.35">
      <c r="A485" s="7"/>
    </row>
    <row r="486" spans="1:1" x14ac:dyDescent="0.35">
      <c r="A486" s="7"/>
    </row>
    <row r="487" spans="1:1" x14ac:dyDescent="0.35">
      <c r="A487" s="7"/>
    </row>
    <row r="488" spans="1:1" x14ac:dyDescent="0.35">
      <c r="A488" s="7"/>
    </row>
    <row r="489" spans="1:1" x14ac:dyDescent="0.35">
      <c r="A489" s="7"/>
    </row>
    <row r="490" spans="1:1" x14ac:dyDescent="0.35">
      <c r="A490" s="7"/>
    </row>
    <row r="491" spans="1:1" x14ac:dyDescent="0.35">
      <c r="A491" s="7"/>
    </row>
    <row r="492" spans="1:1" x14ac:dyDescent="0.35">
      <c r="A492" s="7"/>
    </row>
    <row r="493" spans="1:1" x14ac:dyDescent="0.35">
      <c r="A493" s="7"/>
    </row>
    <row r="494" spans="1:1" x14ac:dyDescent="0.35">
      <c r="A494" s="7"/>
    </row>
    <row r="495" spans="1:1" x14ac:dyDescent="0.35">
      <c r="A495" s="7"/>
    </row>
    <row r="496" spans="1:1" x14ac:dyDescent="0.35">
      <c r="A496" s="7"/>
    </row>
    <row r="497" spans="1:1" x14ac:dyDescent="0.35">
      <c r="A497" s="7"/>
    </row>
    <row r="498" spans="1:1" x14ac:dyDescent="0.35">
      <c r="A498" s="7"/>
    </row>
    <row r="499" spans="1:1" x14ac:dyDescent="0.35">
      <c r="A499" s="7"/>
    </row>
    <row r="500" spans="1:1" x14ac:dyDescent="0.35">
      <c r="A500" s="7"/>
    </row>
    <row r="501" spans="1:1" x14ac:dyDescent="0.35">
      <c r="A501" s="7"/>
    </row>
    <row r="502" spans="1:1" x14ac:dyDescent="0.35">
      <c r="A502" s="7"/>
    </row>
    <row r="503" spans="1:1" x14ac:dyDescent="0.35">
      <c r="A503" s="7"/>
    </row>
    <row r="504" spans="1:1" x14ac:dyDescent="0.35">
      <c r="A504" s="7"/>
    </row>
    <row r="505" spans="1:1" x14ac:dyDescent="0.35">
      <c r="A505" s="7"/>
    </row>
    <row r="506" spans="1:1" x14ac:dyDescent="0.35">
      <c r="A506" s="7"/>
    </row>
    <row r="507" spans="1:1" x14ac:dyDescent="0.35">
      <c r="A507" s="7"/>
    </row>
    <row r="508" spans="1:1" x14ac:dyDescent="0.35">
      <c r="A508" s="7"/>
    </row>
    <row r="509" spans="1:1" x14ac:dyDescent="0.35">
      <c r="A509" s="7"/>
    </row>
    <row r="510" spans="1:1" x14ac:dyDescent="0.35">
      <c r="A510" s="7"/>
    </row>
    <row r="511" spans="1:1" x14ac:dyDescent="0.35">
      <c r="A511" s="7"/>
    </row>
    <row r="512" spans="1:1" x14ac:dyDescent="0.35">
      <c r="A512" s="7"/>
    </row>
    <row r="513" spans="1:1" x14ac:dyDescent="0.35">
      <c r="A513" s="7"/>
    </row>
    <row r="514" spans="1:1" x14ac:dyDescent="0.35">
      <c r="A514" s="7"/>
    </row>
    <row r="515" spans="1:1" x14ac:dyDescent="0.35">
      <c r="A515" s="7"/>
    </row>
    <row r="516" spans="1:1" x14ac:dyDescent="0.35">
      <c r="A516" s="7"/>
    </row>
    <row r="517" spans="1:1" x14ac:dyDescent="0.35">
      <c r="A517" s="7"/>
    </row>
    <row r="518" spans="1:1" x14ac:dyDescent="0.35">
      <c r="A518" s="7"/>
    </row>
    <row r="519" spans="1:1" x14ac:dyDescent="0.35">
      <c r="A519" s="7"/>
    </row>
    <row r="520" spans="1:1" x14ac:dyDescent="0.35">
      <c r="A520" s="7"/>
    </row>
    <row r="521" spans="1:1" x14ac:dyDescent="0.35">
      <c r="A521" s="7"/>
    </row>
    <row r="522" spans="1:1" x14ac:dyDescent="0.35">
      <c r="A522" s="7"/>
    </row>
    <row r="523" spans="1:1" x14ac:dyDescent="0.35">
      <c r="A523" s="7"/>
    </row>
    <row r="524" spans="1:1" x14ac:dyDescent="0.35">
      <c r="A524" s="7"/>
    </row>
    <row r="525" spans="1:1" x14ac:dyDescent="0.35">
      <c r="A525" s="7"/>
    </row>
    <row r="526" spans="1:1" x14ac:dyDescent="0.35">
      <c r="A526" s="7"/>
    </row>
    <row r="527" spans="1:1" x14ac:dyDescent="0.35">
      <c r="A527" s="7"/>
    </row>
    <row r="528" spans="1:1" x14ac:dyDescent="0.35">
      <c r="A528" s="7"/>
    </row>
    <row r="529" spans="1:1" x14ac:dyDescent="0.35">
      <c r="A529" s="7"/>
    </row>
    <row r="530" spans="1:1" x14ac:dyDescent="0.35">
      <c r="A530" s="7"/>
    </row>
    <row r="531" spans="1:1" x14ac:dyDescent="0.35">
      <c r="A531" s="7"/>
    </row>
    <row r="532" spans="1:1" x14ac:dyDescent="0.35">
      <c r="A532" s="7"/>
    </row>
    <row r="533" spans="1:1" x14ac:dyDescent="0.35">
      <c r="A533" s="7"/>
    </row>
    <row r="534" spans="1:1" x14ac:dyDescent="0.35">
      <c r="A534" s="7"/>
    </row>
    <row r="535" spans="1:1" x14ac:dyDescent="0.35">
      <c r="A535" s="7"/>
    </row>
    <row r="536" spans="1:1" x14ac:dyDescent="0.35">
      <c r="A536" s="7"/>
    </row>
    <row r="537" spans="1:1" x14ac:dyDescent="0.35">
      <c r="A537" s="7"/>
    </row>
    <row r="538" spans="1:1" x14ac:dyDescent="0.35">
      <c r="A538" s="7"/>
    </row>
    <row r="539" spans="1:1" x14ac:dyDescent="0.35">
      <c r="A539" s="7"/>
    </row>
    <row r="540" spans="1:1" x14ac:dyDescent="0.35">
      <c r="A540" s="7"/>
    </row>
    <row r="541" spans="1:1" x14ac:dyDescent="0.35">
      <c r="A541" s="7"/>
    </row>
    <row r="542" spans="1:1" x14ac:dyDescent="0.35">
      <c r="A542" s="7"/>
    </row>
    <row r="543" spans="1:1" x14ac:dyDescent="0.35">
      <c r="A543" s="7"/>
    </row>
    <row r="544" spans="1:1" x14ac:dyDescent="0.35">
      <c r="A544" s="7"/>
    </row>
    <row r="545" spans="1:1" x14ac:dyDescent="0.35">
      <c r="A545" s="7"/>
    </row>
    <row r="546" spans="1:1" x14ac:dyDescent="0.35">
      <c r="A546" s="7"/>
    </row>
    <row r="547" spans="1:1" x14ac:dyDescent="0.35">
      <c r="A547" s="7"/>
    </row>
    <row r="548" spans="1:1" x14ac:dyDescent="0.35">
      <c r="A548" s="7"/>
    </row>
    <row r="549" spans="1:1" x14ac:dyDescent="0.35">
      <c r="A549" s="7"/>
    </row>
    <row r="550" spans="1:1" x14ac:dyDescent="0.35">
      <c r="A550" s="7"/>
    </row>
    <row r="551" spans="1:1" x14ac:dyDescent="0.35">
      <c r="A551" s="7"/>
    </row>
    <row r="552" spans="1:1" x14ac:dyDescent="0.35">
      <c r="A552" s="7"/>
    </row>
    <row r="553" spans="1:1" x14ac:dyDescent="0.35">
      <c r="A553" s="7"/>
    </row>
    <row r="554" spans="1:1" x14ac:dyDescent="0.35">
      <c r="A554" s="7"/>
    </row>
    <row r="555" spans="1:1" x14ac:dyDescent="0.35">
      <c r="A555" s="7"/>
    </row>
    <row r="556" spans="1:1" x14ac:dyDescent="0.35">
      <c r="A556" s="7"/>
    </row>
    <row r="557" spans="1:1" x14ac:dyDescent="0.35">
      <c r="A557" s="7"/>
    </row>
    <row r="558" spans="1:1" x14ac:dyDescent="0.35">
      <c r="A558" s="7"/>
    </row>
    <row r="559" spans="1:1" x14ac:dyDescent="0.35">
      <c r="A559" s="7"/>
    </row>
    <row r="560" spans="1:1" x14ac:dyDescent="0.35">
      <c r="A560" s="7"/>
    </row>
    <row r="561" spans="1:1" x14ac:dyDescent="0.35">
      <c r="A561" s="7"/>
    </row>
    <row r="562" spans="1:1" x14ac:dyDescent="0.35">
      <c r="A562" s="7"/>
    </row>
    <row r="563" spans="1:1" x14ac:dyDescent="0.35">
      <c r="A563" s="7"/>
    </row>
    <row r="564" spans="1:1" x14ac:dyDescent="0.35">
      <c r="A564" s="7"/>
    </row>
    <row r="565" spans="1:1" x14ac:dyDescent="0.35">
      <c r="A565" s="7"/>
    </row>
    <row r="566" spans="1:1" x14ac:dyDescent="0.35">
      <c r="A566" s="7"/>
    </row>
    <row r="567" spans="1:1" x14ac:dyDescent="0.35">
      <c r="A567" s="7"/>
    </row>
    <row r="568" spans="1:1" x14ac:dyDescent="0.35">
      <c r="A568" s="7"/>
    </row>
    <row r="569" spans="1:1" x14ac:dyDescent="0.35">
      <c r="A569" s="7"/>
    </row>
    <row r="570" spans="1:1" x14ac:dyDescent="0.35">
      <c r="A570" s="7"/>
    </row>
    <row r="571" spans="1:1" x14ac:dyDescent="0.35">
      <c r="A571" s="7"/>
    </row>
    <row r="572" spans="1:1" x14ac:dyDescent="0.35">
      <c r="A572" s="7"/>
    </row>
    <row r="573" spans="1:1" x14ac:dyDescent="0.35">
      <c r="A573" s="7"/>
    </row>
    <row r="574" spans="1:1" x14ac:dyDescent="0.35">
      <c r="A574" s="7"/>
    </row>
    <row r="575" spans="1:1" x14ac:dyDescent="0.35">
      <c r="A575" s="7"/>
    </row>
    <row r="576" spans="1:1" x14ac:dyDescent="0.35">
      <c r="A576" s="7"/>
    </row>
    <row r="577" spans="1:1" x14ac:dyDescent="0.35">
      <c r="A577" s="7"/>
    </row>
    <row r="578" spans="1:1" x14ac:dyDescent="0.35">
      <c r="A578" s="7"/>
    </row>
    <row r="579" spans="1:1" x14ac:dyDescent="0.35">
      <c r="A579" s="7"/>
    </row>
    <row r="580" spans="1:1" x14ac:dyDescent="0.35">
      <c r="A580" s="7"/>
    </row>
    <row r="581" spans="1:1" x14ac:dyDescent="0.35">
      <c r="A581" s="7"/>
    </row>
    <row r="582" spans="1:1" x14ac:dyDescent="0.35">
      <c r="A582" s="7"/>
    </row>
    <row r="583" spans="1:1" x14ac:dyDescent="0.35">
      <c r="A583" s="7"/>
    </row>
    <row r="584" spans="1:1" x14ac:dyDescent="0.35">
      <c r="A584" s="7"/>
    </row>
    <row r="585" spans="1:1" x14ac:dyDescent="0.35">
      <c r="A585" s="7"/>
    </row>
    <row r="586" spans="1:1" x14ac:dyDescent="0.35">
      <c r="A586" s="7"/>
    </row>
    <row r="587" spans="1:1" x14ac:dyDescent="0.35">
      <c r="A587" s="7"/>
    </row>
    <row r="588" spans="1:1" x14ac:dyDescent="0.35">
      <c r="A588" s="7"/>
    </row>
    <row r="589" spans="1:1" x14ac:dyDescent="0.35">
      <c r="A589" s="7"/>
    </row>
    <row r="590" spans="1:1" x14ac:dyDescent="0.35">
      <c r="A590" s="7"/>
    </row>
    <row r="591" spans="1:1" x14ac:dyDescent="0.35">
      <c r="A591" s="7"/>
    </row>
    <row r="592" spans="1:1" x14ac:dyDescent="0.35">
      <c r="A592" s="7"/>
    </row>
    <row r="593" spans="1:1" x14ac:dyDescent="0.35">
      <c r="A593" s="7"/>
    </row>
    <row r="594" spans="1:1" x14ac:dyDescent="0.35">
      <c r="A594" s="7"/>
    </row>
    <row r="595" spans="1:1" x14ac:dyDescent="0.35">
      <c r="A595" s="7"/>
    </row>
    <row r="596" spans="1:1" x14ac:dyDescent="0.35">
      <c r="A596" s="7"/>
    </row>
    <row r="597" spans="1:1" x14ac:dyDescent="0.35">
      <c r="A597" s="7"/>
    </row>
    <row r="598" spans="1:1" x14ac:dyDescent="0.35">
      <c r="A598" s="7"/>
    </row>
    <row r="599" spans="1:1" x14ac:dyDescent="0.35">
      <c r="A599" s="7"/>
    </row>
    <row r="600" spans="1:1" x14ac:dyDescent="0.35">
      <c r="A600" s="7"/>
    </row>
    <row r="601" spans="1:1" x14ac:dyDescent="0.35">
      <c r="A601" s="7"/>
    </row>
    <row r="602" spans="1:1" x14ac:dyDescent="0.35">
      <c r="A602" s="7"/>
    </row>
    <row r="603" spans="1:1" x14ac:dyDescent="0.35">
      <c r="A603" s="7"/>
    </row>
    <row r="604" spans="1:1" x14ac:dyDescent="0.35">
      <c r="A604" s="7"/>
    </row>
    <row r="605" spans="1:1" x14ac:dyDescent="0.35">
      <c r="A605" s="7"/>
    </row>
    <row r="606" spans="1:1" x14ac:dyDescent="0.35">
      <c r="A606" s="7"/>
    </row>
    <row r="607" spans="1:1" x14ac:dyDescent="0.35">
      <c r="A607" s="7"/>
    </row>
    <row r="608" spans="1:1" x14ac:dyDescent="0.35">
      <c r="A608" s="7"/>
    </row>
    <row r="609" spans="1:1" x14ac:dyDescent="0.35">
      <c r="A609" s="7"/>
    </row>
    <row r="610" spans="1:1" x14ac:dyDescent="0.35">
      <c r="A610" s="7"/>
    </row>
    <row r="611" spans="1:1" x14ac:dyDescent="0.35">
      <c r="A611" s="7"/>
    </row>
    <row r="612" spans="1:1" x14ac:dyDescent="0.35">
      <c r="A612" s="7"/>
    </row>
    <row r="613" spans="1:1" x14ac:dyDescent="0.35">
      <c r="A613" s="7"/>
    </row>
    <row r="614" spans="1:1" x14ac:dyDescent="0.35">
      <c r="A614" s="7"/>
    </row>
    <row r="615" spans="1:1" x14ac:dyDescent="0.35">
      <c r="A615" s="7"/>
    </row>
    <row r="616" spans="1:1" x14ac:dyDescent="0.35">
      <c r="A616" s="7"/>
    </row>
    <row r="617" spans="1:1" x14ac:dyDescent="0.35">
      <c r="A617" s="7"/>
    </row>
    <row r="618" spans="1:1" x14ac:dyDescent="0.35">
      <c r="A618" s="7"/>
    </row>
    <row r="619" spans="1:1" x14ac:dyDescent="0.35">
      <c r="A619" s="7"/>
    </row>
    <row r="620" spans="1:1" x14ac:dyDescent="0.35">
      <c r="A620" s="7"/>
    </row>
    <row r="621" spans="1:1" x14ac:dyDescent="0.35">
      <c r="A621" s="7"/>
    </row>
    <row r="622" spans="1:1" x14ac:dyDescent="0.35">
      <c r="A622" s="7"/>
    </row>
    <row r="623" spans="1:1" x14ac:dyDescent="0.35">
      <c r="A623" s="7"/>
    </row>
    <row r="624" spans="1:1" x14ac:dyDescent="0.35">
      <c r="A624" s="7"/>
    </row>
    <row r="625" spans="1:1" x14ac:dyDescent="0.35">
      <c r="A625" s="7"/>
    </row>
    <row r="626" spans="1:1" x14ac:dyDescent="0.35">
      <c r="A626" s="7"/>
    </row>
    <row r="627" spans="1:1" x14ac:dyDescent="0.35">
      <c r="A627" s="7"/>
    </row>
    <row r="628" spans="1:1" x14ac:dyDescent="0.35">
      <c r="A628" s="7"/>
    </row>
    <row r="629" spans="1:1" x14ac:dyDescent="0.35">
      <c r="A629" s="7"/>
    </row>
    <row r="630" spans="1:1" x14ac:dyDescent="0.35">
      <c r="A630" s="7"/>
    </row>
    <row r="631" spans="1:1" x14ac:dyDescent="0.35">
      <c r="A631" s="7"/>
    </row>
    <row r="632" spans="1:1" x14ac:dyDescent="0.35">
      <c r="A632" s="7"/>
    </row>
    <row r="633" spans="1:1" x14ac:dyDescent="0.35">
      <c r="A633" s="7"/>
    </row>
    <row r="634" spans="1:1" x14ac:dyDescent="0.35">
      <c r="A634" s="7"/>
    </row>
    <row r="635" spans="1:1" x14ac:dyDescent="0.35">
      <c r="A635" s="7"/>
    </row>
    <row r="636" spans="1:1" x14ac:dyDescent="0.35">
      <c r="A636" s="7"/>
    </row>
    <row r="637" spans="1:1" x14ac:dyDescent="0.35">
      <c r="A637" s="7"/>
    </row>
    <row r="638" spans="1:1" x14ac:dyDescent="0.35">
      <c r="A638" s="7"/>
    </row>
    <row r="639" spans="1:1" x14ac:dyDescent="0.35">
      <c r="A639" s="7"/>
    </row>
    <row r="640" spans="1:1" x14ac:dyDescent="0.35">
      <c r="A640" s="7"/>
    </row>
    <row r="641" spans="1:1" x14ac:dyDescent="0.35">
      <c r="A641" s="7"/>
    </row>
    <row r="642" spans="1:1" x14ac:dyDescent="0.35">
      <c r="A642" s="7"/>
    </row>
    <row r="643" spans="1:1" x14ac:dyDescent="0.35">
      <c r="A643" s="7"/>
    </row>
    <row r="644" spans="1:1" x14ac:dyDescent="0.35">
      <c r="A644" s="7"/>
    </row>
    <row r="645" spans="1:1" x14ac:dyDescent="0.35">
      <c r="A645" s="7"/>
    </row>
    <row r="646" spans="1:1" x14ac:dyDescent="0.35">
      <c r="A646" s="7"/>
    </row>
    <row r="647" spans="1:1" x14ac:dyDescent="0.35">
      <c r="A647" s="7"/>
    </row>
    <row r="648" spans="1:1" x14ac:dyDescent="0.35">
      <c r="A648" s="7"/>
    </row>
    <row r="649" spans="1:1" x14ac:dyDescent="0.35">
      <c r="A649" s="7"/>
    </row>
    <row r="650" spans="1:1" x14ac:dyDescent="0.35">
      <c r="A650" s="7"/>
    </row>
    <row r="651" spans="1:1" x14ac:dyDescent="0.35">
      <c r="A651" s="7"/>
    </row>
    <row r="652" spans="1:1" x14ac:dyDescent="0.35">
      <c r="A652" s="7"/>
    </row>
    <row r="653" spans="1:1" x14ac:dyDescent="0.35">
      <c r="A653" s="7"/>
    </row>
    <row r="654" spans="1:1" x14ac:dyDescent="0.35">
      <c r="A654" s="7"/>
    </row>
    <row r="655" spans="1:1" x14ac:dyDescent="0.35">
      <c r="A655" s="7"/>
    </row>
    <row r="656" spans="1:1" x14ac:dyDescent="0.35">
      <c r="A656" s="7"/>
    </row>
    <row r="657" spans="1:1" x14ac:dyDescent="0.35">
      <c r="A657" s="7"/>
    </row>
    <row r="658" spans="1:1" x14ac:dyDescent="0.35">
      <c r="A658" s="7"/>
    </row>
    <row r="659" spans="1:1" x14ac:dyDescent="0.35">
      <c r="A659" s="7"/>
    </row>
    <row r="660" spans="1:1" x14ac:dyDescent="0.35">
      <c r="A660" s="7"/>
    </row>
    <row r="661" spans="1:1" x14ac:dyDescent="0.35">
      <c r="A661" s="7"/>
    </row>
    <row r="662" spans="1:1" x14ac:dyDescent="0.35">
      <c r="A662" s="7"/>
    </row>
    <row r="663" spans="1:1" x14ac:dyDescent="0.35">
      <c r="A663" s="7"/>
    </row>
    <row r="664" spans="1:1" x14ac:dyDescent="0.35">
      <c r="A664" s="7"/>
    </row>
    <row r="665" spans="1:1" x14ac:dyDescent="0.35">
      <c r="A665" s="7"/>
    </row>
    <row r="666" spans="1:1" x14ac:dyDescent="0.35">
      <c r="A666" s="7"/>
    </row>
    <row r="667" spans="1:1" x14ac:dyDescent="0.35">
      <c r="A667" s="7"/>
    </row>
    <row r="668" spans="1:1" x14ac:dyDescent="0.35">
      <c r="A668" s="7"/>
    </row>
    <row r="669" spans="1:1" x14ac:dyDescent="0.35">
      <c r="A669" s="7"/>
    </row>
    <row r="670" spans="1:1" x14ac:dyDescent="0.35">
      <c r="A670" s="7"/>
    </row>
    <row r="671" spans="1:1" x14ac:dyDescent="0.35">
      <c r="A671" s="7"/>
    </row>
    <row r="672" spans="1:1" x14ac:dyDescent="0.35">
      <c r="A672" s="7"/>
    </row>
    <row r="673" spans="1:1" x14ac:dyDescent="0.35">
      <c r="A673" s="7"/>
    </row>
    <row r="674" spans="1:1" x14ac:dyDescent="0.35">
      <c r="A674" s="7"/>
    </row>
    <row r="675" spans="1:1" x14ac:dyDescent="0.35">
      <c r="A675" s="7"/>
    </row>
    <row r="676" spans="1:1" x14ac:dyDescent="0.35">
      <c r="A676" s="7"/>
    </row>
    <row r="677" spans="1:1" x14ac:dyDescent="0.35">
      <c r="A677" s="7"/>
    </row>
    <row r="678" spans="1:1" x14ac:dyDescent="0.35">
      <c r="A678" s="7"/>
    </row>
    <row r="679" spans="1:1" x14ac:dyDescent="0.35">
      <c r="A679" s="7"/>
    </row>
    <row r="680" spans="1:1" x14ac:dyDescent="0.35">
      <c r="A680" s="7"/>
    </row>
    <row r="681" spans="1:1" x14ac:dyDescent="0.35">
      <c r="A681" s="7"/>
    </row>
    <row r="682" spans="1:1" x14ac:dyDescent="0.35">
      <c r="A682" s="7"/>
    </row>
    <row r="683" spans="1:1" x14ac:dyDescent="0.35">
      <c r="A683" s="7"/>
    </row>
    <row r="684" spans="1:1" x14ac:dyDescent="0.35">
      <c r="A684" s="7"/>
    </row>
    <row r="685" spans="1:1" x14ac:dyDescent="0.35">
      <c r="A685" s="7"/>
    </row>
    <row r="686" spans="1:1" x14ac:dyDescent="0.35">
      <c r="A686" s="7"/>
    </row>
    <row r="687" spans="1:1" x14ac:dyDescent="0.35">
      <c r="A687" s="7"/>
    </row>
    <row r="688" spans="1:1" x14ac:dyDescent="0.35">
      <c r="A688" s="7"/>
    </row>
    <row r="689" spans="1:1" x14ac:dyDescent="0.35">
      <c r="A689" s="7"/>
    </row>
    <row r="690" spans="1:1" x14ac:dyDescent="0.35">
      <c r="A690" s="7"/>
    </row>
    <row r="691" spans="1:1" x14ac:dyDescent="0.35">
      <c r="A691" s="7"/>
    </row>
    <row r="692" spans="1:1" x14ac:dyDescent="0.35">
      <c r="A692" s="7"/>
    </row>
    <row r="693" spans="1:1" x14ac:dyDescent="0.35">
      <c r="A693" s="7"/>
    </row>
    <row r="694" spans="1:1" x14ac:dyDescent="0.35">
      <c r="A694" s="7"/>
    </row>
    <row r="695" spans="1:1" x14ac:dyDescent="0.35">
      <c r="A695" s="7"/>
    </row>
    <row r="696" spans="1:1" x14ac:dyDescent="0.35">
      <c r="A696" s="7"/>
    </row>
    <row r="697" spans="1:1" x14ac:dyDescent="0.35">
      <c r="A697" s="7"/>
    </row>
    <row r="698" spans="1:1" x14ac:dyDescent="0.35">
      <c r="A698" s="7"/>
    </row>
    <row r="699" spans="1:1" x14ac:dyDescent="0.35">
      <c r="A699" s="7"/>
    </row>
    <row r="700" spans="1:1" x14ac:dyDescent="0.35">
      <c r="A700" s="7"/>
    </row>
    <row r="701" spans="1:1" x14ac:dyDescent="0.35">
      <c r="A701" s="7"/>
    </row>
    <row r="702" spans="1:1" x14ac:dyDescent="0.35">
      <c r="A702" s="7"/>
    </row>
    <row r="703" spans="1:1" x14ac:dyDescent="0.35">
      <c r="A703" s="7"/>
    </row>
  </sheetData>
  <mergeCells count="10">
    <mergeCell ref="C15:J15"/>
    <mergeCell ref="A15:B15"/>
    <mergeCell ref="A12:B12"/>
    <mergeCell ref="A13:B13"/>
    <mergeCell ref="A14:B14"/>
    <mergeCell ref="A1:J8"/>
    <mergeCell ref="A9:J10"/>
    <mergeCell ref="C12:J12"/>
    <mergeCell ref="C13:J13"/>
    <mergeCell ref="C14:J14"/>
  </mergeCells>
  <conditionalFormatting sqref="E20:E219">
    <cfRule type="cellIs" dxfId="10" priority="15" operator="between">
      <formula>200000</formula>
      <formula>299999</formula>
    </cfRule>
    <cfRule type="cellIs" dxfId="9" priority="16" operator="equal">
      <formula>625710</formula>
    </cfRule>
    <cfRule type="cellIs" dxfId="8" priority="17" operator="equal">
      <formula>625710</formula>
    </cfRule>
    <cfRule type="cellIs" dxfId="7" priority="18" operator="equal">
      <formula>625710</formula>
    </cfRule>
  </conditionalFormatting>
  <conditionalFormatting sqref="G20:G219">
    <cfRule type="expression" dxfId="6" priority="1">
      <formula>C20="Restaurant seul"</formula>
    </cfRule>
    <cfRule type="expression" dxfId="5" priority="2">
      <formula>C20="Train"</formula>
    </cfRule>
    <cfRule type="expression" dxfId="4" priority="3">
      <formula>C20="Taxi"</formula>
    </cfRule>
    <cfRule type="expression" dxfId="3" priority="4">
      <formula>C20="Indemnités kilométriques"</formula>
    </cfRule>
    <cfRule type="expression" dxfId="2" priority="5">
      <formula>C20="Hôtel"</formula>
    </cfRule>
    <cfRule type="expression" dxfId="1" priority="6">
      <formula>C20="Frais de poste"</formula>
    </cfRule>
    <cfRule type="expression" dxfId="0" priority="7">
      <formula>C20="Avion"</formula>
    </cfRule>
  </conditionalFormatting>
  <pageMargins left="0.7" right="0.7" top="0.75" bottom="0.75" header="0.3" footer="0.3"/>
  <pageSetup paperSize="9" scale="8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structions:" prompt="Choisir une catégorie dans la liste déroulante" xr:uid="{00000000-0002-0000-0100-000000000000}">
          <x14:formula1>
            <xm:f>'Plan comptable'!$A$2:$A$13</xm:f>
          </x14:formula1>
          <xm:sqref>C20:C219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Plan comptable</vt:lpstr>
      <vt:lpstr>Note de frais</vt:lpstr>
      <vt:lpstr>Avion</vt:lpstr>
      <vt:lpstr>Catégories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2021-12-03T14:33:08Z</dcterms:modified>
</cp:coreProperties>
</file>