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84ae977f9555dd/Jobs/Website/"/>
    </mc:Choice>
  </mc:AlternateContent>
  <xr:revisionPtr revIDLastSave="360" documentId="8_{48E99839-5A09-4576-864D-0713F56AA441}" xr6:coauthVersionLast="47" xr6:coauthVersionMax="47" xr10:uidLastSave="{0F252BE3-0365-4009-A165-657AB3372E1A}"/>
  <bookViews>
    <workbookView xWindow="-110" yWindow="-110" windowWidth="22780" windowHeight="14540" tabRatio="911" xr2:uid="{A6A62AA3-9B5E-4788-A42F-38240CC04DF3}"/>
  </bookViews>
  <sheets>
    <sheet name="X-Men" sheetId="1" r:id="rId1"/>
    <sheet name="Harry Potter" sheetId="2" r:id="rId2"/>
    <sheet name="Mission Impossible" sheetId="3" r:id="rId3"/>
    <sheet name="Fast and Furious" sheetId="4" r:id="rId4"/>
    <sheet name="Star Wars" sheetId="5" r:id="rId5"/>
    <sheet name="Pirates of the Caribbean" sheetId="6" r:id="rId6"/>
    <sheet name="Twilight" sheetId="7" r:id="rId7"/>
    <sheet name="Bourne" sheetId="8" r:id="rId8"/>
    <sheet name="Rock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3" i="2"/>
  <c r="G4" i="1"/>
  <c r="K3" i="1"/>
  <c r="K4" i="1"/>
  <c r="K9" i="1" s="1"/>
  <c r="K5" i="1"/>
  <c r="K6" i="1"/>
  <c r="K7" i="1"/>
  <c r="K8" i="1"/>
  <c r="M2" i="4"/>
  <c r="M11" i="4"/>
  <c r="M10" i="4"/>
  <c r="M9" i="4"/>
  <c r="M8" i="4"/>
  <c r="M7" i="4"/>
  <c r="M6" i="4"/>
  <c r="M5" i="4"/>
  <c r="M4" i="4"/>
  <c r="M3" i="4"/>
  <c r="D4" i="4"/>
  <c r="D5" i="4"/>
  <c r="D6" i="4"/>
  <c r="D7" i="4"/>
  <c r="D8" i="4"/>
  <c r="D9" i="4"/>
  <c r="D10" i="4"/>
  <c r="D11" i="4"/>
  <c r="D3" i="4"/>
  <c r="F12" i="4"/>
  <c r="F7" i="9"/>
  <c r="E8" i="9"/>
  <c r="D8" i="9"/>
  <c r="C8" i="9"/>
  <c r="I7" i="9"/>
  <c r="J7" i="9" s="1"/>
  <c r="H7" i="9"/>
  <c r="I6" i="9"/>
  <c r="J6" i="9" s="1"/>
  <c r="H6" i="9"/>
  <c r="F6" i="9"/>
  <c r="I5" i="9"/>
  <c r="J5" i="9" s="1"/>
  <c r="H5" i="9"/>
  <c r="F5" i="9"/>
  <c r="I4" i="9"/>
  <c r="J4" i="9" s="1"/>
  <c r="H4" i="9"/>
  <c r="F4" i="9"/>
  <c r="I3" i="9"/>
  <c r="J3" i="9" s="1"/>
  <c r="H3" i="9"/>
  <c r="F3" i="9"/>
  <c r="I2" i="9"/>
  <c r="J2" i="9" s="1"/>
  <c r="H2" i="9"/>
  <c r="E7" i="8"/>
  <c r="C7" i="8"/>
  <c r="I6" i="8"/>
  <c r="J6" i="8" s="1"/>
  <c r="H6" i="8"/>
  <c r="F6" i="8"/>
  <c r="I5" i="8"/>
  <c r="J5" i="8" s="1"/>
  <c r="H5" i="8"/>
  <c r="F5" i="8"/>
  <c r="I4" i="8"/>
  <c r="J4" i="8" s="1"/>
  <c r="H4" i="8"/>
  <c r="F4" i="8"/>
  <c r="J3" i="8"/>
  <c r="I3" i="8"/>
  <c r="H3" i="8"/>
  <c r="F3" i="8"/>
  <c r="J2" i="8"/>
  <c r="I2" i="8"/>
  <c r="H2" i="8"/>
  <c r="E7" i="7"/>
  <c r="D7" i="7"/>
  <c r="C7" i="7"/>
  <c r="I6" i="7"/>
  <c r="J6" i="7" s="1"/>
  <c r="H6" i="7"/>
  <c r="F6" i="7"/>
  <c r="I5" i="7"/>
  <c r="J5" i="7" s="1"/>
  <c r="H5" i="7"/>
  <c r="F5" i="7"/>
  <c r="I4" i="7"/>
  <c r="J4" i="7" s="1"/>
  <c r="H4" i="7"/>
  <c r="F4" i="7"/>
  <c r="I3" i="7"/>
  <c r="J3" i="7" s="1"/>
  <c r="H3" i="7"/>
  <c r="F3" i="7"/>
  <c r="I2" i="7"/>
  <c r="J2" i="7" s="1"/>
  <c r="H2" i="7"/>
  <c r="F11" i="5"/>
  <c r="F9" i="3"/>
  <c r="F10" i="2"/>
  <c r="G2" i="2" s="1"/>
  <c r="F7" i="6"/>
  <c r="C7" i="6"/>
  <c r="E7" i="6"/>
  <c r="D7" i="6"/>
  <c r="I6" i="6"/>
  <c r="J6" i="6" s="1"/>
  <c r="H6" i="6"/>
  <c r="F6" i="6"/>
  <c r="I5" i="6"/>
  <c r="J5" i="6" s="1"/>
  <c r="H5" i="6"/>
  <c r="F5" i="6"/>
  <c r="I4" i="6"/>
  <c r="J4" i="6" s="1"/>
  <c r="H4" i="6"/>
  <c r="F4" i="6"/>
  <c r="I3" i="6"/>
  <c r="J3" i="6" s="1"/>
  <c r="H3" i="6"/>
  <c r="F3" i="6"/>
  <c r="I2" i="6"/>
  <c r="J2" i="6" s="1"/>
  <c r="H2" i="6"/>
  <c r="D11" i="5"/>
  <c r="C11" i="5"/>
  <c r="E11" i="5"/>
  <c r="I10" i="5"/>
  <c r="J10" i="5" s="1"/>
  <c r="H10" i="5"/>
  <c r="F10" i="5"/>
  <c r="I9" i="5"/>
  <c r="J9" i="5" s="1"/>
  <c r="H9" i="5"/>
  <c r="F9" i="5"/>
  <c r="I8" i="5"/>
  <c r="J8" i="5" s="1"/>
  <c r="H8" i="5"/>
  <c r="F8" i="5"/>
  <c r="I7" i="5"/>
  <c r="J7" i="5" s="1"/>
  <c r="H7" i="5"/>
  <c r="F7" i="5"/>
  <c r="I6" i="5"/>
  <c r="J6" i="5" s="1"/>
  <c r="H6" i="5"/>
  <c r="F6" i="5"/>
  <c r="I5" i="5"/>
  <c r="J5" i="5" s="1"/>
  <c r="H5" i="5"/>
  <c r="F5" i="5"/>
  <c r="I4" i="5"/>
  <c r="J4" i="5" s="1"/>
  <c r="H4" i="5"/>
  <c r="F4" i="5"/>
  <c r="I3" i="5"/>
  <c r="J3" i="5" s="1"/>
  <c r="H3" i="5"/>
  <c r="F3" i="5"/>
  <c r="J2" i="5"/>
  <c r="I2" i="5"/>
  <c r="H2" i="5"/>
  <c r="K11" i="4"/>
  <c r="K10" i="4"/>
  <c r="L10" i="4" s="1"/>
  <c r="K9" i="4"/>
  <c r="L9" i="4" s="1"/>
  <c r="K8" i="4"/>
  <c r="L8" i="4" s="1"/>
  <c r="H3" i="4"/>
  <c r="H9" i="4"/>
  <c r="H10" i="4"/>
  <c r="H11" i="4"/>
  <c r="J10" i="4"/>
  <c r="J9" i="4"/>
  <c r="G12" i="4"/>
  <c r="E12" i="4"/>
  <c r="J11" i="4"/>
  <c r="J8" i="4"/>
  <c r="H8" i="4"/>
  <c r="K7" i="4"/>
  <c r="L7" i="4" s="1"/>
  <c r="J7" i="4"/>
  <c r="H7" i="4"/>
  <c r="K6" i="4"/>
  <c r="L6" i="4" s="1"/>
  <c r="J6" i="4"/>
  <c r="H6" i="4"/>
  <c r="K5" i="4"/>
  <c r="L5" i="4" s="1"/>
  <c r="J5" i="4"/>
  <c r="H5" i="4"/>
  <c r="K4" i="4"/>
  <c r="L4" i="4" s="1"/>
  <c r="J4" i="4"/>
  <c r="H4" i="4"/>
  <c r="K3" i="4"/>
  <c r="L3" i="4" s="1"/>
  <c r="J3" i="4"/>
  <c r="K2" i="4"/>
  <c r="L2" i="4" s="1"/>
  <c r="J2" i="4"/>
  <c r="C9" i="3"/>
  <c r="E9" i="3"/>
  <c r="D9" i="3"/>
  <c r="I8" i="3"/>
  <c r="J8" i="3" s="1"/>
  <c r="H8" i="3"/>
  <c r="F8" i="3"/>
  <c r="I7" i="3"/>
  <c r="J7" i="3" s="1"/>
  <c r="H7" i="3"/>
  <c r="F7" i="3"/>
  <c r="I6" i="3"/>
  <c r="J6" i="3" s="1"/>
  <c r="H6" i="3"/>
  <c r="F6" i="3"/>
  <c r="I5" i="3"/>
  <c r="J5" i="3" s="1"/>
  <c r="H5" i="3"/>
  <c r="F5" i="3"/>
  <c r="I4" i="3"/>
  <c r="J4" i="3" s="1"/>
  <c r="H4" i="3"/>
  <c r="F4" i="3"/>
  <c r="I3" i="3"/>
  <c r="J3" i="3" s="1"/>
  <c r="H3" i="3"/>
  <c r="F3" i="3"/>
  <c r="I2" i="3"/>
  <c r="J2" i="3" s="1"/>
  <c r="H2" i="3"/>
  <c r="J3" i="2"/>
  <c r="J4" i="2"/>
  <c r="J5" i="2"/>
  <c r="J6" i="2"/>
  <c r="J7" i="2"/>
  <c r="J8" i="2"/>
  <c r="J9" i="2"/>
  <c r="J2" i="2"/>
  <c r="I9" i="2"/>
  <c r="I8" i="2"/>
  <c r="I7" i="2"/>
  <c r="I6" i="2"/>
  <c r="I5" i="2"/>
  <c r="I4" i="2"/>
  <c r="I3" i="2"/>
  <c r="I2" i="2"/>
  <c r="I2" i="1"/>
  <c r="J2" i="1" s="1"/>
  <c r="H3" i="2"/>
  <c r="H4" i="2"/>
  <c r="H5" i="2"/>
  <c r="H6" i="2"/>
  <c r="H7" i="2"/>
  <c r="H8" i="2"/>
  <c r="H9" i="2"/>
  <c r="H2" i="2"/>
  <c r="F9" i="2"/>
  <c r="F3" i="2"/>
  <c r="F4" i="2"/>
  <c r="F5" i="2"/>
  <c r="F6" i="2"/>
  <c r="F7" i="2"/>
  <c r="F8" i="2"/>
  <c r="C10" i="2"/>
  <c r="D10" i="2"/>
  <c r="E10" i="2"/>
  <c r="F3" i="1"/>
  <c r="H3" i="1"/>
  <c r="I3" i="1"/>
  <c r="J3" i="1" s="1"/>
  <c r="F4" i="1"/>
  <c r="H4" i="1"/>
  <c r="I4" i="1"/>
  <c r="J4" i="1" s="1"/>
  <c r="F5" i="1"/>
  <c r="H5" i="1"/>
  <c r="I5" i="1"/>
  <c r="J5" i="1" s="1"/>
  <c r="F6" i="1"/>
  <c r="H6" i="1"/>
  <c r="I6" i="1"/>
  <c r="J6" i="1" s="1"/>
  <c r="F7" i="1"/>
  <c r="H7" i="1"/>
  <c r="I7" i="1"/>
  <c r="J7" i="1" s="1"/>
  <c r="F8" i="1"/>
  <c r="H8" i="1"/>
  <c r="I8" i="1"/>
  <c r="J8" i="1" s="1"/>
  <c r="C9" i="1"/>
  <c r="D9" i="1"/>
  <c r="E9" i="1"/>
  <c r="D12" i="4" l="1"/>
  <c r="H12" i="4"/>
  <c r="F8" i="9"/>
  <c r="G5" i="9" s="1"/>
  <c r="K5" i="9" s="1"/>
  <c r="F9" i="1"/>
  <c r="F7" i="8"/>
  <c r="G6" i="8" s="1"/>
  <c r="K6" i="8" s="1"/>
  <c r="F7" i="7"/>
  <c r="G3" i="7" s="1"/>
  <c r="K3" i="7" s="1"/>
  <c r="G5" i="2"/>
  <c r="G7" i="2"/>
  <c r="G8" i="2"/>
  <c r="K8" i="2" s="1"/>
  <c r="G3" i="2"/>
  <c r="G6" i="2"/>
  <c r="G9" i="2"/>
  <c r="G4" i="2"/>
  <c r="G6" i="6"/>
  <c r="K6" i="6" s="1"/>
  <c r="G7" i="5"/>
  <c r="K7" i="5" s="1"/>
  <c r="L11" i="4"/>
  <c r="G4" i="3"/>
  <c r="K4" i="3" s="1"/>
  <c r="K2" i="2"/>
  <c r="G7" i="1" l="1"/>
  <c r="G2" i="1"/>
  <c r="G3" i="1"/>
  <c r="G5" i="1"/>
  <c r="G3" i="9"/>
  <c r="K3" i="9" s="1"/>
  <c r="G4" i="9"/>
  <c r="K4" i="9" s="1"/>
  <c r="G7" i="9"/>
  <c r="K7" i="9" s="1"/>
  <c r="G2" i="9"/>
  <c r="K2" i="9" s="1"/>
  <c r="G6" i="9"/>
  <c r="K6" i="9" s="1"/>
  <c r="K2" i="1"/>
  <c r="G6" i="1"/>
  <c r="G8" i="1"/>
  <c r="G5" i="8"/>
  <c r="K5" i="8" s="1"/>
  <c r="G4" i="8"/>
  <c r="K4" i="8" s="1"/>
  <c r="G2" i="8"/>
  <c r="K2" i="8" s="1"/>
  <c r="G3" i="8"/>
  <c r="K3" i="8" s="1"/>
  <c r="G5" i="7"/>
  <c r="K5" i="7" s="1"/>
  <c r="G4" i="7"/>
  <c r="K4" i="7" s="1"/>
  <c r="G6" i="7"/>
  <c r="K6" i="7" s="1"/>
  <c r="G2" i="7"/>
  <c r="K2" i="7" s="1"/>
  <c r="G3" i="6"/>
  <c r="K3" i="6" s="1"/>
  <c r="G2" i="6"/>
  <c r="K2" i="6" s="1"/>
  <c r="G4" i="6"/>
  <c r="K4" i="6" s="1"/>
  <c r="G5" i="6"/>
  <c r="K5" i="6" s="1"/>
  <c r="G5" i="5"/>
  <c r="K5" i="5" s="1"/>
  <c r="G9" i="5"/>
  <c r="K9" i="5" s="1"/>
  <c r="G4" i="5"/>
  <c r="K4" i="5" s="1"/>
  <c r="G8" i="5"/>
  <c r="K8" i="5" s="1"/>
  <c r="G6" i="5"/>
  <c r="K6" i="5" s="1"/>
  <c r="G10" i="5"/>
  <c r="K10" i="5" s="1"/>
  <c r="G3" i="5"/>
  <c r="K3" i="5" s="1"/>
  <c r="G2" i="5"/>
  <c r="K2" i="5" s="1"/>
  <c r="I11" i="4"/>
  <c r="I10" i="4"/>
  <c r="I9" i="4"/>
  <c r="I8" i="4"/>
  <c r="I2" i="4"/>
  <c r="I4" i="4"/>
  <c r="I3" i="4"/>
  <c r="I5" i="4"/>
  <c r="I6" i="4"/>
  <c r="I7" i="4"/>
  <c r="G8" i="3"/>
  <c r="K8" i="3" s="1"/>
  <c r="G6" i="3"/>
  <c r="K6" i="3" s="1"/>
  <c r="G7" i="3"/>
  <c r="K7" i="3" s="1"/>
  <c r="G2" i="3"/>
  <c r="K2" i="3" s="1"/>
  <c r="G5" i="3"/>
  <c r="K5" i="3" s="1"/>
  <c r="G3" i="3"/>
  <c r="K3" i="3" s="1"/>
  <c r="K5" i="2"/>
  <c r="K6" i="2"/>
  <c r="K7" i="2"/>
  <c r="K4" i="2"/>
  <c r="K8" i="9" l="1"/>
  <c r="K7" i="8"/>
  <c r="K7" i="7"/>
  <c r="K11" i="5"/>
  <c r="K9" i="3"/>
  <c r="K9" i="2"/>
  <c r="K10" i="2" s="1"/>
  <c r="K7" i="6"/>
  <c r="M12" i="4"/>
</calcChain>
</file>

<file path=xl/sharedStrings.xml><?xml version="1.0" encoding="utf-8"?>
<sst xmlns="http://schemas.openxmlformats.org/spreadsheetml/2006/main" count="243" uniqueCount="80">
  <si>
    <t>Series Name</t>
  </si>
  <si>
    <t>Film Name</t>
  </si>
  <si>
    <t>Entry Number</t>
  </si>
  <si>
    <t>Number of Viewers</t>
  </si>
  <si>
    <t>X-Men</t>
  </si>
  <si>
    <t>Avg. Rating</t>
  </si>
  <si>
    <t>Number of Viewers in 1000s</t>
  </si>
  <si>
    <t>X2</t>
  </si>
  <si>
    <t>X-Men: The Last Stand</t>
  </si>
  <si>
    <t>X-Men: First Class</t>
  </si>
  <si>
    <t>X-Men: Days of Future Past</t>
  </si>
  <si>
    <t>X-Men: Apocalypse</t>
  </si>
  <si>
    <t>Dark Phoenix</t>
  </si>
  <si>
    <t>AVERAGE</t>
  </si>
  <si>
    <t>Outlier Score</t>
  </si>
  <si>
    <t>Harry Potter</t>
  </si>
  <si>
    <t>Sorcerer's Stone</t>
  </si>
  <si>
    <t>Chamber of Secrets</t>
  </si>
  <si>
    <t>Prisoner of Azkaban</t>
  </si>
  <si>
    <t>Goblet of Fire</t>
  </si>
  <si>
    <t>Order of the Phoenix</t>
  </si>
  <si>
    <t>Half-Blood Prince</t>
  </si>
  <si>
    <t>Deathly Hallows: Part 1</t>
  </si>
  <si>
    <t>Deathly Hallows: Part 2</t>
  </si>
  <si>
    <t>Relative Rank</t>
  </si>
  <si>
    <t>Inverse Rank</t>
  </si>
  <si>
    <t>Change in Views</t>
  </si>
  <si>
    <t>Expected Views*</t>
  </si>
  <si>
    <t>Viewed Rank</t>
  </si>
  <si>
    <t>Mission: Impossible</t>
  </si>
  <si>
    <t>Mission: Impossible II</t>
  </si>
  <si>
    <t>Mission: Impossible III</t>
  </si>
  <si>
    <t>Ghost Protocol</t>
  </si>
  <si>
    <t>Rogue Nation</t>
  </si>
  <si>
    <t>Fallout</t>
  </si>
  <si>
    <t>Dead Reckoning Part One</t>
  </si>
  <si>
    <t>F&amp;F</t>
  </si>
  <si>
    <t>The Fast and the Furious</t>
  </si>
  <si>
    <t>2 Fast 2 Furious</t>
  </si>
  <si>
    <t>Tokyo Drift</t>
  </si>
  <si>
    <t>Fast &amp; Furious</t>
  </si>
  <si>
    <t>Fast Five</t>
  </si>
  <si>
    <t>Fast &amp; Furious 6</t>
  </si>
  <si>
    <t>Furious 7</t>
  </si>
  <si>
    <t>The F8 of the Furious</t>
  </si>
  <si>
    <t>F9: The Fast Saga</t>
  </si>
  <si>
    <t>Fast X</t>
  </si>
  <si>
    <t>Star Wars</t>
  </si>
  <si>
    <t>A New Hope</t>
  </si>
  <si>
    <t>The Empire Strikes Back</t>
  </si>
  <si>
    <t>Return of the Jedi</t>
  </si>
  <si>
    <t>The Phantom Menace</t>
  </si>
  <si>
    <t>Attack of the Clones</t>
  </si>
  <si>
    <t>Revenge of the Sith</t>
  </si>
  <si>
    <t>The Force Awakens</t>
  </si>
  <si>
    <t>The Last Jedi</t>
  </si>
  <si>
    <t>The Rise of Skywalker</t>
  </si>
  <si>
    <t>Pirates of the Caribbean</t>
  </si>
  <si>
    <t>The Curse of the Black Pearl</t>
  </si>
  <si>
    <t>Dead Man's Chest</t>
  </si>
  <si>
    <t>At World's End</t>
  </si>
  <si>
    <t>On Stranger Tides</t>
  </si>
  <si>
    <t>Dead Men Tell No Tales</t>
  </si>
  <si>
    <t>Twilight</t>
  </si>
  <si>
    <t>New Moon</t>
  </si>
  <si>
    <t>Eclipse</t>
  </si>
  <si>
    <t>Breaking Dawn - Part 1</t>
  </si>
  <si>
    <t>Breaking Dawn - Part 2</t>
  </si>
  <si>
    <t>Bourne</t>
  </si>
  <si>
    <t>The Bourne Identity</t>
  </si>
  <si>
    <t>The Bourne Supremacy</t>
  </si>
  <si>
    <t>The Bourne Legacy</t>
  </si>
  <si>
    <t>Jason Bourne</t>
  </si>
  <si>
    <t>Rocky</t>
  </si>
  <si>
    <t>Rocky II</t>
  </si>
  <si>
    <t>Rocky III</t>
  </si>
  <si>
    <t>Rocky VI</t>
  </si>
  <si>
    <t>Rocky Balboa</t>
  </si>
  <si>
    <t>Year Released</t>
  </si>
  <si>
    <t>Years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</si>
</sst>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1885-9F36-4679-AA67-D3BC49DB72B2}">
  <dimension ref="A1:K13"/>
  <sheetViews>
    <sheetView tabSelected="1" workbookViewId="0">
      <selection activeCell="H2" sqref="H2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4" width="16.6328125" style="1"/>
    <col min="5" max="7" width="16.6328125" style="1" customWidth="1"/>
    <col min="8" max="9" width="16.6328125" style="1"/>
    <col min="10" max="10" width="16.6328125" style="1" customWidth="1"/>
    <col min="11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4</v>
      </c>
      <c r="B2" s="1" t="s">
        <v>4</v>
      </c>
      <c r="C2" s="1">
        <v>1</v>
      </c>
      <c r="D2" s="1">
        <v>3.31</v>
      </c>
      <c r="E2" s="1">
        <v>878</v>
      </c>
      <c r="G2" s="1">
        <f>ROUND(E2*(F9^0), 0)</f>
        <v>878</v>
      </c>
      <c r="H2" s="1">
        <f>_xlfn.RANK.EQ(E2, $E$2:$E$8, 0)</f>
        <v>3</v>
      </c>
      <c r="I2" s="1">
        <f>_xlfn.RANK.EQ(E2, $E$2:$E$2, 0)</f>
        <v>1</v>
      </c>
      <c r="J2" s="1">
        <f t="shared" ref="J2:J8" si="0">C2/I2</f>
        <v>1</v>
      </c>
      <c r="K2" s="1">
        <f>ROUND(J2*E2/G2, 3)</f>
        <v>1</v>
      </c>
    </row>
    <row r="3" spans="1:11" ht="14.5" customHeight="1" x14ac:dyDescent="0.35">
      <c r="A3" s="1" t="s">
        <v>4</v>
      </c>
      <c r="B3" s="1" t="s">
        <v>7</v>
      </c>
      <c r="C3" s="1">
        <v>2</v>
      </c>
      <c r="D3" s="1">
        <v>3.42</v>
      </c>
      <c r="E3" s="1">
        <v>708</v>
      </c>
      <c r="F3" s="1">
        <f>ROUND(E3/E2,3)</f>
        <v>0.80600000000000005</v>
      </c>
      <c r="G3" s="1">
        <f>ROUND(E2*(F9^1), 0)</f>
        <v>824</v>
      </c>
      <c r="H3" s="1">
        <f t="shared" ref="H2:H8" si="1">_xlfn.RANK.EQ(E3, $E$2:$E$8, 0)</f>
        <v>5</v>
      </c>
      <c r="I3" s="1">
        <f>_xlfn.RANK.EQ(E3, $E$2:$E$3, 0)</f>
        <v>2</v>
      </c>
      <c r="J3" s="1">
        <f t="shared" si="0"/>
        <v>1</v>
      </c>
      <c r="K3" s="1">
        <f>ROUND(J3*E3/G3, 3)</f>
        <v>0.85899999999999999</v>
      </c>
    </row>
    <row r="4" spans="1:11" ht="14.5" customHeight="1" x14ac:dyDescent="0.35">
      <c r="A4" s="1" t="s">
        <v>4</v>
      </c>
      <c r="B4" s="1" t="s">
        <v>8</v>
      </c>
      <c r="C4" s="1">
        <v>3</v>
      </c>
      <c r="D4" s="1">
        <v>2.61</v>
      </c>
      <c r="E4" s="1">
        <v>661</v>
      </c>
      <c r="F4" s="1">
        <f t="shared" ref="F4:F8" si="2">ROUND(E4/E3,3)</f>
        <v>0.93400000000000005</v>
      </c>
      <c r="G4" s="1">
        <f>ROUND(E2*(F9^2), 0)</f>
        <v>774</v>
      </c>
      <c r="H4" s="1">
        <f t="shared" si="1"/>
        <v>6</v>
      </c>
      <c r="I4" s="1">
        <f>_xlfn.RANK.EQ(E4, $E$2:$E$4, 0)</f>
        <v>3</v>
      </c>
      <c r="J4" s="1">
        <f t="shared" si="0"/>
        <v>1</v>
      </c>
      <c r="K4" s="1">
        <f t="shared" ref="K4:K8" si="3">ROUND(J4*E4/G4, 3)</f>
        <v>0.85399999999999998</v>
      </c>
    </row>
    <row r="5" spans="1:11" ht="14.5" customHeight="1" x14ac:dyDescent="0.35">
      <c r="A5" s="1" t="s">
        <v>4</v>
      </c>
      <c r="B5" s="1" t="s">
        <v>9</v>
      </c>
      <c r="C5" s="1">
        <v>4</v>
      </c>
      <c r="D5" s="1">
        <v>3.57</v>
      </c>
      <c r="E5" s="1">
        <v>976</v>
      </c>
      <c r="F5" s="1">
        <f t="shared" si="2"/>
        <v>1.4770000000000001</v>
      </c>
      <c r="G5" s="1">
        <f>ROUND(E2*(F9^3), 0)</f>
        <v>727</v>
      </c>
      <c r="H5" s="1">
        <f t="shared" si="1"/>
        <v>2</v>
      </c>
      <c r="I5" s="1">
        <f>_xlfn.RANK.EQ(E5, $E$2:$E$5, 0)</f>
        <v>1</v>
      </c>
      <c r="J5" s="1">
        <f t="shared" si="0"/>
        <v>4</v>
      </c>
      <c r="K5" s="1">
        <f t="shared" si="3"/>
        <v>5.37</v>
      </c>
    </row>
    <row r="6" spans="1:11" ht="14.5" customHeight="1" x14ac:dyDescent="0.35">
      <c r="A6" s="1" t="s">
        <v>4</v>
      </c>
      <c r="B6" s="1" t="s">
        <v>10</v>
      </c>
      <c r="C6" s="1">
        <v>5</v>
      </c>
      <c r="D6" s="1">
        <v>3.63</v>
      </c>
      <c r="E6" s="1">
        <v>1128</v>
      </c>
      <c r="F6" s="1">
        <f t="shared" si="2"/>
        <v>1.1559999999999999</v>
      </c>
      <c r="G6" s="1">
        <f>ROUND(E2*(F9^4), 0)</f>
        <v>683</v>
      </c>
      <c r="H6" s="1">
        <f t="shared" si="1"/>
        <v>1</v>
      </c>
      <c r="I6" s="1">
        <f>_xlfn.RANK.EQ(E6, $E$2:$E$6, 0)</f>
        <v>1</v>
      </c>
      <c r="J6" s="1">
        <f t="shared" si="0"/>
        <v>5</v>
      </c>
      <c r="K6" s="1">
        <f t="shared" si="3"/>
        <v>8.2579999999999991</v>
      </c>
    </row>
    <row r="7" spans="1:11" ht="14.5" customHeight="1" x14ac:dyDescent="0.35">
      <c r="A7" s="1" t="s">
        <v>4</v>
      </c>
      <c r="B7" s="1" t="s">
        <v>11</v>
      </c>
      <c r="C7" s="1">
        <v>6</v>
      </c>
      <c r="D7" s="1">
        <v>2.59</v>
      </c>
      <c r="E7" s="1">
        <v>801</v>
      </c>
      <c r="F7" s="1">
        <f t="shared" si="2"/>
        <v>0.71</v>
      </c>
      <c r="G7" s="1">
        <f>ROUND(E2*(F9^5), 0)</f>
        <v>641</v>
      </c>
      <c r="H7" s="1">
        <f t="shared" si="1"/>
        <v>4</v>
      </c>
      <c r="I7" s="1">
        <f>_xlfn.RANK.EQ(E7, $E$2:$E$7, 0)</f>
        <v>4</v>
      </c>
      <c r="J7" s="1">
        <f t="shared" si="0"/>
        <v>1.5</v>
      </c>
      <c r="K7" s="1">
        <f t="shared" si="3"/>
        <v>1.8740000000000001</v>
      </c>
    </row>
    <row r="8" spans="1:11" ht="14.5" customHeight="1" x14ac:dyDescent="0.35">
      <c r="A8" s="1" t="s">
        <v>4</v>
      </c>
      <c r="B8" s="1" t="s">
        <v>12</v>
      </c>
      <c r="C8" s="1">
        <v>7</v>
      </c>
      <c r="D8" s="1">
        <v>2.06</v>
      </c>
      <c r="E8" s="1">
        <v>442</v>
      </c>
      <c r="F8" s="1">
        <f t="shared" si="2"/>
        <v>0.55200000000000005</v>
      </c>
      <c r="G8" s="1">
        <f>ROUND(E2*(F9^6), 0)</f>
        <v>602</v>
      </c>
      <c r="H8" s="1">
        <f t="shared" si="1"/>
        <v>7</v>
      </c>
      <c r="I8" s="1">
        <f>_xlfn.RANK.EQ(E8, $E$2:$E$8, 0)</f>
        <v>7</v>
      </c>
      <c r="J8" s="1">
        <f t="shared" si="0"/>
        <v>1</v>
      </c>
      <c r="K8" s="1">
        <f t="shared" si="3"/>
        <v>0.73399999999999999</v>
      </c>
    </row>
    <row r="9" spans="1:11" ht="14.5" customHeight="1" x14ac:dyDescent="0.35">
      <c r="A9" s="1" t="s">
        <v>4</v>
      </c>
      <c r="B9" s="1" t="s">
        <v>13</v>
      </c>
      <c r="C9" s="1">
        <f>C8</f>
        <v>7</v>
      </c>
      <c r="D9" s="1">
        <f>ROUND(AVERAGE(D2:D8), 2)</f>
        <v>3.03</v>
      </c>
      <c r="E9" s="1">
        <f>ROUND(AVERAGE(E2:E8), 0)</f>
        <v>799</v>
      </c>
      <c r="F9" s="1">
        <f xml:space="preserve"> ROUND(AVERAGE(F2:F8), 3)</f>
        <v>0.93899999999999995</v>
      </c>
      <c r="K9" s="1">
        <f>AVERAGE(K2:K8)</f>
        <v>2.7069999999999999</v>
      </c>
    </row>
    <row r="13" spans="1:11" ht="14.5" customHeight="1" x14ac:dyDescent="0.35">
      <c r="C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E87C-4411-4350-B816-AF5784CE737B}">
  <dimension ref="A1:K10"/>
  <sheetViews>
    <sheetView workbookViewId="0">
      <selection activeCell="K3" sqref="K3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4" width="16.6328125" style="1"/>
    <col min="5" max="5" width="16.6328125" style="1" customWidth="1"/>
    <col min="6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15</v>
      </c>
      <c r="B2" s="1" t="s">
        <v>16</v>
      </c>
      <c r="C2" s="1">
        <v>1</v>
      </c>
      <c r="D2" s="1">
        <v>3.37</v>
      </c>
      <c r="E2" s="1">
        <v>2729</v>
      </c>
      <c r="G2" s="1">
        <f>ROUND(E2*(F10^0), 0)</f>
        <v>2729</v>
      </c>
      <c r="H2" s="1">
        <f>_xlfn.RANK.EQ(E2, $E$2:$E$9, 0)</f>
        <v>1</v>
      </c>
      <c r="I2" s="1">
        <f>_xlfn.RANK.EQ(E2, $E$2:$E$2, 0)</f>
        <v>1</v>
      </c>
      <c r="J2" s="1">
        <f>C2/I2</f>
        <v>1</v>
      </c>
      <c r="K2" s="1">
        <f t="shared" ref="K2:K8" si="0">ROUND(J2*E2/G2, 3)</f>
        <v>1</v>
      </c>
    </row>
    <row r="3" spans="1:11" ht="14.5" customHeight="1" x14ac:dyDescent="0.35">
      <c r="A3" s="1" t="s">
        <v>15</v>
      </c>
      <c r="B3" s="1" t="s">
        <v>17</v>
      </c>
      <c r="C3" s="1">
        <v>2</v>
      </c>
      <c r="D3" s="1">
        <v>3.59</v>
      </c>
      <c r="E3" s="1">
        <v>2359</v>
      </c>
      <c r="F3" s="1">
        <f>ROUND(E3/E2,3)</f>
        <v>0.86399999999999999</v>
      </c>
      <c r="G3" s="1">
        <f>ROUND(E2*(F10^1), 0)</f>
        <v>2664</v>
      </c>
      <c r="H3" s="1">
        <f t="shared" ref="H3:H9" si="1">_xlfn.RANK.EQ(E3, $E$2:$E$9, 0)</f>
        <v>3</v>
      </c>
      <c r="I3" s="1">
        <f>_xlfn.RANK.EQ(E3, $E$2:$E$3, 0)</f>
        <v>2</v>
      </c>
      <c r="J3" s="1">
        <f t="shared" ref="J3:J9" si="2">C3/I3</f>
        <v>1</v>
      </c>
      <c r="K3" s="1">
        <f>ROUND(J3*E3/G3, 3)</f>
        <v>0.88600000000000001</v>
      </c>
    </row>
    <row r="4" spans="1:11" ht="14.5" customHeight="1" x14ac:dyDescent="0.35">
      <c r="A4" s="1" t="s">
        <v>15</v>
      </c>
      <c r="B4" s="1" t="s">
        <v>18</v>
      </c>
      <c r="C4" s="1">
        <v>3</v>
      </c>
      <c r="D4" s="1">
        <v>4.0999999999999996</v>
      </c>
      <c r="E4" s="1">
        <v>2724</v>
      </c>
      <c r="F4" s="1">
        <f t="shared" ref="F4:F9" si="3">ROUND(E4/E3,3)</f>
        <v>1.155</v>
      </c>
      <c r="G4" s="1">
        <f>ROUND(E2*(F10^2), 0)</f>
        <v>2600</v>
      </c>
      <c r="H4" s="1">
        <f t="shared" si="1"/>
        <v>2</v>
      </c>
      <c r="I4" s="1">
        <f>_xlfn.RANK.EQ(E4, $E$2:$E$4, 0)</f>
        <v>2</v>
      </c>
      <c r="J4" s="1">
        <f t="shared" si="2"/>
        <v>1.5</v>
      </c>
      <c r="K4" s="1">
        <f t="shared" si="0"/>
        <v>1.5720000000000001</v>
      </c>
    </row>
    <row r="5" spans="1:11" ht="14.5" customHeight="1" x14ac:dyDescent="0.35">
      <c r="A5" s="1" t="s">
        <v>15</v>
      </c>
      <c r="B5" s="1" t="s">
        <v>19</v>
      </c>
      <c r="C5" s="1">
        <v>4</v>
      </c>
      <c r="D5" s="1">
        <v>3.81</v>
      </c>
      <c r="E5" s="1">
        <v>2322</v>
      </c>
      <c r="F5" s="1">
        <f t="shared" si="3"/>
        <v>0.85199999999999998</v>
      </c>
      <c r="G5" s="1">
        <f>ROUND(E2*(F10^3), 0)</f>
        <v>2537</v>
      </c>
      <c r="H5" s="1">
        <f t="shared" si="1"/>
        <v>4</v>
      </c>
      <c r="I5" s="1">
        <f>_xlfn.RANK.EQ(E5, $E$2:$E$5, 0)</f>
        <v>4</v>
      </c>
      <c r="J5" s="1">
        <f t="shared" si="2"/>
        <v>1</v>
      </c>
      <c r="K5" s="1">
        <f t="shared" si="0"/>
        <v>0.91500000000000004</v>
      </c>
    </row>
    <row r="6" spans="1:11" ht="14.5" customHeight="1" x14ac:dyDescent="0.35">
      <c r="A6" s="1" t="s">
        <v>15</v>
      </c>
      <c r="B6" s="1" t="s">
        <v>20</v>
      </c>
      <c r="C6" s="1">
        <v>5</v>
      </c>
      <c r="D6" s="1">
        <v>3.65</v>
      </c>
      <c r="E6" s="1">
        <v>2171</v>
      </c>
      <c r="F6" s="1">
        <f t="shared" si="3"/>
        <v>0.93500000000000005</v>
      </c>
      <c r="G6" s="1">
        <f>ROUND(E2*(F10^4), 0)</f>
        <v>2476</v>
      </c>
      <c r="H6" s="1">
        <f t="shared" si="1"/>
        <v>6</v>
      </c>
      <c r="I6" s="1">
        <f>_xlfn.RANK.EQ(E6, $E$2:$E$6, 0)</f>
        <v>5</v>
      </c>
      <c r="J6" s="1">
        <f t="shared" si="2"/>
        <v>1</v>
      </c>
      <c r="K6" s="1">
        <f t="shared" si="0"/>
        <v>0.877</v>
      </c>
    </row>
    <row r="7" spans="1:11" ht="14.5" customHeight="1" x14ac:dyDescent="0.35">
      <c r="A7" s="1" t="s">
        <v>15</v>
      </c>
      <c r="B7" s="1" t="s">
        <v>21</v>
      </c>
      <c r="C7" s="1">
        <v>6</v>
      </c>
      <c r="D7" s="1">
        <v>3.67</v>
      </c>
      <c r="E7" s="1">
        <v>2075</v>
      </c>
      <c r="F7" s="1">
        <f t="shared" si="3"/>
        <v>0.95599999999999996</v>
      </c>
      <c r="G7" s="1">
        <f>ROUND(E2*(F10^5), 0)</f>
        <v>2417</v>
      </c>
      <c r="H7" s="1">
        <f t="shared" si="1"/>
        <v>8</v>
      </c>
      <c r="I7" s="1">
        <f>_xlfn.RANK.EQ(E7, $E$2:$E$7, 0)</f>
        <v>6</v>
      </c>
      <c r="J7" s="1">
        <f t="shared" si="2"/>
        <v>1</v>
      </c>
      <c r="K7" s="1">
        <f t="shared" si="0"/>
        <v>0.85899999999999999</v>
      </c>
    </row>
    <row r="8" spans="1:11" ht="14.5" customHeight="1" x14ac:dyDescent="0.35">
      <c r="A8" s="1" t="s">
        <v>15</v>
      </c>
      <c r="B8" s="1" t="s">
        <v>22</v>
      </c>
      <c r="C8" s="1">
        <v>7</v>
      </c>
      <c r="D8" s="1">
        <v>3.69</v>
      </c>
      <c r="E8" s="1">
        <v>2079</v>
      </c>
      <c r="F8" s="1">
        <f t="shared" si="3"/>
        <v>1.002</v>
      </c>
      <c r="G8" s="1">
        <f>ROUND(E2*(F10^6), 0)</f>
        <v>2359</v>
      </c>
      <c r="H8" s="1">
        <f t="shared" si="1"/>
        <v>7</v>
      </c>
      <c r="I8" s="1">
        <f>_xlfn.RANK.EQ(E8, $E$2:$E$8, 0)</f>
        <v>6</v>
      </c>
      <c r="J8" s="1">
        <f t="shared" si="2"/>
        <v>1.1666666666666667</v>
      </c>
      <c r="K8" s="1">
        <f t="shared" si="0"/>
        <v>1.028</v>
      </c>
    </row>
    <row r="9" spans="1:11" ht="14.5" customHeight="1" x14ac:dyDescent="0.35">
      <c r="A9" s="1" t="s">
        <v>15</v>
      </c>
      <c r="B9" s="1" t="s">
        <v>23</v>
      </c>
      <c r="C9" s="1">
        <v>8</v>
      </c>
      <c r="D9" s="1">
        <v>3.96</v>
      </c>
      <c r="E9" s="1">
        <v>2217</v>
      </c>
      <c r="F9" s="1">
        <f t="shared" si="3"/>
        <v>1.0660000000000001</v>
      </c>
      <c r="G9" s="1">
        <f>ROUND(E2*(F10^7), 0)</f>
        <v>2302</v>
      </c>
      <c r="H9" s="1">
        <f t="shared" si="1"/>
        <v>5</v>
      </c>
      <c r="I9" s="1">
        <f>_xlfn.RANK.EQ(E9, $E$2:$E$29, 0)</f>
        <v>6</v>
      </c>
      <c r="J9" s="1">
        <f t="shared" si="2"/>
        <v>1.3333333333333333</v>
      </c>
      <c r="K9" s="1">
        <f>ROUND(AVERAGE(K2:K8),3)</f>
        <v>1.02</v>
      </c>
    </row>
    <row r="10" spans="1:11" ht="14.5" customHeight="1" x14ac:dyDescent="0.35">
      <c r="A10" s="1" t="s">
        <v>15</v>
      </c>
      <c r="B10" s="1" t="s">
        <v>13</v>
      </c>
      <c r="C10" s="1">
        <f>C9</f>
        <v>8</v>
      </c>
      <c r="D10" s="1">
        <f>ROUND(AVERAGE(D2:D9), 2)</f>
        <v>3.73</v>
      </c>
      <c r="E10" s="1">
        <f>ROUND(AVERAGE(E2:E8), 0)</f>
        <v>2351</v>
      </c>
      <c r="F10" s="1">
        <f xml:space="preserve"> ROUND(AVERAGE(F2:F9), 3)</f>
        <v>0.97599999999999998</v>
      </c>
      <c r="K10" s="1">
        <f>AVERAGE(K2:K9)</f>
        <v>1.019625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B0BB-E502-4CD5-BE0D-FDDF44F1E7DD}">
  <dimension ref="A1:K9"/>
  <sheetViews>
    <sheetView workbookViewId="0">
      <selection activeCell="K2" sqref="K2:K8"/>
    </sheetView>
  </sheetViews>
  <sheetFormatPr defaultColWidth="16.6328125" defaultRowHeight="14.5" customHeight="1" x14ac:dyDescent="0.35"/>
  <cols>
    <col min="1" max="1" width="16.6328125" style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29</v>
      </c>
      <c r="B2" s="1" t="s">
        <v>29</v>
      </c>
      <c r="C2" s="1">
        <v>1</v>
      </c>
      <c r="D2" s="1">
        <v>3.6</v>
      </c>
      <c r="E2" s="1">
        <v>748</v>
      </c>
      <c r="G2" s="1">
        <f>ROUND(E2*(F9^0), 0)</f>
        <v>748</v>
      </c>
      <c r="H2" s="1">
        <f t="shared" ref="H2:H8" si="0">_xlfn.RANK.EQ(E2, $E$2:$E$8, 0)</f>
        <v>1</v>
      </c>
      <c r="I2" s="1">
        <f>_xlfn.RANK.EQ(E2, $E$2:$E$2, 0)</f>
        <v>1</v>
      </c>
      <c r="J2" s="1">
        <f>C2/I2</f>
        <v>1</v>
      </c>
      <c r="K2" s="1">
        <f t="shared" ref="K2:K8" si="1">ROUND(J2*E2/G2, 3)</f>
        <v>1</v>
      </c>
    </row>
    <row r="3" spans="1:11" ht="14.5" customHeight="1" x14ac:dyDescent="0.35">
      <c r="A3" s="1" t="s">
        <v>29</v>
      </c>
      <c r="B3" s="1" t="s">
        <v>30</v>
      </c>
      <c r="C3" s="1">
        <v>2</v>
      </c>
      <c r="D3" s="1">
        <v>2.63</v>
      </c>
      <c r="E3" s="1">
        <v>468</v>
      </c>
      <c r="F3" s="1">
        <f>ROUND(E3/E2,3)</f>
        <v>0.626</v>
      </c>
      <c r="G3" s="1">
        <f>ROUND(E2*(F9^1), 0)</f>
        <v>743</v>
      </c>
      <c r="H3" s="1">
        <f t="shared" si="0"/>
        <v>7</v>
      </c>
      <c r="I3" s="1">
        <f>_xlfn.RANK.EQ(E3, $E$2:$E$3, 0)</f>
        <v>2</v>
      </c>
      <c r="J3" s="1">
        <f t="shared" ref="J3:J8" si="2">C3/I3</f>
        <v>1</v>
      </c>
      <c r="K3" s="1">
        <f t="shared" si="1"/>
        <v>0.63</v>
      </c>
    </row>
    <row r="4" spans="1:11" ht="14.5" customHeight="1" x14ac:dyDescent="0.35">
      <c r="A4" s="1" t="s">
        <v>29</v>
      </c>
      <c r="B4" s="1" t="s">
        <v>31</v>
      </c>
      <c r="C4" s="1">
        <v>3</v>
      </c>
      <c r="D4" s="1">
        <v>3.35</v>
      </c>
      <c r="E4" s="1">
        <v>477</v>
      </c>
      <c r="F4" s="1">
        <f t="shared" ref="F4:F8" si="3">ROUND(E4/E3,3)</f>
        <v>1.0189999999999999</v>
      </c>
      <c r="G4" s="1">
        <f>ROUND(E2*(F9^2), 0)</f>
        <v>738</v>
      </c>
      <c r="H4" s="1">
        <f t="shared" si="0"/>
        <v>6</v>
      </c>
      <c r="I4" s="1">
        <f>_xlfn.RANK.EQ(E4, $E$2:$E$4, 0)</f>
        <v>2</v>
      </c>
      <c r="J4" s="1">
        <f t="shared" si="2"/>
        <v>1.5</v>
      </c>
      <c r="K4" s="1">
        <f t="shared" si="1"/>
        <v>0.97</v>
      </c>
    </row>
    <row r="5" spans="1:11" ht="14.5" customHeight="1" x14ac:dyDescent="0.35">
      <c r="A5" s="1" t="s">
        <v>29</v>
      </c>
      <c r="B5" s="1" t="s">
        <v>32</v>
      </c>
      <c r="C5" s="1">
        <v>4</v>
      </c>
      <c r="D5" s="1">
        <v>3.72</v>
      </c>
      <c r="E5" s="1">
        <v>570</v>
      </c>
      <c r="F5" s="1">
        <f t="shared" si="3"/>
        <v>1.1950000000000001</v>
      </c>
      <c r="G5" s="1">
        <f>ROUND(E2*(F9^3), 0)</f>
        <v>732</v>
      </c>
      <c r="H5" s="1">
        <f t="shared" si="0"/>
        <v>5</v>
      </c>
      <c r="I5" s="1">
        <f>_xlfn.RANK.EQ(E5, $E$2:$E$5, 0)</f>
        <v>2</v>
      </c>
      <c r="J5" s="1">
        <f t="shared" si="2"/>
        <v>2</v>
      </c>
      <c r="K5" s="1">
        <f t="shared" si="1"/>
        <v>1.5569999999999999</v>
      </c>
    </row>
    <row r="6" spans="1:11" ht="14.5" customHeight="1" x14ac:dyDescent="0.35">
      <c r="A6" s="1" t="s">
        <v>29</v>
      </c>
      <c r="B6" s="1" t="s">
        <v>33</v>
      </c>
      <c r="C6" s="1">
        <v>5</v>
      </c>
      <c r="D6" s="1">
        <v>3.72</v>
      </c>
      <c r="E6" s="1">
        <v>576</v>
      </c>
      <c r="F6" s="1">
        <f t="shared" si="3"/>
        <v>1.0109999999999999</v>
      </c>
      <c r="G6" s="1">
        <f>ROUND(E2*(F9^4), 0)</f>
        <v>727</v>
      </c>
      <c r="H6" s="1">
        <f t="shared" si="0"/>
        <v>4</v>
      </c>
      <c r="I6" s="1">
        <f>_xlfn.RANK.EQ(E6, $E$2:$E$6, 0)</f>
        <v>2</v>
      </c>
      <c r="J6" s="1">
        <f t="shared" si="2"/>
        <v>2.5</v>
      </c>
      <c r="K6" s="1">
        <f t="shared" si="1"/>
        <v>1.9810000000000001</v>
      </c>
    </row>
    <row r="7" spans="1:11" ht="14.5" customHeight="1" x14ac:dyDescent="0.35">
      <c r="A7" s="1" t="s">
        <v>29</v>
      </c>
      <c r="B7" s="1" t="s">
        <v>34</v>
      </c>
      <c r="C7" s="1">
        <v>6</v>
      </c>
      <c r="D7" s="1">
        <v>3.96</v>
      </c>
      <c r="E7" s="1">
        <v>723</v>
      </c>
      <c r="F7" s="1">
        <f t="shared" si="3"/>
        <v>1.2549999999999999</v>
      </c>
      <c r="G7" s="1">
        <f>ROUND(E2*(F9^5), 0)</f>
        <v>722</v>
      </c>
      <c r="H7" s="1">
        <f t="shared" si="0"/>
        <v>2</v>
      </c>
      <c r="I7" s="1">
        <f>_xlfn.RANK.EQ(E7, $E$2:$E$7, 0)</f>
        <v>2</v>
      </c>
      <c r="J7" s="1">
        <f t="shared" si="2"/>
        <v>3</v>
      </c>
      <c r="K7" s="1">
        <f t="shared" si="1"/>
        <v>3.004</v>
      </c>
    </row>
    <row r="8" spans="1:11" ht="14.5" customHeight="1" x14ac:dyDescent="0.35">
      <c r="A8" s="1" t="s">
        <v>29</v>
      </c>
      <c r="B8" s="1" t="s">
        <v>35</v>
      </c>
      <c r="C8" s="1">
        <v>7</v>
      </c>
      <c r="D8" s="1">
        <v>3.74</v>
      </c>
      <c r="E8" s="1">
        <v>614</v>
      </c>
      <c r="F8" s="1">
        <f t="shared" si="3"/>
        <v>0.84899999999999998</v>
      </c>
      <c r="G8" s="1">
        <f>ROUND(E2*(F9^6), 0)</f>
        <v>717</v>
      </c>
      <c r="H8" s="1">
        <f t="shared" si="0"/>
        <v>3</v>
      </c>
      <c r="I8" s="1">
        <f>_xlfn.RANK.EQ(E8, $E$2:$E$8, 0)</f>
        <v>3</v>
      </c>
      <c r="J8" s="1">
        <f t="shared" si="2"/>
        <v>2.3333333333333335</v>
      </c>
      <c r="K8" s="1">
        <f t="shared" si="1"/>
        <v>1.998</v>
      </c>
    </row>
    <row r="9" spans="1:11" ht="14.5" customHeight="1" x14ac:dyDescent="0.35">
      <c r="A9" s="1" t="s">
        <v>29</v>
      </c>
      <c r="B9" s="1" t="s">
        <v>13</v>
      </c>
      <c r="C9" s="1">
        <f>C8</f>
        <v>7</v>
      </c>
      <c r="D9" s="1">
        <f>ROUND(AVERAGE(D2:D8), 2)</f>
        <v>3.53</v>
      </c>
      <c r="E9" s="1">
        <f>ROUND(AVERAGE(E2:E8), 0)</f>
        <v>597</v>
      </c>
      <c r="F9" s="1">
        <f xml:space="preserve"> ROUND(AVERAGE(F2:F8), 3)</f>
        <v>0.99299999999999999</v>
      </c>
      <c r="K9" s="1">
        <f>ROUND(AVERAGE(K2:K8), 3)</f>
        <v>1.591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40CE-E669-445F-87D2-8F1D8ABE1810}">
  <dimension ref="A1:M12"/>
  <sheetViews>
    <sheetView topLeftCell="C1" workbookViewId="0">
      <selection activeCell="M11" sqref="M2:M11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5" max="16384" width="16.6328125" style="1"/>
  </cols>
  <sheetData>
    <row r="1" spans="1:13" x14ac:dyDescent="0.35">
      <c r="A1" s="1" t="s">
        <v>0</v>
      </c>
      <c r="B1" s="1" t="s">
        <v>1</v>
      </c>
      <c r="C1" s="1" t="s">
        <v>78</v>
      </c>
      <c r="D1" s="1" t="s">
        <v>79</v>
      </c>
      <c r="E1" s="1" t="s">
        <v>2</v>
      </c>
      <c r="F1" s="1" t="s">
        <v>5</v>
      </c>
      <c r="G1" s="1" t="s">
        <v>3</v>
      </c>
      <c r="H1" s="1" t="s">
        <v>26</v>
      </c>
      <c r="I1" s="1" t="s">
        <v>27</v>
      </c>
      <c r="J1" s="1" t="s">
        <v>28</v>
      </c>
      <c r="K1" s="1" t="s">
        <v>24</v>
      </c>
      <c r="L1" s="1" t="s">
        <v>25</v>
      </c>
      <c r="M1" s="1" t="s">
        <v>14</v>
      </c>
    </row>
    <row r="2" spans="1:13" x14ac:dyDescent="0.35">
      <c r="A2" s="1" t="s">
        <v>36</v>
      </c>
      <c r="B2" s="1" t="s">
        <v>37</v>
      </c>
      <c r="C2" s="1">
        <v>2001</v>
      </c>
      <c r="D2" s="1"/>
      <c r="E2" s="1">
        <v>1</v>
      </c>
      <c r="F2" s="1">
        <v>3.34</v>
      </c>
      <c r="G2" s="1">
        <v>736</v>
      </c>
      <c r="I2" s="1">
        <f>ROUND(G2*(H12^0), 0)</f>
        <v>736</v>
      </c>
      <c r="J2" s="1">
        <f t="shared" ref="J2:J11" si="0">_xlfn.RANK.EQ(G2, $G$2:$G$11, 0)</f>
        <v>1</v>
      </c>
      <c r="K2" s="1">
        <f>_xlfn.RANK.EQ(G2, $G$2:$G$2, 0)</f>
        <v>1</v>
      </c>
      <c r="L2" s="1">
        <f>E2/K2</f>
        <v>1</v>
      </c>
      <c r="M2" s="1">
        <f>ROUND(L2*G2/I2, 3)</f>
        <v>1</v>
      </c>
    </row>
    <row r="3" spans="1:13" x14ac:dyDescent="0.35">
      <c r="A3" s="1" t="s">
        <v>36</v>
      </c>
      <c r="B3" s="1" t="s">
        <v>38</v>
      </c>
      <c r="C3" s="1">
        <v>2003</v>
      </c>
      <c r="D3" s="1">
        <f>C3-C2</f>
        <v>2</v>
      </c>
      <c r="E3" s="1">
        <v>2</v>
      </c>
      <c r="F3" s="1">
        <v>2.94</v>
      </c>
      <c r="G3" s="1">
        <v>498</v>
      </c>
      <c r="H3" s="1">
        <f>ROUND(G3/G2,3)</f>
        <v>0.67700000000000005</v>
      </c>
      <c r="I3" s="1">
        <f>ROUND(G2*(H12^1), 0)</f>
        <v>670</v>
      </c>
      <c r="J3" s="1">
        <f t="shared" si="0"/>
        <v>3</v>
      </c>
      <c r="K3" s="1">
        <f>_xlfn.RANK.EQ(G3, $G$2:$G$3, 0)</f>
        <v>2</v>
      </c>
      <c r="L3" s="1">
        <f t="shared" ref="L3:L11" si="1">E3/K3</f>
        <v>1</v>
      </c>
      <c r="M3" s="1">
        <f>ROUND(L3*G3/I3*SQRT(MIN(D12/D3,1)), 3)</f>
        <v>0.74299999999999999</v>
      </c>
    </row>
    <row r="4" spans="1:13" x14ac:dyDescent="0.35">
      <c r="A4" s="1" t="s">
        <v>36</v>
      </c>
      <c r="B4" s="1" t="s">
        <v>39</v>
      </c>
      <c r="C4" s="1">
        <v>2006</v>
      </c>
      <c r="D4" s="1">
        <f t="shared" ref="D4:D11" si="2">C4-C3</f>
        <v>3</v>
      </c>
      <c r="E4" s="1">
        <v>3</v>
      </c>
      <c r="F4" s="1">
        <v>3.11</v>
      </c>
      <c r="G4" s="1">
        <v>551</v>
      </c>
      <c r="H4" s="1">
        <f t="shared" ref="H4:H11" si="3">ROUND(G4/G3,3)</f>
        <v>1.1060000000000001</v>
      </c>
      <c r="I4" s="1">
        <f>ROUND(G2*(H12^2), 0)</f>
        <v>609</v>
      </c>
      <c r="J4" s="1">
        <f t="shared" si="0"/>
        <v>2</v>
      </c>
      <c r="K4" s="1">
        <f>_xlfn.RANK.EQ(G4, $G$2:$G$4, 0)</f>
        <v>2</v>
      </c>
      <c r="L4" s="1">
        <f t="shared" si="1"/>
        <v>1.5</v>
      </c>
      <c r="M4" s="1">
        <f>ROUND(L4*G4/I4*SQRT(MIN(D12/D4,1)), 3)</f>
        <v>1.2250000000000001</v>
      </c>
    </row>
    <row r="5" spans="1:13" x14ac:dyDescent="0.35">
      <c r="A5" s="1" t="s">
        <v>36</v>
      </c>
      <c r="B5" s="1" t="s">
        <v>40</v>
      </c>
      <c r="C5" s="1">
        <v>2009</v>
      </c>
      <c r="D5" s="1">
        <f t="shared" si="2"/>
        <v>3</v>
      </c>
      <c r="E5" s="1">
        <v>4</v>
      </c>
      <c r="F5" s="1">
        <v>2.85</v>
      </c>
      <c r="G5" s="1">
        <v>421</v>
      </c>
      <c r="H5" s="1">
        <f t="shared" si="3"/>
        <v>0.76400000000000001</v>
      </c>
      <c r="I5" s="1">
        <f>ROUND(G2*(H12^3), 0)</f>
        <v>555</v>
      </c>
      <c r="J5" s="1">
        <f t="shared" si="0"/>
        <v>7</v>
      </c>
      <c r="K5" s="1">
        <f>_xlfn.RANK.EQ(G5, $G$2:$G$5, 0)</f>
        <v>4</v>
      </c>
      <c r="L5" s="1">
        <f t="shared" si="1"/>
        <v>1</v>
      </c>
      <c r="M5" s="1">
        <f>ROUND(L5*G5/I5*SQRT(MIN(D12/D5,1)), 3)</f>
        <v>0.68500000000000005</v>
      </c>
    </row>
    <row r="6" spans="1:13" x14ac:dyDescent="0.35">
      <c r="A6" s="1" t="s">
        <v>36</v>
      </c>
      <c r="B6" s="1" t="s">
        <v>41</v>
      </c>
      <c r="C6" s="1">
        <v>2011</v>
      </c>
      <c r="D6" s="1">
        <f t="shared" si="2"/>
        <v>2</v>
      </c>
      <c r="E6" s="1">
        <v>5</v>
      </c>
      <c r="F6" s="1">
        <v>3.46</v>
      </c>
      <c r="G6" s="1">
        <v>479</v>
      </c>
      <c r="H6" s="1">
        <f t="shared" si="3"/>
        <v>1.1379999999999999</v>
      </c>
      <c r="I6" s="1">
        <f>ROUND(G2*(H12^4), 0)</f>
        <v>505</v>
      </c>
      <c r="J6" s="1">
        <f t="shared" si="0"/>
        <v>5</v>
      </c>
      <c r="K6" s="1">
        <f>_xlfn.RANK.EQ(G6, $G$2:$G$6, 0)</f>
        <v>4</v>
      </c>
      <c r="L6" s="1">
        <f t="shared" si="1"/>
        <v>1.25</v>
      </c>
      <c r="M6" s="1">
        <f>ROUND(L6*G6/I6*SQRT(MIN(D12/D6,1)), 3)</f>
        <v>1.1859999999999999</v>
      </c>
    </row>
    <row r="7" spans="1:13" x14ac:dyDescent="0.35">
      <c r="A7" s="1" t="s">
        <v>36</v>
      </c>
      <c r="B7" s="1" t="s">
        <v>42</v>
      </c>
      <c r="C7" s="1">
        <v>2013</v>
      </c>
      <c r="D7" s="1">
        <f t="shared" si="2"/>
        <v>2</v>
      </c>
      <c r="E7" s="1">
        <v>6</v>
      </c>
      <c r="F7" s="1">
        <v>3.06</v>
      </c>
      <c r="G7" s="1">
        <v>422</v>
      </c>
      <c r="H7" s="1">
        <f t="shared" si="3"/>
        <v>0.88100000000000001</v>
      </c>
      <c r="I7" s="1">
        <f>ROUND(G2*(H12^5), 0)</f>
        <v>459</v>
      </c>
      <c r="J7" s="1">
        <f t="shared" si="0"/>
        <v>6</v>
      </c>
      <c r="K7" s="1">
        <f>_xlfn.RANK.EQ(G7, $G$2:$G$7, 0)</f>
        <v>5</v>
      </c>
      <c r="L7" s="1">
        <f t="shared" si="1"/>
        <v>1.2</v>
      </c>
      <c r="M7" s="1">
        <f>ROUND(L7*G7/I7*SQRT(MIN(D12/D7,1)), 3)</f>
        <v>1.103</v>
      </c>
    </row>
    <row r="8" spans="1:13" x14ac:dyDescent="0.35">
      <c r="A8" s="1" t="s">
        <v>36</v>
      </c>
      <c r="B8" s="1" t="s">
        <v>43</v>
      </c>
      <c r="C8" s="1">
        <v>2015</v>
      </c>
      <c r="D8" s="1">
        <f t="shared" si="2"/>
        <v>2</v>
      </c>
      <c r="E8" s="1">
        <v>7</v>
      </c>
      <c r="F8" s="1">
        <v>3.25</v>
      </c>
      <c r="G8" s="1">
        <v>490</v>
      </c>
      <c r="H8" s="1">
        <f t="shared" si="3"/>
        <v>1.161</v>
      </c>
      <c r="I8" s="1">
        <f>ROUND(G2*(H12^6), 0)</f>
        <v>418</v>
      </c>
      <c r="J8" s="1">
        <f t="shared" si="0"/>
        <v>4</v>
      </c>
      <c r="K8" s="1">
        <f>_xlfn.RANK.EQ(G8, $G$2:$G$8, 0)</f>
        <v>4</v>
      </c>
      <c r="L8" s="1">
        <f t="shared" si="1"/>
        <v>1.75</v>
      </c>
      <c r="M8" s="1">
        <f>ROUND(L8*G8/I8*SQRT(MIN(D12/D8,1)), 3)</f>
        <v>2.0510000000000002</v>
      </c>
    </row>
    <row r="9" spans="1:13" x14ac:dyDescent="0.35">
      <c r="A9" s="1" t="s">
        <v>36</v>
      </c>
      <c r="B9" s="1" t="s">
        <v>44</v>
      </c>
      <c r="C9" s="1">
        <v>2017</v>
      </c>
      <c r="D9" s="1">
        <f t="shared" si="2"/>
        <v>2</v>
      </c>
      <c r="E9" s="1">
        <v>8</v>
      </c>
      <c r="F9" s="1">
        <v>2.72</v>
      </c>
      <c r="G9" s="1">
        <v>376</v>
      </c>
      <c r="H9" s="1">
        <f>ROUND(G9/G8,3)</f>
        <v>0.76700000000000002</v>
      </c>
      <c r="I9" s="1">
        <f>ROUND(G2*(H12^7), 0)</f>
        <v>380</v>
      </c>
      <c r="J9" s="1">
        <f t="shared" si="0"/>
        <v>8</v>
      </c>
      <c r="K9" s="1">
        <f>_xlfn.RANK.EQ(G9, $G$2:$G$9, 0)</f>
        <v>8</v>
      </c>
      <c r="L9" s="1">
        <f t="shared" si="1"/>
        <v>1</v>
      </c>
      <c r="M9" s="1">
        <f>ROUND(L9*G9/I9*SQRT(MIN(D12/D9,1)), 3)</f>
        <v>0.98899999999999999</v>
      </c>
    </row>
    <row r="10" spans="1:13" x14ac:dyDescent="0.35">
      <c r="A10" s="1" t="s">
        <v>36</v>
      </c>
      <c r="B10" s="1" t="s">
        <v>45</v>
      </c>
      <c r="C10" s="1">
        <v>2021</v>
      </c>
      <c r="D10" s="1">
        <f t="shared" si="2"/>
        <v>4</v>
      </c>
      <c r="E10" s="1">
        <v>9</v>
      </c>
      <c r="F10" s="1">
        <v>2.35</v>
      </c>
      <c r="G10" s="1">
        <v>300</v>
      </c>
      <c r="H10" s="1">
        <f>ROUND(G10/G9,3)</f>
        <v>0.79800000000000004</v>
      </c>
      <c r="I10" s="1">
        <f>ROUND(G2*(H12^8), 0)</f>
        <v>346</v>
      </c>
      <c r="J10" s="1">
        <f t="shared" si="0"/>
        <v>9</v>
      </c>
      <c r="K10" s="1">
        <f>_xlfn.RANK.EQ(G10, $G$2:$G$10, 0)</f>
        <v>9</v>
      </c>
      <c r="L10" s="1">
        <f t="shared" si="1"/>
        <v>1</v>
      </c>
      <c r="M10" s="1">
        <f>ROUND(L10*G10/I10*SQRT(MIN(D12/D10,1)), 3)</f>
        <v>0.67800000000000005</v>
      </c>
    </row>
    <row r="11" spans="1:13" x14ac:dyDescent="0.35">
      <c r="A11" s="1" t="s">
        <v>36</v>
      </c>
      <c r="B11" s="1" t="s">
        <v>46</v>
      </c>
      <c r="C11" s="1">
        <v>2023</v>
      </c>
      <c r="D11" s="1">
        <f t="shared" si="2"/>
        <v>2</v>
      </c>
      <c r="E11" s="1">
        <v>10</v>
      </c>
      <c r="F11" s="1">
        <v>2.48</v>
      </c>
      <c r="G11" s="1">
        <v>270</v>
      </c>
      <c r="H11" s="1">
        <f t="shared" si="3"/>
        <v>0.9</v>
      </c>
      <c r="I11" s="1">
        <f>ROUND(G2*(H12^9), 0)</f>
        <v>315</v>
      </c>
      <c r="J11" s="1">
        <f t="shared" si="0"/>
        <v>10</v>
      </c>
      <c r="K11" s="1">
        <f>_xlfn.RANK.EQ(G11, $G$2:$G$11, 0)</f>
        <v>10</v>
      </c>
      <c r="L11" s="1">
        <f t="shared" si="1"/>
        <v>1</v>
      </c>
      <c r="M11" s="1">
        <f>ROUND(L11*G11/I11*SQRT(MIN(D12/D11,1)), 3)</f>
        <v>0.85699999999999998</v>
      </c>
    </row>
    <row r="12" spans="1:13" x14ac:dyDescent="0.35">
      <c r="A12" s="1" t="s">
        <v>36</v>
      </c>
      <c r="B12" s="1" t="s">
        <v>13</v>
      </c>
      <c r="C12" s="1"/>
      <c r="D12" s="1">
        <f>ROUND(AVERAGE(D3:D11),3)</f>
        <v>2.444</v>
      </c>
      <c r="E12" s="1">
        <f>E11</f>
        <v>10</v>
      </c>
      <c r="F12" s="1">
        <f>ROUND(AVERAGE(F2:F11), 2)</f>
        <v>2.96</v>
      </c>
      <c r="G12" s="1">
        <f>ROUND(AVERAGE(G2:G8), 0)</f>
        <v>514</v>
      </c>
      <c r="H12" s="1">
        <f xml:space="preserve"> ROUND(AVERAGE(H2:H11), 3)</f>
        <v>0.91</v>
      </c>
      <c r="M12" s="1">
        <f>AVERAGE(M2:M11)</f>
        <v>1.0517000000000001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FFE2-FEFE-4256-8914-25D8B0E8BDE6}">
  <dimension ref="A1:K11"/>
  <sheetViews>
    <sheetView workbookViewId="0">
      <selection activeCell="K10" sqref="K2:K10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3" max="16384" width="16.63281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x14ac:dyDescent="0.35">
      <c r="A2" s="1" t="s">
        <v>47</v>
      </c>
      <c r="B2" s="1" t="s">
        <v>48</v>
      </c>
      <c r="C2" s="1">
        <v>1</v>
      </c>
      <c r="D2" s="1">
        <v>4.17</v>
      </c>
      <c r="E2" s="1">
        <v>2468</v>
      </c>
      <c r="G2" s="1">
        <f>ROUND(E2*(F11^0), 0)</f>
        <v>2468</v>
      </c>
      <c r="H2" s="1">
        <f t="shared" ref="H2:H10" si="0">_xlfn.RANK.EQ(E2, $E$2:$E$10, 0)</f>
        <v>1</v>
      </c>
      <c r="I2" s="1">
        <f>_xlfn.RANK.EQ(E2, $E$2:$E$2, 0)</f>
        <v>1</v>
      </c>
      <c r="J2" s="1">
        <f>C2/I2</f>
        <v>1</v>
      </c>
      <c r="K2" s="1">
        <f t="shared" ref="K2:K8" si="1">ROUND(J2*E2/G2, 3)</f>
        <v>1</v>
      </c>
    </row>
    <row r="3" spans="1:11" x14ac:dyDescent="0.35">
      <c r="A3" s="1" t="s">
        <v>47</v>
      </c>
      <c r="B3" s="1" t="s">
        <v>49</v>
      </c>
      <c r="C3" s="1">
        <v>2</v>
      </c>
      <c r="D3" s="1">
        <v>4.41</v>
      </c>
      <c r="E3" s="1">
        <v>2147</v>
      </c>
      <c r="F3" s="1">
        <f>ROUND(E3/E2,3)</f>
        <v>0.87</v>
      </c>
      <c r="G3" s="1">
        <f>ROUND(E2*(F11^1), 0)</f>
        <v>2335</v>
      </c>
      <c r="H3" s="1">
        <f t="shared" si="0"/>
        <v>2</v>
      </c>
      <c r="I3" s="1">
        <f>_xlfn.RANK.EQ(E3, $E$2:$E$3, 0)</f>
        <v>2</v>
      </c>
      <c r="J3" s="1">
        <f t="shared" ref="J3:J10" si="2">C3/I3</f>
        <v>1</v>
      </c>
      <c r="K3" s="1">
        <f t="shared" si="1"/>
        <v>0.91900000000000004</v>
      </c>
    </row>
    <row r="4" spans="1:11" x14ac:dyDescent="0.35">
      <c r="A4" s="1" t="s">
        <v>47</v>
      </c>
      <c r="B4" s="1" t="s">
        <v>50</v>
      </c>
      <c r="C4" s="1">
        <v>3</v>
      </c>
      <c r="D4" s="1">
        <v>4.05</v>
      </c>
      <c r="E4" s="1">
        <v>1859</v>
      </c>
      <c r="F4" s="1">
        <f t="shared" ref="F4:F10" si="3">ROUND(E4/E3,3)</f>
        <v>0.86599999999999999</v>
      </c>
      <c r="G4" s="1">
        <f>ROUND(E2*(F11^2), 0)</f>
        <v>2209</v>
      </c>
      <c r="H4" s="1">
        <f t="shared" si="0"/>
        <v>4</v>
      </c>
      <c r="I4" s="1">
        <f>_xlfn.RANK.EQ(E4, $E$2:$E$4, 0)</f>
        <v>3</v>
      </c>
      <c r="J4" s="1">
        <f t="shared" si="2"/>
        <v>1</v>
      </c>
      <c r="K4" s="1">
        <f t="shared" si="1"/>
        <v>0.84199999999999997</v>
      </c>
    </row>
    <row r="5" spans="1:11" x14ac:dyDescent="0.35">
      <c r="A5" s="1" t="s">
        <v>47</v>
      </c>
      <c r="B5" s="1" t="s">
        <v>51</v>
      </c>
      <c r="C5" s="1">
        <v>4</v>
      </c>
      <c r="D5" s="1">
        <v>2.92</v>
      </c>
      <c r="E5" s="1">
        <v>1766</v>
      </c>
      <c r="F5" s="1">
        <f t="shared" si="3"/>
        <v>0.95</v>
      </c>
      <c r="G5" s="1">
        <f>ROUND(E2*(F11^3), 0)</f>
        <v>2089</v>
      </c>
      <c r="H5" s="1">
        <f t="shared" si="0"/>
        <v>7</v>
      </c>
      <c r="I5" s="1">
        <f>_xlfn.RANK.EQ(E5, $E$2:$E$5, 0)</f>
        <v>4</v>
      </c>
      <c r="J5" s="1">
        <f t="shared" si="2"/>
        <v>1</v>
      </c>
      <c r="K5" s="1">
        <f t="shared" si="1"/>
        <v>0.84499999999999997</v>
      </c>
    </row>
    <row r="6" spans="1:11" x14ac:dyDescent="0.35">
      <c r="A6" s="1" t="s">
        <v>47</v>
      </c>
      <c r="B6" s="1" t="s">
        <v>52</v>
      </c>
      <c r="C6" s="1">
        <v>5</v>
      </c>
      <c r="D6" s="1">
        <v>2.85</v>
      </c>
      <c r="E6" s="1">
        <v>1611</v>
      </c>
      <c r="F6" s="1">
        <f t="shared" si="3"/>
        <v>0.91200000000000003</v>
      </c>
      <c r="G6" s="1">
        <f>ROUND(E2*(F11^4), 0)</f>
        <v>1977</v>
      </c>
      <c r="H6" s="1">
        <f t="shared" si="0"/>
        <v>8</v>
      </c>
      <c r="I6" s="1">
        <f>_xlfn.RANK.EQ(E6, $E$2:$E$6, 0)</f>
        <v>5</v>
      </c>
      <c r="J6" s="1">
        <f t="shared" si="2"/>
        <v>1</v>
      </c>
      <c r="K6" s="1">
        <f t="shared" si="1"/>
        <v>0.81499999999999995</v>
      </c>
    </row>
    <row r="7" spans="1:11" x14ac:dyDescent="0.35">
      <c r="A7" s="1" t="s">
        <v>47</v>
      </c>
      <c r="B7" s="1" t="s">
        <v>53</v>
      </c>
      <c r="C7" s="1">
        <v>6</v>
      </c>
      <c r="D7" s="1">
        <v>3.83</v>
      </c>
      <c r="E7" s="1">
        <v>1810</v>
      </c>
      <c r="F7" s="1">
        <f t="shared" si="3"/>
        <v>1.1240000000000001</v>
      </c>
      <c r="G7" s="1">
        <f>ROUND(E2*(F11^5), 0)</f>
        <v>1870</v>
      </c>
      <c r="H7" s="1">
        <f t="shared" si="0"/>
        <v>5</v>
      </c>
      <c r="I7" s="1">
        <f>_xlfn.RANK.EQ(E7, $E$2:$E$7, 0)</f>
        <v>4</v>
      </c>
      <c r="J7" s="1">
        <f t="shared" si="2"/>
        <v>1.5</v>
      </c>
      <c r="K7" s="1">
        <f t="shared" si="1"/>
        <v>1.452</v>
      </c>
    </row>
    <row r="8" spans="1:11" x14ac:dyDescent="0.35">
      <c r="A8" s="1" t="s">
        <v>47</v>
      </c>
      <c r="B8" s="1" t="s">
        <v>54</v>
      </c>
      <c r="C8" s="1">
        <v>7</v>
      </c>
      <c r="D8" s="1">
        <v>3.31</v>
      </c>
      <c r="E8" s="1">
        <v>2119</v>
      </c>
      <c r="F8" s="1">
        <f t="shared" si="3"/>
        <v>1.171</v>
      </c>
      <c r="G8" s="1">
        <f>ROUND(E2*(F11^6), 0)</f>
        <v>1769</v>
      </c>
      <c r="H8" s="1">
        <f t="shared" si="0"/>
        <v>3</v>
      </c>
      <c r="I8" s="1">
        <f>_xlfn.RANK.EQ(E8, $E$2:$E$8, 0)</f>
        <v>3</v>
      </c>
      <c r="J8" s="1">
        <f t="shared" si="2"/>
        <v>2.3333333333333335</v>
      </c>
      <c r="K8" s="1">
        <f t="shared" si="1"/>
        <v>2.7949999999999999</v>
      </c>
    </row>
    <row r="9" spans="1:11" x14ac:dyDescent="0.35">
      <c r="A9" s="1" t="s">
        <v>47</v>
      </c>
      <c r="B9" s="1" t="s">
        <v>55</v>
      </c>
      <c r="C9" s="1">
        <v>8</v>
      </c>
      <c r="D9" s="1">
        <v>2.97</v>
      </c>
      <c r="E9" s="1">
        <v>1791</v>
      </c>
      <c r="F9" s="1">
        <f>ROUND(E9/E8,3)</f>
        <v>0.84499999999999997</v>
      </c>
      <c r="G9" s="1">
        <f>ROUND(E2*(F11^7), 0)</f>
        <v>1673</v>
      </c>
      <c r="H9" s="1">
        <f t="shared" si="0"/>
        <v>6</v>
      </c>
      <c r="I9" s="1">
        <f>_xlfn.RANK.EQ(E9, $E$2:$E$9, 0)</f>
        <v>6</v>
      </c>
      <c r="J9" s="1">
        <f t="shared" si="2"/>
        <v>1.3333333333333333</v>
      </c>
      <c r="K9" s="1">
        <f t="shared" ref="K9:K10" si="4">ROUND(J9*E9/G9, 3)</f>
        <v>1.427</v>
      </c>
    </row>
    <row r="10" spans="1:11" x14ac:dyDescent="0.35">
      <c r="A10" s="1" t="s">
        <v>47</v>
      </c>
      <c r="B10" s="1" t="s">
        <v>56</v>
      </c>
      <c r="C10" s="1">
        <v>9</v>
      </c>
      <c r="D10" s="1">
        <v>2.35</v>
      </c>
      <c r="E10" s="1">
        <v>1480</v>
      </c>
      <c r="F10" s="1">
        <f t="shared" si="3"/>
        <v>0.82599999999999996</v>
      </c>
      <c r="G10" s="1">
        <f>ROUND(E2*(F11^8), 0)</f>
        <v>1583</v>
      </c>
      <c r="H10" s="1">
        <f t="shared" si="0"/>
        <v>9</v>
      </c>
      <c r="I10" s="1">
        <f>_xlfn.RANK.EQ(E10, $E$2:$E$10, 0)</f>
        <v>9</v>
      </c>
      <c r="J10" s="1">
        <f t="shared" si="2"/>
        <v>1</v>
      </c>
      <c r="K10" s="1">
        <f t="shared" si="4"/>
        <v>0.93500000000000005</v>
      </c>
    </row>
    <row r="11" spans="1:11" x14ac:dyDescent="0.35">
      <c r="A11" s="1" t="s">
        <v>47</v>
      </c>
      <c r="B11" s="1" t="s">
        <v>13</v>
      </c>
      <c r="C11" s="1">
        <f>C10</f>
        <v>9</v>
      </c>
      <c r="D11" s="1">
        <f>ROUND(AVERAGE(D2:D10), 2)</f>
        <v>3.43</v>
      </c>
      <c r="E11" s="1">
        <f>ROUND(AVERAGE(E2:E8), 0)</f>
        <v>1969</v>
      </c>
      <c r="F11" s="1">
        <f xml:space="preserve"> ROUND(AVERAGE(F2:F10), 3)</f>
        <v>0.94599999999999995</v>
      </c>
      <c r="K11" s="1">
        <f>ROUND(AVERAGE(K2:K10), 3)</f>
        <v>1.226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CF5C-A1F6-4239-A279-20E2577A28EA}">
  <dimension ref="A1:K7"/>
  <sheetViews>
    <sheetView workbookViewId="0">
      <selection activeCell="K2" sqref="K2:K6"/>
    </sheetView>
  </sheetViews>
  <sheetFormatPr defaultColWidth="16.6328125" defaultRowHeight="14.5" x14ac:dyDescent="0.35"/>
  <cols>
    <col min="1" max="1" width="20.6328125" style="1" customWidth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57</v>
      </c>
      <c r="B2" s="1" t="s">
        <v>58</v>
      </c>
      <c r="C2" s="1">
        <v>1</v>
      </c>
      <c r="D2" s="1">
        <v>3.93</v>
      </c>
      <c r="E2" s="1">
        <v>1931</v>
      </c>
      <c r="G2" s="1">
        <f>ROUND(E2*(F7^0), 0)</f>
        <v>1931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57</v>
      </c>
      <c r="B3" s="1" t="s">
        <v>59</v>
      </c>
      <c r="C3" s="1">
        <v>2</v>
      </c>
      <c r="D3" s="1">
        <v>3.63</v>
      </c>
      <c r="E3" s="1">
        <v>1338</v>
      </c>
      <c r="F3" s="1">
        <f>ROUND(E3/E2,3)</f>
        <v>0.69299999999999995</v>
      </c>
      <c r="G3" s="1">
        <f>ROUND(E2*(F7^1), 0)</f>
        <v>1502</v>
      </c>
      <c r="H3" s="1">
        <f>_xlfn.RANK.EQ(E3, $E$2:$E$6, 0)</f>
        <v>2</v>
      </c>
      <c r="I3" s="1">
        <f>_xlfn.RANK.EQ(E3, $E$2:$E$3, 0)</f>
        <v>2</v>
      </c>
      <c r="J3" s="1">
        <f>C3/I3</f>
        <v>1</v>
      </c>
      <c r="K3" s="1">
        <f>ROUND(J3*E3/G3, 3)</f>
        <v>0.89100000000000001</v>
      </c>
    </row>
    <row r="4" spans="1:11" ht="14.5" customHeight="1" x14ac:dyDescent="0.35">
      <c r="A4" s="1" t="s">
        <v>57</v>
      </c>
      <c r="B4" s="1" t="s">
        <v>60</v>
      </c>
      <c r="C4" s="1">
        <v>3</v>
      </c>
      <c r="D4" s="1">
        <v>3.43</v>
      </c>
      <c r="E4" s="1">
        <v>1104</v>
      </c>
      <c r="F4" s="1">
        <f t="shared" ref="F4:F6" si="0">ROUND(E4/E3,3)</f>
        <v>0.82499999999999996</v>
      </c>
      <c r="G4" s="1">
        <f>ROUND(E2*(F7^2), 0)</f>
        <v>1169</v>
      </c>
      <c r="H4" s="1">
        <f>_xlfn.RANK.EQ(E4, $E$2:$E$6, 0)</f>
        <v>3</v>
      </c>
      <c r="I4" s="1">
        <f>_xlfn.RANK.EQ(E4, $E$2:$E$4, 0)</f>
        <v>3</v>
      </c>
      <c r="J4" s="1">
        <f>C4/I4</f>
        <v>1</v>
      </c>
      <c r="K4" s="1">
        <f>ROUND(J4*E4/G4, 3)</f>
        <v>0.94399999999999995</v>
      </c>
    </row>
    <row r="5" spans="1:11" ht="14.5" customHeight="1" x14ac:dyDescent="0.35">
      <c r="A5" s="1" t="s">
        <v>57</v>
      </c>
      <c r="B5" s="1" t="s">
        <v>61</v>
      </c>
      <c r="C5" s="1">
        <v>4</v>
      </c>
      <c r="D5" s="1">
        <v>2.8</v>
      </c>
      <c r="E5" s="1">
        <v>825</v>
      </c>
      <c r="F5" s="1">
        <f t="shared" si="0"/>
        <v>0.747</v>
      </c>
      <c r="G5" s="1">
        <f>ROUND(E2*(F7^3), 0)</f>
        <v>909</v>
      </c>
      <c r="H5" s="1">
        <f>_xlfn.RANK.EQ(E5, $E$2:$E$6, 0)</f>
        <v>4</v>
      </c>
      <c r="I5" s="1">
        <f>_xlfn.RANK.EQ(E5, $E$2:$E$5, 0)</f>
        <v>4</v>
      </c>
      <c r="J5" s="1">
        <f>C5/I5</f>
        <v>1</v>
      </c>
      <c r="K5" s="1">
        <f>ROUND(J5*E5/G5, 3)</f>
        <v>0.90800000000000003</v>
      </c>
    </row>
    <row r="6" spans="1:11" ht="14.5" customHeight="1" x14ac:dyDescent="0.35">
      <c r="A6" s="1" t="s">
        <v>57</v>
      </c>
      <c r="B6" s="1" t="s">
        <v>62</v>
      </c>
      <c r="C6" s="1">
        <v>5</v>
      </c>
      <c r="D6" s="1">
        <v>2.64</v>
      </c>
      <c r="E6" s="1">
        <v>697</v>
      </c>
      <c r="F6" s="1">
        <f t="shared" si="0"/>
        <v>0.84499999999999997</v>
      </c>
      <c r="G6" s="1">
        <f>ROUND(E2*(F7^4), 0)</f>
        <v>707</v>
      </c>
      <c r="H6" s="1">
        <f>_xlfn.RANK.EQ(E6, $E$2:$E$6, 0)</f>
        <v>5</v>
      </c>
      <c r="I6" s="1">
        <f>_xlfn.RANK.EQ(E6, $E$2:$E$6, 0)</f>
        <v>5</v>
      </c>
      <c r="J6" s="1">
        <f>C6/I6</f>
        <v>1</v>
      </c>
      <c r="K6" s="1">
        <f>ROUND(J6*E6/G6, 3)</f>
        <v>0.98599999999999999</v>
      </c>
    </row>
    <row r="7" spans="1:11" ht="14.5" customHeight="1" x14ac:dyDescent="0.35">
      <c r="A7" s="1" t="s">
        <v>57</v>
      </c>
      <c r="B7" s="1" t="s">
        <v>13</v>
      </c>
      <c r="C7" s="1">
        <f>C6</f>
        <v>5</v>
      </c>
      <c r="D7" s="1">
        <f>ROUND(AVERAGE(D2:D6), 2)</f>
        <v>3.29</v>
      </c>
      <c r="E7" s="1">
        <f>ROUND(AVERAGE(E2:E6), 0)</f>
        <v>1179</v>
      </c>
      <c r="F7" s="1">
        <f xml:space="preserve"> ROUND(AVERAGE(F2:F6), 3)</f>
        <v>0.77800000000000002</v>
      </c>
      <c r="K7" s="1">
        <f>ROUND(AVERAGE(K2:K6),3)</f>
        <v>0.94599999999999995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9382-924F-4ADD-ABD8-E1C008CE5325}">
  <dimension ref="A1:K7"/>
  <sheetViews>
    <sheetView workbookViewId="0">
      <selection activeCell="K6" sqref="K2:K6"/>
    </sheetView>
  </sheetViews>
  <sheetFormatPr defaultColWidth="16.6328125" defaultRowHeight="14.5" x14ac:dyDescent="0.35"/>
  <cols>
    <col min="1" max="1" width="16.6328125" style="1" customWidth="1"/>
    <col min="2" max="2" width="20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63</v>
      </c>
      <c r="B2" s="1" t="s">
        <v>63</v>
      </c>
      <c r="C2" s="1">
        <v>1</v>
      </c>
      <c r="D2" s="1">
        <v>2.93</v>
      </c>
      <c r="E2" s="1">
        <v>1771</v>
      </c>
      <c r="G2" s="1">
        <f>ROUND(E2*(F7^0), 0)</f>
        <v>1771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63</v>
      </c>
      <c r="B3" s="1" t="s">
        <v>64</v>
      </c>
      <c r="C3" s="1">
        <v>2</v>
      </c>
      <c r="D3" s="1">
        <v>2.6</v>
      </c>
      <c r="E3" s="1">
        <v>978</v>
      </c>
      <c r="F3" s="1">
        <f>ROUND(E3/E2,3)</f>
        <v>0.55200000000000005</v>
      </c>
      <c r="G3" s="1">
        <f>ROUND(E2*(F7^1), 0)</f>
        <v>1489</v>
      </c>
      <c r="H3" s="1">
        <f>_xlfn.RANK.EQ(E3, $E$2:$E$6, 0)</f>
        <v>2</v>
      </c>
      <c r="I3" s="1">
        <f>_xlfn.RANK.EQ(E3, $E$2:$E$3, 0)</f>
        <v>2</v>
      </c>
      <c r="J3" s="1">
        <f>C3/I3</f>
        <v>1</v>
      </c>
      <c r="K3" s="1">
        <f>ROUND(J3*E3/G3, 3)</f>
        <v>0.65700000000000003</v>
      </c>
    </row>
    <row r="4" spans="1:11" ht="14.5" customHeight="1" x14ac:dyDescent="0.35">
      <c r="A4" s="1" t="s">
        <v>63</v>
      </c>
      <c r="B4" s="1" t="s">
        <v>65</v>
      </c>
      <c r="C4" s="1">
        <v>3</v>
      </c>
      <c r="D4" s="1">
        <v>2.58</v>
      </c>
      <c r="E4" s="1">
        <v>871</v>
      </c>
      <c r="F4" s="1">
        <f t="shared" ref="F4:F6" si="0">ROUND(E4/E3,3)</f>
        <v>0.89100000000000001</v>
      </c>
      <c r="G4" s="1">
        <f>ROUND(E2*(F7^2), 0)</f>
        <v>1253</v>
      </c>
      <c r="H4" s="1">
        <f>_xlfn.RANK.EQ(E4, $E$2:$E$6, 0)</f>
        <v>3</v>
      </c>
      <c r="I4" s="1">
        <f>_xlfn.RANK.EQ(E4, $E$2:$E$4, 0)</f>
        <v>3</v>
      </c>
      <c r="J4" s="1">
        <f>C4/I4</f>
        <v>1</v>
      </c>
      <c r="K4" s="1">
        <f>ROUND(J4*E4/G4, 3)</f>
        <v>0.69499999999999995</v>
      </c>
    </row>
    <row r="5" spans="1:11" ht="14.5" customHeight="1" x14ac:dyDescent="0.35">
      <c r="A5" s="1" t="s">
        <v>63</v>
      </c>
      <c r="B5" s="1" t="s">
        <v>66</v>
      </c>
      <c r="C5" s="1">
        <v>4</v>
      </c>
      <c r="D5" s="1">
        <v>2.57</v>
      </c>
      <c r="E5" s="1">
        <v>792</v>
      </c>
      <c r="F5" s="1">
        <f t="shared" si="0"/>
        <v>0.90900000000000003</v>
      </c>
      <c r="G5" s="1">
        <f>ROUND(E2*(F7^3), 0)</f>
        <v>1053</v>
      </c>
      <c r="H5" s="1">
        <f>_xlfn.RANK.EQ(E5, $E$2:$E$6, 0)</f>
        <v>5</v>
      </c>
      <c r="I5" s="1">
        <f>_xlfn.RANK.EQ(E5, $E$2:$E$5, 0)</f>
        <v>4</v>
      </c>
      <c r="J5" s="1">
        <f>C5/I5</f>
        <v>1</v>
      </c>
      <c r="K5" s="1">
        <f>ROUND(J5*E5/G5, 3)</f>
        <v>0.752</v>
      </c>
    </row>
    <row r="6" spans="1:11" ht="14.5" customHeight="1" x14ac:dyDescent="0.35">
      <c r="A6" s="1" t="s">
        <v>63</v>
      </c>
      <c r="B6" s="1" t="s">
        <v>67</v>
      </c>
      <c r="C6" s="1">
        <v>5</v>
      </c>
      <c r="D6" s="1">
        <v>2.79</v>
      </c>
      <c r="E6" s="1">
        <v>800</v>
      </c>
      <c r="F6" s="1">
        <f t="shared" si="0"/>
        <v>1.01</v>
      </c>
      <c r="G6" s="1">
        <f>ROUND(E2*(F7^4), 0)</f>
        <v>886</v>
      </c>
      <c r="H6" s="1">
        <f>_xlfn.RANK.EQ(E6, $E$2:$E$6, 0)</f>
        <v>4</v>
      </c>
      <c r="I6" s="1">
        <f>_xlfn.RANK.EQ(E6, $E$2:$E$6, 0)</f>
        <v>4</v>
      </c>
      <c r="J6" s="1">
        <f>C6/I6</f>
        <v>1.25</v>
      </c>
      <c r="K6" s="1">
        <f>ROUND(J6*E6/G6, 3)</f>
        <v>1.129</v>
      </c>
    </row>
    <row r="7" spans="1:11" ht="14.5" customHeight="1" x14ac:dyDescent="0.35">
      <c r="A7" s="1" t="s">
        <v>63</v>
      </c>
      <c r="B7" s="1" t="s">
        <v>13</v>
      </c>
      <c r="C7" s="1">
        <f>C6</f>
        <v>5</v>
      </c>
      <c r="D7" s="1">
        <f>ROUND(AVERAGE(D2:D6), 2)</f>
        <v>2.69</v>
      </c>
      <c r="E7" s="1">
        <f>ROUND(AVERAGE(E2:E6), 0)</f>
        <v>1042</v>
      </c>
      <c r="F7" s="1">
        <f xml:space="preserve"> ROUND(AVERAGE(F2:F6), 3)</f>
        <v>0.84099999999999997</v>
      </c>
      <c r="K7" s="1">
        <f>ROUND(AVERAGE(K2:K6),3)</f>
        <v>0.84699999999999998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6A2B-8686-4DA5-9737-FE61CE1306EE}">
  <dimension ref="A1:K7"/>
  <sheetViews>
    <sheetView workbookViewId="0">
      <selection activeCell="K5" sqref="K5"/>
    </sheetView>
  </sheetViews>
  <sheetFormatPr defaultColWidth="16.6328125" defaultRowHeight="14.5" x14ac:dyDescent="0.35"/>
  <cols>
    <col min="1" max="1" width="16.6328125" style="1" customWidth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68</v>
      </c>
      <c r="B2" s="1" t="s">
        <v>69</v>
      </c>
      <c r="C2" s="1">
        <v>1</v>
      </c>
      <c r="D2" s="1">
        <v>3.72</v>
      </c>
      <c r="E2" s="1">
        <v>568</v>
      </c>
      <c r="G2" s="1">
        <f>ROUND(E2*(F7^0), 0)</f>
        <v>568</v>
      </c>
      <c r="H2" s="1">
        <f>_xlfn.RANK.EQ(E2, $E$2:$E$6, 0)</f>
        <v>1</v>
      </c>
      <c r="I2" s="1">
        <f>_xlfn.RANK.EQ(E2, $E$2:$E$2, 0)</f>
        <v>1</v>
      </c>
      <c r="J2" s="1">
        <f>C2/I2</f>
        <v>1</v>
      </c>
      <c r="K2" s="1">
        <f>ROUND(J2*E2/G2, 3)</f>
        <v>1</v>
      </c>
    </row>
    <row r="3" spans="1:11" ht="14.5" customHeight="1" x14ac:dyDescent="0.35">
      <c r="A3" s="1" t="s">
        <v>68</v>
      </c>
      <c r="B3" s="1" t="s">
        <v>69</v>
      </c>
      <c r="C3" s="1">
        <v>2</v>
      </c>
      <c r="D3" s="1">
        <v>3.6</v>
      </c>
      <c r="E3" s="1">
        <v>375</v>
      </c>
      <c r="F3" s="1">
        <f>ROUND(E3/E2,3)</f>
        <v>0.66</v>
      </c>
      <c r="G3" s="1">
        <f>ROUND(E2*(F7^1), 0)</f>
        <v>482</v>
      </c>
      <c r="H3" s="1">
        <f>_xlfn.RANK.EQ(E3, $E$2:$E$6, 0)</f>
        <v>3</v>
      </c>
      <c r="I3" s="1">
        <f>_xlfn.RANK.EQ(E3, $E$2:$E$3, 0)</f>
        <v>2</v>
      </c>
      <c r="J3" s="1">
        <f>C3/I3</f>
        <v>1</v>
      </c>
      <c r="K3" s="1">
        <f>ROUND(J3*E3/G3, 3)</f>
        <v>0.77800000000000002</v>
      </c>
    </row>
    <row r="4" spans="1:11" ht="14.5" customHeight="1" x14ac:dyDescent="0.35">
      <c r="A4" s="1" t="s">
        <v>68</v>
      </c>
      <c r="B4" s="1" t="s">
        <v>70</v>
      </c>
      <c r="C4" s="1">
        <v>3</v>
      </c>
      <c r="D4" s="1">
        <v>3.71</v>
      </c>
      <c r="E4" s="1">
        <v>428</v>
      </c>
      <c r="F4" s="1">
        <f t="shared" ref="F4:F6" si="0">ROUND(E4/E3,3)</f>
        <v>1.141</v>
      </c>
      <c r="G4" s="1">
        <f>ROUND(E2*(F7^2), 0)</f>
        <v>409</v>
      </c>
      <c r="H4" s="1">
        <f>_xlfn.RANK.EQ(E4, $E$2:$E$6, 0)</f>
        <v>2</v>
      </c>
      <c r="I4" s="1">
        <f>_xlfn.RANK.EQ(E4, $E$2:$E$4, 0)</f>
        <v>2</v>
      </c>
      <c r="J4" s="1">
        <f>C4/I4</f>
        <v>1.5</v>
      </c>
      <c r="K4" s="1">
        <f>ROUND(J4*E4/G4, 3)</f>
        <v>1.57</v>
      </c>
    </row>
    <row r="5" spans="1:11" ht="14.5" customHeight="1" x14ac:dyDescent="0.35">
      <c r="A5" s="1" t="s">
        <v>68</v>
      </c>
      <c r="B5" s="1" t="s">
        <v>71</v>
      </c>
      <c r="C5" s="1">
        <v>4</v>
      </c>
      <c r="D5" s="1">
        <v>2.8</v>
      </c>
      <c r="E5" s="1">
        <v>181</v>
      </c>
      <c r="F5" s="1">
        <f t="shared" si="0"/>
        <v>0.42299999999999999</v>
      </c>
      <c r="G5" s="1">
        <f>ROUND(E2*(F7^3), 0)</f>
        <v>348</v>
      </c>
      <c r="H5" s="1">
        <f>_xlfn.RANK.EQ(E5, $E$2:$E$6, 0)</f>
        <v>5</v>
      </c>
      <c r="I5" s="1">
        <f>_xlfn.RANK.EQ(E5, $E$2:$E$5, 0)</f>
        <v>4</v>
      </c>
      <c r="J5" s="1">
        <f>C5/I5</f>
        <v>1</v>
      </c>
      <c r="K5" s="1">
        <f>ROUND(J5*E5/G5, 3)</f>
        <v>0.52</v>
      </c>
    </row>
    <row r="6" spans="1:11" ht="14.5" customHeight="1" x14ac:dyDescent="0.35">
      <c r="A6" s="1" t="s">
        <v>68</v>
      </c>
      <c r="B6" s="1" t="s">
        <v>72</v>
      </c>
      <c r="C6" s="1">
        <v>5</v>
      </c>
      <c r="D6" s="1">
        <v>2.8</v>
      </c>
      <c r="E6" s="1">
        <v>212</v>
      </c>
      <c r="F6" s="1">
        <f t="shared" si="0"/>
        <v>1.171</v>
      </c>
      <c r="G6" s="1">
        <f>ROUND(E2*(F7^4), 0)</f>
        <v>295</v>
      </c>
      <c r="H6" s="1">
        <f>_xlfn.RANK.EQ(E6, $E$2:$E$6, 0)</f>
        <v>4</v>
      </c>
      <c r="I6" s="1">
        <f>_xlfn.RANK.EQ(E6, $E$2:$E$6, 0)</f>
        <v>4</v>
      </c>
      <c r="J6" s="1">
        <f>C6/I6</f>
        <v>1.25</v>
      </c>
      <c r="K6" s="1">
        <f>ROUND(J6*E6/G6, 3)</f>
        <v>0.89800000000000002</v>
      </c>
    </row>
    <row r="7" spans="1:11" ht="14.5" customHeight="1" x14ac:dyDescent="0.35">
      <c r="A7" s="1" t="s">
        <v>68</v>
      </c>
      <c r="B7" s="1" t="s">
        <v>13</v>
      </c>
      <c r="C7" s="1">
        <f>C6</f>
        <v>5</v>
      </c>
      <c r="D7" s="1">
        <v>2.91</v>
      </c>
      <c r="E7" s="1">
        <f>ROUND(AVERAGE(E2:E6), 0)</f>
        <v>353</v>
      </c>
      <c r="F7" s="1">
        <f xml:space="preserve"> ROUND(AVERAGE(F2:F6), 3)</f>
        <v>0.84899999999999998</v>
      </c>
      <c r="K7" s="1">
        <f>ROUND(AVERAGE(K2:K6),3)</f>
        <v>0.95299999999999996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D050-3369-48B1-836F-EAB4DD271833}">
  <dimension ref="A1:K8"/>
  <sheetViews>
    <sheetView workbookViewId="0">
      <selection activeCell="G3" sqref="G3"/>
    </sheetView>
  </sheetViews>
  <sheetFormatPr defaultColWidth="16.6328125" defaultRowHeight="14.5" x14ac:dyDescent="0.35"/>
  <cols>
    <col min="1" max="1" width="16.6328125" style="1"/>
    <col min="2" max="2" width="24.6328125" style="1" customWidth="1"/>
    <col min="3" max="16384" width="16.6328125" style="1"/>
  </cols>
  <sheetData>
    <row r="1" spans="1:11" ht="14.5" customHeigh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26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14</v>
      </c>
    </row>
    <row r="2" spans="1:11" ht="14.5" customHeight="1" x14ac:dyDescent="0.35">
      <c r="A2" s="1" t="s">
        <v>73</v>
      </c>
      <c r="B2" s="1" t="s">
        <v>73</v>
      </c>
      <c r="C2" s="1">
        <v>1</v>
      </c>
      <c r="D2" s="1">
        <v>3.31</v>
      </c>
      <c r="E2" s="1">
        <v>897</v>
      </c>
      <c r="G2" s="1">
        <f>ROUND(E2*(F8^0), 0)</f>
        <v>897</v>
      </c>
      <c r="H2" s="1">
        <f t="shared" ref="H2:H7" si="0">_xlfn.RANK.EQ(E2, $E$2:$E$7, 0)</f>
        <v>1</v>
      </c>
      <c r="I2" s="1">
        <f>_xlfn.RANK.EQ(E2, $E$2:$E$2, 0)</f>
        <v>1</v>
      </c>
      <c r="J2" s="1">
        <f t="shared" ref="J2:J7" si="1">C2/I2</f>
        <v>1</v>
      </c>
      <c r="K2" s="1">
        <f t="shared" ref="K2:K7" si="2">ROUND(J2*E2/G2, 3)</f>
        <v>1</v>
      </c>
    </row>
    <row r="3" spans="1:11" ht="14.5" customHeight="1" x14ac:dyDescent="0.35">
      <c r="A3" s="1" t="s">
        <v>73</v>
      </c>
      <c r="B3" s="1" t="s">
        <v>74</v>
      </c>
      <c r="C3" s="1">
        <v>2</v>
      </c>
      <c r="D3" s="1">
        <v>3.42</v>
      </c>
      <c r="E3" s="1">
        <v>311</v>
      </c>
      <c r="F3" s="1">
        <f>ROUND(E3/E2,3)</f>
        <v>0.34699999999999998</v>
      </c>
      <c r="G3" s="1">
        <f>ROUND(E2*(F8^1), 0)</f>
        <v>716</v>
      </c>
      <c r="H3" s="1">
        <f t="shared" si="0"/>
        <v>2</v>
      </c>
      <c r="I3" s="1">
        <f>_xlfn.RANK.EQ(E3, $E$2:$E$3, 0)</f>
        <v>2</v>
      </c>
      <c r="J3" s="1">
        <f t="shared" si="1"/>
        <v>1</v>
      </c>
      <c r="K3" s="1">
        <f t="shared" si="2"/>
        <v>0.434</v>
      </c>
    </row>
    <row r="4" spans="1:11" ht="14.5" customHeight="1" x14ac:dyDescent="0.35">
      <c r="A4" s="1" t="s">
        <v>73</v>
      </c>
      <c r="B4" s="1" t="s">
        <v>75</v>
      </c>
      <c r="C4" s="1">
        <v>3</v>
      </c>
      <c r="D4" s="1">
        <v>2.61</v>
      </c>
      <c r="E4" s="1">
        <v>280</v>
      </c>
      <c r="F4" s="1">
        <f t="shared" ref="F4:F6" si="3">ROUND(E4/E3,3)</f>
        <v>0.9</v>
      </c>
      <c r="G4" s="1">
        <f>ROUND(E2*(F8^2), 0)</f>
        <v>571</v>
      </c>
      <c r="H4" s="1">
        <f t="shared" si="0"/>
        <v>4</v>
      </c>
      <c r="I4" s="1">
        <f>_xlfn.RANK.EQ(E4, $E$2:$E$4, 0)</f>
        <v>3</v>
      </c>
      <c r="J4" s="1">
        <f t="shared" si="1"/>
        <v>1</v>
      </c>
      <c r="K4" s="1">
        <f t="shared" si="2"/>
        <v>0.49</v>
      </c>
    </row>
    <row r="5" spans="1:11" ht="14.5" customHeight="1" x14ac:dyDescent="0.35">
      <c r="A5" s="1" t="s">
        <v>73</v>
      </c>
      <c r="B5" s="1" t="s">
        <v>76</v>
      </c>
      <c r="C5" s="1">
        <v>4</v>
      </c>
      <c r="D5" s="1">
        <v>3.57</v>
      </c>
      <c r="E5" s="1">
        <v>296</v>
      </c>
      <c r="F5" s="1">
        <f t="shared" si="3"/>
        <v>1.0569999999999999</v>
      </c>
      <c r="G5" s="1">
        <f>ROUND(E2*(F8^3), 0)</f>
        <v>456</v>
      </c>
      <c r="H5" s="1">
        <f t="shared" si="0"/>
        <v>3</v>
      </c>
      <c r="I5" s="1">
        <f>_xlfn.RANK.EQ(E5, $E$2:$E$5, 0)</f>
        <v>3</v>
      </c>
      <c r="J5" s="1">
        <f t="shared" si="1"/>
        <v>1.3333333333333333</v>
      </c>
      <c r="K5" s="1">
        <f t="shared" si="2"/>
        <v>0.86499999999999999</v>
      </c>
    </row>
    <row r="6" spans="1:11" ht="14.5" customHeight="1" x14ac:dyDescent="0.35">
      <c r="A6" s="1" t="s">
        <v>73</v>
      </c>
      <c r="B6" s="1" t="s">
        <v>76</v>
      </c>
      <c r="C6" s="1">
        <v>5</v>
      </c>
      <c r="D6" s="1">
        <v>3.63</v>
      </c>
      <c r="E6" s="1">
        <v>181</v>
      </c>
      <c r="F6" s="1">
        <f t="shared" si="3"/>
        <v>0.61099999999999999</v>
      </c>
      <c r="G6" s="1">
        <f>ROUND(E2*(F8^4), 0)</f>
        <v>364</v>
      </c>
      <c r="H6" s="1">
        <f t="shared" si="0"/>
        <v>6</v>
      </c>
      <c r="I6" s="1">
        <f>_xlfn.RANK.EQ(E6, $E$2:$E$6, 0)</f>
        <v>5</v>
      </c>
      <c r="J6" s="1">
        <f t="shared" si="1"/>
        <v>1</v>
      </c>
      <c r="K6" s="1">
        <f t="shared" si="2"/>
        <v>0.497</v>
      </c>
    </row>
    <row r="7" spans="1:11" ht="14.5" customHeight="1" x14ac:dyDescent="0.35">
      <c r="A7" s="1" t="s">
        <v>73</v>
      </c>
      <c r="B7" s="1" t="s">
        <v>77</v>
      </c>
      <c r="C7" s="1">
        <v>6</v>
      </c>
      <c r="D7" s="1">
        <v>2.06</v>
      </c>
      <c r="E7" s="1">
        <v>195</v>
      </c>
      <c r="F7" s="1">
        <f>ROUND(E7/E6,3)</f>
        <v>1.077</v>
      </c>
      <c r="G7" s="1">
        <f>ROUND(E2*(F8^6), 0)</f>
        <v>232</v>
      </c>
      <c r="H7" s="1">
        <f t="shared" si="0"/>
        <v>5</v>
      </c>
      <c r="I7" s="1">
        <f>_xlfn.RANK.EQ(E7, $E$2:$E$7, 0)</f>
        <v>5</v>
      </c>
      <c r="J7" s="1">
        <f t="shared" si="1"/>
        <v>1.2</v>
      </c>
      <c r="K7" s="1">
        <f t="shared" si="2"/>
        <v>1.0089999999999999</v>
      </c>
    </row>
    <row r="8" spans="1:11" ht="14.5" customHeight="1" x14ac:dyDescent="0.35">
      <c r="A8" s="1" t="s">
        <v>73</v>
      </c>
      <c r="B8" s="1" t="s">
        <v>13</v>
      </c>
      <c r="C8" s="1">
        <f>C7</f>
        <v>6</v>
      </c>
      <c r="D8" s="1">
        <f>ROUND(AVERAGE(D2:D7), 2)</f>
        <v>3.1</v>
      </c>
      <c r="E8" s="1">
        <f>ROUND(AVERAGE(E2:E7), 0)</f>
        <v>360</v>
      </c>
      <c r="F8" s="1">
        <f xml:space="preserve"> ROUND(AVERAGE(F2:F7), 3)</f>
        <v>0.79800000000000004</v>
      </c>
      <c r="K8" s="1">
        <f>ROUND(AVERAGE(K2:K7),3)</f>
        <v>0.71599999999999997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X-Men</vt:lpstr>
      <vt:lpstr>Harry Potter</vt:lpstr>
      <vt:lpstr>Mission Impossible</vt:lpstr>
      <vt:lpstr>Fast and Furious</vt:lpstr>
      <vt:lpstr>Star Wars</vt:lpstr>
      <vt:lpstr>Pirates of the Caribbean</vt:lpstr>
      <vt:lpstr>Twilight</vt:lpstr>
      <vt:lpstr>Bourne</vt:lpstr>
      <vt:lpstr>Rocky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Aust</dc:creator>
  <cp:lastModifiedBy>Riley Aust</cp:lastModifiedBy>
  <dcterms:created xsi:type="dcterms:W3CDTF">2024-07-28T18:59:46Z</dcterms:created>
  <dcterms:modified xsi:type="dcterms:W3CDTF">2024-08-09T01:08:50Z</dcterms:modified>
</cp:coreProperties>
</file>