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_Tinker\Programmable Power supplies\"/>
    </mc:Choice>
  </mc:AlternateContent>
  <bookViews>
    <workbookView xWindow="23730" yWindow="0" windowWidth="37455" windowHeight="18285"/>
  </bookViews>
  <sheets>
    <sheet name="J3603.h" sheetId="12" r:id="rId1"/>
    <sheet name="J3806.h" sheetId="11" r:id="rId2"/>
    <sheet name="D6008.h" sheetId="13" r:id="rId3"/>
    <sheet name="D6012.h" sheetId="10" r:id="rId4"/>
    <sheet name="Pinout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1" i="13" l="1"/>
  <c r="E71" i="13"/>
  <c r="K66" i="13"/>
  <c r="K65" i="13"/>
  <c r="K64" i="13"/>
  <c r="V57" i="13"/>
  <c r="N57" i="13"/>
  <c r="F57" i="13"/>
  <c r="V48" i="13"/>
  <c r="N48" i="13"/>
  <c r="F48" i="13"/>
  <c r="AG20" i="13" s="1"/>
  <c r="AC42" i="13" s="1"/>
  <c r="B48" i="13"/>
  <c r="AF20" i="13" s="1"/>
  <c r="AC38" i="13" s="1"/>
  <c r="AC37" i="13"/>
  <c r="R34" i="13"/>
  <c r="J34" i="13"/>
  <c r="AH20" i="13" s="1"/>
  <c r="B34" i="13"/>
  <c r="R26" i="13"/>
  <c r="J26" i="13"/>
  <c r="B26" i="13"/>
  <c r="AF21" i="13"/>
  <c r="AC39" i="13" s="1"/>
  <c r="AI20" i="13"/>
  <c r="U108" i="13" s="1"/>
  <c r="AE20" i="13"/>
  <c r="AE21" i="13" s="1"/>
  <c r="AC35" i="13" s="1"/>
  <c r="AC37" i="12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AC51" i="10"/>
  <c r="AC50" i="10"/>
  <c r="AC49" i="10"/>
  <c r="AC43" i="10"/>
  <c r="AC42" i="10"/>
  <c r="AC41" i="10"/>
  <c r="AC37" i="10"/>
  <c r="AC35" i="10"/>
  <c r="AC34" i="10"/>
  <c r="E135" i="13" l="1"/>
  <c r="E113" i="13"/>
  <c r="E107" i="13"/>
  <c r="E92" i="13"/>
  <c r="E77" i="13"/>
  <c r="E128" i="13"/>
  <c r="E112" i="13"/>
  <c r="E97" i="13"/>
  <c r="E81" i="13"/>
  <c r="E75" i="13"/>
  <c r="E127" i="13"/>
  <c r="E111" i="13"/>
  <c r="E96" i="13"/>
  <c r="E80" i="13"/>
  <c r="E74" i="13"/>
  <c r="E124" i="13"/>
  <c r="E109" i="13"/>
  <c r="E95" i="13"/>
  <c r="E79" i="13"/>
  <c r="AI19" i="13"/>
  <c r="AC49" i="13" s="1"/>
  <c r="I71" i="13" s="1"/>
  <c r="U91" i="13"/>
  <c r="U74" i="13"/>
  <c r="U123" i="13"/>
  <c r="AG21" i="13"/>
  <c r="AG19" i="13" s="1"/>
  <c r="AC41" i="13" s="1"/>
  <c r="U93" i="13"/>
  <c r="U125" i="13"/>
  <c r="AC50" i="13"/>
  <c r="I125" i="13" s="1"/>
  <c r="U121" i="13"/>
  <c r="U76" i="13"/>
  <c r="I101" i="13"/>
  <c r="I136" i="13"/>
  <c r="I88" i="13"/>
  <c r="I123" i="13"/>
  <c r="I76" i="13"/>
  <c r="I137" i="13"/>
  <c r="I126" i="13"/>
  <c r="AE19" i="13"/>
  <c r="AC46" i="13"/>
  <c r="AH21" i="13"/>
  <c r="AC47" i="13" s="1"/>
  <c r="AC34" i="13"/>
  <c r="AC43" i="13"/>
  <c r="U87" i="13"/>
  <c r="U89" i="13"/>
  <c r="U104" i="13"/>
  <c r="U119" i="13"/>
  <c r="I140" i="13"/>
  <c r="U126" i="13"/>
  <c r="U122" i="13"/>
  <c r="U118" i="13"/>
  <c r="U114" i="13"/>
  <c r="U110" i="13"/>
  <c r="U106" i="13"/>
  <c r="U102" i="13"/>
  <c r="U98" i="13"/>
  <c r="U94" i="13"/>
  <c r="U90" i="13"/>
  <c r="U86" i="13"/>
  <c r="U82" i="13"/>
  <c r="U78" i="13"/>
  <c r="U127" i="13"/>
  <c r="U113" i="13"/>
  <c r="U112" i="13"/>
  <c r="U111" i="13"/>
  <c r="U97" i="13"/>
  <c r="U96" i="13"/>
  <c r="U95" i="13"/>
  <c r="U81" i="13"/>
  <c r="U80" i="13"/>
  <c r="U79" i="13"/>
  <c r="U73" i="13"/>
  <c r="AI21" i="13"/>
  <c r="AC51" i="13" s="1"/>
  <c r="U117" i="13"/>
  <c r="U116" i="13"/>
  <c r="U115" i="13"/>
  <c r="U101" i="13"/>
  <c r="U100" i="13"/>
  <c r="U99" i="13"/>
  <c r="U85" i="13"/>
  <c r="U84" i="13"/>
  <c r="U83" i="13"/>
  <c r="U72" i="13"/>
  <c r="AH19" i="13"/>
  <c r="AC45" i="13" s="1"/>
  <c r="M71" i="13" s="1"/>
  <c r="U75" i="13"/>
  <c r="U77" i="13"/>
  <c r="I84" i="13"/>
  <c r="U92" i="13"/>
  <c r="U107" i="13"/>
  <c r="U109" i="13"/>
  <c r="U124" i="13"/>
  <c r="I142" i="13"/>
  <c r="AD20" i="13"/>
  <c r="E146" i="13"/>
  <c r="E142" i="13"/>
  <c r="E138" i="13"/>
  <c r="E134" i="13"/>
  <c r="E130" i="13"/>
  <c r="E126" i="13"/>
  <c r="E122" i="13"/>
  <c r="E118" i="13"/>
  <c r="E114" i="13"/>
  <c r="E110" i="13"/>
  <c r="E106" i="13"/>
  <c r="E102" i="13"/>
  <c r="E98" i="13"/>
  <c r="E94" i="13"/>
  <c r="E90" i="13"/>
  <c r="E86" i="13"/>
  <c r="E82" i="13"/>
  <c r="E78" i="13"/>
  <c r="E140" i="13"/>
  <c r="E133" i="13"/>
  <c r="E131" i="13"/>
  <c r="E117" i="13"/>
  <c r="E116" i="13"/>
  <c r="E115" i="13"/>
  <c r="E101" i="13"/>
  <c r="E100" i="13"/>
  <c r="E99" i="13"/>
  <c r="E85" i="13"/>
  <c r="E84" i="13"/>
  <c r="E83" i="13"/>
  <c r="E73" i="13"/>
  <c r="E145" i="13"/>
  <c r="E143" i="13"/>
  <c r="E136" i="13"/>
  <c r="E129" i="13"/>
  <c r="E121" i="13"/>
  <c r="E120" i="13"/>
  <c r="E119" i="13"/>
  <c r="E105" i="13"/>
  <c r="E104" i="13"/>
  <c r="E103" i="13"/>
  <c r="E89" i="13"/>
  <c r="E88" i="13"/>
  <c r="E87" i="13"/>
  <c r="E72" i="13"/>
  <c r="E141" i="13"/>
  <c r="E139" i="13"/>
  <c r="E132" i="13"/>
  <c r="E76" i="13"/>
  <c r="I78" i="13"/>
  <c r="U88" i="13"/>
  <c r="E91" i="13"/>
  <c r="E93" i="13"/>
  <c r="U103" i="13"/>
  <c r="U105" i="13"/>
  <c r="E108" i="13"/>
  <c r="U120" i="13"/>
  <c r="E123" i="13"/>
  <c r="E125" i="13"/>
  <c r="E137" i="13"/>
  <c r="E144" i="13"/>
  <c r="B34" i="11"/>
  <c r="B48" i="11"/>
  <c r="F48" i="11"/>
  <c r="F57" i="11"/>
  <c r="I141" i="13" l="1"/>
  <c r="I81" i="13"/>
  <c r="I100" i="13"/>
  <c r="I106" i="13"/>
  <c r="I118" i="13"/>
  <c r="I135" i="13"/>
  <c r="I96" i="13"/>
  <c r="I98" i="13"/>
  <c r="I127" i="13"/>
  <c r="I90" i="13"/>
  <c r="I124" i="13"/>
  <c r="I102" i="13"/>
  <c r="I138" i="13"/>
  <c r="I109" i="13"/>
  <c r="I143" i="13"/>
  <c r="I112" i="13"/>
  <c r="I74" i="13"/>
  <c r="I116" i="13"/>
  <c r="I99" i="13"/>
  <c r="I94" i="13"/>
  <c r="I83" i="13"/>
  <c r="I128" i="13"/>
  <c r="I146" i="13"/>
  <c r="I91" i="13"/>
  <c r="I108" i="13"/>
  <c r="I132" i="13"/>
  <c r="I86" i="13"/>
  <c r="I103" i="13"/>
  <c r="I120" i="13"/>
  <c r="I145" i="13"/>
  <c r="I89" i="13"/>
  <c r="I117" i="13"/>
  <c r="I82" i="13"/>
  <c r="I133" i="13"/>
  <c r="I79" i="13"/>
  <c r="I144" i="13"/>
  <c r="I107" i="13"/>
  <c r="I72" i="13"/>
  <c r="I119" i="13"/>
  <c r="I85" i="13"/>
  <c r="I110" i="13"/>
  <c r="I95" i="13"/>
  <c r="I80" i="13"/>
  <c r="I114" i="13"/>
  <c r="I111" i="13"/>
  <c r="I115" i="13"/>
  <c r="I73" i="13"/>
  <c r="I130" i="13"/>
  <c r="I75" i="13"/>
  <c r="I92" i="13"/>
  <c r="I122" i="13"/>
  <c r="I134" i="13"/>
  <c r="I87" i="13"/>
  <c r="I104" i="13"/>
  <c r="I129" i="13"/>
  <c r="I77" i="13"/>
  <c r="I93" i="13"/>
  <c r="I131" i="13"/>
  <c r="I105" i="13"/>
  <c r="I121" i="13"/>
  <c r="I139" i="13"/>
  <c r="I97" i="13"/>
  <c r="I113" i="13"/>
  <c r="M148" i="13"/>
  <c r="M144" i="13"/>
  <c r="M140" i="13"/>
  <c r="M136" i="13"/>
  <c r="M132" i="13"/>
  <c r="M128" i="13"/>
  <c r="M124" i="13"/>
  <c r="M120" i="13"/>
  <c r="M116" i="13"/>
  <c r="M112" i="13"/>
  <c r="M108" i="13"/>
  <c r="M104" i="13"/>
  <c r="M100" i="13"/>
  <c r="M96" i="13"/>
  <c r="M92" i="13"/>
  <c r="M88" i="13"/>
  <c r="M84" i="13"/>
  <c r="M80" i="13"/>
  <c r="M76" i="13"/>
  <c r="M147" i="13"/>
  <c r="M143" i="13"/>
  <c r="M141" i="13"/>
  <c r="M134" i="13"/>
  <c r="M123" i="13"/>
  <c r="M122" i="13"/>
  <c r="M121" i="13"/>
  <c r="M107" i="13"/>
  <c r="M106" i="13"/>
  <c r="M105" i="13"/>
  <c r="M91" i="13"/>
  <c r="M90" i="13"/>
  <c r="M89" i="13"/>
  <c r="M75" i="13"/>
  <c r="M151" i="13"/>
  <c r="M146" i="13"/>
  <c r="M139" i="13"/>
  <c r="M137" i="13"/>
  <c r="M130" i="13"/>
  <c r="M127" i="13"/>
  <c r="M126" i="13"/>
  <c r="M125" i="13"/>
  <c r="M111" i="13"/>
  <c r="M110" i="13"/>
  <c r="M109" i="13"/>
  <c r="M95" i="13"/>
  <c r="M94" i="13"/>
  <c r="M93" i="13"/>
  <c r="M79" i="13"/>
  <c r="M78" i="13"/>
  <c r="M77" i="13"/>
  <c r="M74" i="13"/>
  <c r="M150" i="13"/>
  <c r="M142" i="13"/>
  <c r="M135" i="13"/>
  <c r="M133" i="13"/>
  <c r="M129" i="13"/>
  <c r="M114" i="13"/>
  <c r="M99" i="13"/>
  <c r="M97" i="13"/>
  <c r="M82" i="13"/>
  <c r="M118" i="13"/>
  <c r="M103" i="13"/>
  <c r="M101" i="13"/>
  <c r="M86" i="13"/>
  <c r="M72" i="13"/>
  <c r="M149" i="13"/>
  <c r="M115" i="13"/>
  <c r="M113" i="13"/>
  <c r="M98" i="13"/>
  <c r="M83" i="13"/>
  <c r="M81" i="13"/>
  <c r="M73" i="13"/>
  <c r="M145" i="13"/>
  <c r="M138" i="13"/>
  <c r="M131" i="13"/>
  <c r="M119" i="13"/>
  <c r="M117" i="13"/>
  <c r="M102" i="13"/>
  <c r="M87" i="13"/>
  <c r="M85" i="13"/>
  <c r="AD21" i="13"/>
  <c r="AC31" i="13" s="1"/>
  <c r="AC30" i="13"/>
  <c r="AD19" i="13"/>
  <c r="AC29" i="13" s="1"/>
  <c r="Q71" i="13" s="1"/>
  <c r="K66" i="12"/>
  <c r="K65" i="12"/>
  <c r="K64" i="12"/>
  <c r="V57" i="12"/>
  <c r="N57" i="12"/>
  <c r="F57" i="12"/>
  <c r="V48" i="12"/>
  <c r="N48" i="12"/>
  <c r="F48" i="12"/>
  <c r="B48" i="12"/>
  <c r="E71" i="12"/>
  <c r="R34" i="12"/>
  <c r="J34" i="12"/>
  <c r="B34" i="12"/>
  <c r="R26" i="12"/>
  <c r="J26" i="12"/>
  <c r="B26" i="12"/>
  <c r="AH20" i="12" l="1"/>
  <c r="AH19" i="12" s="1"/>
  <c r="AC45" i="12" s="1"/>
  <c r="AD20" i="12"/>
  <c r="AC30" i="12" s="1"/>
  <c r="Q127" i="13"/>
  <c r="Q123" i="13"/>
  <c r="Q119" i="13"/>
  <c r="Q115" i="13"/>
  <c r="Q111" i="13"/>
  <c r="Q107" i="13"/>
  <c r="Q103" i="13"/>
  <c r="Q99" i="13"/>
  <c r="Q95" i="13"/>
  <c r="Q91" i="13"/>
  <c r="Q87" i="13"/>
  <c r="Q83" i="13"/>
  <c r="Q79" i="13"/>
  <c r="Q75" i="13"/>
  <c r="Q126" i="13"/>
  <c r="Q125" i="13"/>
  <c r="Q124" i="13"/>
  <c r="Q110" i="13"/>
  <c r="Q109" i="13"/>
  <c r="Q108" i="13"/>
  <c r="Q94" i="13"/>
  <c r="Q93" i="13"/>
  <c r="Q92" i="13"/>
  <c r="Q78" i="13"/>
  <c r="Q77" i="13"/>
  <c r="Q76" i="13"/>
  <c r="Q74" i="13"/>
  <c r="Q114" i="13"/>
  <c r="Q113" i="13"/>
  <c r="Q112" i="13"/>
  <c r="Q98" i="13"/>
  <c r="Q97" i="13"/>
  <c r="Q96" i="13"/>
  <c r="Q82" i="13"/>
  <c r="Q81" i="13"/>
  <c r="Q80" i="13"/>
  <c r="Q73" i="13"/>
  <c r="Q118" i="13"/>
  <c r="Q116" i="13"/>
  <c r="Q101" i="13"/>
  <c r="Q86" i="13"/>
  <c r="Q84" i="13"/>
  <c r="Q72" i="13"/>
  <c r="Q122" i="13"/>
  <c r="Q120" i="13"/>
  <c r="Q105" i="13"/>
  <c r="Q90" i="13"/>
  <c r="Q88" i="13"/>
  <c r="Q117" i="13"/>
  <c r="Q102" i="13"/>
  <c r="Q100" i="13"/>
  <c r="Q85" i="13"/>
  <c r="Q121" i="13"/>
  <c r="Q106" i="13"/>
  <c r="Q104" i="13"/>
  <c r="Q89" i="13"/>
  <c r="AH21" i="12"/>
  <c r="AC47" i="12" s="1"/>
  <c r="AC46" i="12"/>
  <c r="AD19" i="12"/>
  <c r="AC29" i="12" s="1"/>
  <c r="Q71" i="12" s="1"/>
  <c r="AD21" i="12"/>
  <c r="AC31" i="12" s="1"/>
  <c r="AG20" i="12"/>
  <c r="AC42" i="12" s="1"/>
  <c r="AE20" i="12"/>
  <c r="AI20" i="12"/>
  <c r="AF20" i="12"/>
  <c r="K66" i="11"/>
  <c r="K65" i="11"/>
  <c r="K64" i="11"/>
  <c r="V57" i="11"/>
  <c r="N57" i="11"/>
  <c r="V48" i="11"/>
  <c r="N48" i="11"/>
  <c r="AF20" i="11"/>
  <c r="AC37" i="11"/>
  <c r="E71" i="11" s="1"/>
  <c r="R34" i="11"/>
  <c r="J34" i="11"/>
  <c r="R26" i="11"/>
  <c r="J26" i="11"/>
  <c r="B26" i="11"/>
  <c r="AG21" i="12" l="1"/>
  <c r="AC43" i="12" s="1"/>
  <c r="AF21" i="12"/>
  <c r="AC39" i="12" s="1"/>
  <c r="AC38" i="12"/>
  <c r="AE21" i="12"/>
  <c r="AC35" i="12" s="1"/>
  <c r="AC34" i="12"/>
  <c r="AI21" i="12"/>
  <c r="AC51" i="12" s="1"/>
  <c r="AC50" i="12"/>
  <c r="AE19" i="12"/>
  <c r="U71" i="12" s="1"/>
  <c r="U121" i="12" s="1"/>
  <c r="U112" i="12"/>
  <c r="U95" i="12"/>
  <c r="U77" i="12"/>
  <c r="E111" i="12"/>
  <c r="E127" i="12"/>
  <c r="AG19" i="12"/>
  <c r="AC41" i="12" s="1"/>
  <c r="E103" i="12"/>
  <c r="AI19" i="12"/>
  <c r="AH20" i="11"/>
  <c r="AH19" i="11" s="1"/>
  <c r="AC45" i="11" s="1"/>
  <c r="I71" i="11" s="1"/>
  <c r="U127" i="12"/>
  <c r="U76" i="12"/>
  <c r="U118" i="12"/>
  <c r="U79" i="12"/>
  <c r="U116" i="12"/>
  <c r="U105" i="12"/>
  <c r="U125" i="12"/>
  <c r="U102" i="12"/>
  <c r="U115" i="12"/>
  <c r="U107" i="12"/>
  <c r="U119" i="12"/>
  <c r="AD20" i="11"/>
  <c r="AC30" i="11" s="1"/>
  <c r="U81" i="12"/>
  <c r="U113" i="12"/>
  <c r="U101" i="12"/>
  <c r="U78" i="12"/>
  <c r="U82" i="12"/>
  <c r="U87" i="12"/>
  <c r="Q124" i="12"/>
  <c r="Q120" i="12"/>
  <c r="Q116" i="12"/>
  <c r="Q112" i="12"/>
  <c r="Q108" i="12"/>
  <c r="Q104" i="12"/>
  <c r="Q100" i="12"/>
  <c r="Q96" i="12"/>
  <c r="Q92" i="12"/>
  <c r="Q88" i="12"/>
  <c r="Q84" i="12"/>
  <c r="Q80" i="12"/>
  <c r="Q76" i="12"/>
  <c r="Q72" i="12"/>
  <c r="Q79" i="12"/>
  <c r="Q127" i="12"/>
  <c r="Q123" i="12"/>
  <c r="Q119" i="12"/>
  <c r="Q115" i="12"/>
  <c r="Q111" i="12"/>
  <c r="Q107" i="12"/>
  <c r="Q103" i="12"/>
  <c r="Q99" i="12"/>
  <c r="Q95" i="12"/>
  <c r="Q91" i="12"/>
  <c r="Q87" i="12"/>
  <c r="Q83" i="12"/>
  <c r="Q122" i="12"/>
  <c r="Q114" i="12"/>
  <c r="Q106" i="12"/>
  <c r="Q98" i="12"/>
  <c r="Q90" i="12"/>
  <c r="Q82" i="12"/>
  <c r="Q75" i="12"/>
  <c r="Q74" i="12"/>
  <c r="Q73" i="12"/>
  <c r="Q125" i="12"/>
  <c r="Q117" i="12"/>
  <c r="Q109" i="12"/>
  <c r="Q101" i="12"/>
  <c r="Q93" i="12"/>
  <c r="Q85" i="12"/>
  <c r="Q126" i="12"/>
  <c r="Q118" i="12"/>
  <c r="Q110" i="12"/>
  <c r="Q102" i="12"/>
  <c r="Q94" i="12"/>
  <c r="Q86" i="12"/>
  <c r="Q78" i="12"/>
  <c r="Q77" i="12"/>
  <c r="Q121" i="12"/>
  <c r="Q113" i="12"/>
  <c r="Q105" i="12"/>
  <c r="Q97" i="12"/>
  <c r="Q89" i="12"/>
  <c r="Q81" i="12"/>
  <c r="AG20" i="11"/>
  <c r="AG21" i="11" s="1"/>
  <c r="AE20" i="11"/>
  <c r="AC34" i="11" s="1"/>
  <c r="AC38" i="11"/>
  <c r="AF21" i="11"/>
  <c r="AC39" i="11" s="1"/>
  <c r="AI20" i="11"/>
  <c r="U114" i="12" l="1"/>
  <c r="U120" i="12"/>
  <c r="U100" i="12"/>
  <c r="U123" i="12"/>
  <c r="U83" i="12"/>
  <c r="U85" i="12"/>
  <c r="U74" i="12"/>
  <c r="U94" i="12"/>
  <c r="U84" i="12"/>
  <c r="U97" i="12"/>
  <c r="E115" i="12"/>
  <c r="E91" i="12"/>
  <c r="E75" i="12"/>
  <c r="E114" i="12"/>
  <c r="E98" i="12"/>
  <c r="E82" i="12"/>
  <c r="E97" i="12"/>
  <c r="E124" i="12"/>
  <c r="E92" i="12"/>
  <c r="E109" i="12"/>
  <c r="E74" i="12"/>
  <c r="E112" i="12"/>
  <c r="E80" i="12"/>
  <c r="E99" i="12"/>
  <c r="E83" i="12"/>
  <c r="E122" i="12"/>
  <c r="E90" i="12"/>
  <c r="E81" i="12"/>
  <c r="E125" i="12"/>
  <c r="E72" i="12"/>
  <c r="E76" i="12"/>
  <c r="E79" i="12"/>
  <c r="E102" i="12"/>
  <c r="E105" i="12"/>
  <c r="E100" i="12"/>
  <c r="E85" i="12"/>
  <c r="E88" i="12"/>
  <c r="E119" i="12"/>
  <c r="E107" i="12"/>
  <c r="E87" i="12"/>
  <c r="E126" i="12"/>
  <c r="E110" i="12"/>
  <c r="E94" i="12"/>
  <c r="E121" i="12"/>
  <c r="E89" i="12"/>
  <c r="E116" i="12"/>
  <c r="E84" i="12"/>
  <c r="E101" i="12"/>
  <c r="E73" i="12"/>
  <c r="E104" i="12"/>
  <c r="E77" i="12"/>
  <c r="E106" i="12"/>
  <c r="E113" i="12"/>
  <c r="E108" i="12"/>
  <c r="E93" i="12"/>
  <c r="E96" i="12"/>
  <c r="E123" i="12"/>
  <c r="E95" i="12"/>
  <c r="E118" i="12"/>
  <c r="E86" i="12"/>
  <c r="E78" i="12"/>
  <c r="E117" i="12"/>
  <c r="E120" i="12"/>
  <c r="U91" i="12"/>
  <c r="U72" i="12"/>
  <c r="U103" i="12"/>
  <c r="U98" i="12"/>
  <c r="U88" i="12"/>
  <c r="U73" i="12"/>
  <c r="U99" i="12"/>
  <c r="U122" i="12"/>
  <c r="U96" i="12"/>
  <c r="U111" i="12"/>
  <c r="U117" i="12"/>
  <c r="M71" i="12"/>
  <c r="M113" i="12" s="1"/>
  <c r="AC49" i="12"/>
  <c r="I71" i="12" s="1"/>
  <c r="I118" i="12" s="1"/>
  <c r="U89" i="12"/>
  <c r="U124" i="12"/>
  <c r="U93" i="12"/>
  <c r="U80" i="12"/>
  <c r="U104" i="12"/>
  <c r="U90" i="12"/>
  <c r="AH21" i="11"/>
  <c r="AC47" i="11" s="1"/>
  <c r="AC46" i="11"/>
  <c r="I108" i="11" s="1"/>
  <c r="U109" i="12"/>
  <c r="U106" i="12"/>
  <c r="U86" i="12"/>
  <c r="U108" i="12"/>
  <c r="U75" i="12"/>
  <c r="U110" i="12"/>
  <c r="U92" i="12"/>
  <c r="U126" i="12"/>
  <c r="M86" i="12"/>
  <c r="AC42" i="11"/>
  <c r="AE21" i="11"/>
  <c r="AC35" i="11" s="1"/>
  <c r="AE19" i="11"/>
  <c r="U71" i="11" s="1"/>
  <c r="U122" i="11" s="1"/>
  <c r="I107" i="11"/>
  <c r="I80" i="11"/>
  <c r="I92" i="11"/>
  <c r="I124" i="11"/>
  <c r="I123" i="11"/>
  <c r="I97" i="11"/>
  <c r="I78" i="11"/>
  <c r="M72" i="12"/>
  <c r="M73" i="12"/>
  <c r="M84" i="12"/>
  <c r="M109" i="12"/>
  <c r="M104" i="12"/>
  <c r="AD19" i="11"/>
  <c r="AC29" i="11" s="1"/>
  <c r="Q71" i="11" s="1"/>
  <c r="AD21" i="11"/>
  <c r="AC31" i="11" s="1"/>
  <c r="I116" i="11"/>
  <c r="I127" i="11"/>
  <c r="I117" i="11"/>
  <c r="I115" i="11"/>
  <c r="I87" i="11"/>
  <c r="I114" i="11"/>
  <c r="I119" i="11"/>
  <c r="I84" i="11"/>
  <c r="I88" i="11"/>
  <c r="I104" i="11"/>
  <c r="I89" i="11"/>
  <c r="I105" i="11"/>
  <c r="I102" i="11"/>
  <c r="I86" i="11"/>
  <c r="AC43" i="11"/>
  <c r="AG19" i="11"/>
  <c r="AC41" i="11" s="1"/>
  <c r="E126" i="11"/>
  <c r="E122" i="11"/>
  <c r="E118" i="11"/>
  <c r="E114" i="11"/>
  <c r="E110" i="11"/>
  <c r="E106" i="11"/>
  <c r="E102" i="11"/>
  <c r="E98" i="11"/>
  <c r="E94" i="11"/>
  <c r="E90" i="11"/>
  <c r="E86" i="11"/>
  <c r="E82" i="11"/>
  <c r="E78" i="11"/>
  <c r="E74" i="11"/>
  <c r="E120" i="11"/>
  <c r="E125" i="11"/>
  <c r="E121" i="11"/>
  <c r="E117" i="11"/>
  <c r="E113" i="11"/>
  <c r="E109" i="11"/>
  <c r="E105" i="11"/>
  <c r="E101" i="11"/>
  <c r="E97" i="11"/>
  <c r="E93" i="11"/>
  <c r="E89" i="11"/>
  <c r="E85" i="11"/>
  <c r="E81" i="11"/>
  <c r="E77" i="11"/>
  <c r="E73" i="11"/>
  <c r="E124" i="11"/>
  <c r="E127" i="11"/>
  <c r="E111" i="11"/>
  <c r="E103" i="11"/>
  <c r="E95" i="11"/>
  <c r="E87" i="11"/>
  <c r="E79" i="11"/>
  <c r="E100" i="11"/>
  <c r="E123" i="11"/>
  <c r="E112" i="11"/>
  <c r="E104" i="11"/>
  <c r="E96" i="11"/>
  <c r="E88" i="11"/>
  <c r="E80" i="11"/>
  <c r="E72" i="11"/>
  <c r="E116" i="11"/>
  <c r="E108" i="11"/>
  <c r="E92" i="11"/>
  <c r="E119" i="11"/>
  <c r="E115" i="11"/>
  <c r="E107" i="11"/>
  <c r="E99" i="11"/>
  <c r="E91" i="11"/>
  <c r="E83" i="11"/>
  <c r="E75" i="11"/>
  <c r="E84" i="11"/>
  <c r="E76" i="11"/>
  <c r="U126" i="11"/>
  <c r="U94" i="11"/>
  <c r="U121" i="11"/>
  <c r="U89" i="11"/>
  <c r="U107" i="11"/>
  <c r="AI21" i="11"/>
  <c r="AC51" i="11" s="1"/>
  <c r="U104" i="11"/>
  <c r="AI19" i="11"/>
  <c r="AC49" i="11" s="1"/>
  <c r="M71" i="11" s="1"/>
  <c r="U108" i="11"/>
  <c r="AC50" i="11"/>
  <c r="U72" i="11"/>
  <c r="M87" i="12" l="1"/>
  <c r="M106" i="12"/>
  <c r="M107" i="12"/>
  <c r="M99" i="12"/>
  <c r="M110" i="12"/>
  <c r="M121" i="12"/>
  <c r="M124" i="12"/>
  <c r="M114" i="12"/>
  <c r="M93" i="12"/>
  <c r="M76" i="12"/>
  <c r="M112" i="12"/>
  <c r="M126" i="12"/>
  <c r="M122" i="12"/>
  <c r="M74" i="12"/>
  <c r="M120" i="12"/>
  <c r="M91" i="12"/>
  <c r="M100" i="12"/>
  <c r="M102" i="12"/>
  <c r="M103" i="12"/>
  <c r="M108" i="12"/>
  <c r="M127" i="12"/>
  <c r="I72" i="12"/>
  <c r="I89" i="12"/>
  <c r="I90" i="12"/>
  <c r="I95" i="12"/>
  <c r="I106" i="12"/>
  <c r="I75" i="12"/>
  <c r="I127" i="12"/>
  <c r="I121" i="12"/>
  <c r="I122" i="12"/>
  <c r="I99" i="12"/>
  <c r="I105" i="12"/>
  <c r="I96" i="12"/>
  <c r="I108" i="12"/>
  <c r="I74" i="12"/>
  <c r="I125" i="12"/>
  <c r="I107" i="12"/>
  <c r="I104" i="12"/>
  <c r="I73" i="12"/>
  <c r="I116" i="12"/>
  <c r="I93" i="12"/>
  <c r="I94" i="12"/>
  <c r="I126" i="12"/>
  <c r="I83" i="12"/>
  <c r="I115" i="12"/>
  <c r="I80" i="12"/>
  <c r="I112" i="12"/>
  <c r="I79" i="12"/>
  <c r="I111" i="12"/>
  <c r="I92" i="12"/>
  <c r="I124" i="12"/>
  <c r="I97" i="12"/>
  <c r="I113" i="12"/>
  <c r="I81" i="12"/>
  <c r="I82" i="12"/>
  <c r="I98" i="12"/>
  <c r="I114" i="12"/>
  <c r="M97" i="12"/>
  <c r="M88" i="12"/>
  <c r="M82" i="12"/>
  <c r="M78" i="12"/>
  <c r="M77" i="12"/>
  <c r="M111" i="12"/>
  <c r="M115" i="12"/>
  <c r="M105" i="12"/>
  <c r="M96" i="12"/>
  <c r="M98" i="12"/>
  <c r="M94" i="12"/>
  <c r="M101" i="12"/>
  <c r="M117" i="12"/>
  <c r="M92" i="12"/>
  <c r="M85" i="12"/>
  <c r="I76" i="12"/>
  <c r="I103" i="12"/>
  <c r="I84" i="12"/>
  <c r="I109" i="12"/>
  <c r="I78" i="12"/>
  <c r="I110" i="12"/>
  <c r="I91" i="12"/>
  <c r="I123" i="12"/>
  <c r="I88" i="12"/>
  <c r="I120" i="12"/>
  <c r="I87" i="12"/>
  <c r="I119" i="12"/>
  <c r="I100" i="12"/>
  <c r="I77" i="12"/>
  <c r="I101" i="12"/>
  <c r="I117" i="12"/>
  <c r="I85" i="12"/>
  <c r="I86" i="12"/>
  <c r="I102" i="12"/>
  <c r="M81" i="12"/>
  <c r="M119" i="12"/>
  <c r="M123" i="12"/>
  <c r="M125" i="12"/>
  <c r="M116" i="12"/>
  <c r="M79" i="12"/>
  <c r="M83" i="12"/>
  <c r="M89" i="12"/>
  <c r="M80" i="12"/>
  <c r="M75" i="12"/>
  <c r="M118" i="12"/>
  <c r="M90" i="12"/>
  <c r="M95" i="12"/>
  <c r="U79" i="11"/>
  <c r="U116" i="11"/>
  <c r="U115" i="11"/>
  <c r="U93" i="11"/>
  <c r="U125" i="11"/>
  <c r="U98" i="11"/>
  <c r="U127" i="11"/>
  <c r="U87" i="11"/>
  <c r="U76" i="11"/>
  <c r="U75" i="11"/>
  <c r="U73" i="11"/>
  <c r="U105" i="11"/>
  <c r="U78" i="11"/>
  <c r="U110" i="11"/>
  <c r="U111" i="11"/>
  <c r="U84" i="11"/>
  <c r="U80" i="11"/>
  <c r="U83" i="11"/>
  <c r="U77" i="11"/>
  <c r="U109" i="11"/>
  <c r="U82" i="11"/>
  <c r="U114" i="11"/>
  <c r="I94" i="11"/>
  <c r="I91" i="11"/>
  <c r="I75" i="11"/>
  <c r="I113" i="11"/>
  <c r="I118" i="11"/>
  <c r="I79" i="11"/>
  <c r="I73" i="11"/>
  <c r="I72" i="11"/>
  <c r="I82" i="11"/>
  <c r="I83" i="11"/>
  <c r="I101" i="11"/>
  <c r="I103" i="11"/>
  <c r="I96" i="11"/>
  <c r="I125" i="11"/>
  <c r="I90" i="11"/>
  <c r="I81" i="11"/>
  <c r="I76" i="11"/>
  <c r="I111" i="11"/>
  <c r="I121" i="11"/>
  <c r="I120" i="11"/>
  <c r="I100" i="11"/>
  <c r="I98" i="11"/>
  <c r="I99" i="11"/>
  <c r="I85" i="11"/>
  <c r="I95" i="11"/>
  <c r="I74" i="11"/>
  <c r="I93" i="11"/>
  <c r="I110" i="11"/>
  <c r="I112" i="11"/>
  <c r="I106" i="11"/>
  <c r="I122" i="11"/>
  <c r="I109" i="11"/>
  <c r="I126" i="11"/>
  <c r="I77" i="11"/>
  <c r="U95" i="11"/>
  <c r="U96" i="11"/>
  <c r="U92" i="11"/>
  <c r="U119" i="11"/>
  <c r="U112" i="11"/>
  <c r="U91" i="11"/>
  <c r="U123" i="11"/>
  <c r="U81" i="11"/>
  <c r="U97" i="11"/>
  <c r="U113" i="11"/>
  <c r="U124" i="11"/>
  <c r="U86" i="11"/>
  <c r="U102" i="11"/>
  <c r="U118" i="11"/>
  <c r="U88" i="11"/>
  <c r="U103" i="11"/>
  <c r="U100" i="11"/>
  <c r="U99" i="11"/>
  <c r="U120" i="11"/>
  <c r="U85" i="11"/>
  <c r="U101" i="11"/>
  <c r="U117" i="11"/>
  <c r="U74" i="11"/>
  <c r="U90" i="11"/>
  <c r="U106" i="11"/>
  <c r="Q116" i="11"/>
  <c r="Q101" i="11"/>
  <c r="Q92" i="11"/>
  <c r="Q123" i="11"/>
  <c r="Q107" i="11"/>
  <c r="Q91" i="11"/>
  <c r="Q75" i="11"/>
  <c r="Q118" i="11"/>
  <c r="Q102" i="11"/>
  <c r="Q86" i="11"/>
  <c r="Q125" i="11"/>
  <c r="Q81" i="11"/>
  <c r="Q105" i="11"/>
  <c r="Q96" i="11"/>
  <c r="Q120" i="11"/>
  <c r="Q109" i="11"/>
  <c r="Q93" i="11"/>
  <c r="Q76" i="11"/>
  <c r="Q119" i="11"/>
  <c r="Q103" i="11"/>
  <c r="Q87" i="11"/>
  <c r="Q121" i="11"/>
  <c r="Q114" i="11"/>
  <c r="Q98" i="11"/>
  <c r="Q82" i="11"/>
  <c r="Q117" i="11"/>
  <c r="Q89" i="11"/>
  <c r="Q80" i="11"/>
  <c r="Q104" i="11"/>
  <c r="Q85" i="11"/>
  <c r="Q77" i="11"/>
  <c r="Q100" i="11"/>
  <c r="Q115" i="11"/>
  <c r="Q99" i="11"/>
  <c r="Q83" i="11"/>
  <c r="Q126" i="11"/>
  <c r="Q110" i="11"/>
  <c r="Q94" i="11"/>
  <c r="Q78" i="11"/>
  <c r="Q73" i="11"/>
  <c r="Q113" i="11"/>
  <c r="Q88" i="11"/>
  <c r="Q124" i="11"/>
  <c r="Q84" i="11"/>
  <c r="Q108" i="11"/>
  <c r="Q127" i="11"/>
  <c r="Q111" i="11"/>
  <c r="Q95" i="11"/>
  <c r="Q79" i="11"/>
  <c r="Q122" i="11"/>
  <c r="Q106" i="11"/>
  <c r="Q90" i="11"/>
  <c r="Q74" i="11"/>
  <c r="Q97" i="11"/>
  <c r="Q72" i="11"/>
  <c r="Q112" i="11"/>
  <c r="M124" i="11"/>
  <c r="M120" i="11"/>
  <c r="M116" i="11"/>
  <c r="M112" i="11"/>
  <c r="M108" i="11"/>
  <c r="M104" i="11"/>
  <c r="M100" i="11"/>
  <c r="M96" i="11"/>
  <c r="M92" i="11"/>
  <c r="M88" i="11"/>
  <c r="M84" i="11"/>
  <c r="M80" i="11"/>
  <c r="M76" i="11"/>
  <c r="M72" i="11"/>
  <c r="M118" i="11"/>
  <c r="M127" i="11"/>
  <c r="M123" i="11"/>
  <c r="M119" i="11"/>
  <c r="M115" i="11"/>
  <c r="M111" i="11"/>
  <c r="M107" i="11"/>
  <c r="M103" i="11"/>
  <c r="M99" i="11"/>
  <c r="M95" i="11"/>
  <c r="M91" i="11"/>
  <c r="M87" i="11"/>
  <c r="M83" i="11"/>
  <c r="M79" i="11"/>
  <c r="M75" i="11"/>
  <c r="M126" i="11"/>
  <c r="M122" i="11"/>
  <c r="M117" i="11"/>
  <c r="M109" i="11"/>
  <c r="M101" i="11"/>
  <c r="M93" i="11"/>
  <c r="M85" i="11"/>
  <c r="M77" i="11"/>
  <c r="M121" i="11"/>
  <c r="M90" i="11"/>
  <c r="M74" i="11"/>
  <c r="M110" i="11"/>
  <c r="M102" i="11"/>
  <c r="M94" i="11"/>
  <c r="M86" i="11"/>
  <c r="M78" i="11"/>
  <c r="M82" i="11"/>
  <c r="M125" i="11"/>
  <c r="M113" i="11"/>
  <c r="M105" i="11"/>
  <c r="M97" i="11"/>
  <c r="M89" i="11"/>
  <c r="M81" i="11"/>
  <c r="M73" i="11"/>
  <c r="M114" i="11"/>
  <c r="M106" i="11"/>
  <c r="M98" i="11"/>
  <c r="B48" i="10" l="1"/>
  <c r="AF20" i="10" s="1"/>
  <c r="AC38" i="10" s="1"/>
  <c r="E130" i="10" l="1"/>
  <c r="E134" i="10"/>
  <c r="E138" i="10"/>
  <c r="E142" i="10"/>
  <c r="E146" i="10"/>
  <c r="E145" i="10"/>
  <c r="E128" i="10"/>
  <c r="E132" i="10"/>
  <c r="E136" i="10"/>
  <c r="E140" i="10"/>
  <c r="E144" i="10"/>
  <c r="E129" i="10"/>
  <c r="E131" i="10"/>
  <c r="E133" i="10"/>
  <c r="E135" i="10"/>
  <c r="E137" i="10"/>
  <c r="E139" i="10"/>
  <c r="E141" i="10"/>
  <c r="E143" i="10"/>
  <c r="B34" i="10"/>
  <c r="F48" i="10"/>
  <c r="K65" i="10"/>
  <c r="K66" i="10"/>
  <c r="K64" i="10"/>
  <c r="F57" i="10"/>
  <c r="B26" i="10"/>
  <c r="V57" i="10"/>
  <c r="N57" i="10"/>
  <c r="V48" i="10"/>
  <c r="N48" i="10"/>
  <c r="R34" i="10"/>
  <c r="J34" i="10"/>
  <c r="R26" i="10"/>
  <c r="J26" i="10"/>
  <c r="AE20" i="10" l="1"/>
  <c r="AE19" i="10" s="1"/>
  <c r="AI20" i="10"/>
  <c r="AI19" i="10" s="1"/>
  <c r="AH20" i="10"/>
  <c r="AC46" i="10" s="1"/>
  <c r="AG20" i="10"/>
  <c r="AF21" i="10"/>
  <c r="AC39" i="10" s="1"/>
  <c r="AD20" i="10"/>
  <c r="AE21" i="10"/>
  <c r="E71" i="10"/>
  <c r="AD19" i="10" l="1"/>
  <c r="AC29" i="10" s="1"/>
  <c r="AC30" i="10"/>
  <c r="AG21" i="10"/>
  <c r="AG19" i="10" s="1"/>
  <c r="AH21" i="10"/>
  <c r="AC47" i="10" s="1"/>
  <c r="AH19" i="10"/>
  <c r="AD21" i="10"/>
  <c r="AC31" i="10" s="1"/>
  <c r="AI21" i="10"/>
  <c r="I103" i="10"/>
  <c r="U71" i="10"/>
  <c r="I71" i="10" l="1"/>
  <c r="I84" i="10" s="1"/>
  <c r="AC45" i="10"/>
  <c r="M71" i="10" s="1"/>
  <c r="I118" i="10"/>
  <c r="I82" i="10"/>
  <c r="I93" i="10"/>
  <c r="I87" i="10"/>
  <c r="I104" i="10"/>
  <c r="I106" i="10"/>
  <c r="I121" i="10"/>
  <c r="I77" i="10"/>
  <c r="I120" i="10"/>
  <c r="I83" i="10"/>
  <c r="I92" i="10"/>
  <c r="I102" i="10"/>
  <c r="I117" i="10"/>
  <c r="I73" i="10"/>
  <c r="I127" i="10"/>
  <c r="I122" i="10"/>
  <c r="I86" i="10"/>
  <c r="I101" i="10"/>
  <c r="I88" i="10"/>
  <c r="I107" i="10"/>
  <c r="I124" i="10"/>
  <c r="I123" i="10"/>
  <c r="I114" i="10"/>
  <c r="I98" i="10"/>
  <c r="I78" i="10"/>
  <c r="I109" i="10"/>
  <c r="I89" i="10"/>
  <c r="I112" i="10"/>
  <c r="I76" i="10"/>
  <c r="I119" i="10"/>
  <c r="I99" i="10"/>
  <c r="I75" i="10"/>
  <c r="I79" i="10"/>
  <c r="I116" i="10"/>
  <c r="I126" i="10"/>
  <c r="I110" i="10"/>
  <c r="I94" i="10"/>
  <c r="I125" i="10"/>
  <c r="I105" i="10"/>
  <c r="I85" i="10"/>
  <c r="I96" i="10"/>
  <c r="I72" i="10"/>
  <c r="I115" i="10"/>
  <c r="I91" i="10"/>
  <c r="I90" i="10"/>
  <c r="I74" i="10"/>
  <c r="I113" i="10"/>
  <c r="I97" i="10"/>
  <c r="I81" i="10"/>
  <c r="I108" i="10"/>
  <c r="I80" i="10"/>
  <c r="I100" i="10"/>
  <c r="I111" i="10"/>
  <c r="I95" i="10"/>
  <c r="E73" i="10"/>
  <c r="E77" i="10"/>
  <c r="E81" i="10"/>
  <c r="E85" i="10"/>
  <c r="E89" i="10"/>
  <c r="E93" i="10"/>
  <c r="E97" i="10"/>
  <c r="E101" i="10"/>
  <c r="E105" i="10"/>
  <c r="E109" i="10"/>
  <c r="E113" i="10"/>
  <c r="E117" i="10"/>
  <c r="E121" i="10"/>
  <c r="E125" i="10"/>
  <c r="E75" i="10"/>
  <c r="E83" i="10"/>
  <c r="E91" i="10"/>
  <c r="E103" i="10"/>
  <c r="E111" i="10"/>
  <c r="E115" i="10"/>
  <c r="E123" i="10"/>
  <c r="E80" i="10"/>
  <c r="E88" i="10"/>
  <c r="E92" i="10"/>
  <c r="E100" i="10"/>
  <c r="E108" i="10"/>
  <c r="E120" i="10"/>
  <c r="E74" i="10"/>
  <c r="E78" i="10"/>
  <c r="E82" i="10"/>
  <c r="E86" i="10"/>
  <c r="E90" i="10"/>
  <c r="E94" i="10"/>
  <c r="E98" i="10"/>
  <c r="E102" i="10"/>
  <c r="E106" i="10"/>
  <c r="E110" i="10"/>
  <c r="E114" i="10"/>
  <c r="E118" i="10"/>
  <c r="E122" i="10"/>
  <c r="E126" i="10"/>
  <c r="E79" i="10"/>
  <c r="E87" i="10"/>
  <c r="E99" i="10"/>
  <c r="E107" i="10"/>
  <c r="E119" i="10"/>
  <c r="E127" i="10"/>
  <c r="E76" i="10"/>
  <c r="E84" i="10"/>
  <c r="E96" i="10"/>
  <c r="E104" i="10"/>
  <c r="E116" i="10"/>
  <c r="E72" i="10"/>
  <c r="E95" i="10"/>
  <c r="E112" i="10"/>
  <c r="E124" i="10"/>
  <c r="U73" i="10"/>
  <c r="U77" i="10"/>
  <c r="U81" i="10"/>
  <c r="U85" i="10"/>
  <c r="U89" i="10"/>
  <c r="U93" i="10"/>
  <c r="U97" i="10"/>
  <c r="U101" i="10"/>
  <c r="U105" i="10"/>
  <c r="U109" i="10"/>
  <c r="U113" i="10"/>
  <c r="U117" i="10"/>
  <c r="U121" i="10"/>
  <c r="U125" i="10"/>
  <c r="U76" i="10"/>
  <c r="U84" i="10"/>
  <c r="U88" i="10"/>
  <c r="U92" i="10"/>
  <c r="U100" i="10"/>
  <c r="U108" i="10"/>
  <c r="U116" i="10"/>
  <c r="U74" i="10"/>
  <c r="U78" i="10"/>
  <c r="U82" i="10"/>
  <c r="U86" i="10"/>
  <c r="U90" i="10"/>
  <c r="U94" i="10"/>
  <c r="U98" i="10"/>
  <c r="U102" i="10"/>
  <c r="U106" i="10"/>
  <c r="U110" i="10"/>
  <c r="U114" i="10"/>
  <c r="U118" i="10"/>
  <c r="U122" i="10"/>
  <c r="U126" i="10"/>
  <c r="U80" i="10"/>
  <c r="U96" i="10"/>
  <c r="U104" i="10"/>
  <c r="U112" i="10"/>
  <c r="U120" i="10"/>
  <c r="U72" i="10"/>
  <c r="U75" i="10"/>
  <c r="U79" i="10"/>
  <c r="U83" i="10"/>
  <c r="U87" i="10"/>
  <c r="U91" i="10"/>
  <c r="U95" i="10"/>
  <c r="U99" i="10"/>
  <c r="U103" i="10"/>
  <c r="U107" i="10"/>
  <c r="U111" i="10"/>
  <c r="U115" i="10"/>
  <c r="U119" i="10"/>
  <c r="U123" i="10"/>
  <c r="U127" i="10"/>
  <c r="U124" i="10"/>
  <c r="M128" i="10" l="1"/>
  <c r="M144" i="10"/>
  <c r="M160" i="10"/>
  <c r="M137" i="10"/>
  <c r="M153" i="10"/>
  <c r="M134" i="10"/>
  <c r="M150" i="10"/>
  <c r="M131" i="10"/>
  <c r="M147" i="10"/>
  <c r="M163" i="10"/>
  <c r="M83" i="10"/>
  <c r="M123" i="10"/>
  <c r="M88" i="10"/>
  <c r="M104" i="10"/>
  <c r="M120" i="10"/>
  <c r="M94" i="10"/>
  <c r="M126" i="10"/>
  <c r="M127" i="10"/>
  <c r="M85" i="10"/>
  <c r="M101" i="10"/>
  <c r="M117" i="10"/>
  <c r="M82" i="10"/>
  <c r="M114" i="10"/>
  <c r="M119" i="10"/>
  <c r="M152" i="10"/>
  <c r="M129" i="10"/>
  <c r="M161" i="10"/>
  <c r="M158" i="10"/>
  <c r="M139" i="10"/>
  <c r="M95" i="10"/>
  <c r="M96" i="10"/>
  <c r="M74" i="10"/>
  <c r="M103" i="10"/>
  <c r="M93" i="10"/>
  <c r="M109" i="10"/>
  <c r="M98" i="10"/>
  <c r="M156" i="10"/>
  <c r="M133" i="10"/>
  <c r="M130" i="10"/>
  <c r="M162" i="10"/>
  <c r="M159" i="10"/>
  <c r="M84" i="10"/>
  <c r="M116" i="10"/>
  <c r="M118" i="10"/>
  <c r="M81" i="10"/>
  <c r="M113" i="10"/>
  <c r="M78" i="10"/>
  <c r="M111" i="10"/>
  <c r="M132" i="10"/>
  <c r="M148" i="10"/>
  <c r="M164" i="10"/>
  <c r="M141" i="10"/>
  <c r="M157" i="10"/>
  <c r="M138" i="10"/>
  <c r="M154" i="10"/>
  <c r="M135" i="10"/>
  <c r="M151" i="10"/>
  <c r="M72" i="10"/>
  <c r="M87" i="10"/>
  <c r="M76" i="10"/>
  <c r="M92" i="10"/>
  <c r="M108" i="10"/>
  <c r="M124" i="10"/>
  <c r="M102" i="10"/>
  <c r="M91" i="10"/>
  <c r="M73" i="10"/>
  <c r="M89" i="10"/>
  <c r="M105" i="10"/>
  <c r="M121" i="10"/>
  <c r="M90" i="10"/>
  <c r="M122" i="10"/>
  <c r="M136" i="10"/>
  <c r="M145" i="10"/>
  <c r="M142" i="10"/>
  <c r="M155" i="10"/>
  <c r="M75" i="10"/>
  <c r="M80" i="10"/>
  <c r="M112" i="10"/>
  <c r="M110" i="10"/>
  <c r="M77" i="10"/>
  <c r="M125" i="10"/>
  <c r="M99" i="10"/>
  <c r="M140" i="10"/>
  <c r="M149" i="10"/>
  <c r="M146" i="10"/>
  <c r="M143" i="10"/>
  <c r="M79" i="10"/>
  <c r="M107" i="10"/>
  <c r="M100" i="10"/>
  <c r="M86" i="10"/>
  <c r="M115" i="10"/>
  <c r="M97" i="10"/>
  <c r="M106" i="10"/>
  <c r="Q71" i="10" l="1"/>
  <c r="Q75" i="10" l="1"/>
  <c r="Q79" i="10"/>
  <c r="Q83" i="10"/>
  <c r="Q87" i="10"/>
  <c r="Q91" i="10"/>
  <c r="Q95" i="10"/>
  <c r="Q99" i="10"/>
  <c r="Q103" i="10"/>
  <c r="Q107" i="10"/>
  <c r="Q111" i="10"/>
  <c r="Q115" i="10"/>
  <c r="Q119" i="10"/>
  <c r="Q123" i="10"/>
  <c r="Q127" i="10"/>
  <c r="Q76" i="10"/>
  <c r="Q80" i="10"/>
  <c r="Q84" i="10"/>
  <c r="Q88" i="10"/>
  <c r="Q92" i="10"/>
  <c r="Q96" i="10"/>
  <c r="Q100" i="10"/>
  <c r="Q104" i="10"/>
  <c r="Q108" i="10"/>
  <c r="Q112" i="10"/>
  <c r="Q116" i="10"/>
  <c r="Q120" i="10"/>
  <c r="Q124" i="10"/>
  <c r="Q72" i="10"/>
  <c r="Q73" i="10"/>
  <c r="Q77" i="10"/>
  <c r="Q81" i="10"/>
  <c r="Q85" i="10"/>
  <c r="Q89" i="10"/>
  <c r="Q93" i="10"/>
  <c r="Q97" i="10"/>
  <c r="Q101" i="10"/>
  <c r="Q105" i="10"/>
  <c r="Q109" i="10"/>
  <c r="Q113" i="10"/>
  <c r="Q117" i="10"/>
  <c r="Q121" i="10"/>
  <c r="Q125" i="10"/>
  <c r="Q74" i="10"/>
  <c r="Q78" i="10"/>
  <c r="Q82" i="10"/>
  <c r="Q86" i="10"/>
  <c r="Q90" i="10"/>
  <c r="Q94" i="10"/>
  <c r="Q98" i="10"/>
  <c r="Q102" i="10"/>
  <c r="Q106" i="10"/>
  <c r="Q110" i="10"/>
  <c r="Q114" i="10"/>
  <c r="Q118" i="10"/>
  <c r="Q122" i="10"/>
  <c r="Q126" i="10"/>
</calcChain>
</file>

<file path=xl/sharedStrings.xml><?xml version="1.0" encoding="utf-8"?>
<sst xmlns="http://schemas.openxmlformats.org/spreadsheetml/2006/main" count="2795" uniqueCount="123">
  <si>
    <t>Bias</t>
  </si>
  <si>
    <t>#define PWM_Vout_BIAS</t>
  </si>
  <si>
    <t>#define PWM_Vout_STEP</t>
  </si>
  <si>
    <t>#define PWM_Vout_RES</t>
  </si>
  <si>
    <t>#define PWM_Iout_BIAS</t>
  </si>
  <si>
    <t>#define PWM_Iout_STEP</t>
  </si>
  <si>
    <t>#define PWM_Iout_RES</t>
  </si>
  <si>
    <t>#define FB_Vin_BIAS</t>
  </si>
  <si>
    <t>#define FB_Vin_STEP</t>
  </si>
  <si>
    <t>#define FB_Vin_RES</t>
  </si>
  <si>
    <t>#define FB_Vout_BIAS</t>
  </si>
  <si>
    <t>#define FB_Vout_STEP</t>
  </si>
  <si>
    <t>#define FB_Vout_RES</t>
  </si>
  <si>
    <t>#define FB_Iout_BIAS</t>
  </si>
  <si>
    <t>#define FB_Iout_STEP</t>
  </si>
  <si>
    <t>#define FB_Iout_RES</t>
  </si>
  <si>
    <t>DKP 6012</t>
  </si>
  <si>
    <t>DKP6008</t>
  </si>
  <si>
    <t>Droking</t>
  </si>
  <si>
    <t>B3603</t>
  </si>
  <si>
    <t>D6006</t>
  </si>
  <si>
    <t>Make</t>
  </si>
  <si>
    <t>Model</t>
  </si>
  <si>
    <t xml:space="preserve">CV/CC </t>
  </si>
  <si>
    <t>Vout sense</t>
  </si>
  <si>
    <t>I out sense</t>
  </si>
  <si>
    <t>Iout PWM</t>
  </si>
  <si>
    <t>Vout PWM</t>
  </si>
  <si>
    <t>FanPWM</t>
  </si>
  <si>
    <t>GND</t>
  </si>
  <si>
    <t>CV/CC ??</t>
  </si>
  <si>
    <t>(Free)</t>
  </si>
  <si>
    <t>Vin sense</t>
  </si>
  <si>
    <t>Left Connector</t>
  </si>
  <si>
    <t>Right Connector</t>
  </si>
  <si>
    <t>+5V</t>
  </si>
  <si>
    <t>DC / DC converter   Motherboard connectors</t>
  </si>
  <si>
    <t>Not Enable (by default)</t>
  </si>
  <si>
    <t xml:space="preserve">Not Enable </t>
  </si>
  <si>
    <t>Not Enable (Pullup)</t>
  </si>
  <si>
    <t>#define FB_Iin_BIAS</t>
  </si>
  <si>
    <t>#define FB_Iin_STEP</t>
  </si>
  <si>
    <t>#define FB_Iin_RES</t>
  </si>
  <si>
    <t>ADC_VinRaw:</t>
  </si>
  <si>
    <t>Vin:</t>
  </si>
  <si>
    <t>Iin:</t>
  </si>
  <si>
    <t>ADC_VoutRaw:</t>
  </si>
  <si>
    <t>Vout:</t>
  </si>
  <si>
    <t>ADC_IoutRaw:</t>
  </si>
  <si>
    <t>Iout:</t>
  </si>
  <si>
    <t>PWM_SetVout:</t>
  </si>
  <si>
    <t>SetVout:</t>
  </si>
  <si>
    <t>PWM_SetIout:</t>
  </si>
  <si>
    <t>SetIout:</t>
  </si>
  <si>
    <t>PWM_Fan:</t>
  </si>
  <si>
    <t>ADCinRaw:</t>
  </si>
  <si>
    <t xml:space="preserve">Set low calibration voltage (e.g. 5V), Value on multimeter: </t>
  </si>
  <si>
    <t xml:space="preserve">Set high calibration voltage (e.g. 15V), Value on multimeter: </t>
  </si>
  <si>
    <t>The highest possible value that the DC/DC converter supports but less than Vin -3V</t>
  </si>
  <si>
    <t xml:space="preserve">Enter Power supply voltage (e.g. 19V), value on multimeter: </t>
  </si>
  <si>
    <t>Calibrating voltages</t>
  </si>
  <si>
    <t>Use the highest possible output value that the DC/DC converter supports and your load can carry. Don't exceed the power supply capability</t>
  </si>
  <si>
    <t>Calibrating currents</t>
  </si>
  <si>
    <t xml:space="preserve">Enter low output calibration current( e.g. 0.1A) , Value on multimeter: </t>
  </si>
  <si>
    <t>Read the correponding input current end enter here:</t>
  </si>
  <si>
    <t>Use the highest possible power supply value that the DC/DC converter supports and you have at hand.</t>
  </si>
  <si>
    <t>Put a light load on the output: e.g. an old 20W /110v or 40W 220V glow bulb.</t>
  </si>
  <si>
    <t>Enter 2 and so often + until your get Oper. changed to Manu.</t>
  </si>
  <si>
    <t>Enter 4 and so often + or - (or turn the rotary encoder) until your get the desired current on your multimeter:</t>
  </si>
  <si>
    <t>Enter 3 and so often + or - (or turn the rotary encoder) until your get the desired current on your multimeter:</t>
  </si>
  <si>
    <t>Type sX on  serial monitor, wait for 10 seconds, stop the record with !,  cut and paste 5 lines from the report here:</t>
  </si>
  <si>
    <t xml:space="preserve">Enter high output calibration current( e.g. 4A) , Value on multimeter: </t>
  </si>
  <si>
    <t>mV between ESP GND and Vout -</t>
  </si>
  <si>
    <t>@</t>
  </si>
  <si>
    <t>A</t>
  </si>
  <si>
    <t>Shunt resistance</t>
  </si>
  <si>
    <t>mΩ</t>
  </si>
  <si>
    <t>FB - Vin</t>
  </si>
  <si>
    <t>FB -Vout</t>
  </si>
  <si>
    <t>FB -Iin</t>
  </si>
  <si>
    <t>Put a light load on the output: e.g. a 20W /110v or 40W 220V old fashioned glow bulb .</t>
  </si>
  <si>
    <t>FB -Iout</t>
  </si>
  <si>
    <t>PVM - Iout</t>
  </si>
  <si>
    <t>PWM - Vout</t>
  </si>
  <si>
    <t>V</t>
  </si>
  <si>
    <t>ADC Vin</t>
  </si>
  <si>
    <t>ADC Vout</t>
  </si>
  <si>
    <t>ADC Iout</t>
  </si>
  <si>
    <t>Shunt temp compensation</t>
  </si>
  <si>
    <t>PWM Vout</t>
  </si>
  <si>
    <t>PWM Iout</t>
  </si>
  <si>
    <t>Read the correponding input current and enter here:</t>
  </si>
  <si>
    <t>Extrapolation verification  Table from given Bias + Steps</t>
  </si>
  <si>
    <t xml:space="preserve">#define FB_Vin_BIAS   </t>
  </si>
  <si>
    <t xml:space="preserve">#define FB_Vin_STEP    </t>
  </si>
  <si>
    <t xml:space="preserve">#define FB_Vin_RES   </t>
  </si>
  <si>
    <t xml:space="preserve">#define FB_Iin_BIAS   </t>
  </si>
  <si>
    <t xml:space="preserve">#define FB_Iin_STEP   </t>
  </si>
  <si>
    <t xml:space="preserve">#define FB_Iin_RES   </t>
  </si>
  <si>
    <t xml:space="preserve">#define FB_Iout_RES </t>
  </si>
  <si>
    <t xml:space="preserve">#define FB_Vout_RES </t>
  </si>
  <si>
    <t>Step   (for 1v or 100mA)</t>
  </si>
  <si>
    <t>Res.      (mV or mA per increment)</t>
  </si>
  <si>
    <t>Copy the green #defines block into the file D6012.h</t>
  </si>
  <si>
    <t>Given for information only: the values should match the corresponding values in the above reports.</t>
  </si>
  <si>
    <t>Given for information only: the shunt has a temperature drift of 3% per A output current</t>
  </si>
  <si>
    <t>Drok-Juntek-on Steroids Calibration sheet.</t>
  </si>
  <si>
    <t>Connect the laptop power supply or two with outputs in series to the input of the DC/DC converter, connect the flooder to the output.</t>
  </si>
  <si>
    <t>Connect the USB port of the ESP32 to a computer, open the serial monitor.</t>
  </si>
  <si>
    <t xml:space="preserve">-1 or two laptop 19V 3-4A power supply, </t>
  </si>
  <si>
    <t xml:space="preserve">- one flooder 110V 200W or 250V 500W lamp (value not critical) , </t>
  </si>
  <si>
    <t>- your battery in partially discharged state: must accept 4-10A charge without exceeding voltage tolerances.</t>
  </si>
  <si>
    <t>- a multimeter</t>
  </si>
  <si>
    <t xml:space="preserve">Needed for the calibratin procedure: </t>
  </si>
  <si>
    <t>Preparation</t>
  </si>
  <si>
    <t>Replace the flooder by your battery.</t>
  </si>
  <si>
    <t>Calibration is finished: copy the green values to your /library/[ConverterModel.h] file, recompile. Enjoy!</t>
  </si>
  <si>
    <t xml:space="preserve">Extras: </t>
  </si>
  <si>
    <t>Old values,  
approximately correct
for comparison.</t>
  </si>
  <si>
    <t>Put your partially discharged battery  on the output</t>
  </si>
  <si>
    <t xml:space="preserve">Needed for the calibration procedure: </t>
  </si>
  <si>
    <t>ADCIinRaw:</t>
  </si>
  <si>
    <t>Juntek (MingHe)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</si>
</sst>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_ ;\-#,##0\ "/>
    <numFmt numFmtId="168" formatCode="0.000"/>
    <numFmt numFmtId="169" formatCode="0.0000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 tint="-0.499984740745262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i/>
      <sz val="12"/>
      <color theme="0" tint="-0.249977111117893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24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4" fillId="0" borderId="0" xfId="0" applyFont="1"/>
    <xf numFmtId="43" fontId="4" fillId="0" borderId="0" xfId="1" applyFont="1"/>
    <xf numFmtId="0" fontId="5" fillId="0" borderId="0" xfId="0" applyFont="1"/>
    <xf numFmtId="164" fontId="5" fillId="0" borderId="0" xfId="1" applyNumberFormat="1" applyFont="1"/>
    <xf numFmtId="43" fontId="0" fillId="0" borderId="0" xfId="1" applyFont="1"/>
    <xf numFmtId="43" fontId="5" fillId="0" borderId="0" xfId="1" applyFont="1"/>
    <xf numFmtId="1" fontId="0" fillId="0" borderId="0" xfId="0" applyNumberFormat="1"/>
    <xf numFmtId="1" fontId="5" fillId="0" borderId="0" xfId="0" applyNumberFormat="1" applyFont="1"/>
    <xf numFmtId="1" fontId="4" fillId="0" borderId="0" xfId="0" applyNumberFormat="1" applyFont="1"/>
    <xf numFmtId="1" fontId="6" fillId="0" borderId="0" xfId="0" applyNumberFormat="1" applyFont="1"/>
    <xf numFmtId="0" fontId="4" fillId="0" borderId="3" xfId="0" applyFont="1" applyBorder="1"/>
    <xf numFmtId="0" fontId="7" fillId="0" borderId="3" xfId="0" applyFont="1" applyBorder="1"/>
    <xf numFmtId="43" fontId="8" fillId="0" borderId="0" xfId="1" applyFont="1"/>
    <xf numFmtId="0" fontId="8" fillId="0" borderId="0" xfId="0" applyFont="1"/>
    <xf numFmtId="2" fontId="8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quotePrefix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Border="1"/>
    <xf numFmtId="0" fontId="10" fillId="0" borderId="0" xfId="0" applyFont="1" applyAlignment="1">
      <alignment horizontal="center"/>
    </xf>
    <xf numFmtId="0" fontId="10" fillId="2" borderId="0" xfId="0" applyFont="1" applyFill="1"/>
    <xf numFmtId="0" fontId="10" fillId="4" borderId="0" xfId="0" applyFont="1" applyFill="1"/>
    <xf numFmtId="2" fontId="5" fillId="0" borderId="7" xfId="0" applyNumberFormat="1" applyFont="1" applyBorder="1"/>
    <xf numFmtId="168" fontId="5" fillId="0" borderId="7" xfId="0" applyNumberFormat="1" applyFont="1" applyBorder="1"/>
    <xf numFmtId="0" fontId="13" fillId="0" borderId="0" xfId="0" applyFont="1"/>
    <xf numFmtId="0" fontId="3" fillId="4" borderId="0" xfId="0" applyFont="1" applyFill="1"/>
    <xf numFmtId="0" fontId="3" fillId="2" borderId="0" xfId="0" applyFont="1" applyFill="1"/>
    <xf numFmtId="0" fontId="15" fillId="2" borderId="0" xfId="0" applyFont="1" applyFill="1"/>
    <xf numFmtId="168" fontId="12" fillId="0" borderId="0" xfId="0" applyNumberFormat="1" applyFont="1" applyBorder="1"/>
    <xf numFmtId="168" fontId="4" fillId="0" borderId="4" xfId="0" applyNumberFormat="1" applyFont="1" applyBorder="1"/>
    <xf numFmtId="168" fontId="7" fillId="0" borderId="4" xfId="0" applyNumberFormat="1" applyFont="1" applyBorder="1"/>
    <xf numFmtId="0" fontId="7" fillId="0" borderId="1" xfId="0" applyFont="1" applyBorder="1"/>
    <xf numFmtId="168" fontId="7" fillId="0" borderId="2" xfId="0" applyNumberFormat="1" applyFont="1" applyBorder="1"/>
    <xf numFmtId="1" fontId="0" fillId="0" borderId="0" xfId="0" applyNumberFormat="1" applyFont="1"/>
    <xf numFmtId="168" fontId="12" fillId="0" borderId="0" xfId="0" applyNumberFormat="1" applyFont="1" applyFill="1" applyBorder="1"/>
    <xf numFmtId="168" fontId="0" fillId="0" borderId="0" xfId="0" applyNumberFormat="1"/>
    <xf numFmtId="1" fontId="10" fillId="2" borderId="0" xfId="0" applyNumberFormat="1" applyFont="1" applyFill="1"/>
    <xf numFmtId="0" fontId="10" fillId="0" borderId="0" xfId="0" applyFont="1" applyFill="1"/>
    <xf numFmtId="1" fontId="10" fillId="0" borderId="0" xfId="0" applyNumberFormat="1" applyFont="1" applyFill="1"/>
    <xf numFmtId="0" fontId="0" fillId="0" borderId="0" xfId="0" applyFill="1"/>
    <xf numFmtId="0" fontId="3" fillId="0" borderId="0" xfId="0" applyFont="1" applyFill="1"/>
    <xf numFmtId="1" fontId="0" fillId="0" borderId="0" xfId="0" applyNumberFormat="1" applyFill="1"/>
    <xf numFmtId="164" fontId="0" fillId="0" borderId="0" xfId="1" applyNumberFormat="1" applyFont="1" applyFill="1"/>
    <xf numFmtId="43" fontId="0" fillId="0" borderId="0" xfId="1" applyFont="1" applyFill="1"/>
    <xf numFmtId="0" fontId="7" fillId="0" borderId="0" xfId="0" applyFont="1" applyFill="1"/>
    <xf numFmtId="0" fontId="14" fillId="0" borderId="0" xfId="0" applyFont="1" applyFill="1"/>
    <xf numFmtId="1" fontId="14" fillId="0" borderId="0" xfId="0" applyNumberFormat="1" applyFont="1" applyFill="1"/>
    <xf numFmtId="0" fontId="16" fillId="0" borderId="1" xfId="0" applyFont="1" applyBorder="1"/>
    <xf numFmtId="169" fontId="16" fillId="0" borderId="2" xfId="0" applyNumberFormat="1" applyFont="1" applyBorder="1"/>
    <xf numFmtId="0" fontId="16" fillId="0" borderId="0" xfId="0" applyFont="1"/>
    <xf numFmtId="0" fontId="16" fillId="0" borderId="3" xfId="0" applyFont="1" applyBorder="1"/>
    <xf numFmtId="169" fontId="16" fillId="0" borderId="4" xfId="0" applyNumberFormat="1" applyFont="1" applyBorder="1"/>
    <xf numFmtId="0" fontId="16" fillId="0" borderId="3" xfId="0" applyFont="1" applyFill="1" applyBorder="1"/>
    <xf numFmtId="169" fontId="16" fillId="0" borderId="4" xfId="0" applyNumberFormat="1" applyFont="1" applyFill="1" applyBorder="1"/>
    <xf numFmtId="0" fontId="17" fillId="0" borderId="0" xfId="0" applyFont="1" applyFill="1"/>
    <xf numFmtId="0" fontId="16" fillId="0" borderId="4" xfId="0" applyFont="1" applyBorder="1"/>
    <xf numFmtId="0" fontId="16" fillId="0" borderId="5" xfId="0" applyFont="1" applyBorder="1"/>
    <xf numFmtId="169" fontId="16" fillId="0" borderId="6" xfId="0" applyNumberFormat="1" applyFont="1" applyBorder="1"/>
    <xf numFmtId="0" fontId="0" fillId="0" borderId="0" xfId="0" applyAlignment="1">
      <alignment horizontal="right"/>
    </xf>
    <xf numFmtId="0" fontId="4" fillId="0" borderId="0" xfId="0" applyFont="1" applyFill="1"/>
    <xf numFmtId="169" fontId="0" fillId="0" borderId="0" xfId="0" applyNumberFormat="1" applyFill="1"/>
    <xf numFmtId="0" fontId="16" fillId="0" borderId="0" xfId="0" applyFont="1" applyFill="1"/>
    <xf numFmtId="0" fontId="19" fillId="0" borderId="0" xfId="0" applyFont="1"/>
    <xf numFmtId="1" fontId="19" fillId="0" borderId="0" xfId="0" applyNumberFormat="1" applyFont="1"/>
    <xf numFmtId="0" fontId="19" fillId="0" borderId="0" xfId="0" applyFont="1" applyFill="1"/>
    <xf numFmtId="0" fontId="20" fillId="0" borderId="0" xfId="0" applyFont="1"/>
    <xf numFmtId="1" fontId="20" fillId="0" borderId="0" xfId="0" applyNumberFormat="1" applyFont="1"/>
    <xf numFmtId="0" fontId="20" fillId="0" borderId="0" xfId="0" applyFont="1" applyFill="1"/>
    <xf numFmtId="0" fontId="21" fillId="0" borderId="0" xfId="0" applyFont="1"/>
    <xf numFmtId="0" fontId="21" fillId="0" borderId="0" xfId="0" quotePrefix="1" applyFont="1"/>
    <xf numFmtId="0" fontId="19" fillId="2" borderId="0" xfId="0" applyFont="1" applyFill="1"/>
    <xf numFmtId="1" fontId="19" fillId="2" borderId="0" xfId="0" applyNumberFormat="1" applyFont="1" applyFill="1"/>
    <xf numFmtId="0" fontId="18" fillId="0" borderId="0" xfId="0" applyFont="1" applyFill="1" applyBorder="1" applyAlignment="1">
      <alignment horizontal="left" wrapText="1" indent="4"/>
    </xf>
    <xf numFmtId="0" fontId="10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7" fillId="0" borderId="5" xfId="0" applyFont="1" applyFill="1" applyBorder="1"/>
    <xf numFmtId="168" fontId="7" fillId="0" borderId="6" xfId="0" applyNumberFormat="1" applyFont="1" applyFill="1" applyBorder="1"/>
    <xf numFmtId="0" fontId="16" fillId="0" borderId="5" xfId="0" applyFont="1" applyFill="1" applyBorder="1"/>
    <xf numFmtId="169" fontId="16" fillId="0" borderId="6" xfId="0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333375</xdr:colOff>
      <xdr:row>33</xdr:row>
      <xdr:rowOff>50934</xdr:rowOff>
    </xdr:from>
    <xdr:to>
      <xdr:col>31</xdr:col>
      <xdr:colOff>217622</xdr:colOff>
      <xdr:row>38</xdr:row>
      <xdr:rowOff>27121</xdr:rowOff>
    </xdr:to>
    <xdr:sp macro="" textlink="">
      <xdr:nvSpPr>
        <xdr:cNvPr id="2" name="Nach oben gebogener Pfeil 1"/>
        <xdr:cNvSpPr/>
      </xdr:nvSpPr>
      <xdr:spPr>
        <a:xfrm rot="10800000" flipH="1">
          <a:off x="17516475" y="7356609"/>
          <a:ext cx="1122497" cy="976312"/>
        </a:xfrm>
        <a:prstGeom prst="bentUpArrow">
          <a:avLst>
            <a:gd name="adj1" fmla="val 14024"/>
            <a:gd name="adj2" fmla="val 25000"/>
            <a:gd name="adj3" fmla="val 3353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230188</xdr:colOff>
      <xdr:row>39</xdr:row>
      <xdr:rowOff>31751</xdr:rowOff>
    </xdr:from>
    <xdr:to>
      <xdr:col>31</xdr:col>
      <xdr:colOff>350574</xdr:colOff>
      <xdr:row>43</xdr:row>
      <xdr:rowOff>166688</xdr:rowOff>
    </xdr:to>
    <xdr:sp macro="" textlink="">
      <xdr:nvSpPr>
        <xdr:cNvPr id="3" name="Flussdiagramm: Karte 2"/>
        <xdr:cNvSpPr/>
      </xdr:nvSpPr>
      <xdr:spPr>
        <a:xfrm>
          <a:off x="18032413" y="8575676"/>
          <a:ext cx="739511" cy="915987"/>
        </a:xfrm>
        <a:prstGeom prst="flowChartPunchedCar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333375</xdr:colOff>
      <xdr:row>33</xdr:row>
      <xdr:rowOff>50934</xdr:rowOff>
    </xdr:from>
    <xdr:to>
      <xdr:col>31</xdr:col>
      <xdr:colOff>217622</xdr:colOff>
      <xdr:row>38</xdr:row>
      <xdr:rowOff>27121</xdr:rowOff>
    </xdr:to>
    <xdr:sp macro="" textlink="">
      <xdr:nvSpPr>
        <xdr:cNvPr id="2" name="Nach oben gebogener Pfeil 1"/>
        <xdr:cNvSpPr/>
      </xdr:nvSpPr>
      <xdr:spPr>
        <a:xfrm rot="10800000" flipH="1">
          <a:off x="17316450" y="7356609"/>
          <a:ext cx="1122497" cy="976312"/>
        </a:xfrm>
        <a:prstGeom prst="bentUpArrow">
          <a:avLst>
            <a:gd name="adj1" fmla="val 14024"/>
            <a:gd name="adj2" fmla="val 25000"/>
            <a:gd name="adj3" fmla="val 3353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230188</xdr:colOff>
      <xdr:row>39</xdr:row>
      <xdr:rowOff>31751</xdr:rowOff>
    </xdr:from>
    <xdr:to>
      <xdr:col>31</xdr:col>
      <xdr:colOff>350574</xdr:colOff>
      <xdr:row>43</xdr:row>
      <xdr:rowOff>166688</xdr:rowOff>
    </xdr:to>
    <xdr:sp macro="" textlink="">
      <xdr:nvSpPr>
        <xdr:cNvPr id="3" name="Flussdiagramm: Karte 2"/>
        <xdr:cNvSpPr/>
      </xdr:nvSpPr>
      <xdr:spPr>
        <a:xfrm>
          <a:off x="17832388" y="8575676"/>
          <a:ext cx="739511" cy="915987"/>
        </a:xfrm>
        <a:prstGeom prst="flowChartPunchedCar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333375</xdr:colOff>
      <xdr:row>33</xdr:row>
      <xdr:rowOff>50934</xdr:rowOff>
    </xdr:from>
    <xdr:to>
      <xdr:col>31</xdr:col>
      <xdr:colOff>217622</xdr:colOff>
      <xdr:row>38</xdr:row>
      <xdr:rowOff>27121</xdr:rowOff>
    </xdr:to>
    <xdr:sp macro="" textlink="">
      <xdr:nvSpPr>
        <xdr:cNvPr id="2" name="Nach oben gebogener Pfeil 1"/>
        <xdr:cNvSpPr/>
      </xdr:nvSpPr>
      <xdr:spPr>
        <a:xfrm rot="10800000" flipH="1">
          <a:off x="17411700" y="7356609"/>
          <a:ext cx="1122497" cy="976312"/>
        </a:xfrm>
        <a:prstGeom prst="bent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230188</xdr:colOff>
      <xdr:row>39</xdr:row>
      <xdr:rowOff>31751</xdr:rowOff>
    </xdr:from>
    <xdr:to>
      <xdr:col>31</xdr:col>
      <xdr:colOff>350574</xdr:colOff>
      <xdr:row>43</xdr:row>
      <xdr:rowOff>166688</xdr:rowOff>
    </xdr:to>
    <xdr:sp macro="" textlink="">
      <xdr:nvSpPr>
        <xdr:cNvPr id="3" name="Flussdiagramm: Karte 2"/>
        <xdr:cNvSpPr/>
      </xdr:nvSpPr>
      <xdr:spPr>
        <a:xfrm>
          <a:off x="17927638" y="8575676"/>
          <a:ext cx="739511" cy="915987"/>
        </a:xfrm>
        <a:prstGeom prst="flowChartPunchedCar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333375</xdr:colOff>
      <xdr:row>33</xdr:row>
      <xdr:rowOff>50934</xdr:rowOff>
    </xdr:from>
    <xdr:to>
      <xdr:col>31</xdr:col>
      <xdr:colOff>217622</xdr:colOff>
      <xdr:row>38</xdr:row>
      <xdr:rowOff>27121</xdr:rowOff>
    </xdr:to>
    <xdr:sp macro="" textlink="">
      <xdr:nvSpPr>
        <xdr:cNvPr id="3" name="Nach oben gebogener Pfeil 2"/>
        <xdr:cNvSpPr/>
      </xdr:nvSpPr>
      <xdr:spPr>
        <a:xfrm rot="10800000" flipH="1">
          <a:off x="17299781" y="7385184"/>
          <a:ext cx="1122497" cy="976312"/>
        </a:xfrm>
        <a:prstGeom prst="bent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230188</xdr:colOff>
      <xdr:row>39</xdr:row>
      <xdr:rowOff>31751</xdr:rowOff>
    </xdr:from>
    <xdr:to>
      <xdr:col>31</xdr:col>
      <xdr:colOff>350574</xdr:colOff>
      <xdr:row>43</xdr:row>
      <xdr:rowOff>166688</xdr:rowOff>
    </xdr:to>
    <xdr:sp macro="" textlink="">
      <xdr:nvSpPr>
        <xdr:cNvPr id="5" name="Flussdiagramm: Karte 4"/>
        <xdr:cNvSpPr/>
      </xdr:nvSpPr>
      <xdr:spPr>
        <a:xfrm>
          <a:off x="17815719" y="8604251"/>
          <a:ext cx="739511" cy="920750"/>
        </a:xfrm>
        <a:prstGeom prst="flowChartPunchedCar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7"/>
  <sheetViews>
    <sheetView tabSelected="1" topLeftCell="C25" zoomScale="80" zoomScaleNormal="80" workbookViewId="0">
      <selection activeCell="AB54" sqref="AB54:AC76"/>
    </sheetView>
  </sheetViews>
  <sheetFormatPr baseColWidth="10" defaultRowHeight="15" x14ac:dyDescent="0.25"/>
  <cols>
    <col min="1" max="1" width="13.5703125" customWidth="1"/>
    <col min="2" max="2" width="9" customWidth="1"/>
    <col min="3" max="3" width="4.7109375" customWidth="1"/>
    <col min="4" max="4" width="7.140625" customWidth="1"/>
    <col min="5" max="5" width="10.7109375" customWidth="1"/>
    <col min="6" max="6" width="6" customWidth="1"/>
    <col min="7" max="7" width="6.28515625" customWidth="1"/>
    <col min="8" max="8" width="5.42578125" customWidth="1"/>
    <col min="9" max="9" width="13.85546875" customWidth="1"/>
    <col min="10" max="10" width="6.42578125" customWidth="1"/>
    <col min="11" max="12" width="6.85546875" customWidth="1"/>
    <col min="13" max="13" width="14.28515625" style="10" customWidth="1"/>
    <col min="14" max="14" width="6.140625" customWidth="1"/>
    <col min="15" max="15" width="6" customWidth="1"/>
    <col min="16" max="16" width="7.42578125" customWidth="1"/>
    <col min="17" max="17" width="14.7109375" customWidth="1"/>
    <col min="18" max="18" width="6.140625" customWidth="1"/>
    <col min="19" max="19" width="9.42578125" customWidth="1"/>
    <col min="20" max="20" width="6.5703125" customWidth="1"/>
    <col min="21" max="21" width="14.28515625" customWidth="1"/>
    <col min="22" max="22" width="6.42578125" customWidth="1"/>
    <col min="23" max="23" width="8.85546875" customWidth="1"/>
    <col min="24" max="24" width="6.85546875" customWidth="1"/>
    <col min="25" max="25" width="10.85546875" customWidth="1"/>
    <col min="26" max="26" width="5.5703125" customWidth="1"/>
    <col min="27" max="27" width="6.42578125" customWidth="1"/>
    <col min="28" max="28" width="23.28515625" customWidth="1"/>
    <col min="29" max="29" width="11.7109375" customWidth="1"/>
    <col min="30" max="30" width="9.85546875" customWidth="1"/>
    <col min="31" max="35" width="9.28515625" customWidth="1"/>
    <col min="36" max="37" width="4.140625" customWidth="1"/>
    <col min="38" max="38" width="28.42578125" style="44" customWidth="1"/>
    <col min="39" max="39" width="11.42578125" style="44"/>
    <col min="40" max="40" width="1.85546875" style="44" customWidth="1"/>
    <col min="41" max="41" width="27.85546875" style="44" customWidth="1"/>
    <col min="42" max="42" width="12.42578125" style="44" customWidth="1"/>
    <col min="43" max="79" width="11.42578125" style="44"/>
  </cols>
  <sheetData>
    <row r="1" spans="1:79" s="70" customFormat="1" ht="30.75" customHeight="1" x14ac:dyDescent="0.5">
      <c r="A1" s="70" t="s">
        <v>106</v>
      </c>
      <c r="M1" s="71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</row>
    <row r="3" spans="1:79" s="67" customFormat="1" ht="23.25" x14ac:dyDescent="0.35">
      <c r="A3" s="73" t="s">
        <v>120</v>
      </c>
      <c r="M3" s="68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</row>
    <row r="4" spans="1:79" s="67" customFormat="1" ht="23.25" x14ac:dyDescent="0.35">
      <c r="A4" s="73"/>
      <c r="M4" s="68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</row>
    <row r="5" spans="1:79" s="67" customFormat="1" ht="23.25" x14ac:dyDescent="0.35">
      <c r="A5" s="74" t="s">
        <v>109</v>
      </c>
      <c r="M5" s="68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</row>
    <row r="6" spans="1:79" s="67" customFormat="1" ht="23.25" x14ac:dyDescent="0.35">
      <c r="A6" s="74" t="s">
        <v>110</v>
      </c>
      <c r="M6" s="68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</row>
    <row r="7" spans="1:79" s="67" customFormat="1" ht="23.25" x14ac:dyDescent="0.35">
      <c r="A7" s="74" t="s">
        <v>111</v>
      </c>
      <c r="M7" s="68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</row>
    <row r="8" spans="1:79" s="67" customFormat="1" ht="23.25" x14ac:dyDescent="0.35">
      <c r="A8" s="74" t="s">
        <v>112</v>
      </c>
      <c r="M8" s="68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</row>
    <row r="9" spans="1:79" s="67" customFormat="1" ht="18.75" x14ac:dyDescent="0.3">
      <c r="M9" s="68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</row>
    <row r="10" spans="1:79" s="75" customFormat="1" ht="18.75" x14ac:dyDescent="0.3">
      <c r="A10" s="25" t="s">
        <v>114</v>
      </c>
      <c r="M10" s="76"/>
    </row>
    <row r="12" spans="1:79" x14ac:dyDescent="0.25">
      <c r="A12" t="s">
        <v>107</v>
      </c>
    </row>
    <row r="13" spans="1:79" x14ac:dyDescent="0.25">
      <c r="A13" t="s">
        <v>108</v>
      </c>
    </row>
    <row r="14" spans="1:79" x14ac:dyDescent="0.25">
      <c r="A14" t="s">
        <v>67</v>
      </c>
    </row>
    <row r="15" spans="1:79" x14ac:dyDescent="0.25">
      <c r="A15" t="s">
        <v>68</v>
      </c>
    </row>
    <row r="17" spans="1:79" s="25" customFormat="1" ht="18.75" x14ac:dyDescent="0.3">
      <c r="A17" s="25" t="s">
        <v>60</v>
      </c>
      <c r="K17" s="31" t="s">
        <v>65</v>
      </c>
      <c r="M17" s="41"/>
      <c r="AC17" s="32"/>
      <c r="AD17" s="32" t="s">
        <v>83</v>
      </c>
      <c r="AE17" s="32" t="s">
        <v>82</v>
      </c>
      <c r="AF17" s="32" t="s">
        <v>77</v>
      </c>
      <c r="AG17" s="32" t="s">
        <v>79</v>
      </c>
      <c r="AH17" s="32" t="s">
        <v>78</v>
      </c>
      <c r="AI17" s="32" t="s">
        <v>81</v>
      </c>
      <c r="AJ17" s="32"/>
      <c r="AK17" s="3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</row>
    <row r="18" spans="1:79" s="50" customFormat="1" ht="15.75" thickBot="1" x14ac:dyDescent="0.3">
      <c r="K18" s="45" t="s">
        <v>80</v>
      </c>
      <c r="M18" s="51"/>
    </row>
    <row r="19" spans="1:79" ht="15.75" thickBot="1" x14ac:dyDescent="0.3">
      <c r="A19" t="s">
        <v>56</v>
      </c>
      <c r="I19" s="27">
        <v>5.0010000000000003</v>
      </c>
      <c r="M19" s="10" t="s">
        <v>59</v>
      </c>
      <c r="U19" s="27">
        <v>22.8</v>
      </c>
      <c r="AB19" s="17" t="s">
        <v>0</v>
      </c>
      <c r="AD19" s="16">
        <f>R34-AD20*I27</f>
        <v>31.664701768408463</v>
      </c>
      <c r="AE19" s="16">
        <f>(N57-N48)/(I50-I41)*AE20/10</f>
        <v>4543.1731867208036</v>
      </c>
      <c r="AF19" s="16">
        <v>0</v>
      </c>
      <c r="AG19" s="16">
        <f>I41-(AG21*I41/1000)</f>
        <v>0.50404891566265064</v>
      </c>
      <c r="AH19" s="16">
        <f>J26-I19*AH20</f>
        <v>47.847856928764088</v>
      </c>
      <c r="AI19" s="18">
        <f>N48-(10*I41*AI20)</f>
        <v>147.39639278557109</v>
      </c>
      <c r="AJ19" s="13"/>
      <c r="AK19" s="13"/>
      <c r="AN19" s="64"/>
    </row>
    <row r="20" spans="1:79" x14ac:dyDescent="0.25">
      <c r="A20" t="s">
        <v>70</v>
      </c>
      <c r="AB20" s="17" t="s">
        <v>101</v>
      </c>
      <c r="AD20" s="16">
        <f>(R34-R26)/(I27-I19)</f>
        <v>47.05764811669497</v>
      </c>
      <c r="AE20" s="16">
        <f>(V57-V48)/(I50-I41)/10</f>
        <v>54.909819639278567</v>
      </c>
      <c r="AF20" s="16">
        <f>B48/U19</f>
        <v>62.149122807017541</v>
      </c>
      <c r="AG20" s="16">
        <f>(F57-F48)/(U50-U41)/10</f>
        <v>-1030.3448275862079</v>
      </c>
      <c r="AH20" s="16">
        <f>(J34-J26)/(I27-I19)</f>
        <v>70.816265361174942</v>
      </c>
      <c r="AI20" s="18">
        <f>(N57-N48)/(I50-I41)/10</f>
        <v>82.738810955243821</v>
      </c>
      <c r="AJ20" s="13"/>
      <c r="AK20" s="13"/>
      <c r="AN20" s="64"/>
    </row>
    <row r="21" spans="1:79" x14ac:dyDescent="0.25">
      <c r="A21" t="s">
        <v>43</v>
      </c>
      <c r="B21">
        <v>1418</v>
      </c>
      <c r="C21" t="s">
        <v>44</v>
      </c>
      <c r="D21">
        <v>22.893999999999998</v>
      </c>
      <c r="E21" t="s">
        <v>121</v>
      </c>
      <c r="F21">
        <v>59</v>
      </c>
      <c r="G21" t="s">
        <v>45</v>
      </c>
      <c r="H21">
        <v>0.115</v>
      </c>
      <c r="I21" t="s">
        <v>46</v>
      </c>
      <c r="J21">
        <v>402</v>
      </c>
      <c r="K21" t="s">
        <v>47</v>
      </c>
      <c r="L21">
        <v>4.9779999999999998</v>
      </c>
      <c r="M21" s="10" t="s">
        <v>48</v>
      </c>
      <c r="N21">
        <v>192</v>
      </c>
      <c r="O21" t="s">
        <v>49</v>
      </c>
      <c r="P21">
        <v>5.5E-2</v>
      </c>
      <c r="Q21" t="s">
        <v>50</v>
      </c>
      <c r="R21">
        <v>267</v>
      </c>
      <c r="S21" t="s">
        <v>51</v>
      </c>
      <c r="T21">
        <v>5.0599999999999996</v>
      </c>
      <c r="U21" t="s">
        <v>52</v>
      </c>
      <c r="V21">
        <v>1799</v>
      </c>
      <c r="W21" t="s">
        <v>53</v>
      </c>
      <c r="X21">
        <v>3</v>
      </c>
      <c r="Y21" t="s">
        <v>54</v>
      </c>
      <c r="Z21">
        <v>11</v>
      </c>
      <c r="AB21" s="17" t="s">
        <v>102</v>
      </c>
      <c r="AD21" s="16">
        <f>1000/AD20</f>
        <v>21.250530785562635</v>
      </c>
      <c r="AE21" s="16">
        <f>1000/AE20/10</f>
        <v>1.8211678832116784</v>
      </c>
      <c r="AF21" s="16">
        <f>1000/AF20</f>
        <v>16.090331686661962</v>
      </c>
      <c r="AG21" s="16">
        <f>100/AG20</f>
        <v>-9.705488621151262E-2</v>
      </c>
      <c r="AH21" s="16">
        <f>1000/AH20</f>
        <v>14.12104966139955</v>
      </c>
      <c r="AI21" s="16">
        <f>100/AI20</f>
        <v>1.2086226384627805</v>
      </c>
      <c r="AJ21" s="13"/>
      <c r="AK21" s="13"/>
      <c r="AN21" s="64"/>
    </row>
    <row r="22" spans="1:79" x14ac:dyDescent="0.25">
      <c r="A22" t="s">
        <v>43</v>
      </c>
      <c r="B22">
        <v>1418</v>
      </c>
      <c r="C22" t="s">
        <v>44</v>
      </c>
      <c r="D22">
        <v>22.893999999999998</v>
      </c>
      <c r="E22" t="s">
        <v>121</v>
      </c>
      <c r="F22">
        <v>59</v>
      </c>
      <c r="G22" t="s">
        <v>45</v>
      </c>
      <c r="H22">
        <v>0.115</v>
      </c>
      <c r="I22" t="s">
        <v>46</v>
      </c>
      <c r="J22">
        <v>402</v>
      </c>
      <c r="K22" t="s">
        <v>47</v>
      </c>
      <c r="L22">
        <v>4.9779999999999998</v>
      </c>
      <c r="M22" s="10" t="s">
        <v>48</v>
      </c>
      <c r="N22">
        <v>192</v>
      </c>
      <c r="O22" t="s">
        <v>49</v>
      </c>
      <c r="P22">
        <v>5.5E-2</v>
      </c>
      <c r="Q22" t="s">
        <v>50</v>
      </c>
      <c r="R22">
        <v>267</v>
      </c>
      <c r="S22" t="s">
        <v>51</v>
      </c>
      <c r="T22">
        <v>5.0599999999999996</v>
      </c>
      <c r="U22" t="s">
        <v>52</v>
      </c>
      <c r="V22">
        <v>1799</v>
      </c>
      <c r="W22" t="s">
        <v>53</v>
      </c>
      <c r="X22">
        <v>3</v>
      </c>
      <c r="Y22" t="s">
        <v>54</v>
      </c>
      <c r="Z22">
        <v>11</v>
      </c>
      <c r="AC22" s="4"/>
      <c r="AD22" s="5"/>
      <c r="AE22" s="5"/>
      <c r="AF22" s="5"/>
      <c r="AG22" s="4"/>
      <c r="AH22" s="4"/>
      <c r="AI22" s="12"/>
      <c r="AJ22" s="12"/>
      <c r="AK22" s="12"/>
      <c r="AN22" s="64"/>
    </row>
    <row r="23" spans="1:79" x14ac:dyDescent="0.25">
      <c r="A23" t="s">
        <v>43</v>
      </c>
      <c r="B23">
        <v>1418</v>
      </c>
      <c r="C23" t="s">
        <v>44</v>
      </c>
      <c r="D23">
        <v>22.893999999999998</v>
      </c>
      <c r="E23" t="s">
        <v>121</v>
      </c>
      <c r="F23">
        <v>59</v>
      </c>
      <c r="G23" t="s">
        <v>45</v>
      </c>
      <c r="H23">
        <v>0.115</v>
      </c>
      <c r="I23" t="s">
        <v>46</v>
      </c>
      <c r="J23">
        <v>402</v>
      </c>
      <c r="K23" t="s">
        <v>47</v>
      </c>
      <c r="L23">
        <v>4.9779999999999998</v>
      </c>
      <c r="M23" s="10" t="s">
        <v>48</v>
      </c>
      <c r="N23">
        <v>192</v>
      </c>
      <c r="O23" t="s">
        <v>49</v>
      </c>
      <c r="P23">
        <v>5.5E-2</v>
      </c>
      <c r="Q23" t="s">
        <v>50</v>
      </c>
      <c r="R23">
        <v>267</v>
      </c>
      <c r="S23" t="s">
        <v>51</v>
      </c>
      <c r="T23">
        <v>5.0599999999999996</v>
      </c>
      <c r="U23" t="s">
        <v>52</v>
      </c>
      <c r="V23">
        <v>1799</v>
      </c>
      <c r="W23" t="s">
        <v>53</v>
      </c>
      <c r="X23">
        <v>3</v>
      </c>
      <c r="Y23" t="s">
        <v>54</v>
      </c>
      <c r="Z23">
        <v>11</v>
      </c>
      <c r="AD23" s="10"/>
      <c r="AE23" s="3"/>
      <c r="AF23" s="8"/>
      <c r="AH23" s="3"/>
      <c r="AI23" s="11"/>
      <c r="AJ23" s="10"/>
      <c r="AK23" s="10"/>
      <c r="AN23" s="49"/>
    </row>
    <row r="24" spans="1:79" x14ac:dyDescent="0.25">
      <c r="A24" t="s">
        <v>43</v>
      </c>
      <c r="B24">
        <v>1417</v>
      </c>
      <c r="C24" t="s">
        <v>44</v>
      </c>
      <c r="D24">
        <v>22.891999999999999</v>
      </c>
      <c r="E24" t="s">
        <v>121</v>
      </c>
      <c r="F24">
        <v>59</v>
      </c>
      <c r="G24" t="s">
        <v>45</v>
      </c>
      <c r="H24">
        <v>0.115</v>
      </c>
      <c r="I24" t="s">
        <v>46</v>
      </c>
      <c r="J24">
        <v>402</v>
      </c>
      <c r="K24" t="s">
        <v>47</v>
      </c>
      <c r="L24">
        <v>4.9779999999999998</v>
      </c>
      <c r="M24" s="10" t="s">
        <v>48</v>
      </c>
      <c r="N24">
        <v>192</v>
      </c>
      <c r="O24" t="s">
        <v>49</v>
      </c>
      <c r="P24">
        <v>5.5E-2</v>
      </c>
      <c r="Q24" t="s">
        <v>50</v>
      </c>
      <c r="R24">
        <v>267</v>
      </c>
      <c r="S24" t="s">
        <v>51</v>
      </c>
      <c r="T24">
        <v>5.0599999999999996</v>
      </c>
      <c r="U24" t="s">
        <v>52</v>
      </c>
      <c r="V24">
        <v>1799</v>
      </c>
      <c r="W24" t="s">
        <v>53</v>
      </c>
      <c r="X24">
        <v>3</v>
      </c>
      <c r="Y24" t="s">
        <v>54</v>
      </c>
      <c r="Z24">
        <v>11</v>
      </c>
      <c r="AD24" s="10"/>
      <c r="AE24" s="7"/>
      <c r="AF24" s="8"/>
      <c r="AH24" s="6"/>
      <c r="AI24" s="10"/>
      <c r="AJ24" s="10"/>
      <c r="AK24" s="10"/>
      <c r="AN24" s="49"/>
    </row>
    <row r="25" spans="1:79" x14ac:dyDescent="0.25">
      <c r="A25" t="s">
        <v>43</v>
      </c>
      <c r="B25">
        <v>1418</v>
      </c>
      <c r="C25" t="s">
        <v>44</v>
      </c>
      <c r="D25">
        <v>22.893000000000001</v>
      </c>
      <c r="E25" t="s">
        <v>121</v>
      </c>
      <c r="F25">
        <v>59</v>
      </c>
      <c r="G25" t="s">
        <v>45</v>
      </c>
      <c r="H25">
        <v>0.115</v>
      </c>
      <c r="I25" t="s">
        <v>46</v>
      </c>
      <c r="J25">
        <v>402</v>
      </c>
      <c r="K25" t="s">
        <v>47</v>
      </c>
      <c r="L25">
        <v>4.9779999999999998</v>
      </c>
      <c r="M25" s="10" t="s">
        <v>48</v>
      </c>
      <c r="N25">
        <v>192</v>
      </c>
      <c r="O25" t="s">
        <v>49</v>
      </c>
      <c r="P25">
        <v>5.5E-2</v>
      </c>
      <c r="Q25" t="s">
        <v>50</v>
      </c>
      <c r="R25">
        <v>267</v>
      </c>
      <c r="S25" t="s">
        <v>51</v>
      </c>
      <c r="T25">
        <v>5.0599999999999996</v>
      </c>
      <c r="U25" t="s">
        <v>52</v>
      </c>
      <c r="V25">
        <v>1799</v>
      </c>
      <c r="W25" t="s">
        <v>53</v>
      </c>
      <c r="X25">
        <v>3</v>
      </c>
      <c r="Y25" t="s">
        <v>54</v>
      </c>
      <c r="Z25">
        <v>11</v>
      </c>
      <c r="AD25" s="10"/>
      <c r="AE25" s="3"/>
      <c r="AF25" s="8"/>
      <c r="AH25" s="3"/>
      <c r="AI25" s="10"/>
      <c r="AJ25" s="10"/>
      <c r="AK25" s="10"/>
      <c r="AN25" s="49"/>
    </row>
    <row r="26" spans="1:79" ht="15.75" thickBot="1" x14ac:dyDescent="0.3">
      <c r="B26" s="29">
        <f>SUM(B21:B25)/5</f>
        <v>1417.8</v>
      </c>
      <c r="J26" s="29">
        <f>SUM(J21:J25)/5</f>
        <v>402</v>
      </c>
      <c r="R26" s="29">
        <f>SUM(R21:R25)/5</f>
        <v>267</v>
      </c>
      <c r="AD26" s="10"/>
      <c r="AE26" s="3"/>
      <c r="AF26" s="8"/>
      <c r="AH26" s="3"/>
      <c r="AI26" s="10"/>
      <c r="AJ26" s="10"/>
      <c r="AK26" s="10"/>
      <c r="AN26" s="49"/>
    </row>
    <row r="27" spans="1:79" ht="15.75" thickBot="1" x14ac:dyDescent="0.3">
      <c r="A27" t="s">
        <v>57</v>
      </c>
      <c r="I27" s="27">
        <v>15.01</v>
      </c>
      <c r="K27" s="2" t="s">
        <v>58</v>
      </c>
      <c r="AD27" s="10"/>
      <c r="AF27" s="8"/>
      <c r="AH27" s="3"/>
      <c r="AI27" s="10"/>
      <c r="AJ27" s="10"/>
      <c r="AK27" s="10"/>
      <c r="AN27" s="49"/>
    </row>
    <row r="28" spans="1:79" ht="15.75" thickBot="1" x14ac:dyDescent="0.3">
      <c r="A28" t="s">
        <v>70</v>
      </c>
      <c r="AD28" s="10"/>
      <c r="AE28" s="3"/>
      <c r="AF28" s="8"/>
      <c r="AH28" s="3"/>
      <c r="AI28" s="10"/>
      <c r="AJ28" s="10"/>
      <c r="AK28" s="10"/>
      <c r="AN28" s="49"/>
    </row>
    <row r="29" spans="1:79" x14ac:dyDescent="0.25">
      <c r="A29" t="s">
        <v>43</v>
      </c>
      <c r="B29">
        <v>1407</v>
      </c>
      <c r="C29" t="s">
        <v>44</v>
      </c>
      <c r="D29">
        <v>22.716999999999999</v>
      </c>
      <c r="E29" t="s">
        <v>121</v>
      </c>
      <c r="F29">
        <v>189</v>
      </c>
      <c r="G29" t="s">
        <v>45</v>
      </c>
      <c r="H29">
        <v>0.45</v>
      </c>
      <c r="I29" t="s">
        <v>46</v>
      </c>
      <c r="J29">
        <v>1111</v>
      </c>
      <c r="K29" t="s">
        <v>47</v>
      </c>
      <c r="L29">
        <v>14.935</v>
      </c>
      <c r="M29" s="10" t="s">
        <v>48</v>
      </c>
      <c r="N29">
        <v>218</v>
      </c>
      <c r="O29" t="s">
        <v>49</v>
      </c>
      <c r="P29">
        <v>8.7999999999999995E-2</v>
      </c>
      <c r="Q29" t="s">
        <v>50</v>
      </c>
      <c r="R29">
        <v>738</v>
      </c>
      <c r="S29" t="s">
        <v>51</v>
      </c>
      <c r="T29">
        <v>15.05</v>
      </c>
      <c r="U29" t="s">
        <v>52</v>
      </c>
      <c r="V29">
        <v>1799</v>
      </c>
      <c r="W29" t="s">
        <v>53</v>
      </c>
      <c r="X29">
        <v>3</v>
      </c>
      <c r="Y29" t="s">
        <v>54</v>
      </c>
      <c r="Z29">
        <v>11</v>
      </c>
      <c r="AB29" s="36" t="s">
        <v>1</v>
      </c>
      <c r="AC29" s="37">
        <f>AD19</f>
        <v>31.664701768408463</v>
      </c>
      <c r="AD29" s="11"/>
      <c r="AE29" s="3"/>
      <c r="AF29" s="8"/>
      <c r="AG29" s="6"/>
      <c r="AH29" s="3"/>
      <c r="AI29" s="10"/>
      <c r="AJ29" s="10"/>
      <c r="AK29" s="10"/>
      <c r="AN29" s="49"/>
    </row>
    <row r="30" spans="1:79" x14ac:dyDescent="0.25">
      <c r="A30" t="s">
        <v>43</v>
      </c>
      <c r="B30">
        <v>1407</v>
      </c>
      <c r="C30" t="s">
        <v>44</v>
      </c>
      <c r="D30">
        <v>22.716999999999999</v>
      </c>
      <c r="E30" t="s">
        <v>121</v>
      </c>
      <c r="F30">
        <v>190</v>
      </c>
      <c r="G30" t="s">
        <v>45</v>
      </c>
      <c r="H30">
        <v>0.45100000000000001</v>
      </c>
      <c r="I30" t="s">
        <v>46</v>
      </c>
      <c r="J30">
        <v>1111</v>
      </c>
      <c r="K30" t="s">
        <v>47</v>
      </c>
      <c r="L30">
        <v>14.935</v>
      </c>
      <c r="M30" s="10" t="s">
        <v>48</v>
      </c>
      <c r="N30">
        <v>220</v>
      </c>
      <c r="O30" t="s">
        <v>49</v>
      </c>
      <c r="P30">
        <v>8.7999999999999995E-2</v>
      </c>
      <c r="Q30" t="s">
        <v>50</v>
      </c>
      <c r="R30">
        <v>738</v>
      </c>
      <c r="S30" t="s">
        <v>51</v>
      </c>
      <c r="T30">
        <v>15.05</v>
      </c>
      <c r="U30" t="s">
        <v>52</v>
      </c>
      <c r="V30">
        <v>1799</v>
      </c>
      <c r="W30" t="s">
        <v>53</v>
      </c>
      <c r="X30">
        <v>3</v>
      </c>
      <c r="Y30" t="s">
        <v>54</v>
      </c>
      <c r="Z30">
        <v>11</v>
      </c>
      <c r="AB30" s="15" t="s">
        <v>2</v>
      </c>
      <c r="AC30" s="35">
        <f>AD20</f>
        <v>47.05764811669497</v>
      </c>
      <c r="AD30" s="10"/>
      <c r="AE30" s="3"/>
      <c r="AF30" s="8"/>
      <c r="AH30" s="3"/>
      <c r="AI30" s="10"/>
      <c r="AJ30" s="10"/>
      <c r="AK30" s="10"/>
      <c r="AN30" s="49"/>
    </row>
    <row r="31" spans="1:79" x14ac:dyDescent="0.25">
      <c r="A31" t="s">
        <v>43</v>
      </c>
      <c r="B31">
        <v>1407</v>
      </c>
      <c r="C31" t="s">
        <v>44</v>
      </c>
      <c r="D31">
        <v>22.716999999999999</v>
      </c>
      <c r="E31" t="s">
        <v>121</v>
      </c>
      <c r="F31">
        <v>190</v>
      </c>
      <c r="G31" t="s">
        <v>45</v>
      </c>
      <c r="H31">
        <v>0.45</v>
      </c>
      <c r="I31" t="s">
        <v>46</v>
      </c>
      <c r="J31">
        <v>1111</v>
      </c>
      <c r="K31" t="s">
        <v>47</v>
      </c>
      <c r="L31">
        <v>14.935</v>
      </c>
      <c r="M31" s="10" t="s">
        <v>48</v>
      </c>
      <c r="N31">
        <v>220</v>
      </c>
      <c r="O31" t="s">
        <v>49</v>
      </c>
      <c r="P31">
        <v>8.7999999999999995E-2</v>
      </c>
      <c r="Q31" t="s">
        <v>50</v>
      </c>
      <c r="R31">
        <v>738</v>
      </c>
      <c r="S31" t="s">
        <v>51</v>
      </c>
      <c r="T31">
        <v>15.05</v>
      </c>
      <c r="U31" t="s">
        <v>52</v>
      </c>
      <c r="V31">
        <v>1799</v>
      </c>
      <c r="W31" t="s">
        <v>53</v>
      </c>
      <c r="X31">
        <v>3</v>
      </c>
      <c r="Y31" t="s">
        <v>54</v>
      </c>
      <c r="Z31">
        <v>11</v>
      </c>
      <c r="AB31" s="15" t="s">
        <v>3</v>
      </c>
      <c r="AC31" s="35">
        <f>AD21</f>
        <v>21.250530785562635</v>
      </c>
      <c r="AD31" s="10"/>
      <c r="AE31" s="3"/>
      <c r="AF31" s="8"/>
      <c r="AH31" s="3"/>
      <c r="AI31" s="10"/>
      <c r="AJ31" s="10"/>
      <c r="AK31" s="10"/>
      <c r="AN31" s="49"/>
    </row>
    <row r="32" spans="1:79" x14ac:dyDescent="0.25">
      <c r="A32" t="s">
        <v>43</v>
      </c>
      <c r="B32">
        <v>1407</v>
      </c>
      <c r="C32" t="s">
        <v>44</v>
      </c>
      <c r="D32">
        <v>22.716999999999999</v>
      </c>
      <c r="E32" t="s">
        <v>121</v>
      </c>
      <c r="F32">
        <v>190</v>
      </c>
      <c r="G32" t="s">
        <v>45</v>
      </c>
      <c r="H32">
        <v>0.45100000000000001</v>
      </c>
      <c r="I32" t="s">
        <v>46</v>
      </c>
      <c r="J32">
        <v>1111</v>
      </c>
      <c r="K32" t="s">
        <v>47</v>
      </c>
      <c r="L32">
        <v>14.933999999999999</v>
      </c>
      <c r="M32" s="10" t="s">
        <v>48</v>
      </c>
      <c r="N32">
        <v>220</v>
      </c>
      <c r="O32" t="s">
        <v>49</v>
      </c>
      <c r="P32">
        <v>8.7999999999999995E-2</v>
      </c>
      <c r="Q32" t="s">
        <v>50</v>
      </c>
      <c r="R32">
        <v>738</v>
      </c>
      <c r="S32" t="s">
        <v>51</v>
      </c>
      <c r="T32">
        <v>15.05</v>
      </c>
      <c r="U32" t="s">
        <v>52</v>
      </c>
      <c r="V32">
        <v>1799</v>
      </c>
      <c r="W32" t="s">
        <v>53</v>
      </c>
      <c r="X32">
        <v>3</v>
      </c>
      <c r="Y32" t="s">
        <v>54</v>
      </c>
      <c r="Z32">
        <v>11</v>
      </c>
      <c r="AB32" s="14"/>
      <c r="AC32" s="34"/>
      <c r="AD32" s="10"/>
      <c r="AE32" s="3"/>
      <c r="AF32" s="8"/>
      <c r="AH32" s="3"/>
      <c r="AI32" s="10"/>
      <c r="AJ32" s="10"/>
      <c r="AK32" s="10"/>
      <c r="AN32" s="49"/>
    </row>
    <row r="33" spans="1:79" x14ac:dyDescent="0.25">
      <c r="A33" t="s">
        <v>43</v>
      </c>
      <c r="B33">
        <v>1407</v>
      </c>
      <c r="C33" t="s">
        <v>44</v>
      </c>
      <c r="D33">
        <v>22.716999999999999</v>
      </c>
      <c r="E33" t="s">
        <v>121</v>
      </c>
      <c r="F33">
        <v>190</v>
      </c>
      <c r="G33" t="s">
        <v>45</v>
      </c>
      <c r="H33">
        <v>0.45</v>
      </c>
      <c r="I33" t="s">
        <v>46</v>
      </c>
      <c r="J33">
        <v>1110</v>
      </c>
      <c r="K33" t="s">
        <v>47</v>
      </c>
      <c r="L33">
        <v>14.933</v>
      </c>
      <c r="M33" s="10" t="s">
        <v>48</v>
      </c>
      <c r="N33">
        <v>220</v>
      </c>
      <c r="O33" t="s">
        <v>49</v>
      </c>
      <c r="P33">
        <v>8.7999999999999995E-2</v>
      </c>
      <c r="Q33" t="s">
        <v>50</v>
      </c>
      <c r="R33">
        <v>738</v>
      </c>
      <c r="S33" t="s">
        <v>51</v>
      </c>
      <c r="T33">
        <v>15.05</v>
      </c>
      <c r="U33" t="s">
        <v>52</v>
      </c>
      <c r="V33">
        <v>1799</v>
      </c>
      <c r="W33" t="s">
        <v>53</v>
      </c>
      <c r="X33">
        <v>3</v>
      </c>
      <c r="Y33" t="s">
        <v>54</v>
      </c>
      <c r="Z33">
        <v>11</v>
      </c>
      <c r="AB33" s="15" t="s">
        <v>4</v>
      </c>
      <c r="AC33" s="35">
        <v>50</v>
      </c>
      <c r="AD33" s="10"/>
      <c r="AE33" s="3"/>
      <c r="AF33" s="8"/>
      <c r="AH33" s="3"/>
      <c r="AI33" s="10"/>
      <c r="AJ33" s="10"/>
      <c r="AK33" s="10"/>
      <c r="AN33" s="49"/>
    </row>
    <row r="34" spans="1:79" x14ac:dyDescent="0.25">
      <c r="B34" s="29">
        <f>SUM(B29:B33)/5</f>
        <v>1407</v>
      </c>
      <c r="J34" s="29">
        <f>SUM(J29:J33)/5</f>
        <v>1110.8</v>
      </c>
      <c r="R34" s="29">
        <f>SUM(R29:R33)/5</f>
        <v>738</v>
      </c>
      <c r="AB34" s="15" t="s">
        <v>5</v>
      </c>
      <c r="AC34" s="35">
        <f>AE20</f>
        <v>54.909819639278567</v>
      </c>
      <c r="AD34" s="10"/>
      <c r="AE34" s="3"/>
      <c r="AF34" s="8"/>
      <c r="AH34" s="3"/>
      <c r="AI34" s="10"/>
      <c r="AJ34" s="10"/>
      <c r="AK34" s="10"/>
      <c r="AN34" s="49"/>
    </row>
    <row r="35" spans="1:79" x14ac:dyDescent="0.25">
      <c r="B35" s="29"/>
      <c r="J35" s="29"/>
      <c r="R35" s="29"/>
      <c r="AB35" s="15" t="s">
        <v>6</v>
      </c>
      <c r="AC35" s="35">
        <f>AE21</f>
        <v>1.8211678832116784</v>
      </c>
      <c r="AD35" s="10"/>
      <c r="AE35" s="3"/>
      <c r="AF35" s="8"/>
      <c r="AH35" s="3"/>
      <c r="AI35" s="23"/>
      <c r="AJ35" s="10"/>
      <c r="AK35" s="10"/>
      <c r="AN35" s="49"/>
    </row>
    <row r="36" spans="1:79" s="25" customFormat="1" ht="15" customHeight="1" x14ac:dyDescent="0.3">
      <c r="A36" t="s">
        <v>115</v>
      </c>
      <c r="B36" s="29"/>
      <c r="C36"/>
      <c r="D36"/>
      <c r="E36"/>
      <c r="F36"/>
      <c r="G36"/>
      <c r="H36"/>
      <c r="I36"/>
      <c r="J36" s="29"/>
      <c r="K36"/>
      <c r="L36"/>
      <c r="M36" s="10"/>
      <c r="N36"/>
      <c r="O36"/>
      <c r="P36"/>
      <c r="Q36"/>
      <c r="R36" s="29"/>
      <c r="S36"/>
      <c r="T36"/>
      <c r="U36"/>
      <c r="V36"/>
      <c r="W36"/>
      <c r="X36"/>
      <c r="Y36"/>
      <c r="Z36"/>
      <c r="AA36"/>
      <c r="AB36" s="15"/>
      <c r="AC36" s="35"/>
      <c r="AD36" s="10"/>
      <c r="AE36" s="3"/>
      <c r="AF36" s="8"/>
      <c r="AG36"/>
      <c r="AH36" s="3"/>
      <c r="AI36" s="10"/>
      <c r="AJ36" s="10"/>
      <c r="AK36" s="10"/>
      <c r="AL36" s="42"/>
      <c r="AM36" s="42"/>
      <c r="AN36" s="49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</row>
    <row r="37" spans="1:79" s="42" customFormat="1" ht="1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 s="10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15" t="s">
        <v>93</v>
      </c>
      <c r="AC37" s="35">
        <f>AF19</f>
        <v>0</v>
      </c>
      <c r="AD37" s="46"/>
      <c r="AE37" s="47"/>
      <c r="AF37" s="48"/>
      <c r="AG37" s="44"/>
      <c r="AH37" s="47"/>
      <c r="AI37" s="46"/>
      <c r="AJ37" s="46"/>
      <c r="AK37" s="46"/>
      <c r="AN37" s="49"/>
    </row>
    <row r="38" spans="1:79" ht="18.75" x14ac:dyDescent="0.3">
      <c r="A38" s="25" t="s">
        <v>62</v>
      </c>
      <c r="B38" s="25"/>
      <c r="C38" s="25"/>
      <c r="D38" s="25"/>
      <c r="E38" s="25"/>
      <c r="F38" s="25"/>
      <c r="G38" s="25"/>
      <c r="H38" s="25"/>
      <c r="I38" s="25"/>
      <c r="J38" s="25"/>
      <c r="K38" s="31" t="s">
        <v>61</v>
      </c>
      <c r="L38" s="25"/>
      <c r="M38" s="41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5" t="s">
        <v>94</v>
      </c>
      <c r="AC38" s="35">
        <f>AF20</f>
        <v>62.149122807017541</v>
      </c>
      <c r="AN38" s="49"/>
    </row>
    <row r="39" spans="1:79" ht="18.75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5" t="s">
        <v>66</v>
      </c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15" t="s">
        <v>95</v>
      </c>
      <c r="AC39" s="35">
        <f>AF21</f>
        <v>16.090331686661962</v>
      </c>
      <c r="AD39" s="10"/>
      <c r="AE39" s="7"/>
      <c r="AF39" s="8"/>
      <c r="AH39" s="6"/>
      <c r="AI39" s="10"/>
      <c r="AJ39" s="10"/>
      <c r="AK39" s="10"/>
      <c r="AN39" s="49"/>
    </row>
    <row r="40" spans="1:79" ht="15.75" thickBot="1" x14ac:dyDescent="0.3">
      <c r="A40" t="s">
        <v>69</v>
      </c>
      <c r="AB40" s="15"/>
      <c r="AC40" s="35"/>
      <c r="AD40" s="10"/>
      <c r="AE40" s="3"/>
      <c r="AF40" s="8"/>
      <c r="AH40" s="3"/>
      <c r="AI40" s="10"/>
      <c r="AJ40" s="10"/>
      <c r="AK40" s="10"/>
      <c r="AN40" s="49"/>
    </row>
    <row r="41" spans="1:79" ht="15.75" thickBot="1" x14ac:dyDescent="0.3">
      <c r="A41" t="s">
        <v>63</v>
      </c>
      <c r="I41" s="28">
        <v>0.504</v>
      </c>
      <c r="M41" s="10" t="s">
        <v>91</v>
      </c>
      <c r="U41" s="28">
        <v>0.29899999999999999</v>
      </c>
      <c r="AB41" s="15" t="s">
        <v>96</v>
      </c>
      <c r="AC41" s="35">
        <f>AG19</f>
        <v>0.50404891566265064</v>
      </c>
      <c r="AD41" s="10"/>
      <c r="AE41" s="3"/>
      <c r="AF41" s="8"/>
      <c r="AH41" s="3"/>
      <c r="AI41" s="10"/>
      <c r="AJ41" s="10"/>
      <c r="AK41" s="10"/>
      <c r="AN41" s="49"/>
    </row>
    <row r="42" spans="1:79" x14ac:dyDescent="0.25">
      <c r="A42" t="s">
        <v>70</v>
      </c>
      <c r="AB42" s="15" t="s">
        <v>97</v>
      </c>
      <c r="AC42" s="35">
        <f>AG20</f>
        <v>-1030.3448275862079</v>
      </c>
      <c r="AD42" s="10"/>
      <c r="AE42" s="3"/>
      <c r="AF42" s="9"/>
      <c r="AH42" s="3"/>
      <c r="AI42" s="10"/>
      <c r="AJ42" s="10"/>
      <c r="AK42" s="10"/>
    </row>
    <row r="43" spans="1:79" x14ac:dyDescent="0.25">
      <c r="A43" t="s">
        <v>43</v>
      </c>
      <c r="B43">
        <v>1417</v>
      </c>
      <c r="C43" t="s">
        <v>44</v>
      </c>
      <c r="D43">
        <v>22.878</v>
      </c>
      <c r="E43" t="s">
        <v>121</v>
      </c>
      <c r="F43">
        <v>29</v>
      </c>
      <c r="G43" t="s">
        <v>45</v>
      </c>
      <c r="H43">
        <v>3.7999999999999999E-2</v>
      </c>
      <c r="I43" t="s">
        <v>46</v>
      </c>
      <c r="J43">
        <v>69</v>
      </c>
      <c r="K43" t="s">
        <v>47</v>
      </c>
      <c r="L43">
        <v>0.3</v>
      </c>
      <c r="M43" s="10" t="s">
        <v>48</v>
      </c>
      <c r="N43">
        <v>564</v>
      </c>
      <c r="O43" t="s">
        <v>49</v>
      </c>
      <c r="P43">
        <v>0.49199999999999999</v>
      </c>
      <c r="Q43" t="s">
        <v>50</v>
      </c>
      <c r="R43">
        <v>684</v>
      </c>
      <c r="S43" t="s">
        <v>51</v>
      </c>
      <c r="T43">
        <v>13.9</v>
      </c>
      <c r="U43" t="s">
        <v>52</v>
      </c>
      <c r="V43">
        <v>375</v>
      </c>
      <c r="W43" t="s">
        <v>53</v>
      </c>
      <c r="X43">
        <v>0.49</v>
      </c>
      <c r="Y43" t="s">
        <v>54</v>
      </c>
      <c r="Z43">
        <v>11</v>
      </c>
      <c r="AB43" s="15" t="s">
        <v>98</v>
      </c>
      <c r="AC43" s="35">
        <f>AG21</f>
        <v>-9.705488621151262E-2</v>
      </c>
      <c r="AD43" s="10"/>
      <c r="AE43" s="3"/>
      <c r="AF43" s="8"/>
      <c r="AH43" s="3"/>
      <c r="AI43" s="11"/>
      <c r="AJ43" s="10"/>
      <c r="AK43" s="10"/>
      <c r="AM43" s="65"/>
    </row>
    <row r="44" spans="1:79" x14ac:dyDescent="0.25">
      <c r="A44" t="s">
        <v>43</v>
      </c>
      <c r="B44">
        <v>1417</v>
      </c>
      <c r="C44" t="s">
        <v>44</v>
      </c>
      <c r="D44">
        <v>22.878</v>
      </c>
      <c r="E44" t="s">
        <v>121</v>
      </c>
      <c r="F44">
        <v>29</v>
      </c>
      <c r="G44" t="s">
        <v>45</v>
      </c>
      <c r="H44">
        <v>3.7999999999999999E-2</v>
      </c>
      <c r="I44" t="s">
        <v>46</v>
      </c>
      <c r="J44">
        <v>69</v>
      </c>
      <c r="K44" t="s">
        <v>47</v>
      </c>
      <c r="L44">
        <v>0.30099999999999999</v>
      </c>
      <c r="M44" s="10" t="s">
        <v>48</v>
      </c>
      <c r="N44">
        <v>565</v>
      </c>
      <c r="O44" t="s">
        <v>49</v>
      </c>
      <c r="P44">
        <v>0.49199999999999999</v>
      </c>
      <c r="Q44" t="s">
        <v>50</v>
      </c>
      <c r="R44">
        <v>684</v>
      </c>
      <c r="S44" t="s">
        <v>51</v>
      </c>
      <c r="T44">
        <v>13.9</v>
      </c>
      <c r="U44" t="s">
        <v>52</v>
      </c>
      <c r="V44">
        <v>375</v>
      </c>
      <c r="W44" t="s">
        <v>53</v>
      </c>
      <c r="X44">
        <v>0.49</v>
      </c>
      <c r="Y44" t="s">
        <v>54</v>
      </c>
      <c r="Z44">
        <v>11</v>
      </c>
      <c r="AB44" s="15"/>
      <c r="AC44" s="35"/>
      <c r="AE44" s="3"/>
      <c r="AH44" s="3"/>
      <c r="AI44" s="10"/>
      <c r="AJ44" s="10"/>
      <c r="AK44" s="10"/>
      <c r="AM44" s="65"/>
    </row>
    <row r="45" spans="1:79" x14ac:dyDescent="0.25">
      <c r="A45" t="s">
        <v>43</v>
      </c>
      <c r="B45">
        <v>1417</v>
      </c>
      <c r="C45" t="s">
        <v>44</v>
      </c>
      <c r="D45">
        <v>22.878</v>
      </c>
      <c r="E45" t="s">
        <v>121</v>
      </c>
      <c r="F45">
        <v>29</v>
      </c>
      <c r="G45" t="s">
        <v>45</v>
      </c>
      <c r="H45">
        <v>3.7999999999999999E-2</v>
      </c>
      <c r="I45" t="s">
        <v>46</v>
      </c>
      <c r="J45">
        <v>69</v>
      </c>
      <c r="K45" t="s">
        <v>47</v>
      </c>
      <c r="L45">
        <v>0.29899999999999999</v>
      </c>
      <c r="M45" s="10" t="s">
        <v>48</v>
      </c>
      <c r="N45">
        <v>565</v>
      </c>
      <c r="O45" t="s">
        <v>49</v>
      </c>
      <c r="P45">
        <v>0.49199999999999999</v>
      </c>
      <c r="Q45" t="s">
        <v>50</v>
      </c>
      <c r="R45">
        <v>684</v>
      </c>
      <c r="S45" t="s">
        <v>51</v>
      </c>
      <c r="T45">
        <v>13.9</v>
      </c>
      <c r="U45" t="s">
        <v>52</v>
      </c>
      <c r="V45">
        <v>375</v>
      </c>
      <c r="W45" t="s">
        <v>53</v>
      </c>
      <c r="X45">
        <v>0.49</v>
      </c>
      <c r="Y45" t="s">
        <v>54</v>
      </c>
      <c r="Z45">
        <v>11</v>
      </c>
      <c r="AB45" s="15" t="s">
        <v>10</v>
      </c>
      <c r="AC45" s="35">
        <f>AH19</f>
        <v>47.847856928764088</v>
      </c>
      <c r="AD45" s="10"/>
      <c r="AE45" s="3"/>
      <c r="AF45" s="8"/>
      <c r="AH45" s="3"/>
      <c r="AI45" s="10"/>
      <c r="AJ45" s="10"/>
      <c r="AK45" s="10"/>
      <c r="AN45" s="66"/>
      <c r="AO45" s="66"/>
    </row>
    <row r="46" spans="1:79" x14ac:dyDescent="0.25">
      <c r="A46" t="s">
        <v>43</v>
      </c>
      <c r="B46">
        <v>1417</v>
      </c>
      <c r="C46" t="s">
        <v>44</v>
      </c>
      <c r="D46">
        <v>22.878</v>
      </c>
      <c r="E46" t="s">
        <v>121</v>
      </c>
      <c r="F46">
        <v>29</v>
      </c>
      <c r="G46" t="s">
        <v>45</v>
      </c>
      <c r="H46">
        <v>3.7999999999999999E-2</v>
      </c>
      <c r="I46" t="s">
        <v>46</v>
      </c>
      <c r="J46">
        <v>69</v>
      </c>
      <c r="K46" t="s">
        <v>47</v>
      </c>
      <c r="L46">
        <v>0.29899999999999999</v>
      </c>
      <c r="M46" s="10" t="s">
        <v>48</v>
      </c>
      <c r="N46">
        <v>564</v>
      </c>
      <c r="O46" t="s">
        <v>49</v>
      </c>
      <c r="P46">
        <v>0.49199999999999999</v>
      </c>
      <c r="Q46" t="s">
        <v>50</v>
      </c>
      <c r="R46">
        <v>684</v>
      </c>
      <c r="S46" t="s">
        <v>51</v>
      </c>
      <c r="T46">
        <v>13.9</v>
      </c>
      <c r="U46" t="s">
        <v>52</v>
      </c>
      <c r="V46">
        <v>375</v>
      </c>
      <c r="W46" t="s">
        <v>53</v>
      </c>
      <c r="X46">
        <v>0.49</v>
      </c>
      <c r="Y46" t="s">
        <v>54</v>
      </c>
      <c r="Z46">
        <v>11</v>
      </c>
      <c r="AB46" s="15" t="s">
        <v>11</v>
      </c>
      <c r="AC46" s="35">
        <f>AH20</f>
        <v>70.816265361174942</v>
      </c>
      <c r="AD46" s="10"/>
      <c r="AE46" s="3"/>
      <c r="AF46" s="8"/>
      <c r="AH46" s="3"/>
      <c r="AI46" s="10"/>
      <c r="AJ46" s="10"/>
      <c r="AK46" s="10"/>
      <c r="AN46" s="66"/>
      <c r="AO46" s="66"/>
    </row>
    <row r="47" spans="1:79" x14ac:dyDescent="0.25">
      <c r="A47" t="s">
        <v>43</v>
      </c>
      <c r="B47">
        <v>1417</v>
      </c>
      <c r="C47" t="s">
        <v>44</v>
      </c>
      <c r="D47">
        <v>22.878</v>
      </c>
      <c r="E47" t="s">
        <v>121</v>
      </c>
      <c r="F47">
        <v>29</v>
      </c>
      <c r="G47" t="s">
        <v>45</v>
      </c>
      <c r="H47">
        <v>3.7999999999999999E-2</v>
      </c>
      <c r="I47" t="s">
        <v>46</v>
      </c>
      <c r="J47">
        <v>68</v>
      </c>
      <c r="K47" t="s">
        <v>47</v>
      </c>
      <c r="L47">
        <v>0.29799999999999999</v>
      </c>
      <c r="M47" s="10" t="s">
        <v>48</v>
      </c>
      <c r="N47">
        <v>564</v>
      </c>
      <c r="O47" t="s">
        <v>49</v>
      </c>
      <c r="P47">
        <v>0.49199999999999999</v>
      </c>
      <c r="Q47" t="s">
        <v>50</v>
      </c>
      <c r="R47">
        <v>684</v>
      </c>
      <c r="S47" t="s">
        <v>51</v>
      </c>
      <c r="T47">
        <v>13.9</v>
      </c>
      <c r="U47" t="s">
        <v>52</v>
      </c>
      <c r="V47">
        <v>375</v>
      </c>
      <c r="W47" t="s">
        <v>53</v>
      </c>
      <c r="X47">
        <v>0.49</v>
      </c>
      <c r="Y47" t="s">
        <v>54</v>
      </c>
      <c r="Z47">
        <v>11</v>
      </c>
      <c r="AB47" s="15" t="s">
        <v>100</v>
      </c>
      <c r="AC47" s="35">
        <f>AH21</f>
        <v>14.12104966139955</v>
      </c>
      <c r="AD47" s="10"/>
      <c r="AE47" s="3"/>
      <c r="AF47" s="8"/>
      <c r="AH47" s="3"/>
      <c r="AI47" s="10"/>
      <c r="AJ47" s="10"/>
      <c r="AK47" s="10"/>
      <c r="AN47" s="66"/>
      <c r="AO47" s="66"/>
    </row>
    <row r="48" spans="1:79" x14ac:dyDescent="0.25">
      <c r="A48" s="29"/>
      <c r="B48" s="29">
        <f>SUM(B43:B47)/5</f>
        <v>1417</v>
      </c>
      <c r="F48" s="29">
        <f>SUM(F43:F47)/5</f>
        <v>29</v>
      </c>
      <c r="N48" s="29">
        <f>SUM(N43:N47)/5</f>
        <v>564.4</v>
      </c>
      <c r="V48" s="29">
        <f>SUM(V43:V47)/5</f>
        <v>375</v>
      </c>
      <c r="X48" s="6"/>
      <c r="AB48" s="15"/>
      <c r="AC48" s="35"/>
      <c r="AD48" s="10"/>
      <c r="AE48" s="3"/>
      <c r="AF48" s="8"/>
      <c r="AH48" s="3"/>
      <c r="AI48" s="10"/>
      <c r="AJ48" s="10"/>
      <c r="AK48" s="10"/>
      <c r="AN48" s="66"/>
      <c r="AO48" s="66"/>
    </row>
    <row r="49" spans="1:79" ht="15.75" thickBot="1" x14ac:dyDescent="0.3">
      <c r="K49" s="30" t="s">
        <v>119</v>
      </c>
      <c r="N49" s="29"/>
      <c r="V49" s="29"/>
      <c r="X49" s="6"/>
      <c r="AB49" s="15" t="s">
        <v>13</v>
      </c>
      <c r="AC49" s="35">
        <f>AI19</f>
        <v>147.39639278557109</v>
      </c>
      <c r="AD49" s="10"/>
      <c r="AE49" s="38" t="s">
        <v>103</v>
      </c>
      <c r="AF49" s="8"/>
      <c r="AH49" s="3"/>
      <c r="AI49" s="10"/>
      <c r="AJ49" s="10"/>
      <c r="AK49" s="10"/>
      <c r="AN49" s="66"/>
      <c r="AO49" s="66"/>
    </row>
    <row r="50" spans="1:79" ht="15.75" thickBot="1" x14ac:dyDescent="0.3">
      <c r="A50" t="s">
        <v>71</v>
      </c>
      <c r="I50" s="28">
        <v>2.0009999999999999</v>
      </c>
      <c r="M50" s="10" t="s">
        <v>64</v>
      </c>
      <c r="U50" s="28">
        <v>0.27</v>
      </c>
      <c r="AB50" s="15" t="s">
        <v>14</v>
      </c>
      <c r="AC50" s="35">
        <f>AI20</f>
        <v>82.738810955243821</v>
      </c>
      <c r="AD50" s="11"/>
      <c r="AE50" s="3"/>
      <c r="AF50" s="8"/>
      <c r="AG50" s="6"/>
      <c r="AH50" s="3"/>
      <c r="AI50" s="10"/>
      <c r="AJ50" s="10"/>
      <c r="AK50" s="10"/>
      <c r="AN50" s="66"/>
      <c r="AO50" s="66"/>
    </row>
    <row r="51" spans="1:79" ht="15.75" thickBot="1" x14ac:dyDescent="0.3">
      <c r="A51" t="s">
        <v>70</v>
      </c>
      <c r="AB51" s="81" t="s">
        <v>99</v>
      </c>
      <c r="AC51" s="82">
        <f>AI21</f>
        <v>1.2086226384627805</v>
      </c>
      <c r="AD51" s="10"/>
      <c r="AE51" s="3"/>
      <c r="AF51" s="8"/>
      <c r="AH51" s="3"/>
      <c r="AI51" s="10"/>
      <c r="AJ51" s="10"/>
      <c r="AK51" s="10"/>
      <c r="AN51" s="66"/>
      <c r="AO51" s="66"/>
    </row>
    <row r="52" spans="1:79" x14ac:dyDescent="0.25">
      <c r="A52" t="s">
        <v>43</v>
      </c>
      <c r="B52">
        <v>1387</v>
      </c>
      <c r="C52" t="s">
        <v>44</v>
      </c>
      <c r="D52">
        <v>22.390999999999998</v>
      </c>
      <c r="E52" t="s">
        <v>121</v>
      </c>
      <c r="F52">
        <v>327</v>
      </c>
      <c r="G52" t="s">
        <v>45</v>
      </c>
      <c r="H52">
        <v>0.80200000000000005</v>
      </c>
      <c r="I52" t="s">
        <v>46</v>
      </c>
      <c r="J52">
        <v>230</v>
      </c>
      <c r="K52" t="s">
        <v>47</v>
      </c>
      <c r="L52">
        <v>2.56</v>
      </c>
      <c r="M52" s="10" t="s">
        <v>48</v>
      </c>
      <c r="N52">
        <v>1803</v>
      </c>
      <c r="O52" t="s">
        <v>49</v>
      </c>
      <c r="P52">
        <v>1.9450000000000001</v>
      </c>
      <c r="Q52" t="s">
        <v>50</v>
      </c>
      <c r="R52">
        <v>684</v>
      </c>
      <c r="S52" t="s">
        <v>51</v>
      </c>
      <c r="T52">
        <v>13.9</v>
      </c>
      <c r="U52" t="s">
        <v>52</v>
      </c>
      <c r="V52">
        <v>1197</v>
      </c>
      <c r="W52" t="s">
        <v>53</v>
      </c>
      <c r="X52">
        <v>1.94</v>
      </c>
      <c r="Y52" t="s">
        <v>54</v>
      </c>
      <c r="Z52">
        <v>1259</v>
      </c>
      <c r="AD52" s="10"/>
      <c r="AE52" s="3"/>
      <c r="AF52" s="8"/>
      <c r="AH52" s="3"/>
      <c r="AI52" s="10"/>
      <c r="AJ52" s="10"/>
      <c r="AK52" s="10"/>
      <c r="AN52" s="66"/>
      <c r="AO52" s="66"/>
    </row>
    <row r="53" spans="1:79" ht="15.75" thickBot="1" x14ac:dyDescent="0.3">
      <c r="A53" t="s">
        <v>43</v>
      </c>
      <c r="B53">
        <v>1385</v>
      </c>
      <c r="C53" t="s">
        <v>44</v>
      </c>
      <c r="D53">
        <v>22.39</v>
      </c>
      <c r="E53" t="s">
        <v>121</v>
      </c>
      <c r="F53">
        <v>328</v>
      </c>
      <c r="G53" t="s">
        <v>45</v>
      </c>
      <c r="H53">
        <v>0.80200000000000005</v>
      </c>
      <c r="I53" t="s">
        <v>46</v>
      </c>
      <c r="J53">
        <v>230</v>
      </c>
      <c r="K53" t="s">
        <v>47</v>
      </c>
      <c r="L53">
        <v>2.5609999999999999</v>
      </c>
      <c r="M53" s="10" t="s">
        <v>48</v>
      </c>
      <c r="N53">
        <v>1803</v>
      </c>
      <c r="O53" t="s">
        <v>49</v>
      </c>
      <c r="P53">
        <v>1.9450000000000001</v>
      </c>
      <c r="Q53" t="s">
        <v>50</v>
      </c>
      <c r="R53">
        <v>684</v>
      </c>
      <c r="S53" t="s">
        <v>51</v>
      </c>
      <c r="T53">
        <v>13.9</v>
      </c>
      <c r="U53" t="s">
        <v>52</v>
      </c>
      <c r="V53">
        <v>1197</v>
      </c>
      <c r="W53" t="s">
        <v>53</v>
      </c>
      <c r="X53">
        <v>1.94</v>
      </c>
      <c r="Y53" t="s">
        <v>54</v>
      </c>
      <c r="Z53">
        <v>1259</v>
      </c>
      <c r="AD53" s="10"/>
      <c r="AE53" s="3"/>
      <c r="AF53" s="8"/>
      <c r="AG53" s="1"/>
      <c r="AH53" s="3"/>
      <c r="AI53" s="10"/>
      <c r="AJ53" s="10"/>
      <c r="AK53" s="10"/>
      <c r="AN53" s="66"/>
      <c r="AO53" s="66"/>
    </row>
    <row r="54" spans="1:79" x14ac:dyDescent="0.25">
      <c r="A54" t="s">
        <v>43</v>
      </c>
      <c r="B54">
        <v>1387</v>
      </c>
      <c r="C54" t="s">
        <v>44</v>
      </c>
      <c r="D54">
        <v>22.393999999999998</v>
      </c>
      <c r="E54" t="s">
        <v>121</v>
      </c>
      <c r="F54">
        <v>327</v>
      </c>
      <c r="G54" t="s">
        <v>45</v>
      </c>
      <c r="H54">
        <v>0.80200000000000005</v>
      </c>
      <c r="I54" t="s">
        <v>46</v>
      </c>
      <c r="J54">
        <v>230</v>
      </c>
      <c r="K54" t="s">
        <v>47</v>
      </c>
      <c r="L54">
        <v>2.5619999999999998</v>
      </c>
      <c r="M54" s="10" t="s">
        <v>48</v>
      </c>
      <c r="N54">
        <v>1803</v>
      </c>
      <c r="O54" t="s">
        <v>49</v>
      </c>
      <c r="P54">
        <v>1.9450000000000001</v>
      </c>
      <c r="Q54" t="s">
        <v>50</v>
      </c>
      <c r="R54">
        <v>684</v>
      </c>
      <c r="S54" t="s">
        <v>51</v>
      </c>
      <c r="T54">
        <v>13.9</v>
      </c>
      <c r="U54" t="s">
        <v>52</v>
      </c>
      <c r="V54">
        <v>1197</v>
      </c>
      <c r="W54" t="s">
        <v>53</v>
      </c>
      <c r="X54">
        <v>1.94</v>
      </c>
      <c r="Y54" t="s">
        <v>54</v>
      </c>
      <c r="Z54">
        <v>1259</v>
      </c>
      <c r="AB54" s="52" t="s">
        <v>1</v>
      </c>
      <c r="AC54" s="53">
        <v>31.664701768408463</v>
      </c>
      <c r="AD54" s="10"/>
      <c r="AE54" s="3"/>
      <c r="AF54" s="8"/>
      <c r="AG54" s="1"/>
      <c r="AH54" s="3"/>
      <c r="AI54" s="10"/>
      <c r="AJ54" s="10"/>
      <c r="AK54" s="10"/>
      <c r="AN54" s="66"/>
      <c r="AO54" s="66"/>
    </row>
    <row r="55" spans="1:79" x14ac:dyDescent="0.25">
      <c r="A55" t="s">
        <v>43</v>
      </c>
      <c r="B55">
        <v>1387</v>
      </c>
      <c r="C55" t="s">
        <v>44</v>
      </c>
      <c r="D55">
        <v>22.393999999999998</v>
      </c>
      <c r="E55" t="s">
        <v>121</v>
      </c>
      <c r="F55">
        <v>327</v>
      </c>
      <c r="G55" t="s">
        <v>45</v>
      </c>
      <c r="H55">
        <v>0.80200000000000005</v>
      </c>
      <c r="I55" t="s">
        <v>46</v>
      </c>
      <c r="J55">
        <v>230</v>
      </c>
      <c r="K55" t="s">
        <v>47</v>
      </c>
      <c r="L55">
        <v>2.5619999999999998</v>
      </c>
      <c r="M55" s="10" t="s">
        <v>48</v>
      </c>
      <c r="N55">
        <v>1803</v>
      </c>
      <c r="O55" t="s">
        <v>49</v>
      </c>
      <c r="P55">
        <v>1.9450000000000001</v>
      </c>
      <c r="Q55" t="s">
        <v>50</v>
      </c>
      <c r="R55">
        <v>684</v>
      </c>
      <c r="S55" t="s">
        <v>51</v>
      </c>
      <c r="T55">
        <v>13.9</v>
      </c>
      <c r="U55" t="s">
        <v>52</v>
      </c>
      <c r="V55">
        <v>1197</v>
      </c>
      <c r="W55" t="s">
        <v>53</v>
      </c>
      <c r="X55">
        <v>1.94</v>
      </c>
      <c r="Y55" t="s">
        <v>54</v>
      </c>
      <c r="Z55">
        <v>1259</v>
      </c>
      <c r="AB55" s="55" t="s">
        <v>2</v>
      </c>
      <c r="AC55" s="56">
        <v>47.05764811669497</v>
      </c>
      <c r="AD55" s="10"/>
      <c r="AE55" s="3"/>
      <c r="AF55" s="8"/>
      <c r="AG55" s="1"/>
      <c r="AH55" s="3"/>
      <c r="AI55" s="10"/>
      <c r="AJ55" s="10"/>
      <c r="AK55" s="10"/>
      <c r="AN55" s="66"/>
      <c r="AO55" s="66"/>
    </row>
    <row r="56" spans="1:79" x14ac:dyDescent="0.25">
      <c r="A56" t="s">
        <v>43</v>
      </c>
      <c r="B56">
        <v>1387</v>
      </c>
      <c r="C56" t="s">
        <v>44</v>
      </c>
      <c r="D56">
        <v>22.395</v>
      </c>
      <c r="E56" t="s">
        <v>121</v>
      </c>
      <c r="F56">
        <v>330</v>
      </c>
      <c r="G56" t="s">
        <v>45</v>
      </c>
      <c r="H56">
        <v>0.80500000000000005</v>
      </c>
      <c r="I56" t="s">
        <v>46</v>
      </c>
      <c r="J56">
        <v>231</v>
      </c>
      <c r="K56" t="s">
        <v>47</v>
      </c>
      <c r="L56">
        <v>2.5659999999999998</v>
      </c>
      <c r="M56" s="10" t="s">
        <v>48</v>
      </c>
      <c r="N56">
        <v>1803</v>
      </c>
      <c r="O56" t="s">
        <v>49</v>
      </c>
      <c r="P56">
        <v>1.9450000000000001</v>
      </c>
      <c r="Q56" t="s">
        <v>50</v>
      </c>
      <c r="R56">
        <v>684</v>
      </c>
      <c r="S56" t="s">
        <v>51</v>
      </c>
      <c r="T56">
        <v>13.9</v>
      </c>
      <c r="U56" t="s">
        <v>52</v>
      </c>
      <c r="V56">
        <v>1197</v>
      </c>
      <c r="W56" t="s">
        <v>53</v>
      </c>
      <c r="X56">
        <v>1.94</v>
      </c>
      <c r="Y56" t="s">
        <v>54</v>
      </c>
      <c r="Z56">
        <v>1259</v>
      </c>
      <c r="AB56" s="55" t="s">
        <v>3</v>
      </c>
      <c r="AC56" s="56">
        <v>21.250530785562635</v>
      </c>
      <c r="AN56" s="66"/>
      <c r="AO56" s="66"/>
    </row>
    <row r="57" spans="1:79" s="26" customFormat="1" ht="18.75" x14ac:dyDescent="0.3">
      <c r="A57"/>
      <c r="B57" s="29"/>
      <c r="C57"/>
      <c r="D57"/>
      <c r="E57"/>
      <c r="F57" s="29">
        <f>SUM(F52:F56)/5</f>
        <v>327.8</v>
      </c>
      <c r="G57"/>
      <c r="H57"/>
      <c r="I57"/>
      <c r="J57"/>
      <c r="K57"/>
      <c r="L57"/>
      <c r="M57" s="10"/>
      <c r="N57" s="29">
        <f>SUM(N52:N56)/5</f>
        <v>1803</v>
      </c>
      <c r="O57"/>
      <c r="P57"/>
      <c r="Q57"/>
      <c r="R57"/>
      <c r="S57"/>
      <c r="T57"/>
      <c r="U57"/>
      <c r="V57" s="29">
        <f>SUM(V52:V56)/5</f>
        <v>1197</v>
      </c>
      <c r="W57"/>
      <c r="X57"/>
      <c r="Y57"/>
      <c r="Z57"/>
      <c r="AA57"/>
      <c r="AB57" s="55"/>
      <c r="AC57" s="56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59"/>
      <c r="AO57" s="59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</row>
    <row r="58" spans="1:79" s="42" customFormat="1" ht="18.75" x14ac:dyDescent="0.3">
      <c r="A58"/>
      <c r="B58" s="29"/>
      <c r="C58"/>
      <c r="D58"/>
      <c r="E58"/>
      <c r="F58" s="29"/>
      <c r="G58"/>
      <c r="H58"/>
      <c r="I58"/>
      <c r="J58"/>
      <c r="K58"/>
      <c r="L58"/>
      <c r="M58" s="10"/>
      <c r="N58" s="29"/>
      <c r="O58"/>
      <c r="P58"/>
      <c r="Q58"/>
      <c r="R58"/>
      <c r="S58"/>
      <c r="T58"/>
      <c r="U58"/>
      <c r="V58" s="29"/>
      <c r="W58"/>
      <c r="X58"/>
      <c r="Y58"/>
      <c r="Z58"/>
      <c r="AA58"/>
      <c r="AB58" s="55" t="s">
        <v>4</v>
      </c>
      <c r="AC58" s="56">
        <v>50</v>
      </c>
      <c r="AN58" s="59"/>
      <c r="AO58" s="59"/>
    </row>
    <row r="59" spans="1:79" x14ac:dyDescent="0.25">
      <c r="A59" t="s">
        <v>116</v>
      </c>
      <c r="B59" s="29"/>
      <c r="F59" s="29"/>
      <c r="N59" s="29"/>
      <c r="V59" s="29"/>
      <c r="AB59" s="55" t="s">
        <v>5</v>
      </c>
      <c r="AC59" s="56">
        <v>54.909819639278567</v>
      </c>
      <c r="AN59" s="66"/>
      <c r="AO59" s="66"/>
    </row>
    <row r="60" spans="1:79" x14ac:dyDescent="0.25">
      <c r="B60" s="29"/>
      <c r="F60" s="29"/>
      <c r="N60" s="29"/>
      <c r="V60" s="29"/>
      <c r="AB60" s="55" t="s">
        <v>6</v>
      </c>
      <c r="AC60" s="56">
        <v>1.8211678832116784</v>
      </c>
      <c r="AN60" s="66"/>
      <c r="AO60" s="66"/>
    </row>
    <row r="61" spans="1:79" x14ac:dyDescent="0.25">
      <c r="A61" t="s">
        <v>117</v>
      </c>
      <c r="AB61" s="55"/>
      <c r="AC61" s="56"/>
      <c r="AN61" s="66"/>
      <c r="AO61" s="66"/>
    </row>
    <row r="62" spans="1:79" ht="18.75" x14ac:dyDescent="0.3">
      <c r="A62" s="25" t="s">
        <v>88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41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55" t="s">
        <v>93</v>
      </c>
      <c r="AC62" s="56">
        <v>0</v>
      </c>
      <c r="AN62" s="66"/>
      <c r="AO62" s="66"/>
    </row>
    <row r="63" spans="1:79" s="26" customFormat="1" ht="18.75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5" t="s">
        <v>105</v>
      </c>
      <c r="L63" s="44"/>
      <c r="M63" s="4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55" t="s">
        <v>94</v>
      </c>
      <c r="AC63" s="56">
        <v>62.149122807017541</v>
      </c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59"/>
      <c r="AO63" s="59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</row>
    <row r="64" spans="1:79" s="42" customFormat="1" ht="18.75" x14ac:dyDescent="0.3">
      <c r="A64" t="s">
        <v>72</v>
      </c>
      <c r="B64"/>
      <c r="C64"/>
      <c r="D64"/>
      <c r="E64">
        <v>8.41</v>
      </c>
      <c r="F64" s="63" t="s">
        <v>73</v>
      </c>
      <c r="G64">
        <v>1</v>
      </c>
      <c r="H64" t="s">
        <v>74</v>
      </c>
      <c r="I64" s="33" t="s">
        <v>75</v>
      </c>
      <c r="J64"/>
      <c r="K64">
        <f>E64/G64</f>
        <v>8.41</v>
      </c>
      <c r="L64" t="s">
        <v>76</v>
      </c>
      <c r="M64" s="10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55" t="s">
        <v>95</v>
      </c>
      <c r="AC64" s="56">
        <v>16.090331686661962</v>
      </c>
      <c r="AN64" s="59"/>
      <c r="AO64" s="59"/>
    </row>
    <row r="65" spans="1:41" x14ac:dyDescent="0.25">
      <c r="E65">
        <v>17.72</v>
      </c>
      <c r="F65" s="63" t="s">
        <v>73</v>
      </c>
      <c r="G65">
        <v>2</v>
      </c>
      <c r="H65" t="s">
        <v>74</v>
      </c>
      <c r="I65" s="33" t="s">
        <v>75</v>
      </c>
      <c r="K65">
        <f t="shared" ref="K65:K66" si="0">E65/G65</f>
        <v>8.86</v>
      </c>
      <c r="L65" t="s">
        <v>76</v>
      </c>
      <c r="AB65" s="55"/>
      <c r="AC65" s="56"/>
      <c r="AN65" s="66"/>
      <c r="AO65" s="66"/>
    </row>
    <row r="66" spans="1:41" x14ac:dyDescent="0.25">
      <c r="E66">
        <v>38.270000000000003</v>
      </c>
      <c r="F66" s="63" t="s">
        <v>73</v>
      </c>
      <c r="G66">
        <v>4</v>
      </c>
      <c r="H66" t="s">
        <v>74</v>
      </c>
      <c r="I66" s="33" t="s">
        <v>75</v>
      </c>
      <c r="K66">
        <f t="shared" si="0"/>
        <v>9.5675000000000008</v>
      </c>
      <c r="L66" t="s">
        <v>76</v>
      </c>
      <c r="AB66" s="55" t="s">
        <v>96</v>
      </c>
      <c r="AC66" s="56">
        <v>0.50404891566265064</v>
      </c>
      <c r="AN66" s="66"/>
      <c r="AO66" s="66"/>
    </row>
    <row r="67" spans="1:41" x14ac:dyDescent="0.25">
      <c r="AB67" s="57" t="s">
        <v>97</v>
      </c>
      <c r="AC67" s="58">
        <v>-1030.3448275862079</v>
      </c>
      <c r="AN67" s="66"/>
      <c r="AO67" s="66"/>
    </row>
    <row r="68" spans="1:41" ht="18.75" x14ac:dyDescent="0.3">
      <c r="A68" s="25" t="s">
        <v>92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4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55" t="s">
        <v>98</v>
      </c>
      <c r="AC68" s="56">
        <v>-9.705488621151262E-2</v>
      </c>
      <c r="AN68" s="66"/>
      <c r="AO68" s="66"/>
    </row>
    <row r="69" spans="1:41" ht="18.75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5" t="s">
        <v>104</v>
      </c>
      <c r="L69" s="42"/>
      <c r="M69" s="43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55"/>
      <c r="AC69" s="56"/>
      <c r="AN69" s="66"/>
      <c r="AO69" s="66"/>
    </row>
    <row r="70" spans="1:41" x14ac:dyDescent="0.25">
      <c r="E70" t="s">
        <v>85</v>
      </c>
      <c r="I70" s="39" t="s">
        <v>86</v>
      </c>
      <c r="M70" s="10" t="s">
        <v>87</v>
      </c>
      <c r="Q70" t="s">
        <v>89</v>
      </c>
      <c r="U70" t="s">
        <v>90</v>
      </c>
      <c r="AB70" s="55" t="s">
        <v>10</v>
      </c>
      <c r="AC70" s="56">
        <v>47.847856928764088</v>
      </c>
      <c r="AN70" s="66"/>
      <c r="AO70" s="66"/>
    </row>
    <row r="71" spans="1:41" x14ac:dyDescent="0.25">
      <c r="C71">
        <v>0</v>
      </c>
      <c r="D71" t="s">
        <v>84</v>
      </c>
      <c r="E71" s="40">
        <f>AC37</f>
        <v>0</v>
      </c>
      <c r="G71">
        <v>0</v>
      </c>
      <c r="H71" t="s">
        <v>84</v>
      </c>
      <c r="I71" s="10">
        <f>AC49</f>
        <v>147.39639278557109</v>
      </c>
      <c r="K71">
        <v>0</v>
      </c>
      <c r="L71" t="s">
        <v>74</v>
      </c>
      <c r="M71" s="10">
        <f>AC45</f>
        <v>47.847856928764088</v>
      </c>
      <c r="O71">
        <v>0</v>
      </c>
      <c r="P71" t="s">
        <v>84</v>
      </c>
      <c r="Q71" s="10">
        <f>AC29</f>
        <v>31.664701768408463</v>
      </c>
      <c r="S71">
        <v>0</v>
      </c>
      <c r="T71" t="s">
        <v>74</v>
      </c>
      <c r="U71" s="10">
        <f>AC33</f>
        <v>50</v>
      </c>
      <c r="AB71" s="55" t="s">
        <v>11</v>
      </c>
      <c r="AC71" s="56">
        <v>70.816265361174942</v>
      </c>
    </row>
    <row r="72" spans="1:41" x14ac:dyDescent="0.25">
      <c r="C72">
        <v>1</v>
      </c>
      <c r="D72" t="s">
        <v>84</v>
      </c>
      <c r="E72" s="10">
        <f t="shared" ref="E72:E127" si="1">C72*$AC$38+E$71</f>
        <v>62.149122807017541</v>
      </c>
      <c r="F72" s="29"/>
      <c r="G72">
        <v>1</v>
      </c>
      <c r="H72" t="s">
        <v>84</v>
      </c>
      <c r="I72" s="10">
        <f t="shared" ref="I72:I127" si="2">G72*$AC$50+I$71</f>
        <v>230.13520374081492</v>
      </c>
      <c r="K72">
        <v>0.1</v>
      </c>
      <c r="L72" t="s">
        <v>74</v>
      </c>
      <c r="M72" s="10">
        <f t="shared" ref="M72:M127" si="3">10*K72*$AC$46+M$71</f>
        <v>118.66412228993903</v>
      </c>
      <c r="O72">
        <v>1</v>
      </c>
      <c r="P72" t="s">
        <v>84</v>
      </c>
      <c r="Q72" s="10">
        <f t="shared" ref="Q72:Q127" si="4">O72*$AC$30+Q$71</f>
        <v>78.722349885103426</v>
      </c>
      <c r="S72">
        <v>0.1</v>
      </c>
      <c r="T72" t="s">
        <v>74</v>
      </c>
      <c r="U72" s="10">
        <f t="shared" ref="U72:U127" si="5">10*S72*$AI$20+U$71</f>
        <v>132.73881095524382</v>
      </c>
      <c r="AB72" s="55" t="s">
        <v>100</v>
      </c>
      <c r="AC72" s="56">
        <v>14.12104966139955</v>
      </c>
    </row>
    <row r="73" spans="1:41" x14ac:dyDescent="0.25">
      <c r="C73">
        <v>2</v>
      </c>
      <c r="D73" t="s">
        <v>84</v>
      </c>
      <c r="E73" s="10">
        <f t="shared" si="1"/>
        <v>124.29824561403508</v>
      </c>
      <c r="G73">
        <v>2</v>
      </c>
      <c r="H73" t="s">
        <v>84</v>
      </c>
      <c r="I73" s="10">
        <f t="shared" si="2"/>
        <v>312.87401469605874</v>
      </c>
      <c r="K73">
        <v>0.2</v>
      </c>
      <c r="L73" t="s">
        <v>74</v>
      </c>
      <c r="M73" s="10">
        <f t="shared" si="3"/>
        <v>189.48038765111397</v>
      </c>
      <c r="O73">
        <v>2</v>
      </c>
      <c r="P73" t="s">
        <v>84</v>
      </c>
      <c r="Q73" s="10">
        <f t="shared" si="4"/>
        <v>125.7799980017984</v>
      </c>
      <c r="S73">
        <v>0.2</v>
      </c>
      <c r="T73" t="s">
        <v>74</v>
      </c>
      <c r="U73" s="10">
        <f t="shared" si="5"/>
        <v>215.47762191048764</v>
      </c>
      <c r="AB73" s="55"/>
      <c r="AC73" s="60"/>
    </row>
    <row r="74" spans="1:41" x14ac:dyDescent="0.25">
      <c r="C74">
        <v>3</v>
      </c>
      <c r="D74" t="s">
        <v>84</v>
      </c>
      <c r="E74" s="10">
        <f t="shared" si="1"/>
        <v>186.44736842105263</v>
      </c>
      <c r="G74">
        <v>3</v>
      </c>
      <c r="H74" t="s">
        <v>84</v>
      </c>
      <c r="I74" s="10">
        <f t="shared" si="2"/>
        <v>395.61282565130256</v>
      </c>
      <c r="K74">
        <v>0.30000000000000004</v>
      </c>
      <c r="L74" t="s">
        <v>74</v>
      </c>
      <c r="M74" s="10">
        <f t="shared" si="3"/>
        <v>260.29665301228897</v>
      </c>
      <c r="O74">
        <v>3</v>
      </c>
      <c r="P74" t="s">
        <v>84</v>
      </c>
      <c r="Q74" s="10">
        <f t="shared" si="4"/>
        <v>172.83764611849338</v>
      </c>
      <c r="S74">
        <v>0.30000000000000004</v>
      </c>
      <c r="T74" t="s">
        <v>74</v>
      </c>
      <c r="U74" s="10">
        <f t="shared" si="5"/>
        <v>298.21643286573146</v>
      </c>
      <c r="AB74" s="55" t="s">
        <v>13</v>
      </c>
      <c r="AC74" s="56">
        <v>147.39639278557109</v>
      </c>
    </row>
    <row r="75" spans="1:41" x14ac:dyDescent="0.25">
      <c r="C75">
        <v>4</v>
      </c>
      <c r="D75" t="s">
        <v>84</v>
      </c>
      <c r="E75" s="10">
        <f t="shared" si="1"/>
        <v>248.59649122807016</v>
      </c>
      <c r="G75">
        <v>4</v>
      </c>
      <c r="H75" t="s">
        <v>84</v>
      </c>
      <c r="I75" s="10">
        <f t="shared" si="2"/>
        <v>478.35163660654638</v>
      </c>
      <c r="K75">
        <v>0.4</v>
      </c>
      <c r="L75" t="s">
        <v>74</v>
      </c>
      <c r="M75" s="10">
        <f t="shared" si="3"/>
        <v>331.11291837346386</v>
      </c>
      <c r="O75">
        <v>4</v>
      </c>
      <c r="P75" t="s">
        <v>84</v>
      </c>
      <c r="Q75" s="10">
        <f t="shared" si="4"/>
        <v>219.89529423518835</v>
      </c>
      <c r="S75">
        <v>0.4</v>
      </c>
      <c r="T75" t="s">
        <v>74</v>
      </c>
      <c r="U75" s="10">
        <f t="shared" si="5"/>
        <v>380.95524382097528</v>
      </c>
      <c r="AB75" s="55" t="s">
        <v>14</v>
      </c>
      <c r="AC75" s="56">
        <v>82.738810955243821</v>
      </c>
    </row>
    <row r="76" spans="1:41" x14ac:dyDescent="0.25">
      <c r="C76">
        <v>5</v>
      </c>
      <c r="D76" t="s">
        <v>84</v>
      </c>
      <c r="E76" s="10">
        <f t="shared" si="1"/>
        <v>310.74561403508773</v>
      </c>
      <c r="G76">
        <v>5</v>
      </c>
      <c r="H76" t="s">
        <v>84</v>
      </c>
      <c r="I76" s="10">
        <f t="shared" si="2"/>
        <v>561.09044756179014</v>
      </c>
      <c r="K76">
        <v>0.5</v>
      </c>
      <c r="L76" t="s">
        <v>74</v>
      </c>
      <c r="M76" s="10">
        <f t="shared" si="3"/>
        <v>401.9291837346388</v>
      </c>
      <c r="O76">
        <v>5</v>
      </c>
      <c r="P76" t="s">
        <v>84</v>
      </c>
      <c r="Q76" s="10">
        <f t="shared" si="4"/>
        <v>266.95294235188328</v>
      </c>
      <c r="S76">
        <v>0.5</v>
      </c>
      <c r="T76" t="s">
        <v>74</v>
      </c>
      <c r="U76" s="10">
        <f t="shared" si="5"/>
        <v>463.6940547762191</v>
      </c>
      <c r="AB76" s="55" t="s">
        <v>99</v>
      </c>
      <c r="AC76" s="56">
        <v>1.2086226384627805</v>
      </c>
    </row>
    <row r="77" spans="1:41" ht="15.75" thickBot="1" x14ac:dyDescent="0.3">
      <c r="C77">
        <v>6</v>
      </c>
      <c r="D77" t="s">
        <v>84</v>
      </c>
      <c r="E77" s="10">
        <f t="shared" si="1"/>
        <v>372.89473684210526</v>
      </c>
      <c r="G77">
        <v>6</v>
      </c>
      <c r="H77" t="s">
        <v>84</v>
      </c>
      <c r="I77" s="10">
        <f t="shared" si="2"/>
        <v>643.82925851703408</v>
      </c>
      <c r="K77">
        <v>0.60000000000000009</v>
      </c>
      <c r="L77" t="s">
        <v>74</v>
      </c>
      <c r="M77" s="10">
        <f t="shared" si="3"/>
        <v>472.7454490958138</v>
      </c>
      <c r="O77">
        <v>6</v>
      </c>
      <c r="P77" t="s">
        <v>84</v>
      </c>
      <c r="Q77" s="10">
        <f t="shared" si="4"/>
        <v>314.0105904685783</v>
      </c>
      <c r="S77">
        <v>0.60000000000000009</v>
      </c>
      <c r="T77" t="s">
        <v>74</v>
      </c>
      <c r="U77" s="10">
        <f t="shared" si="5"/>
        <v>546.43286573146293</v>
      </c>
      <c r="AB77" s="83"/>
      <c r="AC77" s="84"/>
    </row>
    <row r="78" spans="1:41" x14ac:dyDescent="0.25">
      <c r="C78">
        <v>7</v>
      </c>
      <c r="D78" t="s">
        <v>84</v>
      </c>
      <c r="E78" s="10">
        <f t="shared" si="1"/>
        <v>435.04385964912279</v>
      </c>
      <c r="G78">
        <v>7</v>
      </c>
      <c r="H78" t="s">
        <v>84</v>
      </c>
      <c r="I78" s="10">
        <f t="shared" si="2"/>
        <v>726.56806947227778</v>
      </c>
      <c r="K78">
        <v>0.70000000000000007</v>
      </c>
      <c r="L78" t="s">
        <v>74</v>
      </c>
      <c r="M78" s="10">
        <f t="shared" si="3"/>
        <v>543.56171445698874</v>
      </c>
      <c r="O78">
        <v>7</v>
      </c>
      <c r="P78" t="s">
        <v>84</v>
      </c>
      <c r="Q78" s="10">
        <f t="shared" si="4"/>
        <v>361.06823858527326</v>
      </c>
      <c r="S78">
        <v>0.70000000000000007</v>
      </c>
      <c r="T78" t="s">
        <v>74</v>
      </c>
      <c r="U78" s="10">
        <f t="shared" si="5"/>
        <v>629.17167668670686</v>
      </c>
      <c r="AB78" s="54"/>
      <c r="AC78" s="54"/>
    </row>
    <row r="79" spans="1:41" ht="63" x14ac:dyDescent="0.25">
      <c r="C79">
        <v>8</v>
      </c>
      <c r="D79" t="s">
        <v>84</v>
      </c>
      <c r="E79" s="10">
        <f t="shared" si="1"/>
        <v>497.19298245614033</v>
      </c>
      <c r="G79">
        <v>8</v>
      </c>
      <c r="H79" t="s">
        <v>84</v>
      </c>
      <c r="I79" s="10">
        <f t="shared" si="2"/>
        <v>809.30688042752172</v>
      </c>
      <c r="K79">
        <v>0.8</v>
      </c>
      <c r="L79" t="s">
        <v>74</v>
      </c>
      <c r="M79" s="10">
        <f t="shared" si="3"/>
        <v>614.37797981816357</v>
      </c>
      <c r="O79">
        <v>8</v>
      </c>
      <c r="P79" t="s">
        <v>84</v>
      </c>
      <c r="Q79" s="10">
        <f t="shared" si="4"/>
        <v>408.12588670196823</v>
      </c>
      <c r="S79">
        <v>0.8</v>
      </c>
      <c r="T79" t="s">
        <v>74</v>
      </c>
      <c r="U79" s="10">
        <f t="shared" si="5"/>
        <v>711.91048764195057</v>
      </c>
      <c r="AB79" s="77" t="s">
        <v>118</v>
      </c>
      <c r="AC79" s="54"/>
    </row>
    <row r="80" spans="1:41" x14ac:dyDescent="0.25">
      <c r="C80">
        <v>9</v>
      </c>
      <c r="D80" t="s">
        <v>84</v>
      </c>
      <c r="E80" s="10">
        <f t="shared" si="1"/>
        <v>559.34210526315792</v>
      </c>
      <c r="G80">
        <v>9</v>
      </c>
      <c r="H80" t="s">
        <v>84</v>
      </c>
      <c r="I80" s="10">
        <f t="shared" si="2"/>
        <v>892.04569138276543</v>
      </c>
      <c r="K80">
        <v>0.9</v>
      </c>
      <c r="L80" t="s">
        <v>74</v>
      </c>
      <c r="M80" s="10">
        <f t="shared" si="3"/>
        <v>685.19424517933862</v>
      </c>
      <c r="O80">
        <v>9</v>
      </c>
      <c r="P80" t="s">
        <v>84</v>
      </c>
      <c r="Q80" s="10">
        <f t="shared" si="4"/>
        <v>455.18353481866319</v>
      </c>
      <c r="S80">
        <v>0.9</v>
      </c>
      <c r="T80" t="s">
        <v>74</v>
      </c>
      <c r="U80" s="10">
        <f t="shared" si="5"/>
        <v>794.64929859719439</v>
      </c>
    </row>
    <row r="81" spans="3:21" x14ac:dyDescent="0.25">
      <c r="C81">
        <v>10</v>
      </c>
      <c r="D81" t="s">
        <v>84</v>
      </c>
      <c r="E81" s="10">
        <f t="shared" si="1"/>
        <v>621.49122807017545</v>
      </c>
      <c r="G81">
        <v>10</v>
      </c>
      <c r="H81" t="s">
        <v>84</v>
      </c>
      <c r="I81" s="10">
        <f t="shared" si="2"/>
        <v>974.78450233800936</v>
      </c>
      <c r="K81">
        <v>1</v>
      </c>
      <c r="L81" t="s">
        <v>74</v>
      </c>
      <c r="M81" s="10">
        <f t="shared" si="3"/>
        <v>756.01051054051345</v>
      </c>
      <c r="O81">
        <v>10</v>
      </c>
      <c r="P81" t="s">
        <v>84</v>
      </c>
      <c r="Q81" s="10">
        <f t="shared" si="4"/>
        <v>502.24118293535815</v>
      </c>
      <c r="S81">
        <v>1</v>
      </c>
      <c r="T81" t="s">
        <v>74</v>
      </c>
      <c r="U81" s="10">
        <f t="shared" si="5"/>
        <v>877.38810955243821</v>
      </c>
    </row>
    <row r="82" spans="3:21" x14ac:dyDescent="0.25">
      <c r="C82">
        <v>11</v>
      </c>
      <c r="D82" t="s">
        <v>84</v>
      </c>
      <c r="E82" s="10">
        <f t="shared" si="1"/>
        <v>683.64035087719299</v>
      </c>
      <c r="G82">
        <v>11</v>
      </c>
      <c r="H82" t="s">
        <v>84</v>
      </c>
      <c r="I82" s="10">
        <f t="shared" si="2"/>
        <v>1057.5233132932531</v>
      </c>
      <c r="K82">
        <v>1.1000000000000001</v>
      </c>
      <c r="L82" t="s">
        <v>74</v>
      </c>
      <c r="M82" s="10">
        <f t="shared" si="3"/>
        <v>826.82677590168851</v>
      </c>
      <c r="O82">
        <v>11</v>
      </c>
      <c r="P82" t="s">
        <v>84</v>
      </c>
      <c r="Q82" s="10">
        <f t="shared" si="4"/>
        <v>549.29883105205317</v>
      </c>
      <c r="S82">
        <v>1.1000000000000001</v>
      </c>
      <c r="T82" t="s">
        <v>74</v>
      </c>
      <c r="U82" s="10">
        <f t="shared" si="5"/>
        <v>960.12692050768203</v>
      </c>
    </row>
    <row r="83" spans="3:21" x14ac:dyDescent="0.25">
      <c r="C83">
        <v>12</v>
      </c>
      <c r="D83" t="s">
        <v>84</v>
      </c>
      <c r="E83" s="10">
        <f t="shared" si="1"/>
        <v>745.78947368421052</v>
      </c>
      <c r="G83">
        <v>12</v>
      </c>
      <c r="H83" t="s">
        <v>84</v>
      </c>
      <c r="I83" s="10">
        <f t="shared" si="2"/>
        <v>1140.262124248497</v>
      </c>
      <c r="K83">
        <v>1.2000000000000002</v>
      </c>
      <c r="L83" t="s">
        <v>74</v>
      </c>
      <c r="M83" s="10">
        <f t="shared" si="3"/>
        <v>897.64304126286356</v>
      </c>
      <c r="O83">
        <v>12</v>
      </c>
      <c r="P83" t="s">
        <v>84</v>
      </c>
      <c r="Q83" s="10">
        <f t="shared" si="4"/>
        <v>596.35647916874814</v>
      </c>
      <c r="S83">
        <v>1.2000000000000002</v>
      </c>
      <c r="T83" t="s">
        <v>74</v>
      </c>
      <c r="U83" s="10">
        <f t="shared" si="5"/>
        <v>1042.8657314629259</v>
      </c>
    </row>
    <row r="84" spans="3:21" x14ac:dyDescent="0.25">
      <c r="C84">
        <v>13</v>
      </c>
      <c r="D84" t="s">
        <v>84</v>
      </c>
      <c r="E84" s="10">
        <f t="shared" si="1"/>
        <v>807.93859649122805</v>
      </c>
      <c r="G84">
        <v>13</v>
      </c>
      <c r="H84" t="s">
        <v>84</v>
      </c>
      <c r="I84" s="10">
        <f t="shared" si="2"/>
        <v>1223.0009352037409</v>
      </c>
      <c r="K84">
        <v>1.3</v>
      </c>
      <c r="L84" t="s">
        <v>74</v>
      </c>
      <c r="M84" s="10">
        <f t="shared" si="3"/>
        <v>968.45930662403839</v>
      </c>
      <c r="O84">
        <v>13</v>
      </c>
      <c r="P84" t="s">
        <v>84</v>
      </c>
      <c r="Q84" s="10">
        <f t="shared" si="4"/>
        <v>643.4141272854431</v>
      </c>
      <c r="S84">
        <v>1.3</v>
      </c>
      <c r="T84" t="s">
        <v>74</v>
      </c>
      <c r="U84" s="10">
        <f t="shared" si="5"/>
        <v>1125.6045424181698</v>
      </c>
    </row>
    <row r="85" spans="3:21" x14ac:dyDescent="0.25">
      <c r="C85">
        <v>14</v>
      </c>
      <c r="D85" t="s">
        <v>84</v>
      </c>
      <c r="E85" s="10">
        <f t="shared" si="1"/>
        <v>870.08771929824559</v>
      </c>
      <c r="G85">
        <v>14</v>
      </c>
      <c r="H85" t="s">
        <v>84</v>
      </c>
      <c r="I85" s="10">
        <f t="shared" si="2"/>
        <v>1305.7397461589846</v>
      </c>
      <c r="K85">
        <v>1.4000000000000001</v>
      </c>
      <c r="L85" t="s">
        <v>74</v>
      </c>
      <c r="M85" s="10">
        <f t="shared" si="3"/>
        <v>1039.2755719852134</v>
      </c>
      <c r="O85">
        <v>14</v>
      </c>
      <c r="P85" t="s">
        <v>84</v>
      </c>
      <c r="Q85" s="10">
        <f t="shared" si="4"/>
        <v>690.47177540213806</v>
      </c>
      <c r="S85">
        <v>1.4000000000000001</v>
      </c>
      <c r="T85" t="s">
        <v>74</v>
      </c>
      <c r="U85" s="10">
        <f t="shared" si="5"/>
        <v>1208.3433533734137</v>
      </c>
    </row>
    <row r="86" spans="3:21" x14ac:dyDescent="0.25">
      <c r="C86">
        <v>15</v>
      </c>
      <c r="D86" t="s">
        <v>84</v>
      </c>
      <c r="E86" s="10">
        <f t="shared" si="1"/>
        <v>932.23684210526312</v>
      </c>
      <c r="G86">
        <v>15</v>
      </c>
      <c r="H86" t="s">
        <v>84</v>
      </c>
      <c r="I86" s="10">
        <f t="shared" si="2"/>
        <v>1388.4785571142284</v>
      </c>
      <c r="K86">
        <v>1.5</v>
      </c>
      <c r="L86" t="s">
        <v>74</v>
      </c>
      <c r="M86" s="10">
        <f t="shared" si="3"/>
        <v>1110.0918373463883</v>
      </c>
      <c r="O86">
        <v>15</v>
      </c>
      <c r="P86" t="s">
        <v>84</v>
      </c>
      <c r="Q86" s="10">
        <f t="shared" si="4"/>
        <v>737.52942351883303</v>
      </c>
      <c r="S86">
        <v>1.5</v>
      </c>
      <c r="T86" t="s">
        <v>74</v>
      </c>
      <c r="U86" s="10">
        <f t="shared" si="5"/>
        <v>1291.0821643286572</v>
      </c>
    </row>
    <row r="87" spans="3:21" x14ac:dyDescent="0.25">
      <c r="C87">
        <v>16</v>
      </c>
      <c r="D87" t="s">
        <v>84</v>
      </c>
      <c r="E87" s="10">
        <f t="shared" si="1"/>
        <v>994.38596491228066</v>
      </c>
      <c r="G87">
        <v>16</v>
      </c>
      <c r="H87" t="s">
        <v>84</v>
      </c>
      <c r="I87" s="10">
        <f t="shared" si="2"/>
        <v>1471.2173680694723</v>
      </c>
      <c r="K87">
        <v>1.6</v>
      </c>
      <c r="L87" t="s">
        <v>74</v>
      </c>
      <c r="M87" s="10">
        <f t="shared" si="3"/>
        <v>1180.9081027075631</v>
      </c>
      <c r="O87">
        <v>16</v>
      </c>
      <c r="P87" t="s">
        <v>84</v>
      </c>
      <c r="Q87" s="10">
        <f t="shared" si="4"/>
        <v>784.58707163552799</v>
      </c>
      <c r="S87">
        <v>1.6</v>
      </c>
      <c r="T87" t="s">
        <v>74</v>
      </c>
      <c r="U87" s="10">
        <f t="shared" si="5"/>
        <v>1373.8209752839011</v>
      </c>
    </row>
    <row r="88" spans="3:21" x14ac:dyDescent="0.25">
      <c r="C88">
        <v>17</v>
      </c>
      <c r="D88" t="s">
        <v>84</v>
      </c>
      <c r="E88" s="10">
        <f t="shared" si="1"/>
        <v>1056.5350877192982</v>
      </c>
      <c r="G88">
        <v>17</v>
      </c>
      <c r="H88" t="s">
        <v>84</v>
      </c>
      <c r="I88" s="10">
        <f t="shared" si="2"/>
        <v>1553.9561790247162</v>
      </c>
      <c r="K88">
        <v>1.7000000000000002</v>
      </c>
      <c r="L88" t="s">
        <v>74</v>
      </c>
      <c r="M88" s="10">
        <f t="shared" si="3"/>
        <v>1251.7243680687379</v>
      </c>
      <c r="O88">
        <v>17</v>
      </c>
      <c r="P88" t="s">
        <v>84</v>
      </c>
      <c r="Q88" s="10">
        <f t="shared" si="4"/>
        <v>831.64471975222295</v>
      </c>
      <c r="S88">
        <v>1.7000000000000002</v>
      </c>
      <c r="T88" t="s">
        <v>74</v>
      </c>
      <c r="U88" s="10">
        <f t="shared" si="5"/>
        <v>1456.5597862391451</v>
      </c>
    </row>
    <row r="89" spans="3:21" x14ac:dyDescent="0.25">
      <c r="C89">
        <v>18</v>
      </c>
      <c r="D89" t="s">
        <v>84</v>
      </c>
      <c r="E89" s="10">
        <f t="shared" si="1"/>
        <v>1118.6842105263158</v>
      </c>
      <c r="G89">
        <v>18</v>
      </c>
      <c r="H89" t="s">
        <v>84</v>
      </c>
      <c r="I89" s="10">
        <f t="shared" si="2"/>
        <v>1636.6949899799599</v>
      </c>
      <c r="K89">
        <v>1.8</v>
      </c>
      <c r="L89" t="s">
        <v>74</v>
      </c>
      <c r="M89" s="10">
        <f t="shared" si="3"/>
        <v>1322.540633429913</v>
      </c>
      <c r="O89">
        <v>18</v>
      </c>
      <c r="P89" t="s">
        <v>84</v>
      </c>
      <c r="Q89" s="10">
        <f t="shared" si="4"/>
        <v>878.70236786891792</v>
      </c>
      <c r="S89">
        <v>1.8</v>
      </c>
      <c r="T89" t="s">
        <v>74</v>
      </c>
      <c r="U89" s="10">
        <f t="shared" si="5"/>
        <v>1539.2985971943888</v>
      </c>
    </row>
    <row r="90" spans="3:21" x14ac:dyDescent="0.25">
      <c r="C90">
        <v>19</v>
      </c>
      <c r="D90" t="s">
        <v>84</v>
      </c>
      <c r="E90" s="10">
        <f t="shared" si="1"/>
        <v>1180.8333333333333</v>
      </c>
      <c r="G90">
        <v>19</v>
      </c>
      <c r="H90" t="s">
        <v>84</v>
      </c>
      <c r="I90" s="10">
        <f t="shared" si="2"/>
        <v>1719.4338009352036</v>
      </c>
      <c r="K90">
        <v>1.9000000000000001</v>
      </c>
      <c r="L90" t="s">
        <v>74</v>
      </c>
      <c r="M90" s="10">
        <f t="shared" si="3"/>
        <v>1393.356898791088</v>
      </c>
      <c r="O90">
        <v>19</v>
      </c>
      <c r="P90" t="s">
        <v>84</v>
      </c>
      <c r="Q90" s="10">
        <f t="shared" si="4"/>
        <v>925.76001598561288</v>
      </c>
      <c r="S90">
        <v>1.9000000000000001</v>
      </c>
      <c r="T90" t="s">
        <v>74</v>
      </c>
      <c r="U90" s="10">
        <f t="shared" si="5"/>
        <v>1622.0374081496325</v>
      </c>
    </row>
    <row r="91" spans="3:21" x14ac:dyDescent="0.25">
      <c r="C91">
        <v>20</v>
      </c>
      <c r="D91" t="s">
        <v>84</v>
      </c>
      <c r="E91" s="10">
        <f t="shared" si="1"/>
        <v>1242.9824561403509</v>
      </c>
      <c r="G91">
        <v>20</v>
      </c>
      <c r="H91" t="s">
        <v>84</v>
      </c>
      <c r="I91" s="10">
        <f t="shared" si="2"/>
        <v>1802.1726118904476</v>
      </c>
      <c r="K91">
        <v>2</v>
      </c>
      <c r="L91" t="s">
        <v>74</v>
      </c>
      <c r="M91" s="10">
        <f t="shared" si="3"/>
        <v>1464.1731641522629</v>
      </c>
      <c r="O91">
        <v>20</v>
      </c>
      <c r="P91" t="s">
        <v>84</v>
      </c>
      <c r="Q91" s="10">
        <f t="shared" si="4"/>
        <v>972.81766410230784</v>
      </c>
      <c r="S91">
        <v>2</v>
      </c>
      <c r="T91" t="s">
        <v>74</v>
      </c>
      <c r="U91" s="10">
        <f t="shared" si="5"/>
        <v>1704.7762191048764</v>
      </c>
    </row>
    <row r="92" spans="3:21" x14ac:dyDescent="0.25">
      <c r="C92">
        <v>21</v>
      </c>
      <c r="D92" t="s">
        <v>84</v>
      </c>
      <c r="E92" s="10">
        <f t="shared" si="1"/>
        <v>1305.1315789473683</v>
      </c>
      <c r="G92">
        <v>21</v>
      </c>
      <c r="H92" t="s">
        <v>84</v>
      </c>
      <c r="I92" s="10">
        <f t="shared" si="2"/>
        <v>1884.9114228456915</v>
      </c>
      <c r="K92">
        <v>2.1</v>
      </c>
      <c r="L92" t="s">
        <v>74</v>
      </c>
      <c r="M92" s="10">
        <f t="shared" si="3"/>
        <v>1534.9894295134377</v>
      </c>
      <c r="O92">
        <v>21</v>
      </c>
      <c r="P92" t="s">
        <v>84</v>
      </c>
      <c r="Q92" s="10">
        <f t="shared" si="4"/>
        <v>1019.8753122190028</v>
      </c>
      <c r="S92">
        <v>2.1</v>
      </c>
      <c r="T92" t="s">
        <v>74</v>
      </c>
      <c r="U92" s="10">
        <f t="shared" si="5"/>
        <v>1787.5150300601204</v>
      </c>
    </row>
    <row r="93" spans="3:21" x14ac:dyDescent="0.25">
      <c r="C93">
        <v>22</v>
      </c>
      <c r="D93" t="s">
        <v>84</v>
      </c>
      <c r="E93" s="10">
        <f t="shared" si="1"/>
        <v>1367.280701754386</v>
      </c>
      <c r="G93">
        <v>22</v>
      </c>
      <c r="H93" t="s">
        <v>84</v>
      </c>
      <c r="I93" s="10">
        <f t="shared" si="2"/>
        <v>1967.6502338009352</v>
      </c>
      <c r="K93">
        <v>2.2000000000000002</v>
      </c>
      <c r="L93" t="s">
        <v>74</v>
      </c>
      <c r="M93" s="10">
        <f t="shared" si="3"/>
        <v>1605.8056948746128</v>
      </c>
      <c r="O93">
        <v>22</v>
      </c>
      <c r="P93" t="s">
        <v>84</v>
      </c>
      <c r="Q93" s="10">
        <f t="shared" si="4"/>
        <v>1066.9329603356978</v>
      </c>
      <c r="S93">
        <v>2.2000000000000002</v>
      </c>
      <c r="T93" t="s">
        <v>74</v>
      </c>
      <c r="U93" s="10">
        <f t="shared" si="5"/>
        <v>1870.2538410153641</v>
      </c>
    </row>
    <row r="94" spans="3:21" x14ac:dyDescent="0.25">
      <c r="C94">
        <v>23</v>
      </c>
      <c r="D94" t="s">
        <v>84</v>
      </c>
      <c r="E94" s="10">
        <f t="shared" si="1"/>
        <v>1429.4298245614034</v>
      </c>
      <c r="G94">
        <v>23</v>
      </c>
      <c r="H94" t="s">
        <v>84</v>
      </c>
      <c r="I94" s="10">
        <f t="shared" si="2"/>
        <v>2050.3890447561789</v>
      </c>
      <c r="K94">
        <v>2.3000000000000003</v>
      </c>
      <c r="L94" t="s">
        <v>74</v>
      </c>
      <c r="M94" s="10">
        <f t="shared" si="3"/>
        <v>1676.621960235788</v>
      </c>
      <c r="O94">
        <v>23</v>
      </c>
      <c r="P94" t="s">
        <v>84</v>
      </c>
      <c r="Q94" s="10">
        <f t="shared" si="4"/>
        <v>1113.9906084523927</v>
      </c>
      <c r="S94">
        <v>2.3000000000000003</v>
      </c>
      <c r="T94" t="s">
        <v>74</v>
      </c>
      <c r="U94" s="10">
        <f t="shared" si="5"/>
        <v>1952.9926519706082</v>
      </c>
    </row>
    <row r="95" spans="3:21" x14ac:dyDescent="0.25">
      <c r="C95">
        <v>24</v>
      </c>
      <c r="D95" t="s">
        <v>84</v>
      </c>
      <c r="E95" s="10">
        <f t="shared" si="1"/>
        <v>1491.578947368421</v>
      </c>
      <c r="G95">
        <v>24</v>
      </c>
      <c r="H95" t="s">
        <v>84</v>
      </c>
      <c r="I95" s="10">
        <f t="shared" si="2"/>
        <v>2133.1278557114229</v>
      </c>
      <c r="K95">
        <v>2.4000000000000004</v>
      </c>
      <c r="L95" t="s">
        <v>74</v>
      </c>
      <c r="M95" s="10">
        <f t="shared" si="3"/>
        <v>1747.4382255969629</v>
      </c>
      <c r="O95">
        <v>24</v>
      </c>
      <c r="P95" t="s">
        <v>84</v>
      </c>
      <c r="Q95" s="10">
        <f t="shared" si="4"/>
        <v>1161.0482565690877</v>
      </c>
      <c r="S95">
        <v>2.4000000000000004</v>
      </c>
      <c r="T95" t="s">
        <v>74</v>
      </c>
      <c r="U95" s="10">
        <f t="shared" si="5"/>
        <v>2035.7314629258519</v>
      </c>
    </row>
    <row r="96" spans="3:21" x14ac:dyDescent="0.25">
      <c r="C96">
        <v>25</v>
      </c>
      <c r="D96" t="s">
        <v>84</v>
      </c>
      <c r="E96" s="10">
        <f t="shared" si="1"/>
        <v>1553.7280701754385</v>
      </c>
      <c r="G96">
        <v>25</v>
      </c>
      <c r="H96" t="s">
        <v>84</v>
      </c>
      <c r="I96" s="10">
        <f t="shared" si="2"/>
        <v>2215.8666666666668</v>
      </c>
      <c r="K96">
        <v>2.5</v>
      </c>
      <c r="L96" t="s">
        <v>74</v>
      </c>
      <c r="M96" s="10">
        <f t="shared" si="3"/>
        <v>1818.2544909581375</v>
      </c>
      <c r="O96">
        <v>25</v>
      </c>
      <c r="P96" t="s">
        <v>84</v>
      </c>
      <c r="Q96" s="10">
        <f t="shared" si="4"/>
        <v>1208.1059046857827</v>
      </c>
      <c r="S96">
        <v>2.5</v>
      </c>
      <c r="T96" t="s">
        <v>74</v>
      </c>
      <c r="U96" s="10">
        <f t="shared" si="5"/>
        <v>2118.4702738810956</v>
      </c>
    </row>
    <row r="97" spans="3:21" x14ac:dyDescent="0.25">
      <c r="C97">
        <v>26</v>
      </c>
      <c r="D97" t="s">
        <v>84</v>
      </c>
      <c r="E97" s="10">
        <f t="shared" si="1"/>
        <v>1615.8771929824561</v>
      </c>
      <c r="G97">
        <v>26</v>
      </c>
      <c r="H97" t="s">
        <v>84</v>
      </c>
      <c r="I97" s="10">
        <f t="shared" si="2"/>
        <v>2298.6054776219107</v>
      </c>
      <c r="K97">
        <v>2.6</v>
      </c>
      <c r="L97" t="s">
        <v>74</v>
      </c>
      <c r="M97" s="10">
        <f t="shared" si="3"/>
        <v>1889.0707563193125</v>
      </c>
      <c r="O97">
        <v>26</v>
      </c>
      <c r="P97" t="s">
        <v>84</v>
      </c>
      <c r="Q97" s="10">
        <f t="shared" si="4"/>
        <v>1255.1635528024776</v>
      </c>
      <c r="S97">
        <v>2.6</v>
      </c>
      <c r="T97" t="s">
        <v>74</v>
      </c>
      <c r="U97" s="10">
        <f t="shared" si="5"/>
        <v>2201.2090848363396</v>
      </c>
    </row>
    <row r="98" spans="3:21" x14ac:dyDescent="0.25">
      <c r="C98">
        <v>27</v>
      </c>
      <c r="D98" t="s">
        <v>84</v>
      </c>
      <c r="E98" s="10">
        <f t="shared" si="1"/>
        <v>1678.0263157894735</v>
      </c>
      <c r="G98">
        <v>27</v>
      </c>
      <c r="H98" t="s">
        <v>84</v>
      </c>
      <c r="I98" s="10">
        <f t="shared" si="2"/>
        <v>2381.3442885771542</v>
      </c>
      <c r="K98">
        <v>2.7</v>
      </c>
      <c r="L98" t="s">
        <v>74</v>
      </c>
      <c r="M98" s="10">
        <f t="shared" si="3"/>
        <v>1959.8870216804876</v>
      </c>
      <c r="O98">
        <v>27</v>
      </c>
      <c r="P98" t="s">
        <v>84</v>
      </c>
      <c r="Q98" s="10">
        <f t="shared" si="4"/>
        <v>1302.2212009191726</v>
      </c>
      <c r="S98">
        <v>2.7</v>
      </c>
      <c r="T98" t="s">
        <v>74</v>
      </c>
      <c r="U98" s="10">
        <f t="shared" si="5"/>
        <v>2283.9478957915831</v>
      </c>
    </row>
    <row r="99" spans="3:21" x14ac:dyDescent="0.25">
      <c r="C99">
        <v>28</v>
      </c>
      <c r="D99" t="s">
        <v>84</v>
      </c>
      <c r="E99" s="10">
        <f t="shared" si="1"/>
        <v>1740.1754385964912</v>
      </c>
      <c r="G99">
        <v>28</v>
      </c>
      <c r="H99" t="s">
        <v>84</v>
      </c>
      <c r="I99" s="10">
        <f t="shared" si="2"/>
        <v>2464.0830995323981</v>
      </c>
      <c r="K99">
        <v>2.8000000000000003</v>
      </c>
      <c r="L99" t="s">
        <v>74</v>
      </c>
      <c r="M99" s="10">
        <f t="shared" si="3"/>
        <v>2030.7032870416626</v>
      </c>
      <c r="O99">
        <v>28</v>
      </c>
      <c r="P99" t="s">
        <v>84</v>
      </c>
      <c r="Q99" s="10">
        <f t="shared" si="4"/>
        <v>1349.2788490358676</v>
      </c>
      <c r="S99">
        <v>2.8000000000000003</v>
      </c>
      <c r="T99" t="s">
        <v>74</v>
      </c>
      <c r="U99" s="10">
        <f t="shared" si="5"/>
        <v>2366.6867067468274</v>
      </c>
    </row>
    <row r="100" spans="3:21" x14ac:dyDescent="0.25">
      <c r="C100">
        <v>29</v>
      </c>
      <c r="D100" t="s">
        <v>84</v>
      </c>
      <c r="E100" s="10">
        <f t="shared" si="1"/>
        <v>1802.3245614035086</v>
      </c>
      <c r="G100">
        <v>29</v>
      </c>
      <c r="H100" t="s">
        <v>84</v>
      </c>
      <c r="I100" s="10">
        <f t="shared" si="2"/>
        <v>2546.8219104876421</v>
      </c>
      <c r="K100">
        <v>2.9000000000000004</v>
      </c>
      <c r="L100" t="s">
        <v>74</v>
      </c>
      <c r="M100" s="10">
        <f t="shared" si="3"/>
        <v>2101.5195524028377</v>
      </c>
      <c r="O100">
        <v>29</v>
      </c>
      <c r="P100" t="s">
        <v>84</v>
      </c>
      <c r="Q100" s="10">
        <f t="shared" si="4"/>
        <v>1396.3364971525625</v>
      </c>
      <c r="S100">
        <v>2.9000000000000004</v>
      </c>
      <c r="T100" t="s">
        <v>74</v>
      </c>
      <c r="U100" s="10">
        <f t="shared" si="5"/>
        <v>2449.4255177020709</v>
      </c>
    </row>
    <row r="101" spans="3:21" x14ac:dyDescent="0.25">
      <c r="C101">
        <v>30</v>
      </c>
      <c r="D101" t="s">
        <v>84</v>
      </c>
      <c r="E101" s="10">
        <f t="shared" si="1"/>
        <v>1864.4736842105262</v>
      </c>
      <c r="G101">
        <v>30</v>
      </c>
      <c r="H101" t="s">
        <v>84</v>
      </c>
      <c r="I101" s="10">
        <f t="shared" si="2"/>
        <v>2629.5607214428856</v>
      </c>
      <c r="K101">
        <v>3</v>
      </c>
      <c r="L101" t="s">
        <v>74</v>
      </c>
      <c r="M101" s="10">
        <f t="shared" si="3"/>
        <v>2172.3358177640125</v>
      </c>
      <c r="O101">
        <v>30</v>
      </c>
      <c r="P101" t="s">
        <v>84</v>
      </c>
      <c r="Q101" s="10">
        <f t="shared" si="4"/>
        <v>1443.3941452692575</v>
      </c>
      <c r="S101">
        <v>3</v>
      </c>
      <c r="T101" t="s">
        <v>74</v>
      </c>
      <c r="U101" s="10">
        <f t="shared" si="5"/>
        <v>2532.1643286573144</v>
      </c>
    </row>
    <row r="102" spans="3:21" x14ac:dyDescent="0.25">
      <c r="C102">
        <v>31</v>
      </c>
      <c r="D102" t="s">
        <v>84</v>
      </c>
      <c r="E102" s="10">
        <f t="shared" si="1"/>
        <v>1926.6228070175437</v>
      </c>
      <c r="G102">
        <v>31</v>
      </c>
      <c r="H102" t="s">
        <v>84</v>
      </c>
      <c r="I102" s="10">
        <f t="shared" si="2"/>
        <v>2712.2995323981295</v>
      </c>
      <c r="K102">
        <v>3.1</v>
      </c>
      <c r="L102" t="s">
        <v>74</v>
      </c>
      <c r="M102" s="10">
        <f t="shared" si="3"/>
        <v>2243.1520831251873</v>
      </c>
      <c r="O102">
        <v>31</v>
      </c>
      <c r="P102" t="s">
        <v>84</v>
      </c>
      <c r="Q102" s="10">
        <f t="shared" si="4"/>
        <v>1490.4517933859524</v>
      </c>
      <c r="S102">
        <v>3.1</v>
      </c>
      <c r="T102" t="s">
        <v>74</v>
      </c>
      <c r="U102" s="10">
        <f t="shared" si="5"/>
        <v>2614.9031396125583</v>
      </c>
    </row>
    <row r="103" spans="3:21" x14ac:dyDescent="0.25">
      <c r="C103">
        <v>32</v>
      </c>
      <c r="D103" t="s">
        <v>84</v>
      </c>
      <c r="E103" s="10">
        <f t="shared" si="1"/>
        <v>1988.7719298245613</v>
      </c>
      <c r="G103">
        <v>32</v>
      </c>
      <c r="H103" t="s">
        <v>84</v>
      </c>
      <c r="I103" s="10">
        <f t="shared" si="2"/>
        <v>2795.0383433533734</v>
      </c>
      <c r="K103">
        <v>3.2</v>
      </c>
      <c r="L103" t="s">
        <v>74</v>
      </c>
      <c r="M103" s="10">
        <f t="shared" si="3"/>
        <v>2313.9683484863622</v>
      </c>
      <c r="O103">
        <v>32</v>
      </c>
      <c r="P103" t="s">
        <v>84</v>
      </c>
      <c r="Q103" s="10">
        <f t="shared" si="4"/>
        <v>1537.5094415026474</v>
      </c>
      <c r="S103">
        <v>3.2</v>
      </c>
      <c r="T103" t="s">
        <v>74</v>
      </c>
      <c r="U103" s="10">
        <f t="shared" si="5"/>
        <v>2697.6419505678023</v>
      </c>
    </row>
    <row r="104" spans="3:21" x14ac:dyDescent="0.25">
      <c r="C104">
        <v>33</v>
      </c>
      <c r="D104" t="s">
        <v>84</v>
      </c>
      <c r="E104" s="10">
        <f t="shared" si="1"/>
        <v>2050.9210526315787</v>
      </c>
      <c r="G104">
        <v>33</v>
      </c>
      <c r="H104" t="s">
        <v>84</v>
      </c>
      <c r="I104" s="10">
        <f t="shared" si="2"/>
        <v>2877.7771543086174</v>
      </c>
      <c r="K104">
        <v>3.3000000000000003</v>
      </c>
      <c r="L104" t="s">
        <v>74</v>
      </c>
      <c r="M104" s="10">
        <f t="shared" si="3"/>
        <v>2384.784613847537</v>
      </c>
      <c r="O104">
        <v>33</v>
      </c>
      <c r="P104" t="s">
        <v>84</v>
      </c>
      <c r="Q104" s="10">
        <f t="shared" si="4"/>
        <v>1584.5670896193424</v>
      </c>
      <c r="S104">
        <v>3.3000000000000003</v>
      </c>
      <c r="T104" t="s">
        <v>74</v>
      </c>
      <c r="U104" s="10">
        <f t="shared" si="5"/>
        <v>2780.3807615230462</v>
      </c>
    </row>
    <row r="105" spans="3:21" x14ac:dyDescent="0.25">
      <c r="C105">
        <v>34</v>
      </c>
      <c r="D105" t="s">
        <v>84</v>
      </c>
      <c r="E105" s="10">
        <f t="shared" si="1"/>
        <v>2113.0701754385964</v>
      </c>
      <c r="G105">
        <v>34</v>
      </c>
      <c r="H105" t="s">
        <v>84</v>
      </c>
      <c r="I105" s="10">
        <f t="shared" si="2"/>
        <v>2960.5159652638613</v>
      </c>
      <c r="K105">
        <v>3.4000000000000004</v>
      </c>
      <c r="L105" t="s">
        <v>74</v>
      </c>
      <c r="M105" s="10">
        <f t="shared" si="3"/>
        <v>2455.6008792087118</v>
      </c>
      <c r="O105">
        <v>34</v>
      </c>
      <c r="P105" t="s">
        <v>84</v>
      </c>
      <c r="Q105" s="10">
        <f t="shared" si="4"/>
        <v>1631.6247377360373</v>
      </c>
      <c r="S105">
        <v>3.4000000000000004</v>
      </c>
      <c r="T105" t="s">
        <v>74</v>
      </c>
      <c r="U105" s="10">
        <f t="shared" si="5"/>
        <v>2863.1195724782901</v>
      </c>
    </row>
    <row r="106" spans="3:21" x14ac:dyDescent="0.25">
      <c r="C106">
        <v>35</v>
      </c>
      <c r="D106" t="s">
        <v>84</v>
      </c>
      <c r="E106" s="10">
        <f t="shared" si="1"/>
        <v>2175.219298245614</v>
      </c>
      <c r="G106">
        <v>35</v>
      </c>
      <c r="H106" t="s">
        <v>84</v>
      </c>
      <c r="I106" s="10">
        <f t="shared" si="2"/>
        <v>3043.2547762191048</v>
      </c>
      <c r="K106">
        <v>3.5</v>
      </c>
      <c r="L106" t="s">
        <v>74</v>
      </c>
      <c r="M106" s="10">
        <f t="shared" si="3"/>
        <v>2526.4171445698871</v>
      </c>
      <c r="O106">
        <v>35</v>
      </c>
      <c r="P106" t="s">
        <v>84</v>
      </c>
      <c r="Q106" s="10">
        <f t="shared" si="4"/>
        <v>1678.6823858527323</v>
      </c>
      <c r="S106">
        <v>3.5</v>
      </c>
      <c r="T106" t="s">
        <v>74</v>
      </c>
      <c r="U106" s="10">
        <f t="shared" si="5"/>
        <v>2945.8583834335336</v>
      </c>
    </row>
    <row r="107" spans="3:21" x14ac:dyDescent="0.25">
      <c r="C107">
        <v>36</v>
      </c>
      <c r="D107" t="s">
        <v>84</v>
      </c>
      <c r="E107" s="10">
        <f t="shared" si="1"/>
        <v>2237.3684210526317</v>
      </c>
      <c r="G107">
        <v>36</v>
      </c>
      <c r="H107" t="s">
        <v>84</v>
      </c>
      <c r="I107" s="10">
        <f t="shared" si="2"/>
        <v>3125.9935871743487</v>
      </c>
      <c r="K107">
        <v>3.6</v>
      </c>
      <c r="L107" t="s">
        <v>74</v>
      </c>
      <c r="M107" s="10">
        <f t="shared" si="3"/>
        <v>2597.2334099310619</v>
      </c>
      <c r="O107">
        <v>36</v>
      </c>
      <c r="P107" t="s">
        <v>84</v>
      </c>
      <c r="Q107" s="10">
        <f t="shared" si="4"/>
        <v>1725.7400339694273</v>
      </c>
      <c r="S107">
        <v>3.6</v>
      </c>
      <c r="T107" t="s">
        <v>74</v>
      </c>
      <c r="U107" s="10">
        <f t="shared" si="5"/>
        <v>3028.5971943887776</v>
      </c>
    </row>
    <row r="108" spans="3:21" x14ac:dyDescent="0.25">
      <c r="C108">
        <v>37</v>
      </c>
      <c r="D108" t="s">
        <v>84</v>
      </c>
      <c r="E108" s="10">
        <f t="shared" si="1"/>
        <v>2299.5175438596489</v>
      </c>
      <c r="G108">
        <v>37</v>
      </c>
      <c r="H108" t="s">
        <v>84</v>
      </c>
      <c r="I108" s="10">
        <f t="shared" si="2"/>
        <v>3208.7323981295926</v>
      </c>
      <c r="K108">
        <v>3.7</v>
      </c>
      <c r="L108" t="s">
        <v>74</v>
      </c>
      <c r="M108" s="10">
        <f t="shared" si="3"/>
        <v>2668.0496752922368</v>
      </c>
      <c r="O108">
        <v>37</v>
      </c>
      <c r="P108" t="s">
        <v>84</v>
      </c>
      <c r="Q108" s="10">
        <f t="shared" si="4"/>
        <v>1772.7976820861222</v>
      </c>
      <c r="S108">
        <v>3.7</v>
      </c>
      <c r="T108" t="s">
        <v>74</v>
      </c>
      <c r="U108" s="10">
        <f t="shared" si="5"/>
        <v>3111.3360053440215</v>
      </c>
    </row>
    <row r="109" spans="3:21" x14ac:dyDescent="0.25">
      <c r="C109">
        <v>38</v>
      </c>
      <c r="D109" t="s">
        <v>84</v>
      </c>
      <c r="E109" s="10">
        <f t="shared" si="1"/>
        <v>2361.6666666666665</v>
      </c>
      <c r="G109">
        <v>38</v>
      </c>
      <c r="H109" t="s">
        <v>84</v>
      </c>
      <c r="I109" s="10">
        <f t="shared" si="2"/>
        <v>3291.4712090848361</v>
      </c>
      <c r="K109">
        <v>3.8000000000000003</v>
      </c>
      <c r="L109" t="s">
        <v>74</v>
      </c>
      <c r="M109" s="10">
        <f t="shared" si="3"/>
        <v>2738.8659406534121</v>
      </c>
      <c r="O109">
        <v>38</v>
      </c>
      <c r="P109" t="s">
        <v>84</v>
      </c>
      <c r="Q109" s="10">
        <f t="shared" si="4"/>
        <v>1819.8553302028172</v>
      </c>
      <c r="S109">
        <v>3.8000000000000003</v>
      </c>
      <c r="T109" t="s">
        <v>74</v>
      </c>
      <c r="U109" s="10">
        <f t="shared" si="5"/>
        <v>3194.074816299265</v>
      </c>
    </row>
    <row r="110" spans="3:21" x14ac:dyDescent="0.25">
      <c r="C110">
        <v>39</v>
      </c>
      <c r="D110" t="s">
        <v>84</v>
      </c>
      <c r="E110" s="10">
        <f t="shared" si="1"/>
        <v>2423.8157894736842</v>
      </c>
      <c r="G110">
        <v>39</v>
      </c>
      <c r="H110" t="s">
        <v>84</v>
      </c>
      <c r="I110" s="10">
        <f t="shared" si="2"/>
        <v>3374.2100200400801</v>
      </c>
      <c r="K110">
        <v>3.9000000000000004</v>
      </c>
      <c r="L110" t="s">
        <v>74</v>
      </c>
      <c r="M110" s="10">
        <f t="shared" si="3"/>
        <v>2809.6822060145869</v>
      </c>
      <c r="O110">
        <v>39</v>
      </c>
      <c r="P110" t="s">
        <v>84</v>
      </c>
      <c r="Q110" s="10">
        <f t="shared" si="4"/>
        <v>1866.9129783195121</v>
      </c>
      <c r="S110">
        <v>3.9000000000000004</v>
      </c>
      <c r="T110" t="s">
        <v>74</v>
      </c>
      <c r="U110" s="10">
        <f t="shared" si="5"/>
        <v>3276.8136272545089</v>
      </c>
    </row>
    <row r="111" spans="3:21" x14ac:dyDescent="0.25">
      <c r="C111">
        <v>40</v>
      </c>
      <c r="D111" t="s">
        <v>84</v>
      </c>
      <c r="E111" s="10">
        <f t="shared" si="1"/>
        <v>2485.9649122807018</v>
      </c>
      <c r="G111">
        <v>40</v>
      </c>
      <c r="H111" t="s">
        <v>84</v>
      </c>
      <c r="I111" s="10">
        <f t="shared" si="2"/>
        <v>3456.948830995324</v>
      </c>
      <c r="K111">
        <v>4</v>
      </c>
      <c r="L111" t="s">
        <v>74</v>
      </c>
      <c r="M111" s="10">
        <f t="shared" si="3"/>
        <v>2880.4984713757617</v>
      </c>
      <c r="O111">
        <v>40</v>
      </c>
      <c r="P111" t="s">
        <v>84</v>
      </c>
      <c r="Q111" s="10">
        <f t="shared" si="4"/>
        <v>1913.9706264362071</v>
      </c>
      <c r="S111">
        <v>4</v>
      </c>
      <c r="T111" t="s">
        <v>74</v>
      </c>
      <c r="U111" s="10">
        <f t="shared" si="5"/>
        <v>3359.5524382097528</v>
      </c>
    </row>
    <row r="112" spans="3:21" x14ac:dyDescent="0.25">
      <c r="C112">
        <v>41</v>
      </c>
      <c r="D112" t="s">
        <v>84</v>
      </c>
      <c r="E112" s="10">
        <f t="shared" si="1"/>
        <v>2548.114035087719</v>
      </c>
      <c r="G112">
        <v>41</v>
      </c>
      <c r="H112" t="s">
        <v>84</v>
      </c>
      <c r="I112" s="10">
        <f t="shared" si="2"/>
        <v>3539.6876419505679</v>
      </c>
      <c r="K112">
        <v>4.1000000000000005</v>
      </c>
      <c r="L112" t="s">
        <v>74</v>
      </c>
      <c r="M112" s="10">
        <f t="shared" si="3"/>
        <v>2951.314736736937</v>
      </c>
      <c r="O112">
        <v>41</v>
      </c>
      <c r="P112" t="s">
        <v>84</v>
      </c>
      <c r="Q112" s="10">
        <f t="shared" si="4"/>
        <v>1961.0282745529021</v>
      </c>
      <c r="S112">
        <v>4.1000000000000005</v>
      </c>
      <c r="T112" t="s">
        <v>74</v>
      </c>
      <c r="U112" s="10">
        <f t="shared" si="5"/>
        <v>3442.2912491649972</v>
      </c>
    </row>
    <row r="113" spans="3:21" x14ac:dyDescent="0.25">
      <c r="C113">
        <v>42</v>
      </c>
      <c r="D113" t="s">
        <v>84</v>
      </c>
      <c r="E113" s="10">
        <f t="shared" si="1"/>
        <v>2610.2631578947367</v>
      </c>
      <c r="G113">
        <v>42</v>
      </c>
      <c r="H113" t="s">
        <v>84</v>
      </c>
      <c r="I113" s="10">
        <f t="shared" si="2"/>
        <v>3622.4264529058119</v>
      </c>
      <c r="K113">
        <v>4.2</v>
      </c>
      <c r="L113" t="s">
        <v>74</v>
      </c>
      <c r="M113" s="10">
        <f t="shared" si="3"/>
        <v>3022.1310020981114</v>
      </c>
      <c r="O113">
        <v>42</v>
      </c>
      <c r="P113" t="s">
        <v>84</v>
      </c>
      <c r="Q113" s="10">
        <f t="shared" si="4"/>
        <v>2008.085922669597</v>
      </c>
      <c r="S113">
        <v>4.2</v>
      </c>
      <c r="T113" t="s">
        <v>74</v>
      </c>
      <c r="U113" s="10">
        <f t="shared" si="5"/>
        <v>3525.0300601202407</v>
      </c>
    </row>
    <row r="114" spans="3:21" x14ac:dyDescent="0.25">
      <c r="C114">
        <v>43</v>
      </c>
      <c r="D114" t="s">
        <v>84</v>
      </c>
      <c r="E114" s="10">
        <f t="shared" si="1"/>
        <v>2672.4122807017543</v>
      </c>
      <c r="G114">
        <v>43</v>
      </c>
      <c r="H114" t="s">
        <v>84</v>
      </c>
      <c r="I114" s="10">
        <f t="shared" si="2"/>
        <v>3705.1652638610553</v>
      </c>
      <c r="K114">
        <v>4.3</v>
      </c>
      <c r="L114" t="s">
        <v>74</v>
      </c>
      <c r="M114" s="10">
        <f t="shared" si="3"/>
        <v>3092.9472674592866</v>
      </c>
      <c r="O114">
        <v>43</v>
      </c>
      <c r="P114" t="s">
        <v>84</v>
      </c>
      <c r="Q114" s="10">
        <f t="shared" si="4"/>
        <v>2055.143570786292</v>
      </c>
      <c r="S114">
        <v>4.3</v>
      </c>
      <c r="T114" t="s">
        <v>74</v>
      </c>
      <c r="U114" s="10">
        <f t="shared" si="5"/>
        <v>3607.7688710754842</v>
      </c>
    </row>
    <row r="115" spans="3:21" x14ac:dyDescent="0.25">
      <c r="C115">
        <v>44</v>
      </c>
      <c r="D115" t="s">
        <v>84</v>
      </c>
      <c r="E115" s="10">
        <f t="shared" si="1"/>
        <v>2734.5614035087719</v>
      </c>
      <c r="G115">
        <v>44</v>
      </c>
      <c r="H115" t="s">
        <v>84</v>
      </c>
      <c r="I115" s="10">
        <f t="shared" si="2"/>
        <v>3787.9040748162993</v>
      </c>
      <c r="K115">
        <v>4.4000000000000004</v>
      </c>
      <c r="L115" t="s">
        <v>74</v>
      </c>
      <c r="M115" s="10">
        <f t="shared" si="3"/>
        <v>3163.7635328204615</v>
      </c>
      <c r="O115">
        <v>44</v>
      </c>
      <c r="P115" t="s">
        <v>84</v>
      </c>
      <c r="Q115" s="10">
        <f t="shared" si="4"/>
        <v>2102.2012189029874</v>
      </c>
      <c r="S115">
        <v>4.4000000000000004</v>
      </c>
      <c r="T115" t="s">
        <v>74</v>
      </c>
      <c r="U115" s="10">
        <f t="shared" si="5"/>
        <v>3690.5076820307281</v>
      </c>
    </row>
    <row r="116" spans="3:21" x14ac:dyDescent="0.25">
      <c r="C116">
        <v>45</v>
      </c>
      <c r="D116" t="s">
        <v>84</v>
      </c>
      <c r="E116" s="10">
        <f t="shared" si="1"/>
        <v>2796.7105263157891</v>
      </c>
      <c r="G116">
        <v>45</v>
      </c>
      <c r="H116" t="s">
        <v>84</v>
      </c>
      <c r="I116" s="10">
        <f t="shared" si="2"/>
        <v>3870.6428857715432</v>
      </c>
      <c r="K116">
        <v>4.5</v>
      </c>
      <c r="L116" t="s">
        <v>74</v>
      </c>
      <c r="M116" s="10">
        <f t="shared" si="3"/>
        <v>3234.5797981816363</v>
      </c>
      <c r="O116">
        <v>45</v>
      </c>
      <c r="P116" t="s">
        <v>84</v>
      </c>
      <c r="Q116" s="10">
        <f t="shared" si="4"/>
        <v>2149.2588670196824</v>
      </c>
      <c r="S116">
        <v>4.5</v>
      </c>
      <c r="T116" t="s">
        <v>74</v>
      </c>
      <c r="U116" s="10">
        <f t="shared" si="5"/>
        <v>3773.2464929859721</v>
      </c>
    </row>
    <row r="117" spans="3:21" x14ac:dyDescent="0.25">
      <c r="C117">
        <v>46</v>
      </c>
      <c r="D117" t="s">
        <v>84</v>
      </c>
      <c r="E117" s="10">
        <f t="shared" si="1"/>
        <v>2858.8596491228068</v>
      </c>
      <c r="G117">
        <v>46</v>
      </c>
      <c r="H117" t="s">
        <v>84</v>
      </c>
      <c r="I117" s="10">
        <f t="shared" si="2"/>
        <v>3953.3816967267867</v>
      </c>
      <c r="K117">
        <v>4.6000000000000005</v>
      </c>
      <c r="L117" t="s">
        <v>74</v>
      </c>
      <c r="M117" s="10">
        <f t="shared" si="3"/>
        <v>3305.396063542812</v>
      </c>
      <c r="O117">
        <v>46</v>
      </c>
      <c r="P117" t="s">
        <v>84</v>
      </c>
      <c r="Q117" s="10">
        <f t="shared" si="4"/>
        <v>2196.3165151363773</v>
      </c>
      <c r="S117">
        <v>4.6000000000000005</v>
      </c>
      <c r="T117" t="s">
        <v>74</v>
      </c>
      <c r="U117" s="10">
        <f t="shared" si="5"/>
        <v>3855.9853039412164</v>
      </c>
    </row>
    <row r="118" spans="3:21" x14ac:dyDescent="0.25">
      <c r="C118">
        <v>47</v>
      </c>
      <c r="D118" t="s">
        <v>84</v>
      </c>
      <c r="E118" s="10">
        <f t="shared" si="1"/>
        <v>2921.0087719298244</v>
      </c>
      <c r="G118">
        <v>47</v>
      </c>
      <c r="H118" t="s">
        <v>84</v>
      </c>
      <c r="I118" s="10">
        <f t="shared" si="2"/>
        <v>4036.1205076820306</v>
      </c>
      <c r="K118">
        <v>4.7</v>
      </c>
      <c r="L118" t="s">
        <v>74</v>
      </c>
      <c r="M118" s="10">
        <f t="shared" si="3"/>
        <v>3376.2123289039864</v>
      </c>
      <c r="O118">
        <v>47</v>
      </c>
      <c r="P118" t="s">
        <v>84</v>
      </c>
      <c r="Q118" s="10">
        <f t="shared" si="4"/>
        <v>2243.3741632530723</v>
      </c>
      <c r="S118">
        <v>4.7</v>
      </c>
      <c r="T118" t="s">
        <v>74</v>
      </c>
      <c r="U118" s="10">
        <f t="shared" si="5"/>
        <v>3938.7241148964595</v>
      </c>
    </row>
    <row r="119" spans="3:21" x14ac:dyDescent="0.25">
      <c r="C119">
        <v>48</v>
      </c>
      <c r="D119" t="s">
        <v>84</v>
      </c>
      <c r="E119" s="10">
        <f t="shared" si="1"/>
        <v>2983.1578947368421</v>
      </c>
      <c r="G119">
        <v>48</v>
      </c>
      <c r="H119" t="s">
        <v>84</v>
      </c>
      <c r="I119" s="10">
        <f t="shared" si="2"/>
        <v>4118.8593186372746</v>
      </c>
      <c r="K119">
        <v>4.8000000000000007</v>
      </c>
      <c r="L119" t="s">
        <v>74</v>
      </c>
      <c r="M119" s="10">
        <f t="shared" si="3"/>
        <v>3447.0285942651617</v>
      </c>
      <c r="O119">
        <v>48</v>
      </c>
      <c r="P119" t="s">
        <v>84</v>
      </c>
      <c r="Q119" s="10">
        <f t="shared" si="4"/>
        <v>2290.4318113697673</v>
      </c>
      <c r="S119">
        <v>4.8000000000000007</v>
      </c>
      <c r="T119" t="s">
        <v>74</v>
      </c>
      <c r="U119" s="10">
        <f t="shared" si="5"/>
        <v>4021.4629258517039</v>
      </c>
    </row>
    <row r="120" spans="3:21" x14ac:dyDescent="0.25">
      <c r="C120">
        <v>49</v>
      </c>
      <c r="D120" t="s">
        <v>84</v>
      </c>
      <c r="E120" s="10">
        <f t="shared" si="1"/>
        <v>3045.3070175438597</v>
      </c>
      <c r="G120">
        <v>49</v>
      </c>
      <c r="H120" t="s">
        <v>84</v>
      </c>
      <c r="I120" s="10">
        <f t="shared" si="2"/>
        <v>4201.5981295925185</v>
      </c>
      <c r="K120">
        <v>4.9000000000000004</v>
      </c>
      <c r="L120" t="s">
        <v>74</v>
      </c>
      <c r="M120" s="10">
        <f t="shared" si="3"/>
        <v>3517.8448596263361</v>
      </c>
      <c r="O120">
        <v>49</v>
      </c>
      <c r="P120" t="s">
        <v>84</v>
      </c>
      <c r="Q120" s="10">
        <f t="shared" si="4"/>
        <v>2337.4894594864622</v>
      </c>
      <c r="S120">
        <v>4.9000000000000004</v>
      </c>
      <c r="T120" t="s">
        <v>74</v>
      </c>
      <c r="U120" s="10">
        <f t="shared" si="5"/>
        <v>4104.2017368069473</v>
      </c>
    </row>
    <row r="121" spans="3:21" x14ac:dyDescent="0.25">
      <c r="C121">
        <v>50</v>
      </c>
      <c r="D121" t="s">
        <v>84</v>
      </c>
      <c r="E121" s="10">
        <f t="shared" si="1"/>
        <v>3107.4561403508769</v>
      </c>
      <c r="G121">
        <v>50</v>
      </c>
      <c r="H121" t="s">
        <v>84</v>
      </c>
      <c r="I121" s="10">
        <f t="shared" si="2"/>
        <v>4284.3369405477624</v>
      </c>
      <c r="K121">
        <v>5</v>
      </c>
      <c r="L121" t="s">
        <v>74</v>
      </c>
      <c r="M121" s="10">
        <f t="shared" si="3"/>
        <v>3588.6611249875109</v>
      </c>
      <c r="O121">
        <v>50</v>
      </c>
      <c r="P121" t="s">
        <v>84</v>
      </c>
      <c r="Q121" s="10">
        <f t="shared" si="4"/>
        <v>2384.5471076031572</v>
      </c>
      <c r="S121">
        <v>5</v>
      </c>
      <c r="T121" t="s">
        <v>74</v>
      </c>
      <c r="U121" s="10">
        <f t="shared" si="5"/>
        <v>4186.9405477621913</v>
      </c>
    </row>
    <row r="122" spans="3:21" x14ac:dyDescent="0.25">
      <c r="C122">
        <v>51</v>
      </c>
      <c r="D122" t="s">
        <v>84</v>
      </c>
      <c r="E122" s="10">
        <f t="shared" si="1"/>
        <v>3169.6052631578946</v>
      </c>
      <c r="G122">
        <v>51</v>
      </c>
      <c r="H122" t="s">
        <v>84</v>
      </c>
      <c r="I122" s="10">
        <f t="shared" si="2"/>
        <v>4367.0757515030064</v>
      </c>
      <c r="K122">
        <v>5.1000000000000005</v>
      </c>
      <c r="L122" t="s">
        <v>74</v>
      </c>
      <c r="M122" s="10">
        <f t="shared" si="3"/>
        <v>3659.4773903486866</v>
      </c>
      <c r="O122">
        <v>51</v>
      </c>
      <c r="P122" t="s">
        <v>84</v>
      </c>
      <c r="Q122" s="10">
        <f t="shared" si="4"/>
        <v>2431.6047557198522</v>
      </c>
      <c r="S122">
        <v>5.1000000000000005</v>
      </c>
      <c r="T122" t="s">
        <v>74</v>
      </c>
      <c r="U122" s="10">
        <f t="shared" si="5"/>
        <v>4269.6793587174352</v>
      </c>
    </row>
    <row r="123" spans="3:21" x14ac:dyDescent="0.25">
      <c r="C123">
        <v>52</v>
      </c>
      <c r="D123" t="s">
        <v>84</v>
      </c>
      <c r="E123" s="10">
        <f t="shared" si="1"/>
        <v>3231.7543859649122</v>
      </c>
      <c r="G123">
        <v>52</v>
      </c>
      <c r="H123" t="s">
        <v>84</v>
      </c>
      <c r="I123" s="10">
        <f t="shared" si="2"/>
        <v>4449.8145624582503</v>
      </c>
      <c r="K123">
        <v>5.2</v>
      </c>
      <c r="L123" t="s">
        <v>74</v>
      </c>
      <c r="M123" s="10">
        <f t="shared" si="3"/>
        <v>3730.293655709861</v>
      </c>
      <c r="O123">
        <v>52</v>
      </c>
      <c r="P123" t="s">
        <v>84</v>
      </c>
      <c r="Q123" s="10">
        <f t="shared" si="4"/>
        <v>2478.6624038365471</v>
      </c>
      <c r="S123">
        <v>5.2</v>
      </c>
      <c r="T123" t="s">
        <v>74</v>
      </c>
      <c r="U123" s="10">
        <f t="shared" si="5"/>
        <v>4352.4181696726791</v>
      </c>
    </row>
    <row r="124" spans="3:21" x14ac:dyDescent="0.25">
      <c r="C124">
        <v>53</v>
      </c>
      <c r="D124" t="s">
        <v>84</v>
      </c>
      <c r="E124" s="10">
        <f t="shared" si="1"/>
        <v>3293.9035087719299</v>
      </c>
      <c r="G124">
        <v>53</v>
      </c>
      <c r="H124" t="s">
        <v>84</v>
      </c>
      <c r="I124" s="10">
        <f t="shared" si="2"/>
        <v>4532.5533734134933</v>
      </c>
      <c r="K124">
        <v>5.3000000000000007</v>
      </c>
      <c r="L124" t="s">
        <v>74</v>
      </c>
      <c r="M124" s="10">
        <f t="shared" si="3"/>
        <v>3801.1099210710363</v>
      </c>
      <c r="O124">
        <v>53</v>
      </c>
      <c r="P124" t="s">
        <v>84</v>
      </c>
      <c r="Q124" s="10">
        <f t="shared" si="4"/>
        <v>2525.7200519532421</v>
      </c>
      <c r="S124">
        <v>5.3000000000000007</v>
      </c>
      <c r="T124" t="s">
        <v>74</v>
      </c>
      <c r="U124" s="10">
        <f t="shared" si="5"/>
        <v>4435.1569806279231</v>
      </c>
    </row>
    <row r="125" spans="3:21" x14ac:dyDescent="0.25">
      <c r="C125">
        <v>54</v>
      </c>
      <c r="D125" t="s">
        <v>84</v>
      </c>
      <c r="E125" s="10">
        <f t="shared" si="1"/>
        <v>3356.0526315789471</v>
      </c>
      <c r="G125">
        <v>54</v>
      </c>
      <c r="H125" t="s">
        <v>84</v>
      </c>
      <c r="I125" s="10">
        <f t="shared" si="2"/>
        <v>4615.2921843687373</v>
      </c>
      <c r="K125">
        <v>5.4</v>
      </c>
      <c r="L125" t="s">
        <v>74</v>
      </c>
      <c r="M125" s="10">
        <f t="shared" si="3"/>
        <v>3871.9261864322111</v>
      </c>
      <c r="O125">
        <v>54</v>
      </c>
      <c r="P125" t="s">
        <v>84</v>
      </c>
      <c r="Q125" s="10">
        <f t="shared" si="4"/>
        <v>2572.7777000699371</v>
      </c>
      <c r="S125">
        <v>5.4</v>
      </c>
      <c r="T125" t="s">
        <v>74</v>
      </c>
      <c r="U125" s="10">
        <f t="shared" si="5"/>
        <v>4517.8957915831661</v>
      </c>
    </row>
    <row r="126" spans="3:21" x14ac:dyDescent="0.25">
      <c r="C126">
        <v>55</v>
      </c>
      <c r="D126" t="s">
        <v>84</v>
      </c>
      <c r="E126" s="10">
        <f t="shared" si="1"/>
        <v>3418.2017543859647</v>
      </c>
      <c r="G126">
        <v>55</v>
      </c>
      <c r="H126" t="s">
        <v>84</v>
      </c>
      <c r="I126" s="10">
        <f t="shared" si="2"/>
        <v>4698.0309953239812</v>
      </c>
      <c r="K126">
        <v>5.5</v>
      </c>
      <c r="L126" t="s">
        <v>74</v>
      </c>
      <c r="M126" s="10">
        <f t="shared" si="3"/>
        <v>3942.742451793386</v>
      </c>
      <c r="O126">
        <v>55</v>
      </c>
      <c r="P126" t="s">
        <v>84</v>
      </c>
      <c r="Q126" s="10">
        <f t="shared" si="4"/>
        <v>2619.835348186632</v>
      </c>
      <c r="S126">
        <v>5.5</v>
      </c>
      <c r="T126" t="s">
        <v>74</v>
      </c>
      <c r="U126" s="10">
        <f t="shared" si="5"/>
        <v>4600.63460253841</v>
      </c>
    </row>
    <row r="127" spans="3:21" x14ac:dyDescent="0.25">
      <c r="C127">
        <v>56</v>
      </c>
      <c r="D127" t="s">
        <v>84</v>
      </c>
      <c r="E127" s="10">
        <f t="shared" si="1"/>
        <v>3480.3508771929824</v>
      </c>
      <c r="G127">
        <v>56</v>
      </c>
      <c r="H127" t="s">
        <v>84</v>
      </c>
      <c r="I127" s="10">
        <f t="shared" si="2"/>
        <v>4780.7698062792251</v>
      </c>
      <c r="K127">
        <v>5.6000000000000005</v>
      </c>
      <c r="L127" t="s">
        <v>74</v>
      </c>
      <c r="M127" s="10">
        <f t="shared" si="3"/>
        <v>4013.5587171545612</v>
      </c>
      <c r="O127">
        <v>56</v>
      </c>
      <c r="P127" t="s">
        <v>84</v>
      </c>
      <c r="Q127" s="10">
        <f t="shared" si="4"/>
        <v>2666.892996303327</v>
      </c>
      <c r="S127">
        <v>5.6000000000000005</v>
      </c>
      <c r="T127" t="s">
        <v>74</v>
      </c>
      <c r="U127" s="10">
        <f t="shared" si="5"/>
        <v>4683.3734134936549</v>
      </c>
    </row>
  </sheetData>
  <pageMargins left="0.7" right="0.7" top="0.78740157499999996" bottom="0.78740157499999996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7"/>
  <sheetViews>
    <sheetView topLeftCell="A25" zoomScale="80" zoomScaleNormal="80" workbookViewId="0">
      <selection activeCell="L36" sqref="L36"/>
    </sheetView>
  </sheetViews>
  <sheetFormatPr baseColWidth="10" defaultRowHeight="15" x14ac:dyDescent="0.25"/>
  <cols>
    <col min="1" max="1" width="13.5703125" customWidth="1"/>
    <col min="2" max="2" width="6" customWidth="1"/>
    <col min="3" max="3" width="4.7109375" customWidth="1"/>
    <col min="4" max="4" width="7.140625" customWidth="1"/>
    <col min="5" max="5" width="10.7109375" customWidth="1"/>
    <col min="6" max="6" width="6" customWidth="1"/>
    <col min="7" max="7" width="6.28515625" customWidth="1"/>
    <col min="8" max="8" width="5.42578125" customWidth="1"/>
    <col min="9" max="9" width="13.85546875" customWidth="1"/>
    <col min="10" max="10" width="6.42578125" customWidth="1"/>
    <col min="11" max="12" width="6.85546875" customWidth="1"/>
    <col min="13" max="13" width="14.28515625" style="10" customWidth="1"/>
    <col min="14" max="14" width="6.140625" customWidth="1"/>
    <col min="15" max="15" width="6" customWidth="1"/>
    <col min="16" max="16" width="7.42578125" customWidth="1"/>
    <col min="17" max="17" width="14.7109375" customWidth="1"/>
    <col min="18" max="18" width="6.140625" customWidth="1"/>
    <col min="19" max="19" width="9.42578125" customWidth="1"/>
    <col min="20" max="20" width="6.5703125" customWidth="1"/>
    <col min="21" max="21" width="14.28515625" customWidth="1"/>
    <col min="22" max="22" width="6.42578125" customWidth="1"/>
    <col min="23" max="23" width="8.85546875" customWidth="1"/>
    <col min="24" max="24" width="6.85546875" customWidth="1"/>
    <col min="25" max="25" width="10.85546875" customWidth="1"/>
    <col min="26" max="26" width="5.5703125" customWidth="1"/>
    <col min="27" max="27" width="6.42578125" customWidth="1"/>
    <col min="28" max="28" width="25.85546875" customWidth="1"/>
    <col min="29" max="29" width="11.7109375" customWidth="1"/>
    <col min="30" max="35" width="9.28515625" customWidth="1"/>
    <col min="36" max="37" width="4.140625" customWidth="1"/>
    <col min="38" max="38" width="28.42578125" style="44" customWidth="1"/>
    <col min="39" max="39" width="11.42578125" style="44"/>
    <col min="40" max="40" width="1.85546875" style="44" customWidth="1"/>
    <col min="41" max="41" width="27.85546875" style="44" customWidth="1"/>
    <col min="42" max="42" width="12.42578125" style="44" customWidth="1"/>
    <col min="43" max="79" width="11.42578125" style="44"/>
  </cols>
  <sheetData>
    <row r="1" spans="1:79" s="70" customFormat="1" ht="30.75" customHeight="1" x14ac:dyDescent="0.5">
      <c r="A1" s="70" t="s">
        <v>106</v>
      </c>
      <c r="M1" s="71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</row>
    <row r="3" spans="1:79" s="67" customFormat="1" ht="23.25" x14ac:dyDescent="0.35">
      <c r="A3" s="73" t="s">
        <v>120</v>
      </c>
      <c r="M3" s="68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</row>
    <row r="4" spans="1:79" s="67" customFormat="1" ht="23.25" x14ac:dyDescent="0.35">
      <c r="A4" s="73"/>
      <c r="M4" s="68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</row>
    <row r="5" spans="1:79" s="67" customFormat="1" ht="23.25" x14ac:dyDescent="0.35">
      <c r="A5" s="74" t="s">
        <v>109</v>
      </c>
      <c r="M5" s="68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</row>
    <row r="6" spans="1:79" s="67" customFormat="1" ht="23.25" x14ac:dyDescent="0.35">
      <c r="A6" s="74" t="s">
        <v>110</v>
      </c>
      <c r="M6" s="68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</row>
    <row r="7" spans="1:79" s="67" customFormat="1" ht="23.25" x14ac:dyDescent="0.35">
      <c r="A7" s="74" t="s">
        <v>111</v>
      </c>
      <c r="M7" s="68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</row>
    <row r="8" spans="1:79" s="67" customFormat="1" ht="23.25" x14ac:dyDescent="0.35">
      <c r="A8" s="74" t="s">
        <v>112</v>
      </c>
      <c r="M8" s="68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</row>
    <row r="9" spans="1:79" s="67" customFormat="1" ht="18.75" x14ac:dyDescent="0.3">
      <c r="M9" s="68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</row>
    <row r="10" spans="1:79" s="75" customFormat="1" ht="18.75" x14ac:dyDescent="0.3">
      <c r="A10" s="25" t="s">
        <v>114</v>
      </c>
      <c r="M10" s="76"/>
    </row>
    <row r="12" spans="1:79" x14ac:dyDescent="0.25">
      <c r="A12" t="s">
        <v>107</v>
      </c>
    </row>
    <row r="13" spans="1:79" x14ac:dyDescent="0.25">
      <c r="A13" t="s">
        <v>108</v>
      </c>
    </row>
    <row r="14" spans="1:79" x14ac:dyDescent="0.25">
      <c r="A14" t="s">
        <v>67</v>
      </c>
    </row>
    <row r="15" spans="1:79" x14ac:dyDescent="0.25">
      <c r="A15" t="s">
        <v>68</v>
      </c>
    </row>
    <row r="17" spans="1:79" s="25" customFormat="1" ht="18.75" x14ac:dyDescent="0.3">
      <c r="A17" s="25" t="s">
        <v>60</v>
      </c>
      <c r="K17" s="31" t="s">
        <v>65</v>
      </c>
      <c r="M17" s="41"/>
      <c r="AC17" s="32"/>
      <c r="AD17" s="32" t="s">
        <v>83</v>
      </c>
      <c r="AE17" s="32" t="s">
        <v>82</v>
      </c>
      <c r="AF17" s="32" t="s">
        <v>77</v>
      </c>
      <c r="AG17" s="32" t="s">
        <v>79</v>
      </c>
      <c r="AH17" s="32" t="s">
        <v>78</v>
      </c>
      <c r="AI17" s="32" t="s">
        <v>81</v>
      </c>
      <c r="AJ17" s="32"/>
      <c r="AK17" s="3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</row>
    <row r="18" spans="1:79" s="50" customFormat="1" ht="15.75" thickBot="1" x14ac:dyDescent="0.3">
      <c r="K18" s="45" t="s">
        <v>80</v>
      </c>
      <c r="M18" s="51"/>
    </row>
    <row r="19" spans="1:79" ht="15.75" thickBot="1" x14ac:dyDescent="0.3">
      <c r="A19" t="s">
        <v>56</v>
      </c>
      <c r="I19" s="27">
        <v>4.9779999999999998</v>
      </c>
      <c r="M19" s="10" t="s">
        <v>59</v>
      </c>
      <c r="U19" s="27">
        <v>22.58</v>
      </c>
      <c r="AB19" s="17" t="s">
        <v>0</v>
      </c>
      <c r="AD19" s="16">
        <f>R34-AD20*I27</f>
        <v>26.123879705237982</v>
      </c>
      <c r="AE19" s="16">
        <f>(N57-N48)/(I50-I41)*AE20/10</f>
        <v>1171.6844103747103</v>
      </c>
      <c r="AF19" s="16">
        <v>0</v>
      </c>
      <c r="AG19" s="16">
        <f>I41-(AG21*I41/1000)</f>
        <v>0.4994311588521248</v>
      </c>
      <c r="AH19" s="16">
        <f>J26-I19*AH20</f>
        <v>47.746425014937358</v>
      </c>
      <c r="AI19" s="18">
        <f>N48-(10*I41*AI20)</f>
        <v>90.534824281150179</v>
      </c>
      <c r="AJ19" s="13"/>
      <c r="AK19" s="13"/>
      <c r="AN19" s="64"/>
    </row>
    <row r="20" spans="1:79" x14ac:dyDescent="0.25">
      <c r="A20" t="s">
        <v>70</v>
      </c>
      <c r="AB20" s="17" t="s">
        <v>101</v>
      </c>
      <c r="AD20" s="16">
        <f>(R34-R26)/(I27-I19)</f>
        <v>49.392551284604664</v>
      </c>
      <c r="AE20" s="16">
        <f>(V57-V48)/(I50-I41)/10</f>
        <v>27.995207667731631</v>
      </c>
      <c r="AF20" s="16">
        <f>B48/U19</f>
        <v>46.545615589016833</v>
      </c>
      <c r="AG20" s="16">
        <f>(F57-F48)/(U50-U41)/10</f>
        <v>87.898001378359751</v>
      </c>
      <c r="AH20" s="16">
        <f>(J34-J26)/(I27-I19)</f>
        <v>73.172674765982862</v>
      </c>
      <c r="AI20" s="18">
        <f>(N57-N48)/(I50-I41)/10</f>
        <v>41.853035143769965</v>
      </c>
      <c r="AJ20" s="13"/>
      <c r="AK20" s="13"/>
      <c r="AN20" s="64"/>
    </row>
    <row r="21" spans="1:79" x14ac:dyDescent="0.25">
      <c r="A21" t="s">
        <v>43</v>
      </c>
      <c r="B21">
        <v>1065</v>
      </c>
      <c r="C21" t="s">
        <v>44</v>
      </c>
      <c r="D21">
        <v>22.675999999999998</v>
      </c>
      <c r="E21" t="s">
        <v>121</v>
      </c>
      <c r="F21">
        <v>46</v>
      </c>
      <c r="G21" t="s">
        <v>45</v>
      </c>
      <c r="H21">
        <v>0.50600000000000001</v>
      </c>
      <c r="I21" t="s">
        <v>46</v>
      </c>
      <c r="J21">
        <v>412</v>
      </c>
      <c r="K21" t="s">
        <v>47</v>
      </c>
      <c r="L21">
        <v>4.9969999999999999</v>
      </c>
      <c r="M21" s="10" t="s">
        <v>48</v>
      </c>
      <c r="N21">
        <v>110</v>
      </c>
      <c r="O21" t="s">
        <v>49</v>
      </c>
      <c r="P21">
        <v>0.66</v>
      </c>
      <c r="Q21" t="s">
        <v>50</v>
      </c>
      <c r="R21">
        <v>272</v>
      </c>
      <c r="S21" t="s">
        <v>51</v>
      </c>
      <c r="T21">
        <v>4.9800000000000004</v>
      </c>
      <c r="U21" t="s">
        <v>52</v>
      </c>
      <c r="V21">
        <v>212</v>
      </c>
      <c r="W21" t="s">
        <v>53</v>
      </c>
      <c r="X21">
        <v>4</v>
      </c>
      <c r="Y21" t="s">
        <v>54</v>
      </c>
      <c r="Z21">
        <v>11</v>
      </c>
      <c r="AB21" s="17" t="s">
        <v>102</v>
      </c>
      <c r="AD21" s="16">
        <f>1000/AD20</f>
        <v>20.245967741935484</v>
      </c>
      <c r="AE21" s="16">
        <f>1000/AE20/10</f>
        <v>3.5720399429386589</v>
      </c>
      <c r="AF21" s="16">
        <f>1000/AF20</f>
        <v>21.484300666032347</v>
      </c>
      <c r="AG21" s="16">
        <f>100/AG20</f>
        <v>1.1376822957503527</v>
      </c>
      <c r="AH21" s="16">
        <f>1000/AH20</f>
        <v>13.666303756124117</v>
      </c>
      <c r="AI21" s="16">
        <f>100/AI20</f>
        <v>2.389312977099237</v>
      </c>
      <c r="AJ21" s="13"/>
      <c r="AK21" s="13"/>
      <c r="AN21" s="64"/>
    </row>
    <row r="22" spans="1:79" x14ac:dyDescent="0.25">
      <c r="A22" t="s">
        <v>43</v>
      </c>
      <c r="B22">
        <v>1065</v>
      </c>
      <c r="C22" t="s">
        <v>44</v>
      </c>
      <c r="D22">
        <v>22.690999999999999</v>
      </c>
      <c r="E22" t="s">
        <v>121</v>
      </c>
      <c r="F22">
        <v>46</v>
      </c>
      <c r="G22" t="s">
        <v>45</v>
      </c>
      <c r="H22">
        <v>0.50600000000000001</v>
      </c>
      <c r="I22" t="s">
        <v>46</v>
      </c>
      <c r="J22">
        <v>412</v>
      </c>
      <c r="K22" t="s">
        <v>47</v>
      </c>
      <c r="L22">
        <v>4.9989999999999997</v>
      </c>
      <c r="M22" s="10" t="s">
        <v>48</v>
      </c>
      <c r="N22">
        <v>110</v>
      </c>
      <c r="O22" t="s">
        <v>49</v>
      </c>
      <c r="P22">
        <v>0.66</v>
      </c>
      <c r="Q22" t="s">
        <v>50</v>
      </c>
      <c r="R22">
        <v>272</v>
      </c>
      <c r="S22" t="s">
        <v>51</v>
      </c>
      <c r="T22">
        <v>4.9800000000000004</v>
      </c>
      <c r="U22" t="s">
        <v>52</v>
      </c>
      <c r="V22">
        <v>212</v>
      </c>
      <c r="W22" t="s">
        <v>53</v>
      </c>
      <c r="X22">
        <v>4</v>
      </c>
      <c r="Y22" t="s">
        <v>54</v>
      </c>
      <c r="Z22">
        <v>11</v>
      </c>
      <c r="AC22" s="4"/>
      <c r="AD22" s="5"/>
      <c r="AE22" s="5"/>
      <c r="AF22" s="5"/>
      <c r="AG22" s="4"/>
      <c r="AH22" s="4"/>
      <c r="AI22" s="12"/>
      <c r="AJ22" s="12"/>
      <c r="AK22" s="12"/>
      <c r="AN22" s="64"/>
    </row>
    <row r="23" spans="1:79" x14ac:dyDescent="0.25">
      <c r="A23" t="s">
        <v>43</v>
      </c>
      <c r="B23">
        <v>1065</v>
      </c>
      <c r="C23" t="s">
        <v>44</v>
      </c>
      <c r="D23">
        <v>22.695</v>
      </c>
      <c r="E23" t="s">
        <v>121</v>
      </c>
      <c r="F23">
        <v>46</v>
      </c>
      <c r="G23" t="s">
        <v>45</v>
      </c>
      <c r="H23">
        <v>0.50600000000000001</v>
      </c>
      <c r="I23" t="s">
        <v>46</v>
      </c>
      <c r="J23">
        <v>412</v>
      </c>
      <c r="K23" t="s">
        <v>47</v>
      </c>
      <c r="L23">
        <v>4.9989999999999997</v>
      </c>
      <c r="M23" s="10" t="s">
        <v>48</v>
      </c>
      <c r="N23">
        <v>110</v>
      </c>
      <c r="O23" t="s">
        <v>49</v>
      </c>
      <c r="P23">
        <v>0.66</v>
      </c>
      <c r="Q23" t="s">
        <v>50</v>
      </c>
      <c r="R23">
        <v>272</v>
      </c>
      <c r="S23" t="s">
        <v>51</v>
      </c>
      <c r="T23">
        <v>4.9800000000000004</v>
      </c>
      <c r="U23" t="s">
        <v>52</v>
      </c>
      <c r="V23">
        <v>212</v>
      </c>
      <c r="W23" t="s">
        <v>53</v>
      </c>
      <c r="X23">
        <v>4</v>
      </c>
      <c r="Y23" t="s">
        <v>54</v>
      </c>
      <c r="Z23">
        <v>11</v>
      </c>
      <c r="AD23" s="10"/>
      <c r="AE23" s="3"/>
      <c r="AF23" s="8"/>
      <c r="AH23" s="3"/>
      <c r="AI23" s="11"/>
      <c r="AJ23" s="10"/>
      <c r="AK23" s="10"/>
      <c r="AN23" s="49"/>
    </row>
    <row r="24" spans="1:79" x14ac:dyDescent="0.25">
      <c r="A24" t="s">
        <v>43</v>
      </c>
      <c r="B24">
        <v>1066</v>
      </c>
      <c r="C24" t="s">
        <v>44</v>
      </c>
      <c r="D24">
        <v>22.692</v>
      </c>
      <c r="E24" t="s">
        <v>121</v>
      </c>
      <c r="F24">
        <v>46</v>
      </c>
      <c r="G24" t="s">
        <v>45</v>
      </c>
      <c r="H24">
        <v>0.50600000000000001</v>
      </c>
      <c r="I24" t="s">
        <v>46</v>
      </c>
      <c r="J24">
        <v>412</v>
      </c>
      <c r="K24" t="s">
        <v>47</v>
      </c>
      <c r="L24">
        <v>4.9980000000000002</v>
      </c>
      <c r="M24" s="10" t="s">
        <v>48</v>
      </c>
      <c r="N24">
        <v>110</v>
      </c>
      <c r="O24" t="s">
        <v>49</v>
      </c>
      <c r="P24">
        <v>0.66300000000000003</v>
      </c>
      <c r="Q24" t="s">
        <v>50</v>
      </c>
      <c r="R24">
        <v>272</v>
      </c>
      <c r="S24" t="s">
        <v>51</v>
      </c>
      <c r="T24">
        <v>4.9800000000000004</v>
      </c>
      <c r="U24" t="s">
        <v>52</v>
      </c>
      <c r="V24">
        <v>212</v>
      </c>
      <c r="W24" t="s">
        <v>53</v>
      </c>
      <c r="X24">
        <v>4</v>
      </c>
      <c r="Y24" t="s">
        <v>54</v>
      </c>
      <c r="Z24">
        <v>11</v>
      </c>
      <c r="AD24" s="10"/>
      <c r="AE24" s="7"/>
      <c r="AF24" s="8"/>
      <c r="AH24" s="6"/>
      <c r="AI24" s="10"/>
      <c r="AJ24" s="10"/>
      <c r="AK24" s="10"/>
      <c r="AN24" s="49"/>
    </row>
    <row r="25" spans="1:79" x14ac:dyDescent="0.25">
      <c r="A25" t="s">
        <v>43</v>
      </c>
      <c r="B25">
        <v>1065</v>
      </c>
      <c r="C25" t="s">
        <v>44</v>
      </c>
      <c r="D25">
        <v>22.692</v>
      </c>
      <c r="E25" t="s">
        <v>121</v>
      </c>
      <c r="F25">
        <v>46</v>
      </c>
      <c r="G25" t="s">
        <v>45</v>
      </c>
      <c r="H25">
        <v>0.50600000000000001</v>
      </c>
      <c r="I25" t="s">
        <v>46</v>
      </c>
      <c r="J25">
        <v>412</v>
      </c>
      <c r="K25" t="s">
        <v>47</v>
      </c>
      <c r="L25">
        <v>4.9989999999999997</v>
      </c>
      <c r="M25" s="10" t="s">
        <v>48</v>
      </c>
      <c r="N25">
        <v>110</v>
      </c>
      <c r="O25" t="s">
        <v>49</v>
      </c>
      <c r="P25">
        <v>0.66200000000000003</v>
      </c>
      <c r="Q25" t="s">
        <v>50</v>
      </c>
      <c r="R25">
        <v>272</v>
      </c>
      <c r="S25" t="s">
        <v>51</v>
      </c>
      <c r="T25">
        <v>4.9800000000000004</v>
      </c>
      <c r="U25" t="s">
        <v>52</v>
      </c>
      <c r="V25">
        <v>212</v>
      </c>
      <c r="W25" t="s">
        <v>53</v>
      </c>
      <c r="X25">
        <v>4</v>
      </c>
      <c r="Y25" t="s">
        <v>54</v>
      </c>
      <c r="Z25">
        <v>11</v>
      </c>
      <c r="AD25" s="10"/>
      <c r="AE25" s="3"/>
      <c r="AF25" s="8"/>
      <c r="AH25" s="3"/>
      <c r="AI25" s="10"/>
      <c r="AJ25" s="10"/>
      <c r="AK25" s="10"/>
      <c r="AN25" s="49"/>
    </row>
    <row r="26" spans="1:79" ht="15.75" thickBot="1" x14ac:dyDescent="0.3">
      <c r="B26" s="29">
        <f>SUM(B21:B25)/5</f>
        <v>1065.2</v>
      </c>
      <c r="J26" s="29">
        <f>SUM(J21:J25)/5</f>
        <v>412</v>
      </c>
      <c r="R26" s="29">
        <f>SUM(R21:R25)/5</f>
        <v>272</v>
      </c>
      <c r="AD26" s="10"/>
      <c r="AE26" s="3"/>
      <c r="AF26" s="8"/>
      <c r="AH26" s="3"/>
      <c r="AI26" s="10"/>
      <c r="AJ26" s="10"/>
      <c r="AK26" s="10"/>
      <c r="AN26" s="49"/>
    </row>
    <row r="27" spans="1:79" ht="15.75" thickBot="1" x14ac:dyDescent="0.3">
      <c r="A27" t="s">
        <v>57</v>
      </c>
      <c r="I27" s="27">
        <v>15.02</v>
      </c>
      <c r="K27" s="2" t="s">
        <v>58</v>
      </c>
      <c r="AD27" s="10"/>
      <c r="AF27" s="8"/>
      <c r="AH27" s="3"/>
      <c r="AI27" s="10"/>
      <c r="AJ27" s="10"/>
      <c r="AK27" s="10"/>
      <c r="AN27" s="49"/>
    </row>
    <row r="28" spans="1:79" ht="15.75" thickBot="1" x14ac:dyDescent="0.3">
      <c r="A28" t="s">
        <v>70</v>
      </c>
      <c r="AD28" s="10"/>
      <c r="AE28" s="3"/>
      <c r="AF28" s="8"/>
      <c r="AH28" s="3"/>
      <c r="AI28" s="10"/>
      <c r="AJ28" s="10"/>
      <c r="AK28" s="10"/>
      <c r="AN28" s="49"/>
    </row>
    <row r="29" spans="1:79" x14ac:dyDescent="0.25">
      <c r="A29" t="s">
        <v>43</v>
      </c>
      <c r="B29">
        <v>1061</v>
      </c>
      <c r="C29" t="s">
        <v>44</v>
      </c>
      <c r="D29">
        <v>22.597000000000001</v>
      </c>
      <c r="E29" t="s">
        <v>121</v>
      </c>
      <c r="F29">
        <v>146</v>
      </c>
      <c r="G29" t="s">
        <v>45</v>
      </c>
      <c r="H29">
        <v>1.6379999999999999</v>
      </c>
      <c r="I29" t="s">
        <v>46</v>
      </c>
      <c r="J29">
        <v>1146</v>
      </c>
      <c r="K29" t="s">
        <v>47</v>
      </c>
      <c r="L29">
        <v>16.23</v>
      </c>
      <c r="M29" s="10" t="s">
        <v>48</v>
      </c>
      <c r="N29">
        <v>124</v>
      </c>
      <c r="O29" t="s">
        <v>49</v>
      </c>
      <c r="P29">
        <v>0.90400000000000003</v>
      </c>
      <c r="Q29" t="s">
        <v>50</v>
      </c>
      <c r="R29">
        <v>768</v>
      </c>
      <c r="S29" t="s">
        <v>51</v>
      </c>
      <c r="T29">
        <v>15.2</v>
      </c>
      <c r="U29" t="s">
        <v>52</v>
      </c>
      <c r="V29">
        <v>212</v>
      </c>
      <c r="W29" t="s">
        <v>53</v>
      </c>
      <c r="X29">
        <v>4</v>
      </c>
      <c r="Y29" t="s">
        <v>54</v>
      </c>
      <c r="Z29">
        <v>11</v>
      </c>
      <c r="AB29" s="36" t="s">
        <v>1</v>
      </c>
      <c r="AC29" s="37">
        <f>AD19</f>
        <v>26.123879705237982</v>
      </c>
      <c r="AD29" s="11"/>
      <c r="AE29" s="3"/>
      <c r="AF29" s="8"/>
      <c r="AG29" s="6"/>
      <c r="AH29" s="3"/>
      <c r="AI29" s="10"/>
      <c r="AJ29" s="10"/>
      <c r="AK29" s="10"/>
      <c r="AN29" s="49"/>
    </row>
    <row r="30" spans="1:79" x14ac:dyDescent="0.25">
      <c r="A30" t="s">
        <v>43</v>
      </c>
      <c r="B30">
        <v>1061</v>
      </c>
      <c r="C30" t="s">
        <v>44</v>
      </c>
      <c r="D30">
        <v>22.597000000000001</v>
      </c>
      <c r="E30" t="s">
        <v>121</v>
      </c>
      <c r="F30">
        <v>148</v>
      </c>
      <c r="G30" t="s">
        <v>45</v>
      </c>
      <c r="H30">
        <v>1.64</v>
      </c>
      <c r="I30" t="s">
        <v>46</v>
      </c>
      <c r="J30">
        <v>1147</v>
      </c>
      <c r="K30" t="s">
        <v>47</v>
      </c>
      <c r="L30">
        <v>16.233000000000001</v>
      </c>
      <c r="M30" s="10" t="s">
        <v>48</v>
      </c>
      <c r="N30">
        <v>125</v>
      </c>
      <c r="O30" t="s">
        <v>49</v>
      </c>
      <c r="P30">
        <v>0.90500000000000003</v>
      </c>
      <c r="Q30" t="s">
        <v>50</v>
      </c>
      <c r="R30">
        <v>768</v>
      </c>
      <c r="S30" t="s">
        <v>51</v>
      </c>
      <c r="T30">
        <v>15.2</v>
      </c>
      <c r="U30" t="s">
        <v>52</v>
      </c>
      <c r="V30">
        <v>212</v>
      </c>
      <c r="W30" t="s">
        <v>53</v>
      </c>
      <c r="X30">
        <v>4</v>
      </c>
      <c r="Y30" t="s">
        <v>54</v>
      </c>
      <c r="Z30">
        <v>11</v>
      </c>
      <c r="AB30" s="15" t="s">
        <v>2</v>
      </c>
      <c r="AC30" s="35">
        <f>AD20</f>
        <v>49.392551284604664</v>
      </c>
      <c r="AD30" s="10"/>
      <c r="AE30" s="3"/>
      <c r="AF30" s="8"/>
      <c r="AH30" s="3"/>
      <c r="AI30" s="10"/>
      <c r="AJ30" s="10"/>
      <c r="AK30" s="10"/>
      <c r="AN30" s="49"/>
    </row>
    <row r="31" spans="1:79" x14ac:dyDescent="0.25">
      <c r="A31" t="s">
        <v>43</v>
      </c>
      <c r="B31">
        <v>1061</v>
      </c>
      <c r="C31" t="s">
        <v>44</v>
      </c>
      <c r="D31">
        <v>22.599</v>
      </c>
      <c r="E31" t="s">
        <v>121</v>
      </c>
      <c r="F31">
        <v>148</v>
      </c>
      <c r="G31" t="s">
        <v>45</v>
      </c>
      <c r="H31">
        <v>1.64</v>
      </c>
      <c r="I31" t="s">
        <v>46</v>
      </c>
      <c r="J31">
        <v>1147</v>
      </c>
      <c r="K31" t="s">
        <v>47</v>
      </c>
      <c r="L31">
        <v>16.236999999999998</v>
      </c>
      <c r="M31" s="10" t="s">
        <v>48</v>
      </c>
      <c r="N31">
        <v>125</v>
      </c>
      <c r="O31" t="s">
        <v>49</v>
      </c>
      <c r="P31">
        <v>0.90400000000000003</v>
      </c>
      <c r="Q31" t="s">
        <v>50</v>
      </c>
      <c r="R31">
        <v>768</v>
      </c>
      <c r="S31" t="s">
        <v>51</v>
      </c>
      <c r="T31">
        <v>15.2</v>
      </c>
      <c r="U31" t="s">
        <v>52</v>
      </c>
      <c r="V31">
        <v>212</v>
      </c>
      <c r="W31" t="s">
        <v>53</v>
      </c>
      <c r="X31">
        <v>4</v>
      </c>
      <c r="Y31" t="s">
        <v>54</v>
      </c>
      <c r="Z31">
        <v>11</v>
      </c>
      <c r="AB31" s="15" t="s">
        <v>3</v>
      </c>
      <c r="AC31" s="35">
        <f>AD21</f>
        <v>20.245967741935484</v>
      </c>
      <c r="AD31" s="10"/>
      <c r="AE31" s="3"/>
      <c r="AF31" s="8"/>
      <c r="AH31" s="3"/>
      <c r="AI31" s="10"/>
      <c r="AJ31" s="10"/>
      <c r="AK31" s="10"/>
      <c r="AN31" s="49"/>
    </row>
    <row r="32" spans="1:79" x14ac:dyDescent="0.25">
      <c r="A32" t="s">
        <v>43</v>
      </c>
      <c r="B32">
        <v>1061</v>
      </c>
      <c r="C32" t="s">
        <v>44</v>
      </c>
      <c r="D32">
        <v>22.594999999999999</v>
      </c>
      <c r="E32" t="s">
        <v>121</v>
      </c>
      <c r="F32">
        <v>148</v>
      </c>
      <c r="G32" t="s">
        <v>45</v>
      </c>
      <c r="H32">
        <v>1.64</v>
      </c>
      <c r="I32" t="s">
        <v>46</v>
      </c>
      <c r="J32">
        <v>1147</v>
      </c>
      <c r="K32" t="s">
        <v>47</v>
      </c>
      <c r="L32">
        <v>16.234999999999999</v>
      </c>
      <c r="M32" s="10" t="s">
        <v>48</v>
      </c>
      <c r="N32">
        <v>125</v>
      </c>
      <c r="O32" t="s">
        <v>49</v>
      </c>
      <c r="P32">
        <v>0.90500000000000003</v>
      </c>
      <c r="Q32" t="s">
        <v>50</v>
      </c>
      <c r="R32">
        <v>768</v>
      </c>
      <c r="S32" t="s">
        <v>51</v>
      </c>
      <c r="T32">
        <v>15.2</v>
      </c>
      <c r="U32" t="s">
        <v>52</v>
      </c>
      <c r="V32">
        <v>212</v>
      </c>
      <c r="W32" t="s">
        <v>53</v>
      </c>
      <c r="X32">
        <v>4</v>
      </c>
      <c r="Y32" t="s">
        <v>54</v>
      </c>
      <c r="Z32">
        <v>11</v>
      </c>
      <c r="AB32" s="14"/>
      <c r="AC32" s="34"/>
      <c r="AD32" s="10"/>
      <c r="AE32" s="3"/>
      <c r="AF32" s="8"/>
      <c r="AH32" s="3"/>
      <c r="AI32" s="10"/>
      <c r="AJ32" s="10"/>
      <c r="AK32" s="10"/>
      <c r="AN32" s="49"/>
    </row>
    <row r="33" spans="1:79" x14ac:dyDescent="0.25">
      <c r="A33" t="s">
        <v>43</v>
      </c>
      <c r="B33">
        <v>1061</v>
      </c>
      <c r="C33" t="s">
        <v>44</v>
      </c>
      <c r="D33">
        <v>22.593</v>
      </c>
      <c r="E33" t="s">
        <v>121</v>
      </c>
      <c r="F33">
        <v>148</v>
      </c>
      <c r="G33" t="s">
        <v>45</v>
      </c>
      <c r="H33">
        <v>1.64</v>
      </c>
      <c r="I33" t="s">
        <v>46</v>
      </c>
      <c r="J33">
        <v>1147</v>
      </c>
      <c r="K33" t="s">
        <v>47</v>
      </c>
      <c r="L33">
        <v>16.236000000000001</v>
      </c>
      <c r="M33" s="10" t="s">
        <v>48</v>
      </c>
      <c r="N33">
        <v>125</v>
      </c>
      <c r="O33" t="s">
        <v>49</v>
      </c>
      <c r="P33">
        <v>0.90400000000000003</v>
      </c>
      <c r="Q33" t="s">
        <v>50</v>
      </c>
      <c r="R33">
        <v>768</v>
      </c>
      <c r="S33" t="s">
        <v>51</v>
      </c>
      <c r="T33">
        <v>15.2</v>
      </c>
      <c r="U33" t="s">
        <v>52</v>
      </c>
      <c r="V33">
        <v>212</v>
      </c>
      <c r="W33" t="s">
        <v>53</v>
      </c>
      <c r="X33">
        <v>4</v>
      </c>
      <c r="Y33" t="s">
        <v>54</v>
      </c>
      <c r="Z33">
        <v>11</v>
      </c>
      <c r="AB33" s="15" t="s">
        <v>4</v>
      </c>
      <c r="AC33" s="35">
        <v>50</v>
      </c>
      <c r="AD33" s="10"/>
      <c r="AE33" s="3"/>
      <c r="AF33" s="8"/>
      <c r="AH33" s="3"/>
      <c r="AI33" s="10"/>
      <c r="AJ33" s="10"/>
      <c r="AK33" s="10"/>
      <c r="AN33" s="49"/>
    </row>
    <row r="34" spans="1:79" x14ac:dyDescent="0.25">
      <c r="B34" s="29">
        <f>SUM(B29:B33)/5</f>
        <v>1061</v>
      </c>
      <c r="J34" s="29">
        <f>SUM(J29:J33)/5</f>
        <v>1146.8</v>
      </c>
      <c r="R34" s="29">
        <f>SUM(R29:R33)/5</f>
        <v>768</v>
      </c>
      <c r="AB34" s="15" t="s">
        <v>5</v>
      </c>
      <c r="AC34" s="35">
        <f>AE20</f>
        <v>27.995207667731631</v>
      </c>
      <c r="AD34" s="10"/>
      <c r="AE34" s="3"/>
      <c r="AF34" s="8"/>
      <c r="AH34" s="3"/>
      <c r="AI34" s="10"/>
      <c r="AJ34" s="10"/>
      <c r="AK34" s="10"/>
      <c r="AN34" s="49"/>
    </row>
    <row r="35" spans="1:79" x14ac:dyDescent="0.25">
      <c r="B35" s="29"/>
      <c r="J35" s="29"/>
      <c r="R35" s="29"/>
      <c r="AB35" s="15" t="s">
        <v>6</v>
      </c>
      <c r="AC35" s="35">
        <f>AE21</f>
        <v>3.5720399429386589</v>
      </c>
      <c r="AD35" s="10"/>
      <c r="AE35" s="3"/>
      <c r="AF35" s="8"/>
      <c r="AH35" s="3"/>
      <c r="AI35" s="23"/>
      <c r="AJ35" s="10"/>
      <c r="AK35" s="10"/>
      <c r="AN35" s="49"/>
    </row>
    <row r="36" spans="1:79" s="25" customFormat="1" ht="15" customHeight="1" x14ac:dyDescent="0.3">
      <c r="A36" t="s">
        <v>115</v>
      </c>
      <c r="B36" s="29"/>
      <c r="C36"/>
      <c r="D36"/>
      <c r="E36"/>
      <c r="F36"/>
      <c r="G36"/>
      <c r="H36"/>
      <c r="I36"/>
      <c r="J36" s="29"/>
      <c r="K36"/>
      <c r="L36"/>
      <c r="M36" s="10"/>
      <c r="N36"/>
      <c r="O36"/>
      <c r="P36"/>
      <c r="Q36"/>
      <c r="R36" s="29"/>
      <c r="S36"/>
      <c r="T36"/>
      <c r="U36"/>
      <c r="V36"/>
      <c r="W36"/>
      <c r="X36"/>
      <c r="Y36"/>
      <c r="Z36"/>
      <c r="AA36"/>
      <c r="AB36" s="15"/>
      <c r="AC36" s="35"/>
      <c r="AD36" s="10"/>
      <c r="AE36" s="3"/>
      <c r="AF36" s="8"/>
      <c r="AG36"/>
      <c r="AH36" s="3"/>
      <c r="AI36" s="10"/>
      <c r="AJ36" s="10"/>
      <c r="AK36" s="10"/>
      <c r="AL36" s="42"/>
      <c r="AM36" s="42"/>
      <c r="AN36" s="49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</row>
    <row r="37" spans="1:79" s="42" customFormat="1" ht="1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 s="10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15" t="s">
        <v>93</v>
      </c>
      <c r="AC37" s="35">
        <f>AF19</f>
        <v>0</v>
      </c>
      <c r="AD37" s="46"/>
      <c r="AE37" s="47"/>
      <c r="AF37" s="48"/>
      <c r="AG37" s="44"/>
      <c r="AH37" s="47"/>
      <c r="AI37" s="46"/>
      <c r="AJ37" s="46"/>
      <c r="AK37" s="46"/>
      <c r="AN37" s="49"/>
    </row>
    <row r="38" spans="1:79" ht="18.75" x14ac:dyDescent="0.3">
      <c r="A38" s="25" t="s">
        <v>62</v>
      </c>
      <c r="B38" s="25"/>
      <c r="C38" s="25"/>
      <c r="D38" s="25"/>
      <c r="E38" s="25"/>
      <c r="F38" s="25"/>
      <c r="G38" s="25"/>
      <c r="H38" s="25"/>
      <c r="I38" s="25"/>
      <c r="J38" s="25"/>
      <c r="K38" s="31" t="s">
        <v>61</v>
      </c>
      <c r="L38" s="25"/>
      <c r="M38" s="41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5" t="s">
        <v>94</v>
      </c>
      <c r="AC38" s="35">
        <f>AF20</f>
        <v>46.545615589016833</v>
      </c>
      <c r="AN38" s="49"/>
    </row>
    <row r="39" spans="1:79" ht="18.75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5" t="s">
        <v>66</v>
      </c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15" t="s">
        <v>95</v>
      </c>
      <c r="AC39" s="35">
        <f>AF21</f>
        <v>21.484300666032347</v>
      </c>
      <c r="AD39" s="10"/>
      <c r="AE39" s="7"/>
      <c r="AF39" s="8"/>
      <c r="AH39" s="6"/>
      <c r="AI39" s="10"/>
      <c r="AJ39" s="10"/>
      <c r="AK39" s="10"/>
      <c r="AN39" s="49"/>
    </row>
    <row r="40" spans="1:79" ht="15.75" thickBot="1" x14ac:dyDescent="0.3">
      <c r="A40" t="s">
        <v>69</v>
      </c>
      <c r="AB40" s="15"/>
      <c r="AC40" s="35"/>
      <c r="AD40" s="10"/>
      <c r="AE40" s="3"/>
      <c r="AF40" s="8"/>
      <c r="AH40" s="3"/>
      <c r="AI40" s="10"/>
      <c r="AJ40" s="10"/>
      <c r="AK40" s="10"/>
      <c r="AN40" s="49"/>
    </row>
    <row r="41" spans="1:79" ht="15.75" thickBot="1" x14ac:dyDescent="0.3">
      <c r="A41" t="s">
        <v>63</v>
      </c>
      <c r="I41" s="28">
        <v>0.5</v>
      </c>
      <c r="M41" s="10" t="s">
        <v>91</v>
      </c>
      <c r="U41" s="28">
        <v>0.307</v>
      </c>
      <c r="AB41" s="15" t="s">
        <v>96</v>
      </c>
      <c r="AC41" s="35">
        <f>AG19</f>
        <v>0.4994311588521248</v>
      </c>
      <c r="AD41" s="10"/>
      <c r="AE41" s="3"/>
      <c r="AF41" s="8"/>
      <c r="AH41" s="3"/>
      <c r="AI41" s="10"/>
      <c r="AJ41" s="10"/>
      <c r="AK41" s="10"/>
      <c r="AN41" s="49"/>
    </row>
    <row r="42" spans="1:79" x14ac:dyDescent="0.25">
      <c r="A42" t="s">
        <v>70</v>
      </c>
      <c r="AB42" s="15" t="s">
        <v>97</v>
      </c>
      <c r="AC42" s="35">
        <f>AG20</f>
        <v>87.898001378359751</v>
      </c>
      <c r="AD42" s="10"/>
      <c r="AE42" s="3"/>
      <c r="AF42" s="9"/>
      <c r="AH42" s="3"/>
      <c r="AI42" s="10"/>
      <c r="AJ42" s="10"/>
      <c r="AK42" s="10"/>
    </row>
    <row r="43" spans="1:79" x14ac:dyDescent="0.25">
      <c r="A43" t="s">
        <v>43</v>
      </c>
      <c r="B43">
        <v>1051</v>
      </c>
      <c r="C43" t="s">
        <v>44</v>
      </c>
      <c r="D43">
        <v>22.39</v>
      </c>
      <c r="E43" t="s">
        <v>121</v>
      </c>
      <c r="F43">
        <v>320</v>
      </c>
      <c r="G43" t="s">
        <v>45</v>
      </c>
      <c r="H43">
        <v>-3.556</v>
      </c>
      <c r="I43" t="s">
        <v>46</v>
      </c>
      <c r="J43">
        <v>1021</v>
      </c>
      <c r="K43" t="s">
        <v>47</v>
      </c>
      <c r="L43">
        <v>13.3</v>
      </c>
      <c r="M43" s="10" t="s">
        <v>48</v>
      </c>
      <c r="N43">
        <v>300</v>
      </c>
      <c r="O43" t="s">
        <v>49</v>
      </c>
      <c r="P43">
        <v>0.53200000000000003</v>
      </c>
      <c r="Q43" t="s">
        <v>50</v>
      </c>
      <c r="R43">
        <v>737</v>
      </c>
      <c r="S43" t="s">
        <v>51</v>
      </c>
      <c r="T43">
        <v>14.4</v>
      </c>
      <c r="U43" t="s">
        <v>52</v>
      </c>
      <c r="V43">
        <v>200</v>
      </c>
      <c r="W43" t="s">
        <v>53</v>
      </c>
      <c r="X43">
        <v>3.71</v>
      </c>
      <c r="Y43" t="s">
        <v>54</v>
      </c>
      <c r="Z43">
        <v>11</v>
      </c>
      <c r="AB43" s="15" t="s">
        <v>98</v>
      </c>
      <c r="AC43" s="35">
        <f>AG21</f>
        <v>1.1376822957503527</v>
      </c>
      <c r="AD43" s="10"/>
      <c r="AE43" s="3"/>
      <c r="AF43" s="8"/>
      <c r="AH43" s="3"/>
      <c r="AI43" s="11"/>
      <c r="AJ43" s="10"/>
      <c r="AK43" s="10"/>
      <c r="AM43" s="65"/>
    </row>
    <row r="44" spans="1:79" x14ac:dyDescent="0.25">
      <c r="A44" t="s">
        <v>43</v>
      </c>
      <c r="B44">
        <v>1051</v>
      </c>
      <c r="C44" t="s">
        <v>44</v>
      </c>
      <c r="D44">
        <v>22.385000000000002</v>
      </c>
      <c r="E44" t="s">
        <v>121</v>
      </c>
      <c r="F44">
        <v>319</v>
      </c>
      <c r="G44" t="s">
        <v>45</v>
      </c>
      <c r="H44">
        <v>-3.552</v>
      </c>
      <c r="I44" t="s">
        <v>46</v>
      </c>
      <c r="J44">
        <v>1021</v>
      </c>
      <c r="K44" t="s">
        <v>47</v>
      </c>
      <c r="L44">
        <v>13.3</v>
      </c>
      <c r="M44" s="10" t="s">
        <v>48</v>
      </c>
      <c r="N44">
        <v>299</v>
      </c>
      <c r="O44" t="s">
        <v>49</v>
      </c>
      <c r="P44">
        <v>0.52700000000000002</v>
      </c>
      <c r="Q44" t="s">
        <v>50</v>
      </c>
      <c r="R44">
        <v>737</v>
      </c>
      <c r="S44" t="s">
        <v>51</v>
      </c>
      <c r="T44">
        <v>14.4</v>
      </c>
      <c r="U44" t="s">
        <v>52</v>
      </c>
      <c r="V44">
        <v>200</v>
      </c>
      <c r="W44" t="s">
        <v>53</v>
      </c>
      <c r="X44">
        <v>3.71</v>
      </c>
      <c r="Y44" t="s">
        <v>54</v>
      </c>
      <c r="Z44">
        <v>11</v>
      </c>
      <c r="AB44" s="15"/>
      <c r="AC44" s="35"/>
      <c r="AE44" s="3"/>
      <c r="AH44" s="3"/>
      <c r="AI44" s="10"/>
      <c r="AJ44" s="10"/>
      <c r="AK44" s="10"/>
      <c r="AM44" s="65"/>
    </row>
    <row r="45" spans="1:79" x14ac:dyDescent="0.25">
      <c r="A45" t="s">
        <v>43</v>
      </c>
      <c r="B45">
        <v>1051</v>
      </c>
      <c r="C45" t="s">
        <v>44</v>
      </c>
      <c r="D45">
        <v>22.387</v>
      </c>
      <c r="E45" t="s">
        <v>121</v>
      </c>
      <c r="F45">
        <v>320</v>
      </c>
      <c r="G45" t="s">
        <v>45</v>
      </c>
      <c r="H45">
        <v>-3.55</v>
      </c>
      <c r="I45" t="s">
        <v>46</v>
      </c>
      <c r="J45">
        <v>1021</v>
      </c>
      <c r="K45" t="s">
        <v>47</v>
      </c>
      <c r="L45">
        <v>13.298999999999999</v>
      </c>
      <c r="M45" s="10" t="s">
        <v>48</v>
      </c>
      <c r="N45">
        <v>300</v>
      </c>
      <c r="O45" t="s">
        <v>49</v>
      </c>
      <c r="P45">
        <v>0.52300000000000002</v>
      </c>
      <c r="Q45" t="s">
        <v>50</v>
      </c>
      <c r="R45">
        <v>737</v>
      </c>
      <c r="S45" t="s">
        <v>51</v>
      </c>
      <c r="T45">
        <v>14.4</v>
      </c>
      <c r="U45" t="s">
        <v>52</v>
      </c>
      <c r="V45">
        <v>200</v>
      </c>
      <c r="W45" t="s">
        <v>53</v>
      </c>
      <c r="X45">
        <v>3.71</v>
      </c>
      <c r="Y45" t="s">
        <v>54</v>
      </c>
      <c r="Z45">
        <v>11</v>
      </c>
      <c r="AB45" s="15" t="s">
        <v>10</v>
      </c>
      <c r="AC45" s="35">
        <f>AH19</f>
        <v>47.746425014937358</v>
      </c>
      <c r="AD45" s="10"/>
      <c r="AE45" s="3"/>
      <c r="AF45" s="8"/>
      <c r="AH45" s="3"/>
      <c r="AI45" s="10"/>
      <c r="AJ45" s="10"/>
      <c r="AK45" s="10"/>
      <c r="AN45" s="66"/>
      <c r="AO45" s="66"/>
    </row>
    <row r="46" spans="1:79" x14ac:dyDescent="0.25">
      <c r="A46" t="s">
        <v>43</v>
      </c>
      <c r="B46">
        <v>1051</v>
      </c>
      <c r="C46" t="s">
        <v>44</v>
      </c>
      <c r="D46">
        <v>22.388999999999999</v>
      </c>
      <c r="E46" t="s">
        <v>121</v>
      </c>
      <c r="F46">
        <v>320</v>
      </c>
      <c r="G46" t="s">
        <v>45</v>
      </c>
      <c r="H46">
        <v>-3.5539999999999998</v>
      </c>
      <c r="I46" t="s">
        <v>46</v>
      </c>
      <c r="J46">
        <v>1021</v>
      </c>
      <c r="K46" t="s">
        <v>47</v>
      </c>
      <c r="L46">
        <v>13.3</v>
      </c>
      <c r="M46" s="10" t="s">
        <v>48</v>
      </c>
      <c r="N46">
        <v>300</v>
      </c>
      <c r="O46" t="s">
        <v>49</v>
      </c>
      <c r="P46">
        <v>0.52900000000000003</v>
      </c>
      <c r="Q46" t="s">
        <v>50</v>
      </c>
      <c r="R46">
        <v>737</v>
      </c>
      <c r="S46" t="s">
        <v>51</v>
      </c>
      <c r="T46">
        <v>14.4</v>
      </c>
      <c r="U46" t="s">
        <v>52</v>
      </c>
      <c r="V46">
        <v>200</v>
      </c>
      <c r="W46" t="s">
        <v>53</v>
      </c>
      <c r="X46">
        <v>3.71</v>
      </c>
      <c r="Y46" t="s">
        <v>54</v>
      </c>
      <c r="Z46">
        <v>11</v>
      </c>
      <c r="AB46" s="15" t="s">
        <v>11</v>
      </c>
      <c r="AC46" s="35">
        <f>AH20</f>
        <v>73.172674765982862</v>
      </c>
      <c r="AD46" s="10"/>
      <c r="AE46" s="3"/>
      <c r="AF46" s="8"/>
      <c r="AH46" s="3"/>
      <c r="AI46" s="10"/>
      <c r="AJ46" s="10"/>
      <c r="AK46" s="10"/>
      <c r="AN46" s="66"/>
      <c r="AO46" s="66"/>
    </row>
    <row r="47" spans="1:79" x14ac:dyDescent="0.25">
      <c r="A47" t="s">
        <v>43</v>
      </c>
      <c r="B47">
        <v>1051</v>
      </c>
      <c r="C47" t="s">
        <v>44</v>
      </c>
      <c r="D47">
        <v>22.39</v>
      </c>
      <c r="E47" t="s">
        <v>121</v>
      </c>
      <c r="F47">
        <v>320</v>
      </c>
      <c r="G47" t="s">
        <v>45</v>
      </c>
      <c r="H47">
        <v>-3.5550000000000002</v>
      </c>
      <c r="I47" t="s">
        <v>46</v>
      </c>
      <c r="J47">
        <v>1021</v>
      </c>
      <c r="K47" t="s">
        <v>47</v>
      </c>
      <c r="L47">
        <v>13.3</v>
      </c>
      <c r="M47" s="10" t="s">
        <v>48</v>
      </c>
      <c r="N47">
        <v>300</v>
      </c>
      <c r="O47" t="s">
        <v>49</v>
      </c>
      <c r="P47">
        <v>0.53</v>
      </c>
      <c r="Q47" t="s">
        <v>50</v>
      </c>
      <c r="R47">
        <v>737</v>
      </c>
      <c r="S47" t="s">
        <v>51</v>
      </c>
      <c r="T47">
        <v>14.4</v>
      </c>
      <c r="U47" t="s">
        <v>52</v>
      </c>
      <c r="V47">
        <v>200</v>
      </c>
      <c r="W47" t="s">
        <v>53</v>
      </c>
      <c r="X47">
        <v>3.71</v>
      </c>
      <c r="Y47" t="s">
        <v>54</v>
      </c>
      <c r="Z47">
        <v>11</v>
      </c>
      <c r="AB47" s="15" t="s">
        <v>100</v>
      </c>
      <c r="AC47" s="35">
        <f>AH21</f>
        <v>13.666303756124117</v>
      </c>
      <c r="AD47" s="10"/>
      <c r="AE47" s="3"/>
      <c r="AF47" s="8"/>
      <c r="AH47" s="3"/>
      <c r="AI47" s="10"/>
      <c r="AJ47" s="10"/>
      <c r="AK47" s="10"/>
      <c r="AN47" s="66"/>
      <c r="AO47" s="66"/>
    </row>
    <row r="48" spans="1:79" x14ac:dyDescent="0.25">
      <c r="A48" s="29"/>
      <c r="B48" s="29">
        <f>SUM(B43:B47)/5</f>
        <v>1051</v>
      </c>
      <c r="F48" s="29">
        <f>SUM(F43:F47)/5</f>
        <v>319.8</v>
      </c>
      <c r="N48" s="29">
        <f>SUM(N43:N47)/5</f>
        <v>299.8</v>
      </c>
      <c r="V48" s="29">
        <f>SUM(V43:V47)/5</f>
        <v>200</v>
      </c>
      <c r="X48" s="6"/>
      <c r="AB48" s="15"/>
      <c r="AC48" s="35"/>
      <c r="AD48" s="10"/>
      <c r="AE48" s="3"/>
      <c r="AF48" s="8"/>
      <c r="AH48" s="3"/>
      <c r="AI48" s="10"/>
      <c r="AJ48" s="10"/>
      <c r="AK48" s="10"/>
      <c r="AN48" s="66"/>
      <c r="AO48" s="66"/>
    </row>
    <row r="49" spans="1:79" ht="15.75" thickBot="1" x14ac:dyDescent="0.3">
      <c r="K49" s="30" t="s">
        <v>119</v>
      </c>
      <c r="N49" s="29"/>
      <c r="V49" s="29"/>
      <c r="X49" s="6"/>
      <c r="AB49" s="15" t="s">
        <v>13</v>
      </c>
      <c r="AC49" s="35">
        <f>AI19</f>
        <v>90.534824281150179</v>
      </c>
      <c r="AD49" s="10"/>
      <c r="AE49" s="38" t="s">
        <v>103</v>
      </c>
      <c r="AF49" s="8"/>
      <c r="AH49" s="3"/>
      <c r="AI49" s="10"/>
      <c r="AJ49" s="10"/>
      <c r="AK49" s="10"/>
      <c r="AN49" s="66"/>
      <c r="AO49" s="66"/>
    </row>
    <row r="50" spans="1:79" ht="15.75" thickBot="1" x14ac:dyDescent="0.3">
      <c r="A50" t="s">
        <v>71</v>
      </c>
      <c r="I50" s="28">
        <v>3.004</v>
      </c>
      <c r="M50" s="10" t="s">
        <v>64</v>
      </c>
      <c r="U50" s="28">
        <v>1.758</v>
      </c>
      <c r="AB50" s="15" t="s">
        <v>14</v>
      </c>
      <c r="AC50" s="35">
        <f>AI20</f>
        <v>41.853035143769965</v>
      </c>
      <c r="AD50" s="11"/>
      <c r="AE50" s="3"/>
      <c r="AF50" s="8"/>
      <c r="AG50" s="6"/>
      <c r="AH50" s="3"/>
      <c r="AI50" s="10"/>
      <c r="AJ50" s="10"/>
      <c r="AK50" s="10"/>
      <c r="AN50" s="66"/>
      <c r="AO50" s="66"/>
    </row>
    <row r="51" spans="1:79" ht="15.75" thickBot="1" x14ac:dyDescent="0.3">
      <c r="A51" t="s">
        <v>70</v>
      </c>
      <c r="AB51" s="81" t="s">
        <v>99</v>
      </c>
      <c r="AC51" s="82">
        <f>AI21</f>
        <v>2.389312977099237</v>
      </c>
      <c r="AD51" s="10"/>
      <c r="AE51" s="3"/>
      <c r="AF51" s="8"/>
      <c r="AH51" s="3"/>
      <c r="AI51" s="10"/>
      <c r="AJ51" s="10"/>
      <c r="AK51" s="10"/>
      <c r="AN51" s="66"/>
      <c r="AO51" s="66"/>
    </row>
    <row r="52" spans="1:79" x14ac:dyDescent="0.25">
      <c r="A52" t="s">
        <v>43</v>
      </c>
      <c r="B52">
        <v>1004</v>
      </c>
      <c r="C52" t="s">
        <v>44</v>
      </c>
      <c r="D52">
        <v>21.56</v>
      </c>
      <c r="E52" t="s">
        <v>121</v>
      </c>
      <c r="F52">
        <v>1595</v>
      </c>
      <c r="G52" t="s">
        <v>45</v>
      </c>
      <c r="H52">
        <v>-1.786</v>
      </c>
      <c r="I52" t="s">
        <v>46</v>
      </c>
      <c r="J52">
        <v>1080</v>
      </c>
      <c r="K52" t="s">
        <v>47</v>
      </c>
      <c r="L52">
        <v>14.108000000000001</v>
      </c>
      <c r="M52" s="10" t="s">
        <v>48</v>
      </c>
      <c r="N52">
        <v>1348</v>
      </c>
      <c r="O52" t="s">
        <v>49</v>
      </c>
      <c r="P52">
        <v>2.99</v>
      </c>
      <c r="Q52" t="s">
        <v>50</v>
      </c>
      <c r="R52">
        <v>737</v>
      </c>
      <c r="S52" t="s">
        <v>51</v>
      </c>
      <c r="T52">
        <v>14.4</v>
      </c>
      <c r="U52" t="s">
        <v>52</v>
      </c>
      <c r="V52">
        <v>901</v>
      </c>
      <c r="W52" t="s">
        <v>53</v>
      </c>
      <c r="X52">
        <v>3.02</v>
      </c>
      <c r="Y52" t="s">
        <v>54</v>
      </c>
      <c r="Z52">
        <v>1192</v>
      </c>
      <c r="AD52" s="10"/>
      <c r="AE52" s="3"/>
      <c r="AF52" s="8"/>
      <c r="AH52" s="3"/>
      <c r="AI52" s="10"/>
      <c r="AJ52" s="10"/>
      <c r="AK52" s="10"/>
      <c r="AN52" s="66"/>
      <c r="AO52" s="66"/>
    </row>
    <row r="53" spans="1:79" ht="15.75" thickBot="1" x14ac:dyDescent="0.3">
      <c r="A53" t="s">
        <v>43</v>
      </c>
      <c r="B53">
        <v>1003</v>
      </c>
      <c r="C53" t="s">
        <v>44</v>
      </c>
      <c r="D53">
        <v>21.558</v>
      </c>
      <c r="E53" t="s">
        <v>121</v>
      </c>
      <c r="F53">
        <v>1596</v>
      </c>
      <c r="G53" t="s">
        <v>45</v>
      </c>
      <c r="H53">
        <v>-1.786</v>
      </c>
      <c r="I53" t="s">
        <v>46</v>
      </c>
      <c r="J53">
        <v>1080</v>
      </c>
      <c r="K53" t="s">
        <v>47</v>
      </c>
      <c r="L53">
        <v>14.108000000000001</v>
      </c>
      <c r="M53" s="10" t="s">
        <v>48</v>
      </c>
      <c r="N53">
        <v>1348</v>
      </c>
      <c r="O53" t="s">
        <v>49</v>
      </c>
      <c r="P53">
        <v>2.99</v>
      </c>
      <c r="Q53" t="s">
        <v>50</v>
      </c>
      <c r="R53">
        <v>737</v>
      </c>
      <c r="S53" t="s">
        <v>51</v>
      </c>
      <c r="T53">
        <v>14.4</v>
      </c>
      <c r="U53" t="s">
        <v>52</v>
      </c>
      <c r="V53">
        <v>901</v>
      </c>
      <c r="W53" t="s">
        <v>53</v>
      </c>
      <c r="X53">
        <v>3.02</v>
      </c>
      <c r="Y53" t="s">
        <v>54</v>
      </c>
      <c r="Z53">
        <v>1192</v>
      </c>
      <c r="AD53" s="10"/>
      <c r="AE53" s="3"/>
      <c r="AF53" s="8"/>
      <c r="AG53" s="1"/>
      <c r="AH53" s="3"/>
      <c r="AI53" s="10"/>
      <c r="AJ53" s="10"/>
      <c r="AK53" s="10"/>
      <c r="AN53" s="66"/>
      <c r="AO53" s="66"/>
    </row>
    <row r="54" spans="1:79" x14ac:dyDescent="0.25">
      <c r="A54" t="s">
        <v>43</v>
      </c>
      <c r="B54">
        <v>1004</v>
      </c>
      <c r="C54" t="s">
        <v>44</v>
      </c>
      <c r="D54">
        <v>21.561</v>
      </c>
      <c r="E54" t="s">
        <v>121</v>
      </c>
      <c r="F54">
        <v>1595</v>
      </c>
      <c r="G54" t="s">
        <v>45</v>
      </c>
      <c r="H54">
        <v>-1.786</v>
      </c>
      <c r="I54" t="s">
        <v>46</v>
      </c>
      <c r="J54">
        <v>1080</v>
      </c>
      <c r="K54" t="s">
        <v>47</v>
      </c>
      <c r="L54">
        <v>14.106999999999999</v>
      </c>
      <c r="M54" s="10" t="s">
        <v>48</v>
      </c>
      <c r="N54">
        <v>1348</v>
      </c>
      <c r="O54" t="s">
        <v>49</v>
      </c>
      <c r="P54">
        <v>2.99</v>
      </c>
      <c r="Q54" t="s">
        <v>50</v>
      </c>
      <c r="R54">
        <v>737</v>
      </c>
      <c r="S54" t="s">
        <v>51</v>
      </c>
      <c r="T54">
        <v>14.4</v>
      </c>
      <c r="U54" t="s">
        <v>52</v>
      </c>
      <c r="V54">
        <v>901</v>
      </c>
      <c r="W54" t="s">
        <v>53</v>
      </c>
      <c r="X54">
        <v>3.02</v>
      </c>
      <c r="Y54" t="s">
        <v>54</v>
      </c>
      <c r="Z54">
        <v>1192</v>
      </c>
      <c r="AB54" s="52" t="s">
        <v>1</v>
      </c>
      <c r="AC54" s="53">
        <v>26.123879705237982</v>
      </c>
      <c r="AD54" s="10"/>
      <c r="AE54" s="3"/>
      <c r="AF54" s="8"/>
      <c r="AG54" s="1"/>
      <c r="AH54" s="3"/>
      <c r="AI54" s="10"/>
      <c r="AJ54" s="10"/>
      <c r="AK54" s="10"/>
      <c r="AN54" s="66"/>
      <c r="AO54" s="66"/>
    </row>
    <row r="55" spans="1:79" x14ac:dyDescent="0.25">
      <c r="A55" t="s">
        <v>43</v>
      </c>
      <c r="B55">
        <v>1004</v>
      </c>
      <c r="C55" t="s">
        <v>44</v>
      </c>
      <c r="D55">
        <v>21.564</v>
      </c>
      <c r="E55" t="s">
        <v>121</v>
      </c>
      <c r="F55">
        <v>1595</v>
      </c>
      <c r="G55" t="s">
        <v>45</v>
      </c>
      <c r="H55">
        <v>-1.786</v>
      </c>
      <c r="I55" t="s">
        <v>46</v>
      </c>
      <c r="J55">
        <v>1081</v>
      </c>
      <c r="K55" t="s">
        <v>47</v>
      </c>
      <c r="L55">
        <v>14.111000000000001</v>
      </c>
      <c r="M55" s="10" t="s">
        <v>48</v>
      </c>
      <c r="N55">
        <v>1347</v>
      </c>
      <c r="O55" t="s">
        <v>49</v>
      </c>
      <c r="P55">
        <v>2.99</v>
      </c>
      <c r="Q55" t="s">
        <v>50</v>
      </c>
      <c r="R55">
        <v>737</v>
      </c>
      <c r="S55" t="s">
        <v>51</v>
      </c>
      <c r="T55">
        <v>14.4</v>
      </c>
      <c r="U55" t="s">
        <v>52</v>
      </c>
      <c r="V55">
        <v>901</v>
      </c>
      <c r="W55" t="s">
        <v>53</v>
      </c>
      <c r="X55">
        <v>3.02</v>
      </c>
      <c r="Y55" t="s">
        <v>54</v>
      </c>
      <c r="Z55">
        <v>1192</v>
      </c>
      <c r="AB55" s="55" t="s">
        <v>2</v>
      </c>
      <c r="AC55" s="56">
        <v>49.392551284604664</v>
      </c>
      <c r="AD55" s="10"/>
      <c r="AE55" s="3"/>
      <c r="AF55" s="8"/>
      <c r="AG55" s="1"/>
      <c r="AH55" s="3"/>
      <c r="AI55" s="10"/>
      <c r="AJ55" s="10"/>
      <c r="AK55" s="10"/>
      <c r="AN55" s="66"/>
      <c r="AO55" s="66"/>
    </row>
    <row r="56" spans="1:79" x14ac:dyDescent="0.25">
      <c r="A56" t="s">
        <v>43</v>
      </c>
      <c r="B56">
        <v>1004</v>
      </c>
      <c r="C56" t="s">
        <v>44</v>
      </c>
      <c r="D56">
        <v>21.562000000000001</v>
      </c>
      <c r="E56" t="s">
        <v>121</v>
      </c>
      <c r="F56">
        <v>1595</v>
      </c>
      <c r="G56" t="s">
        <v>45</v>
      </c>
      <c r="H56">
        <v>-1.786</v>
      </c>
      <c r="I56" t="s">
        <v>46</v>
      </c>
      <c r="J56">
        <v>1080</v>
      </c>
      <c r="K56" t="s">
        <v>47</v>
      </c>
      <c r="L56">
        <v>14.108000000000001</v>
      </c>
      <c r="M56" s="10" t="s">
        <v>48</v>
      </c>
      <c r="N56">
        <v>1348</v>
      </c>
      <c r="O56" t="s">
        <v>49</v>
      </c>
      <c r="P56">
        <v>2.99</v>
      </c>
      <c r="Q56" t="s">
        <v>50</v>
      </c>
      <c r="R56">
        <v>737</v>
      </c>
      <c r="S56" t="s">
        <v>51</v>
      </c>
      <c r="T56">
        <v>14.4</v>
      </c>
      <c r="U56" t="s">
        <v>52</v>
      </c>
      <c r="V56">
        <v>901</v>
      </c>
      <c r="W56" t="s">
        <v>53</v>
      </c>
      <c r="X56">
        <v>3.02</v>
      </c>
      <c r="Y56" t="s">
        <v>54</v>
      </c>
      <c r="Z56">
        <v>1192</v>
      </c>
      <c r="AB56" s="55" t="s">
        <v>3</v>
      </c>
      <c r="AC56" s="56">
        <v>20.245967741935484</v>
      </c>
      <c r="AN56" s="66"/>
      <c r="AO56" s="66"/>
    </row>
    <row r="57" spans="1:79" s="26" customFormat="1" ht="18.75" x14ac:dyDescent="0.3">
      <c r="A57"/>
      <c r="B57" s="29"/>
      <c r="C57"/>
      <c r="D57"/>
      <c r="E57"/>
      <c r="F57" s="29">
        <f>SUM(F52:F56)/5</f>
        <v>1595.2</v>
      </c>
      <c r="G57"/>
      <c r="H57"/>
      <c r="I57"/>
      <c r="J57"/>
      <c r="K57"/>
      <c r="L57"/>
      <c r="M57" s="10"/>
      <c r="N57" s="29">
        <f>SUM(N52:N56)/5</f>
        <v>1347.8</v>
      </c>
      <c r="O57"/>
      <c r="P57"/>
      <c r="Q57"/>
      <c r="R57"/>
      <c r="S57"/>
      <c r="T57"/>
      <c r="U57"/>
      <c r="V57" s="29">
        <f>SUM(V52:V56)/5</f>
        <v>901</v>
      </c>
      <c r="W57"/>
      <c r="X57"/>
      <c r="Y57"/>
      <c r="Z57"/>
      <c r="AA57"/>
      <c r="AB57" s="55"/>
      <c r="AC57" s="56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59"/>
      <c r="AO57" s="59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</row>
    <row r="58" spans="1:79" s="42" customFormat="1" ht="18.75" x14ac:dyDescent="0.3">
      <c r="A58"/>
      <c r="B58" s="29"/>
      <c r="C58"/>
      <c r="D58"/>
      <c r="E58"/>
      <c r="F58" s="29"/>
      <c r="G58"/>
      <c r="H58"/>
      <c r="I58"/>
      <c r="J58"/>
      <c r="K58"/>
      <c r="L58"/>
      <c r="M58" s="10"/>
      <c r="N58" s="29"/>
      <c r="O58"/>
      <c r="P58"/>
      <c r="Q58"/>
      <c r="R58"/>
      <c r="S58"/>
      <c r="T58"/>
      <c r="U58"/>
      <c r="V58" s="29"/>
      <c r="W58"/>
      <c r="X58"/>
      <c r="Y58"/>
      <c r="Z58"/>
      <c r="AA58"/>
      <c r="AB58" s="55" t="s">
        <v>4</v>
      </c>
      <c r="AC58" s="56">
        <v>50</v>
      </c>
      <c r="AN58" s="59"/>
      <c r="AO58" s="59"/>
    </row>
    <row r="59" spans="1:79" x14ac:dyDescent="0.25">
      <c r="A59" t="s">
        <v>116</v>
      </c>
      <c r="B59" s="29"/>
      <c r="F59" s="29"/>
      <c r="N59" s="29"/>
      <c r="V59" s="29"/>
      <c r="AB59" s="55" t="s">
        <v>5</v>
      </c>
      <c r="AC59" s="56">
        <v>27.995207667731631</v>
      </c>
      <c r="AN59" s="66"/>
      <c r="AO59" s="66"/>
    </row>
    <row r="60" spans="1:79" x14ac:dyDescent="0.25">
      <c r="B60" s="29"/>
      <c r="F60" s="29"/>
      <c r="N60" s="29"/>
      <c r="V60" s="29"/>
      <c r="AB60" s="55" t="s">
        <v>6</v>
      </c>
      <c r="AC60" s="56">
        <v>3.5720399429386589</v>
      </c>
      <c r="AN60" s="66"/>
      <c r="AO60" s="66"/>
    </row>
    <row r="61" spans="1:79" x14ac:dyDescent="0.25">
      <c r="A61" t="s">
        <v>117</v>
      </c>
      <c r="AB61" s="55"/>
      <c r="AC61" s="56"/>
      <c r="AN61" s="66"/>
      <c r="AO61" s="66"/>
    </row>
    <row r="62" spans="1:79" ht="18.75" x14ac:dyDescent="0.3">
      <c r="A62" s="25" t="s">
        <v>88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41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55" t="s">
        <v>93</v>
      </c>
      <c r="AC62" s="56">
        <v>0</v>
      </c>
      <c r="AN62" s="66"/>
      <c r="AO62" s="66"/>
    </row>
    <row r="63" spans="1:79" s="26" customFormat="1" ht="18.75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5" t="s">
        <v>105</v>
      </c>
      <c r="L63" s="44"/>
      <c r="M63" s="4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55" t="s">
        <v>94</v>
      </c>
      <c r="AC63" s="56">
        <v>46.545615589016833</v>
      </c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59"/>
      <c r="AO63" s="59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</row>
    <row r="64" spans="1:79" s="42" customFormat="1" ht="18.75" x14ac:dyDescent="0.3">
      <c r="A64" t="s">
        <v>72</v>
      </c>
      <c r="B64"/>
      <c r="C64"/>
      <c r="D64"/>
      <c r="E64">
        <v>8.41</v>
      </c>
      <c r="F64" s="63" t="s">
        <v>73</v>
      </c>
      <c r="G64">
        <v>1</v>
      </c>
      <c r="H64" t="s">
        <v>74</v>
      </c>
      <c r="I64" s="33" t="s">
        <v>75</v>
      </c>
      <c r="J64"/>
      <c r="K64">
        <f>E64/G64</f>
        <v>8.41</v>
      </c>
      <c r="L64" t="s">
        <v>76</v>
      </c>
      <c r="M64" s="10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55" t="s">
        <v>95</v>
      </c>
      <c r="AC64" s="56">
        <v>21.484300666032347</v>
      </c>
      <c r="AN64" s="59"/>
      <c r="AO64" s="59"/>
    </row>
    <row r="65" spans="1:41" x14ac:dyDescent="0.25">
      <c r="E65">
        <v>17.72</v>
      </c>
      <c r="F65" s="63" t="s">
        <v>73</v>
      </c>
      <c r="G65">
        <v>2</v>
      </c>
      <c r="H65" t="s">
        <v>74</v>
      </c>
      <c r="I65" s="33" t="s">
        <v>75</v>
      </c>
      <c r="K65">
        <f t="shared" ref="K65:K66" si="0">E65/G65</f>
        <v>8.86</v>
      </c>
      <c r="L65" t="s">
        <v>76</v>
      </c>
      <c r="AB65" s="55"/>
      <c r="AC65" s="56"/>
      <c r="AN65" s="66"/>
      <c r="AO65" s="66"/>
    </row>
    <row r="66" spans="1:41" x14ac:dyDescent="0.25">
      <c r="E66">
        <v>38.270000000000003</v>
      </c>
      <c r="F66" s="63" t="s">
        <v>73</v>
      </c>
      <c r="G66">
        <v>4</v>
      </c>
      <c r="H66" t="s">
        <v>74</v>
      </c>
      <c r="I66" s="33" t="s">
        <v>75</v>
      </c>
      <c r="K66">
        <f t="shared" si="0"/>
        <v>9.5675000000000008</v>
      </c>
      <c r="L66" t="s">
        <v>76</v>
      </c>
      <c r="AB66" s="55" t="s">
        <v>96</v>
      </c>
      <c r="AC66" s="56">
        <v>0.4994311588521248</v>
      </c>
      <c r="AN66" s="66"/>
      <c r="AO66" s="66"/>
    </row>
    <row r="67" spans="1:41" x14ac:dyDescent="0.25">
      <c r="AB67" s="57" t="s">
        <v>97</v>
      </c>
      <c r="AC67" s="58">
        <v>87.898001378359751</v>
      </c>
      <c r="AN67" s="66"/>
      <c r="AO67" s="66"/>
    </row>
    <row r="68" spans="1:41" ht="18.75" x14ac:dyDescent="0.3">
      <c r="A68" s="25" t="s">
        <v>92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4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55" t="s">
        <v>98</v>
      </c>
      <c r="AC68" s="56">
        <v>1.1376822957503527</v>
      </c>
      <c r="AN68" s="66"/>
      <c r="AO68" s="66"/>
    </row>
    <row r="69" spans="1:41" ht="18.75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5" t="s">
        <v>104</v>
      </c>
      <c r="L69" s="42"/>
      <c r="M69" s="43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55"/>
      <c r="AC69" s="60"/>
      <c r="AN69" s="66"/>
      <c r="AO69" s="66"/>
    </row>
    <row r="70" spans="1:41" x14ac:dyDescent="0.25">
      <c r="E70" t="s">
        <v>85</v>
      </c>
      <c r="I70" s="39" t="s">
        <v>86</v>
      </c>
      <c r="M70" s="10" t="s">
        <v>87</v>
      </c>
      <c r="Q70" t="s">
        <v>89</v>
      </c>
      <c r="U70" t="s">
        <v>90</v>
      </c>
      <c r="AB70" s="55" t="s">
        <v>10</v>
      </c>
      <c r="AC70" s="56">
        <v>47.746425014937358</v>
      </c>
      <c r="AN70" s="66"/>
      <c r="AO70" s="66"/>
    </row>
    <row r="71" spans="1:41" x14ac:dyDescent="0.25">
      <c r="C71">
        <v>0</v>
      </c>
      <c r="D71" t="s">
        <v>84</v>
      </c>
      <c r="E71" s="40">
        <f>AC37</f>
        <v>0</v>
      </c>
      <c r="G71">
        <v>0</v>
      </c>
      <c r="H71" t="s">
        <v>84</v>
      </c>
      <c r="I71" s="10">
        <f>AC45</f>
        <v>47.746425014937358</v>
      </c>
      <c r="K71">
        <v>0</v>
      </c>
      <c r="L71" t="s">
        <v>74</v>
      </c>
      <c r="M71" s="10">
        <f>AC49</f>
        <v>90.534824281150179</v>
      </c>
      <c r="O71">
        <v>0</v>
      </c>
      <c r="P71" t="s">
        <v>84</v>
      </c>
      <c r="Q71" s="10">
        <f>AC29</f>
        <v>26.123879705237982</v>
      </c>
      <c r="S71">
        <v>0</v>
      </c>
      <c r="T71" t="s">
        <v>74</v>
      </c>
      <c r="U71" s="10">
        <f>AC33</f>
        <v>50</v>
      </c>
      <c r="AB71" s="55" t="s">
        <v>11</v>
      </c>
      <c r="AC71" s="56">
        <v>73.172674765982862</v>
      </c>
    </row>
    <row r="72" spans="1:41" x14ac:dyDescent="0.25">
      <c r="C72">
        <v>1</v>
      </c>
      <c r="D72" t="s">
        <v>84</v>
      </c>
      <c r="E72" s="10">
        <f t="shared" ref="E72:E103" si="1">C72*$AC$38+E$71</f>
        <v>46.545615589016833</v>
      </c>
      <c r="F72" s="29"/>
      <c r="G72">
        <v>1</v>
      </c>
      <c r="H72" t="s">
        <v>84</v>
      </c>
      <c r="I72" s="10">
        <f>G72*$AC$46+I$71</f>
        <v>120.91909978092022</v>
      </c>
      <c r="K72">
        <v>0.1</v>
      </c>
      <c r="L72" t="s">
        <v>74</v>
      </c>
      <c r="M72" s="10">
        <f>10*K72*$AC$50+M$71</f>
        <v>132.38785942492015</v>
      </c>
      <c r="O72">
        <v>1</v>
      </c>
      <c r="P72" t="s">
        <v>84</v>
      </c>
      <c r="Q72" s="10">
        <f t="shared" ref="Q72:Q103" si="2">O72*$AC$30+Q$71</f>
        <v>75.516430989842647</v>
      </c>
      <c r="S72">
        <v>0.1</v>
      </c>
      <c r="T72" t="s">
        <v>74</v>
      </c>
      <c r="U72" s="10">
        <f t="shared" ref="U72:U103" si="3">10*S72*$AI$20+U$71</f>
        <v>91.853035143769972</v>
      </c>
      <c r="AB72" s="55" t="s">
        <v>100</v>
      </c>
      <c r="AC72" s="56">
        <v>13.666303756124117</v>
      </c>
    </row>
    <row r="73" spans="1:41" x14ac:dyDescent="0.25">
      <c r="C73">
        <v>2</v>
      </c>
      <c r="D73" t="s">
        <v>84</v>
      </c>
      <c r="E73" s="10">
        <f t="shared" si="1"/>
        <v>93.091231178033667</v>
      </c>
      <c r="G73">
        <v>2</v>
      </c>
      <c r="H73" t="s">
        <v>84</v>
      </c>
      <c r="I73" s="10">
        <f>G73*$AC$46+I$71</f>
        <v>194.09177454690308</v>
      </c>
      <c r="K73">
        <v>0.2</v>
      </c>
      <c r="L73" t="s">
        <v>74</v>
      </c>
      <c r="M73" s="10">
        <f>10*K73*$AC$50+M$71</f>
        <v>174.24089456869012</v>
      </c>
      <c r="O73">
        <v>2</v>
      </c>
      <c r="P73" t="s">
        <v>84</v>
      </c>
      <c r="Q73" s="10">
        <f t="shared" si="2"/>
        <v>124.90898227444731</v>
      </c>
      <c r="S73">
        <v>0.2</v>
      </c>
      <c r="T73" t="s">
        <v>74</v>
      </c>
      <c r="U73" s="10">
        <f t="shared" si="3"/>
        <v>133.70607028753994</v>
      </c>
      <c r="AB73" s="57"/>
      <c r="AC73" s="58"/>
    </row>
    <row r="74" spans="1:41" x14ac:dyDescent="0.25">
      <c r="C74">
        <v>3</v>
      </c>
      <c r="D74" t="s">
        <v>84</v>
      </c>
      <c r="E74" s="10">
        <f t="shared" si="1"/>
        <v>139.63684676705049</v>
      </c>
      <c r="G74">
        <v>3</v>
      </c>
      <c r="H74" t="s">
        <v>84</v>
      </c>
      <c r="I74" s="10">
        <f>G74*$AC$46+I$71</f>
        <v>267.26444931288597</v>
      </c>
      <c r="K74">
        <v>0.30000000000000004</v>
      </c>
      <c r="L74" t="s">
        <v>74</v>
      </c>
      <c r="M74" s="10">
        <f>10*K74*$AC$50+M$71</f>
        <v>216.0939297124601</v>
      </c>
      <c r="O74">
        <v>3</v>
      </c>
      <c r="P74" t="s">
        <v>84</v>
      </c>
      <c r="Q74" s="10">
        <f t="shared" si="2"/>
        <v>174.30153355905196</v>
      </c>
      <c r="S74">
        <v>0.30000000000000004</v>
      </c>
      <c r="T74" t="s">
        <v>74</v>
      </c>
      <c r="U74" s="10">
        <f t="shared" si="3"/>
        <v>175.55910543130992</v>
      </c>
      <c r="AB74" s="55" t="s">
        <v>13</v>
      </c>
      <c r="AC74" s="56">
        <v>90.534824281150179</v>
      </c>
    </row>
    <row r="75" spans="1:41" x14ac:dyDescent="0.25">
      <c r="C75">
        <v>4</v>
      </c>
      <c r="D75" t="s">
        <v>84</v>
      </c>
      <c r="E75" s="10">
        <f t="shared" si="1"/>
        <v>186.18246235606733</v>
      </c>
      <c r="G75">
        <v>4</v>
      </c>
      <c r="H75" t="s">
        <v>84</v>
      </c>
      <c r="I75" s="10">
        <f>G75*$AC$46+I$71</f>
        <v>340.43712407886881</v>
      </c>
      <c r="K75">
        <v>0.4</v>
      </c>
      <c r="L75" t="s">
        <v>74</v>
      </c>
      <c r="M75" s="10">
        <f>10*K75*$AC$50+M$71</f>
        <v>257.94696485623001</v>
      </c>
      <c r="O75">
        <v>4</v>
      </c>
      <c r="P75" t="s">
        <v>84</v>
      </c>
      <c r="Q75" s="10">
        <f t="shared" si="2"/>
        <v>223.69408484365664</v>
      </c>
      <c r="S75">
        <v>0.4</v>
      </c>
      <c r="T75" t="s">
        <v>74</v>
      </c>
      <c r="U75" s="10">
        <f t="shared" si="3"/>
        <v>217.41214057507986</v>
      </c>
      <c r="AB75" s="55" t="s">
        <v>14</v>
      </c>
      <c r="AC75" s="56">
        <v>41.853035143769965</v>
      </c>
    </row>
    <row r="76" spans="1:41" x14ac:dyDescent="0.25">
      <c r="C76">
        <v>5</v>
      </c>
      <c r="D76" t="s">
        <v>84</v>
      </c>
      <c r="E76" s="10">
        <f t="shared" si="1"/>
        <v>232.72807794508418</v>
      </c>
      <c r="G76">
        <v>5</v>
      </c>
      <c r="H76" t="s">
        <v>84</v>
      </c>
      <c r="I76" s="10">
        <f>G76*$AC$46+I$71</f>
        <v>413.60979884485164</v>
      </c>
      <c r="K76">
        <v>0.5</v>
      </c>
      <c r="L76" t="s">
        <v>74</v>
      </c>
      <c r="M76" s="10">
        <f>10*K76*$AC$50+M$71</f>
        <v>299.8</v>
      </c>
      <c r="O76">
        <v>5</v>
      </c>
      <c r="P76" t="s">
        <v>84</v>
      </c>
      <c r="Q76" s="10">
        <f t="shared" si="2"/>
        <v>273.08663612826132</v>
      </c>
      <c r="S76">
        <v>0.5</v>
      </c>
      <c r="T76" t="s">
        <v>74</v>
      </c>
      <c r="U76" s="10">
        <f t="shared" si="3"/>
        <v>259.26517571884983</v>
      </c>
      <c r="AB76" s="55" t="s">
        <v>99</v>
      </c>
      <c r="AC76" s="56">
        <v>2.389312977099237</v>
      </c>
    </row>
    <row r="77" spans="1:41" ht="15.75" thickBot="1" x14ac:dyDescent="0.3">
      <c r="C77">
        <v>6</v>
      </c>
      <c r="D77" t="s">
        <v>84</v>
      </c>
      <c r="E77" s="10">
        <f t="shared" si="1"/>
        <v>279.27369353410097</v>
      </c>
      <c r="G77">
        <v>6</v>
      </c>
      <c r="H77" t="s">
        <v>84</v>
      </c>
      <c r="I77" s="10">
        <f>G77*$AC$46+I$71</f>
        <v>486.78247361083453</v>
      </c>
      <c r="K77">
        <v>0.60000000000000009</v>
      </c>
      <c r="L77" t="s">
        <v>74</v>
      </c>
      <c r="M77" s="10">
        <f>10*K77*$AC$50+M$71</f>
        <v>341.65303514377001</v>
      </c>
      <c r="O77">
        <v>6</v>
      </c>
      <c r="P77" t="s">
        <v>84</v>
      </c>
      <c r="Q77" s="10">
        <f t="shared" si="2"/>
        <v>322.47918741286594</v>
      </c>
      <c r="S77">
        <v>0.60000000000000009</v>
      </c>
      <c r="T77" t="s">
        <v>74</v>
      </c>
      <c r="U77" s="10">
        <f t="shared" si="3"/>
        <v>301.11821086261983</v>
      </c>
      <c r="AB77" s="61"/>
      <c r="AC77" s="62"/>
    </row>
    <row r="78" spans="1:41" x14ac:dyDescent="0.25">
      <c r="C78">
        <v>7</v>
      </c>
      <c r="D78" t="s">
        <v>84</v>
      </c>
      <c r="E78" s="10">
        <f t="shared" si="1"/>
        <v>325.81930912311782</v>
      </c>
      <c r="G78">
        <v>7</v>
      </c>
      <c r="H78" t="s">
        <v>84</v>
      </c>
      <c r="I78" s="10">
        <f>G78*$AC$46+I$71</f>
        <v>559.95514837681742</v>
      </c>
      <c r="K78">
        <v>0.70000000000000007</v>
      </c>
      <c r="L78" t="s">
        <v>74</v>
      </c>
      <c r="M78" s="10">
        <f>10*K78*$AC$50+M$71</f>
        <v>383.50607028753996</v>
      </c>
      <c r="O78">
        <v>7</v>
      </c>
      <c r="P78" t="s">
        <v>84</v>
      </c>
      <c r="Q78" s="10">
        <f t="shared" si="2"/>
        <v>371.87173869747062</v>
      </c>
      <c r="S78">
        <v>0.70000000000000007</v>
      </c>
      <c r="T78" t="s">
        <v>74</v>
      </c>
      <c r="U78" s="10">
        <f t="shared" si="3"/>
        <v>342.97124600638978</v>
      </c>
      <c r="AB78" s="54"/>
      <c r="AC78" s="54"/>
    </row>
    <row r="79" spans="1:41" ht="17.25" customHeight="1" x14ac:dyDescent="0.25">
      <c r="C79">
        <v>8</v>
      </c>
      <c r="D79" t="s">
        <v>84</v>
      </c>
      <c r="E79" s="10">
        <f t="shared" si="1"/>
        <v>372.36492471213467</v>
      </c>
      <c r="G79">
        <v>8</v>
      </c>
      <c r="H79" t="s">
        <v>84</v>
      </c>
      <c r="I79" s="10">
        <f>G79*$AC$46+I$71</f>
        <v>633.12782314280025</v>
      </c>
      <c r="K79">
        <v>0.8</v>
      </c>
      <c r="L79" t="s">
        <v>74</v>
      </c>
      <c r="M79" s="10">
        <f>10*K79*$AC$50+M$71</f>
        <v>425.3591054313099</v>
      </c>
      <c r="O79">
        <v>8</v>
      </c>
      <c r="P79" t="s">
        <v>84</v>
      </c>
      <c r="Q79" s="10">
        <f t="shared" si="2"/>
        <v>421.2642899820753</v>
      </c>
      <c r="S79">
        <v>0.8</v>
      </c>
      <c r="T79" t="s">
        <v>74</v>
      </c>
      <c r="U79" s="10">
        <f t="shared" si="3"/>
        <v>384.82428115015972</v>
      </c>
      <c r="AB79" s="77" t="s">
        <v>118</v>
      </c>
      <c r="AC79" s="54"/>
    </row>
    <row r="80" spans="1:41" x14ac:dyDescent="0.25">
      <c r="C80">
        <v>9</v>
      </c>
      <c r="D80" t="s">
        <v>84</v>
      </c>
      <c r="E80" s="10">
        <f t="shared" si="1"/>
        <v>418.91054030115151</v>
      </c>
      <c r="G80">
        <v>9</v>
      </c>
      <c r="H80" t="s">
        <v>84</v>
      </c>
      <c r="I80" s="10">
        <f>G80*$AC$46+I$71</f>
        <v>706.30049790878309</v>
      </c>
      <c r="K80">
        <v>0.9</v>
      </c>
      <c r="L80" t="s">
        <v>74</v>
      </c>
      <c r="M80" s="10">
        <f>10*K80*$AC$50+M$71</f>
        <v>467.21214057507984</v>
      </c>
      <c r="O80">
        <v>9</v>
      </c>
      <c r="P80" t="s">
        <v>84</v>
      </c>
      <c r="Q80" s="10">
        <f t="shared" si="2"/>
        <v>470.65684126667998</v>
      </c>
      <c r="S80">
        <v>0.9</v>
      </c>
      <c r="T80" t="s">
        <v>74</v>
      </c>
      <c r="U80" s="10">
        <f t="shared" si="3"/>
        <v>426.67731629392966</v>
      </c>
    </row>
    <row r="81" spans="3:21" x14ac:dyDescent="0.25">
      <c r="C81">
        <v>10</v>
      </c>
      <c r="D81" t="s">
        <v>84</v>
      </c>
      <c r="E81" s="10">
        <f t="shared" si="1"/>
        <v>465.45615589016836</v>
      </c>
      <c r="G81">
        <v>10</v>
      </c>
      <c r="H81" t="s">
        <v>84</v>
      </c>
      <c r="I81" s="10">
        <f>G81*$AC$46+I$71</f>
        <v>779.47317267476592</v>
      </c>
      <c r="K81">
        <v>1</v>
      </c>
      <c r="L81" t="s">
        <v>74</v>
      </c>
      <c r="M81" s="10">
        <f>10*K81*$AC$50+M$71</f>
        <v>509.06517571884984</v>
      </c>
      <c r="O81">
        <v>10</v>
      </c>
      <c r="P81" t="s">
        <v>84</v>
      </c>
      <c r="Q81" s="10">
        <f t="shared" si="2"/>
        <v>520.04939255128465</v>
      </c>
      <c r="S81">
        <v>1</v>
      </c>
      <c r="T81" t="s">
        <v>74</v>
      </c>
      <c r="U81" s="10">
        <f t="shared" si="3"/>
        <v>468.53035143769966</v>
      </c>
    </row>
    <row r="82" spans="3:21" x14ac:dyDescent="0.25">
      <c r="C82">
        <v>11</v>
      </c>
      <c r="D82" t="s">
        <v>84</v>
      </c>
      <c r="E82" s="10">
        <f t="shared" si="1"/>
        <v>512.00177147918521</v>
      </c>
      <c r="G82">
        <v>11</v>
      </c>
      <c r="H82" t="s">
        <v>84</v>
      </c>
      <c r="I82" s="10">
        <f>G82*$AC$46+I$71</f>
        <v>852.64584744074887</v>
      </c>
      <c r="K82">
        <v>1.1000000000000001</v>
      </c>
      <c r="L82" t="s">
        <v>74</v>
      </c>
      <c r="M82" s="10">
        <f>10*K82*$AC$50+M$71</f>
        <v>550.91821086261984</v>
      </c>
      <c r="O82">
        <v>11</v>
      </c>
      <c r="P82" t="s">
        <v>84</v>
      </c>
      <c r="Q82" s="10">
        <f t="shared" si="2"/>
        <v>569.44194383588933</v>
      </c>
      <c r="S82">
        <v>1.1000000000000001</v>
      </c>
      <c r="T82" t="s">
        <v>74</v>
      </c>
      <c r="U82" s="10">
        <f t="shared" si="3"/>
        <v>510.38338658146961</v>
      </c>
    </row>
    <row r="83" spans="3:21" x14ac:dyDescent="0.25">
      <c r="C83">
        <v>12</v>
      </c>
      <c r="D83" t="s">
        <v>84</v>
      </c>
      <c r="E83" s="10">
        <f t="shared" si="1"/>
        <v>558.54738706820194</v>
      </c>
      <c r="G83">
        <v>12</v>
      </c>
      <c r="H83" t="s">
        <v>84</v>
      </c>
      <c r="I83" s="10">
        <f>G83*$AC$46+I$71</f>
        <v>925.8185222067317</v>
      </c>
      <c r="K83">
        <v>1.2000000000000002</v>
      </c>
      <c r="L83" t="s">
        <v>74</v>
      </c>
      <c r="M83" s="10">
        <f>10*K83*$AC$50+M$71</f>
        <v>592.7712460063899</v>
      </c>
      <c r="O83">
        <v>12</v>
      </c>
      <c r="P83" t="s">
        <v>84</v>
      </c>
      <c r="Q83" s="10">
        <f t="shared" si="2"/>
        <v>618.8344951204939</v>
      </c>
      <c r="S83">
        <v>1.2000000000000002</v>
      </c>
      <c r="T83" t="s">
        <v>74</v>
      </c>
      <c r="U83" s="10">
        <f t="shared" si="3"/>
        <v>552.23642172523967</v>
      </c>
    </row>
    <row r="84" spans="3:21" x14ac:dyDescent="0.25">
      <c r="C84">
        <v>13</v>
      </c>
      <c r="D84" t="s">
        <v>84</v>
      </c>
      <c r="E84" s="10">
        <f t="shared" si="1"/>
        <v>605.09300265721879</v>
      </c>
      <c r="G84">
        <v>13</v>
      </c>
      <c r="H84" t="s">
        <v>84</v>
      </c>
      <c r="I84" s="10">
        <f>G84*$AC$46+I$71</f>
        <v>998.99119697271453</v>
      </c>
      <c r="K84">
        <v>1.3</v>
      </c>
      <c r="L84" t="s">
        <v>74</v>
      </c>
      <c r="M84" s="10">
        <f>10*K84*$AC$50+M$71</f>
        <v>634.62428115015973</v>
      </c>
      <c r="O84">
        <v>13</v>
      </c>
      <c r="P84" t="s">
        <v>84</v>
      </c>
      <c r="Q84" s="10">
        <f t="shared" si="2"/>
        <v>668.22704640509858</v>
      </c>
      <c r="S84">
        <v>1.3</v>
      </c>
      <c r="T84" t="s">
        <v>74</v>
      </c>
      <c r="U84" s="10">
        <f t="shared" si="3"/>
        <v>594.0894568690095</v>
      </c>
    </row>
    <row r="85" spans="3:21" x14ac:dyDescent="0.25">
      <c r="C85">
        <v>14</v>
      </c>
      <c r="D85" t="s">
        <v>84</v>
      </c>
      <c r="E85" s="10">
        <f t="shared" si="1"/>
        <v>651.63861824623564</v>
      </c>
      <c r="G85">
        <v>14</v>
      </c>
      <c r="H85" t="s">
        <v>84</v>
      </c>
      <c r="I85" s="10">
        <f>G85*$AC$46+I$71</f>
        <v>1072.1638717386975</v>
      </c>
      <c r="K85">
        <v>1.4000000000000001</v>
      </c>
      <c r="L85" t="s">
        <v>74</v>
      </c>
      <c r="M85" s="10">
        <f>10*K85*$AC$50+M$71</f>
        <v>676.47731629392979</v>
      </c>
      <c r="O85">
        <v>14</v>
      </c>
      <c r="P85" t="s">
        <v>84</v>
      </c>
      <c r="Q85" s="10">
        <f t="shared" si="2"/>
        <v>717.61959768970326</v>
      </c>
      <c r="S85">
        <v>1.4000000000000001</v>
      </c>
      <c r="T85" t="s">
        <v>74</v>
      </c>
      <c r="U85" s="10">
        <f t="shared" si="3"/>
        <v>635.94249201277955</v>
      </c>
    </row>
    <row r="86" spans="3:21" x14ac:dyDescent="0.25">
      <c r="C86">
        <v>15</v>
      </c>
      <c r="D86" t="s">
        <v>84</v>
      </c>
      <c r="E86" s="10">
        <f t="shared" si="1"/>
        <v>698.18423383525248</v>
      </c>
      <c r="G86">
        <v>15</v>
      </c>
      <c r="H86" t="s">
        <v>84</v>
      </c>
      <c r="I86" s="10">
        <f>G86*$AC$46+I$71</f>
        <v>1145.3365465046802</v>
      </c>
      <c r="K86">
        <v>1.5</v>
      </c>
      <c r="L86" t="s">
        <v>74</v>
      </c>
      <c r="M86" s="10">
        <f>10*K86*$AC$50+M$71</f>
        <v>718.33035143769962</v>
      </c>
      <c r="O86">
        <v>15</v>
      </c>
      <c r="P86" t="s">
        <v>84</v>
      </c>
      <c r="Q86" s="10">
        <f t="shared" si="2"/>
        <v>767.01214897430793</v>
      </c>
      <c r="S86">
        <v>1.5</v>
      </c>
      <c r="T86" t="s">
        <v>74</v>
      </c>
      <c r="U86" s="10">
        <f t="shared" si="3"/>
        <v>677.7955271565495</v>
      </c>
    </row>
    <row r="87" spans="3:21" x14ac:dyDescent="0.25">
      <c r="C87">
        <v>16</v>
      </c>
      <c r="D87" t="s">
        <v>84</v>
      </c>
      <c r="E87" s="10">
        <f t="shared" si="1"/>
        <v>744.72984942426933</v>
      </c>
      <c r="G87">
        <v>16</v>
      </c>
      <c r="H87" t="s">
        <v>84</v>
      </c>
      <c r="I87" s="10">
        <f>G87*$AC$46+I$71</f>
        <v>1218.5092212706631</v>
      </c>
      <c r="K87">
        <v>1.6</v>
      </c>
      <c r="L87" t="s">
        <v>74</v>
      </c>
      <c r="M87" s="10">
        <f>10*K87*$AC$50+M$71</f>
        <v>760.18338658146968</v>
      </c>
      <c r="O87">
        <v>16</v>
      </c>
      <c r="P87" t="s">
        <v>84</v>
      </c>
      <c r="Q87" s="10">
        <f t="shared" si="2"/>
        <v>816.40470025891261</v>
      </c>
      <c r="S87">
        <v>1.6</v>
      </c>
      <c r="T87" t="s">
        <v>74</v>
      </c>
      <c r="U87" s="10">
        <f t="shared" si="3"/>
        <v>719.64856230031944</v>
      </c>
    </row>
    <row r="88" spans="3:21" x14ac:dyDescent="0.25">
      <c r="C88">
        <v>17</v>
      </c>
      <c r="D88" t="s">
        <v>84</v>
      </c>
      <c r="E88" s="10">
        <f t="shared" si="1"/>
        <v>791.27546501328618</v>
      </c>
      <c r="G88">
        <v>17</v>
      </c>
      <c r="H88" t="s">
        <v>84</v>
      </c>
      <c r="I88" s="10">
        <f>G88*$AC$46+I$71</f>
        <v>1291.6818960366461</v>
      </c>
      <c r="K88">
        <v>1.7000000000000002</v>
      </c>
      <c r="L88" t="s">
        <v>74</v>
      </c>
      <c r="M88" s="10">
        <f>10*K88*$AC$50+M$71</f>
        <v>802.03642172523951</v>
      </c>
      <c r="O88">
        <v>17</v>
      </c>
      <c r="P88" t="s">
        <v>84</v>
      </c>
      <c r="Q88" s="10">
        <f t="shared" si="2"/>
        <v>865.79725154351729</v>
      </c>
      <c r="S88">
        <v>1.7000000000000002</v>
      </c>
      <c r="T88" t="s">
        <v>74</v>
      </c>
      <c r="U88" s="10">
        <f t="shared" si="3"/>
        <v>761.50159744408938</v>
      </c>
    </row>
    <row r="89" spans="3:21" x14ac:dyDescent="0.25">
      <c r="C89">
        <v>18</v>
      </c>
      <c r="D89" t="s">
        <v>84</v>
      </c>
      <c r="E89" s="10">
        <f t="shared" si="1"/>
        <v>837.82108060230303</v>
      </c>
      <c r="G89">
        <v>18</v>
      </c>
      <c r="H89" t="s">
        <v>84</v>
      </c>
      <c r="I89" s="10">
        <f>G89*$AC$46+I$71</f>
        <v>1364.8545708026288</v>
      </c>
      <c r="K89">
        <v>1.8</v>
      </c>
      <c r="L89" t="s">
        <v>74</v>
      </c>
      <c r="M89" s="10">
        <f>10*K89*$AC$50+M$71</f>
        <v>843.88945686900956</v>
      </c>
      <c r="O89">
        <v>18</v>
      </c>
      <c r="P89" t="s">
        <v>84</v>
      </c>
      <c r="Q89" s="10">
        <f t="shared" si="2"/>
        <v>915.18980282812197</v>
      </c>
      <c r="S89">
        <v>1.8</v>
      </c>
      <c r="T89" t="s">
        <v>74</v>
      </c>
      <c r="U89" s="10">
        <f t="shared" si="3"/>
        <v>803.35463258785933</v>
      </c>
    </row>
    <row r="90" spans="3:21" x14ac:dyDescent="0.25">
      <c r="C90">
        <v>19</v>
      </c>
      <c r="D90" t="s">
        <v>84</v>
      </c>
      <c r="E90" s="10">
        <f t="shared" si="1"/>
        <v>884.36669619131987</v>
      </c>
      <c r="G90">
        <v>19</v>
      </c>
      <c r="H90" t="s">
        <v>84</v>
      </c>
      <c r="I90" s="10">
        <f>G90*$AC$46+I$71</f>
        <v>1438.0272455686118</v>
      </c>
      <c r="K90">
        <v>1.9000000000000001</v>
      </c>
      <c r="L90" t="s">
        <v>74</v>
      </c>
      <c r="M90" s="10">
        <f>10*K90*$AC$50+M$71</f>
        <v>885.74249201277962</v>
      </c>
      <c r="O90">
        <v>19</v>
      </c>
      <c r="P90" t="s">
        <v>84</v>
      </c>
      <c r="Q90" s="10">
        <f t="shared" si="2"/>
        <v>964.58235411272665</v>
      </c>
      <c r="S90">
        <v>1.9000000000000001</v>
      </c>
      <c r="T90" t="s">
        <v>74</v>
      </c>
      <c r="U90" s="10">
        <f t="shared" si="3"/>
        <v>845.20766773162939</v>
      </c>
    </row>
    <row r="91" spans="3:21" x14ac:dyDescent="0.25">
      <c r="C91">
        <v>20</v>
      </c>
      <c r="D91" t="s">
        <v>84</v>
      </c>
      <c r="E91" s="10">
        <f t="shared" si="1"/>
        <v>930.91231178033672</v>
      </c>
      <c r="G91">
        <v>20</v>
      </c>
      <c r="H91" t="s">
        <v>84</v>
      </c>
      <c r="I91" s="10">
        <f>G91*$AC$46+I$71</f>
        <v>1511.1999203345945</v>
      </c>
      <c r="K91">
        <v>2</v>
      </c>
      <c r="L91" t="s">
        <v>74</v>
      </c>
      <c r="M91" s="10">
        <f>10*K91*$AC$50+M$71</f>
        <v>927.59552715654945</v>
      </c>
      <c r="O91">
        <v>20</v>
      </c>
      <c r="P91" t="s">
        <v>84</v>
      </c>
      <c r="Q91" s="10">
        <f t="shared" si="2"/>
        <v>1013.9749053973313</v>
      </c>
      <c r="S91">
        <v>2</v>
      </c>
      <c r="T91" t="s">
        <v>74</v>
      </c>
      <c r="U91" s="10">
        <f t="shared" si="3"/>
        <v>887.06070287539933</v>
      </c>
    </row>
    <row r="92" spans="3:21" x14ac:dyDescent="0.25">
      <c r="C92">
        <v>21</v>
      </c>
      <c r="D92" t="s">
        <v>84</v>
      </c>
      <c r="E92" s="10">
        <f t="shared" si="1"/>
        <v>977.45792736935346</v>
      </c>
      <c r="G92">
        <v>21</v>
      </c>
      <c r="H92" t="s">
        <v>84</v>
      </c>
      <c r="I92" s="10">
        <f>G92*$AC$46+I$71</f>
        <v>1584.3725951005774</v>
      </c>
      <c r="K92">
        <v>2.1</v>
      </c>
      <c r="L92" t="s">
        <v>74</v>
      </c>
      <c r="M92" s="10">
        <f>10*K92*$AC$50+M$71</f>
        <v>969.44856230031951</v>
      </c>
      <c r="O92">
        <v>21</v>
      </c>
      <c r="P92" t="s">
        <v>84</v>
      </c>
      <c r="Q92" s="10">
        <f t="shared" si="2"/>
        <v>1063.3674566819359</v>
      </c>
      <c r="S92">
        <v>2.1</v>
      </c>
      <c r="T92" t="s">
        <v>74</v>
      </c>
      <c r="U92" s="10">
        <f t="shared" si="3"/>
        <v>928.91373801916927</v>
      </c>
    </row>
    <row r="93" spans="3:21" x14ac:dyDescent="0.25">
      <c r="C93">
        <v>22</v>
      </c>
      <c r="D93" t="s">
        <v>84</v>
      </c>
      <c r="E93" s="10">
        <f t="shared" si="1"/>
        <v>1024.0035429583704</v>
      </c>
      <c r="G93">
        <v>22</v>
      </c>
      <c r="H93" t="s">
        <v>84</v>
      </c>
      <c r="I93" s="10">
        <f>G93*$AC$46+I$71</f>
        <v>1657.5452698665604</v>
      </c>
      <c r="K93">
        <v>2.2000000000000002</v>
      </c>
      <c r="L93" t="s">
        <v>74</v>
      </c>
      <c r="M93" s="10">
        <f>10*K93*$AC$50+M$71</f>
        <v>1011.3015974440893</v>
      </c>
      <c r="O93">
        <v>22</v>
      </c>
      <c r="P93" t="s">
        <v>84</v>
      </c>
      <c r="Q93" s="10">
        <f t="shared" si="2"/>
        <v>1112.7600079665408</v>
      </c>
      <c r="S93">
        <v>2.2000000000000002</v>
      </c>
      <c r="T93" t="s">
        <v>74</v>
      </c>
      <c r="U93" s="10">
        <f t="shared" si="3"/>
        <v>970.76677316293922</v>
      </c>
    </row>
    <row r="94" spans="3:21" x14ac:dyDescent="0.25">
      <c r="C94">
        <v>23</v>
      </c>
      <c r="D94" t="s">
        <v>84</v>
      </c>
      <c r="E94" s="10">
        <f t="shared" si="1"/>
        <v>1070.5491585473872</v>
      </c>
      <c r="G94">
        <v>23</v>
      </c>
      <c r="H94" t="s">
        <v>84</v>
      </c>
      <c r="I94" s="10">
        <f>G94*$AC$46+I$71</f>
        <v>1730.7179446325431</v>
      </c>
      <c r="K94">
        <v>2.3000000000000003</v>
      </c>
      <c r="L94" t="s">
        <v>74</v>
      </c>
      <c r="M94" s="10">
        <f>10*K94*$AC$50+M$71</f>
        <v>1053.1546325878596</v>
      </c>
      <c r="O94">
        <v>23</v>
      </c>
      <c r="P94" t="s">
        <v>84</v>
      </c>
      <c r="Q94" s="10">
        <f t="shared" si="2"/>
        <v>1162.1525592511452</v>
      </c>
      <c r="S94">
        <v>2.3000000000000003</v>
      </c>
      <c r="T94" t="s">
        <v>74</v>
      </c>
      <c r="U94" s="10">
        <f t="shared" si="3"/>
        <v>1012.6198083067094</v>
      </c>
    </row>
    <row r="95" spans="3:21" x14ac:dyDescent="0.25">
      <c r="C95">
        <v>24</v>
      </c>
      <c r="D95" t="s">
        <v>84</v>
      </c>
      <c r="E95" s="10">
        <f t="shared" si="1"/>
        <v>1117.0947741364039</v>
      </c>
      <c r="G95">
        <v>24</v>
      </c>
      <c r="H95" t="s">
        <v>84</v>
      </c>
      <c r="I95" s="10">
        <f>G95*$AC$46+I$71</f>
        <v>1803.890619398526</v>
      </c>
      <c r="K95">
        <v>2.4000000000000004</v>
      </c>
      <c r="L95" t="s">
        <v>74</v>
      </c>
      <c r="M95" s="10">
        <f>10*K95*$AC$50+M$71</f>
        <v>1095.0076677316295</v>
      </c>
      <c r="O95">
        <v>24</v>
      </c>
      <c r="P95" t="s">
        <v>84</v>
      </c>
      <c r="Q95" s="10">
        <f t="shared" si="2"/>
        <v>1211.5451105357497</v>
      </c>
      <c r="S95">
        <v>2.4000000000000004</v>
      </c>
      <c r="T95" t="s">
        <v>74</v>
      </c>
      <c r="U95" s="10">
        <f t="shared" si="3"/>
        <v>1054.4728434504793</v>
      </c>
    </row>
    <row r="96" spans="3:21" x14ac:dyDescent="0.25">
      <c r="C96">
        <v>25</v>
      </c>
      <c r="D96" t="s">
        <v>84</v>
      </c>
      <c r="E96" s="10">
        <f t="shared" si="1"/>
        <v>1163.6403897254208</v>
      </c>
      <c r="G96">
        <v>25</v>
      </c>
      <c r="H96" t="s">
        <v>84</v>
      </c>
      <c r="I96" s="10">
        <f>G96*$AC$46+I$71</f>
        <v>1877.063294164509</v>
      </c>
      <c r="K96">
        <v>2.5</v>
      </c>
      <c r="L96" t="s">
        <v>74</v>
      </c>
      <c r="M96" s="10">
        <f>10*K96*$AC$50+M$71</f>
        <v>1136.8607028753993</v>
      </c>
      <c r="O96">
        <v>25</v>
      </c>
      <c r="P96" t="s">
        <v>84</v>
      </c>
      <c r="Q96" s="10">
        <f t="shared" si="2"/>
        <v>1260.9376618203546</v>
      </c>
      <c r="S96">
        <v>2.5</v>
      </c>
      <c r="T96" t="s">
        <v>74</v>
      </c>
      <c r="U96" s="10">
        <f t="shared" si="3"/>
        <v>1096.3258785942492</v>
      </c>
    </row>
    <row r="97" spans="3:21" x14ac:dyDescent="0.25">
      <c r="C97">
        <v>26</v>
      </c>
      <c r="D97" t="s">
        <v>84</v>
      </c>
      <c r="E97" s="10">
        <f t="shared" si="1"/>
        <v>1210.1860053144376</v>
      </c>
      <c r="G97">
        <v>26</v>
      </c>
      <c r="H97" t="s">
        <v>84</v>
      </c>
      <c r="I97" s="10">
        <f>G97*$AC$46+I$71</f>
        <v>1950.2359689304917</v>
      </c>
      <c r="K97">
        <v>2.6</v>
      </c>
      <c r="L97" t="s">
        <v>74</v>
      </c>
      <c r="M97" s="10">
        <f>10*K97*$AC$50+M$71</f>
        <v>1178.7137380191691</v>
      </c>
      <c r="O97">
        <v>26</v>
      </c>
      <c r="P97" t="s">
        <v>84</v>
      </c>
      <c r="Q97" s="10">
        <f t="shared" si="2"/>
        <v>1310.3302131049591</v>
      </c>
      <c r="S97">
        <v>2.6</v>
      </c>
      <c r="T97" t="s">
        <v>74</v>
      </c>
      <c r="U97" s="10">
        <f t="shared" si="3"/>
        <v>1138.178913738019</v>
      </c>
    </row>
    <row r="98" spans="3:21" x14ac:dyDescent="0.25">
      <c r="C98">
        <v>27</v>
      </c>
      <c r="D98" t="s">
        <v>84</v>
      </c>
      <c r="E98" s="10">
        <f t="shared" si="1"/>
        <v>1256.7316209034545</v>
      </c>
      <c r="G98">
        <v>27</v>
      </c>
      <c r="H98" t="s">
        <v>84</v>
      </c>
      <c r="I98" s="10">
        <f>G98*$AC$46+I$71</f>
        <v>2023.4086436964747</v>
      </c>
      <c r="K98">
        <v>2.7</v>
      </c>
      <c r="L98" t="s">
        <v>74</v>
      </c>
      <c r="M98" s="10">
        <f>10*K98*$AC$50+M$71</f>
        <v>1220.5667731629392</v>
      </c>
      <c r="O98">
        <v>27</v>
      </c>
      <c r="P98" t="s">
        <v>84</v>
      </c>
      <c r="Q98" s="10">
        <f t="shared" si="2"/>
        <v>1359.722764389564</v>
      </c>
      <c r="S98">
        <v>2.7</v>
      </c>
      <c r="T98" t="s">
        <v>74</v>
      </c>
      <c r="U98" s="10">
        <f t="shared" si="3"/>
        <v>1180.031948881789</v>
      </c>
    </row>
    <row r="99" spans="3:21" x14ac:dyDescent="0.25">
      <c r="C99">
        <v>28</v>
      </c>
      <c r="D99" t="s">
        <v>84</v>
      </c>
      <c r="E99" s="10">
        <f t="shared" si="1"/>
        <v>1303.2772364924713</v>
      </c>
      <c r="G99">
        <v>28</v>
      </c>
      <c r="H99" t="s">
        <v>84</v>
      </c>
      <c r="I99" s="10">
        <f>G99*$AC$46+I$71</f>
        <v>2096.5813184624576</v>
      </c>
      <c r="K99">
        <v>2.8000000000000003</v>
      </c>
      <c r="L99" t="s">
        <v>74</v>
      </c>
      <c r="M99" s="10">
        <f>10*K99*$AC$50+M$71</f>
        <v>1262.4198083067092</v>
      </c>
      <c r="O99">
        <v>28</v>
      </c>
      <c r="P99" t="s">
        <v>84</v>
      </c>
      <c r="Q99" s="10">
        <f t="shared" si="2"/>
        <v>1409.1153156741684</v>
      </c>
      <c r="S99">
        <v>2.8000000000000003</v>
      </c>
      <c r="T99" t="s">
        <v>74</v>
      </c>
      <c r="U99" s="10">
        <f t="shared" si="3"/>
        <v>1221.8849840255591</v>
      </c>
    </row>
    <row r="100" spans="3:21" x14ac:dyDescent="0.25">
      <c r="C100">
        <v>29</v>
      </c>
      <c r="D100" t="s">
        <v>84</v>
      </c>
      <c r="E100" s="10">
        <f t="shared" si="1"/>
        <v>1349.8228520814882</v>
      </c>
      <c r="G100">
        <v>29</v>
      </c>
      <c r="H100" t="s">
        <v>84</v>
      </c>
      <c r="I100" s="10">
        <f>G100*$AC$46+I$71</f>
        <v>2169.7539932284403</v>
      </c>
      <c r="K100">
        <v>2.9000000000000004</v>
      </c>
      <c r="L100" t="s">
        <v>74</v>
      </c>
      <c r="M100" s="10">
        <f>10*K100*$AC$50+M$71</f>
        <v>1304.2728434504793</v>
      </c>
      <c r="O100">
        <v>29</v>
      </c>
      <c r="P100" t="s">
        <v>84</v>
      </c>
      <c r="Q100" s="10">
        <f t="shared" si="2"/>
        <v>1458.5078669587733</v>
      </c>
      <c r="S100">
        <v>2.9000000000000004</v>
      </c>
      <c r="T100" t="s">
        <v>74</v>
      </c>
      <c r="U100" s="10">
        <f t="shared" si="3"/>
        <v>1263.7380191693292</v>
      </c>
    </row>
    <row r="101" spans="3:21" x14ac:dyDescent="0.25">
      <c r="C101">
        <v>30</v>
      </c>
      <c r="D101" t="s">
        <v>84</v>
      </c>
      <c r="E101" s="10">
        <f t="shared" si="1"/>
        <v>1396.368467670505</v>
      </c>
      <c r="G101">
        <v>30</v>
      </c>
      <c r="H101" t="s">
        <v>84</v>
      </c>
      <c r="I101" s="10">
        <f>G101*$AC$46+I$71</f>
        <v>2242.926667994423</v>
      </c>
      <c r="K101">
        <v>3</v>
      </c>
      <c r="L101" t="s">
        <v>74</v>
      </c>
      <c r="M101" s="10">
        <f>10*K101*$AC$50+M$71</f>
        <v>1346.1258785942491</v>
      </c>
      <c r="O101">
        <v>30</v>
      </c>
      <c r="P101" t="s">
        <v>84</v>
      </c>
      <c r="Q101" s="10">
        <f t="shared" si="2"/>
        <v>1507.9004182433778</v>
      </c>
      <c r="S101">
        <v>3</v>
      </c>
      <c r="T101" t="s">
        <v>74</v>
      </c>
      <c r="U101" s="10">
        <f t="shared" si="3"/>
        <v>1305.591054313099</v>
      </c>
    </row>
    <row r="102" spans="3:21" x14ac:dyDescent="0.25">
      <c r="C102">
        <v>31</v>
      </c>
      <c r="D102" t="s">
        <v>84</v>
      </c>
      <c r="E102" s="10">
        <f t="shared" si="1"/>
        <v>1442.9140832595219</v>
      </c>
      <c r="G102">
        <v>31</v>
      </c>
      <c r="H102" t="s">
        <v>84</v>
      </c>
      <c r="I102" s="10">
        <f>G102*$AC$46+I$71</f>
        <v>2316.0993427604062</v>
      </c>
      <c r="K102">
        <v>3.1</v>
      </c>
      <c r="L102" t="s">
        <v>74</v>
      </c>
      <c r="M102" s="10">
        <f>10*K102*$AC$50+M$71</f>
        <v>1387.9789137380189</v>
      </c>
      <c r="O102">
        <v>31</v>
      </c>
      <c r="P102" t="s">
        <v>84</v>
      </c>
      <c r="Q102" s="10">
        <f t="shared" si="2"/>
        <v>1557.2929695279827</v>
      </c>
      <c r="S102">
        <v>3.1</v>
      </c>
      <c r="T102" t="s">
        <v>74</v>
      </c>
      <c r="U102" s="10">
        <f t="shared" si="3"/>
        <v>1347.4440894568688</v>
      </c>
    </row>
    <row r="103" spans="3:21" x14ac:dyDescent="0.25">
      <c r="C103">
        <v>32</v>
      </c>
      <c r="D103" t="s">
        <v>84</v>
      </c>
      <c r="E103" s="10">
        <f t="shared" si="1"/>
        <v>1489.4596988485387</v>
      </c>
      <c r="G103">
        <v>32</v>
      </c>
      <c r="H103" t="s">
        <v>84</v>
      </c>
      <c r="I103" s="10">
        <f>G103*$AC$46+I$71</f>
        <v>2389.2720175263889</v>
      </c>
      <c r="K103">
        <v>3.2</v>
      </c>
      <c r="L103" t="s">
        <v>74</v>
      </c>
      <c r="M103" s="10">
        <f>10*K103*$AC$50+M$71</f>
        <v>1429.831948881789</v>
      </c>
      <c r="O103">
        <v>32</v>
      </c>
      <c r="P103" t="s">
        <v>84</v>
      </c>
      <c r="Q103" s="10">
        <f t="shared" si="2"/>
        <v>1606.6855208125871</v>
      </c>
      <c r="S103">
        <v>3.2</v>
      </c>
      <c r="T103" t="s">
        <v>74</v>
      </c>
      <c r="U103" s="10">
        <f t="shared" si="3"/>
        <v>1389.2971246006389</v>
      </c>
    </row>
    <row r="104" spans="3:21" x14ac:dyDescent="0.25">
      <c r="C104">
        <v>33</v>
      </c>
      <c r="D104" t="s">
        <v>84</v>
      </c>
      <c r="E104" s="10">
        <f t="shared" ref="E104:E127" si="4">C104*$AC$38+E$71</f>
        <v>1536.0053144375554</v>
      </c>
      <c r="G104">
        <v>33</v>
      </c>
      <c r="H104" t="s">
        <v>84</v>
      </c>
      <c r="I104" s="10">
        <f>G104*$AC$46+I$71</f>
        <v>2462.4446922923717</v>
      </c>
      <c r="K104">
        <v>3.3000000000000003</v>
      </c>
      <c r="L104" t="s">
        <v>74</v>
      </c>
      <c r="M104" s="10">
        <f>10*K104*$AC$50+M$71</f>
        <v>1471.6849840255591</v>
      </c>
      <c r="O104">
        <v>33</v>
      </c>
      <c r="P104" t="s">
        <v>84</v>
      </c>
      <c r="Q104" s="10">
        <f t="shared" ref="Q104:Q127" si="5">O104*$AC$30+Q$71</f>
        <v>1656.078072097192</v>
      </c>
      <c r="S104">
        <v>3.3000000000000003</v>
      </c>
      <c r="T104" t="s">
        <v>74</v>
      </c>
      <c r="U104" s="10">
        <f t="shared" ref="U104:U127" si="6">10*S104*$AI$20+U$71</f>
        <v>1431.1501597444089</v>
      </c>
    </row>
    <row r="105" spans="3:21" x14ac:dyDescent="0.25">
      <c r="C105">
        <v>34</v>
      </c>
      <c r="D105" t="s">
        <v>84</v>
      </c>
      <c r="E105" s="10">
        <f t="shared" si="4"/>
        <v>1582.5509300265724</v>
      </c>
      <c r="G105">
        <v>34</v>
      </c>
      <c r="H105" t="s">
        <v>84</v>
      </c>
      <c r="I105" s="10">
        <f>G105*$AC$46+I$71</f>
        <v>2535.6173670583548</v>
      </c>
      <c r="K105">
        <v>3.4000000000000004</v>
      </c>
      <c r="L105" t="s">
        <v>74</v>
      </c>
      <c r="M105" s="10">
        <f>10*K105*$AC$50+M$71</f>
        <v>1513.5380191693289</v>
      </c>
      <c r="O105">
        <v>34</v>
      </c>
      <c r="P105" t="s">
        <v>84</v>
      </c>
      <c r="Q105" s="10">
        <f t="shared" si="5"/>
        <v>1705.4706233817965</v>
      </c>
      <c r="S105">
        <v>3.4000000000000004</v>
      </c>
      <c r="T105" t="s">
        <v>74</v>
      </c>
      <c r="U105" s="10">
        <f t="shared" si="6"/>
        <v>1473.0031948881788</v>
      </c>
    </row>
    <row r="106" spans="3:21" x14ac:dyDescent="0.25">
      <c r="C106">
        <v>35</v>
      </c>
      <c r="D106" t="s">
        <v>84</v>
      </c>
      <c r="E106" s="10">
        <f t="shared" si="4"/>
        <v>1629.0965456155891</v>
      </c>
      <c r="G106">
        <v>35</v>
      </c>
      <c r="H106" t="s">
        <v>84</v>
      </c>
      <c r="I106" s="10">
        <f>G106*$AC$46+I$71</f>
        <v>2608.7900418243375</v>
      </c>
      <c r="K106">
        <v>3.5</v>
      </c>
      <c r="L106" t="s">
        <v>74</v>
      </c>
      <c r="M106" s="10">
        <f>10*K106*$AC$50+M$71</f>
        <v>1555.3910543130989</v>
      </c>
      <c r="O106">
        <v>35</v>
      </c>
      <c r="P106" t="s">
        <v>84</v>
      </c>
      <c r="Q106" s="10">
        <f t="shared" si="5"/>
        <v>1754.8631746664014</v>
      </c>
      <c r="S106">
        <v>3.5</v>
      </c>
      <c r="T106" t="s">
        <v>74</v>
      </c>
      <c r="U106" s="10">
        <f t="shared" si="6"/>
        <v>1514.8562300319488</v>
      </c>
    </row>
    <row r="107" spans="3:21" x14ac:dyDescent="0.25">
      <c r="C107">
        <v>36</v>
      </c>
      <c r="D107" t="s">
        <v>84</v>
      </c>
      <c r="E107" s="10">
        <f t="shared" si="4"/>
        <v>1675.6421612046061</v>
      </c>
      <c r="G107">
        <v>36</v>
      </c>
      <c r="H107" t="s">
        <v>84</v>
      </c>
      <c r="I107" s="10">
        <f>G107*$AC$46+I$71</f>
        <v>2681.9627165903203</v>
      </c>
      <c r="K107">
        <v>3.6</v>
      </c>
      <c r="L107" t="s">
        <v>74</v>
      </c>
      <c r="M107" s="10">
        <f>10*K107*$AC$50+M$71</f>
        <v>1597.2440894568688</v>
      </c>
      <c r="O107">
        <v>36</v>
      </c>
      <c r="P107" t="s">
        <v>84</v>
      </c>
      <c r="Q107" s="10">
        <f t="shared" si="5"/>
        <v>1804.2557259510058</v>
      </c>
      <c r="S107">
        <v>3.6</v>
      </c>
      <c r="T107" t="s">
        <v>74</v>
      </c>
      <c r="U107" s="10">
        <f t="shared" si="6"/>
        <v>1556.7092651757187</v>
      </c>
    </row>
    <row r="108" spans="3:21" x14ac:dyDescent="0.25">
      <c r="C108">
        <v>37</v>
      </c>
      <c r="D108" t="s">
        <v>84</v>
      </c>
      <c r="E108" s="10">
        <f t="shared" si="4"/>
        <v>1722.1877767936228</v>
      </c>
      <c r="G108">
        <v>37</v>
      </c>
      <c r="H108" t="s">
        <v>84</v>
      </c>
      <c r="I108" s="10">
        <f>G108*$AC$46+I$71</f>
        <v>2755.1353913563034</v>
      </c>
      <c r="K108">
        <v>3.7</v>
      </c>
      <c r="L108" t="s">
        <v>74</v>
      </c>
      <c r="M108" s="10">
        <f>10*K108*$AC$50+M$71</f>
        <v>1639.0971246006388</v>
      </c>
      <c r="O108">
        <v>37</v>
      </c>
      <c r="P108" t="s">
        <v>84</v>
      </c>
      <c r="Q108" s="10">
        <f t="shared" si="5"/>
        <v>1853.6482772356107</v>
      </c>
      <c r="S108">
        <v>3.7</v>
      </c>
      <c r="T108" t="s">
        <v>74</v>
      </c>
      <c r="U108" s="10">
        <f t="shared" si="6"/>
        <v>1598.5623003194887</v>
      </c>
    </row>
    <row r="109" spans="3:21" x14ac:dyDescent="0.25">
      <c r="C109">
        <v>38</v>
      </c>
      <c r="D109" t="s">
        <v>84</v>
      </c>
      <c r="E109" s="10">
        <f t="shared" si="4"/>
        <v>1768.7333923826397</v>
      </c>
      <c r="G109">
        <v>38</v>
      </c>
      <c r="H109" t="s">
        <v>84</v>
      </c>
      <c r="I109" s="10">
        <f>G109*$AC$46+I$71</f>
        <v>2828.3080661222862</v>
      </c>
      <c r="K109">
        <v>3.8000000000000003</v>
      </c>
      <c r="L109" t="s">
        <v>74</v>
      </c>
      <c r="M109" s="10">
        <f>10*K109*$AC$50+M$71</f>
        <v>1680.9501597444089</v>
      </c>
      <c r="O109">
        <v>38</v>
      </c>
      <c r="P109" t="s">
        <v>84</v>
      </c>
      <c r="Q109" s="10">
        <f t="shared" si="5"/>
        <v>1903.0408285202152</v>
      </c>
      <c r="S109">
        <v>3.8000000000000003</v>
      </c>
      <c r="T109" t="s">
        <v>74</v>
      </c>
      <c r="U109" s="10">
        <f t="shared" si="6"/>
        <v>1640.4153354632588</v>
      </c>
    </row>
    <row r="110" spans="3:21" x14ac:dyDescent="0.25">
      <c r="C110">
        <v>39</v>
      </c>
      <c r="D110" t="s">
        <v>84</v>
      </c>
      <c r="E110" s="10">
        <f t="shared" si="4"/>
        <v>1815.2790079716565</v>
      </c>
      <c r="G110">
        <v>39</v>
      </c>
      <c r="H110" t="s">
        <v>84</v>
      </c>
      <c r="I110" s="10">
        <f>G110*$AC$46+I$71</f>
        <v>2901.4807408882689</v>
      </c>
      <c r="K110">
        <v>3.9000000000000004</v>
      </c>
      <c r="L110" t="s">
        <v>74</v>
      </c>
      <c r="M110" s="10">
        <f>10*K110*$AC$50+M$71</f>
        <v>1722.8031948881787</v>
      </c>
      <c r="O110">
        <v>39</v>
      </c>
      <c r="P110" t="s">
        <v>84</v>
      </c>
      <c r="Q110" s="10">
        <f t="shared" si="5"/>
        <v>1952.4333798048201</v>
      </c>
      <c r="S110">
        <v>3.9000000000000004</v>
      </c>
      <c r="T110" t="s">
        <v>74</v>
      </c>
      <c r="U110" s="10">
        <f t="shared" si="6"/>
        <v>1682.2683706070286</v>
      </c>
    </row>
    <row r="111" spans="3:21" x14ac:dyDescent="0.25">
      <c r="C111">
        <v>40</v>
      </c>
      <c r="D111" t="s">
        <v>84</v>
      </c>
      <c r="E111" s="10">
        <f t="shared" si="4"/>
        <v>1861.8246235606734</v>
      </c>
      <c r="G111">
        <v>40</v>
      </c>
      <c r="H111" t="s">
        <v>84</v>
      </c>
      <c r="I111" s="10">
        <f>G111*$AC$46+I$71</f>
        <v>2974.6534156542516</v>
      </c>
      <c r="K111">
        <v>4</v>
      </c>
      <c r="L111" t="s">
        <v>74</v>
      </c>
      <c r="M111" s="10">
        <f>10*K111*$AC$50+M$71</f>
        <v>1764.6562300319488</v>
      </c>
      <c r="O111">
        <v>40</v>
      </c>
      <c r="P111" t="s">
        <v>84</v>
      </c>
      <c r="Q111" s="10">
        <f t="shared" si="5"/>
        <v>2001.8259310894246</v>
      </c>
      <c r="S111">
        <v>4</v>
      </c>
      <c r="T111" t="s">
        <v>74</v>
      </c>
      <c r="U111" s="10">
        <f t="shared" si="6"/>
        <v>1724.1214057507987</v>
      </c>
    </row>
    <row r="112" spans="3:21" x14ac:dyDescent="0.25">
      <c r="C112">
        <v>41</v>
      </c>
      <c r="D112" t="s">
        <v>84</v>
      </c>
      <c r="E112" s="10">
        <f t="shared" si="4"/>
        <v>1908.3702391496902</v>
      </c>
      <c r="G112">
        <v>41</v>
      </c>
      <c r="H112" t="s">
        <v>84</v>
      </c>
      <c r="I112" s="10">
        <f>G112*$AC$46+I$71</f>
        <v>3047.8260904202348</v>
      </c>
      <c r="K112">
        <v>4.1000000000000005</v>
      </c>
      <c r="L112" t="s">
        <v>74</v>
      </c>
      <c r="M112" s="10">
        <f>10*K112*$AC$50+M$71</f>
        <v>1806.5092651757191</v>
      </c>
      <c r="O112">
        <v>41</v>
      </c>
      <c r="P112" t="s">
        <v>84</v>
      </c>
      <c r="Q112" s="10">
        <f t="shared" si="5"/>
        <v>2051.218482374029</v>
      </c>
      <c r="S112">
        <v>4.1000000000000005</v>
      </c>
      <c r="T112" t="s">
        <v>74</v>
      </c>
      <c r="U112" s="10">
        <f t="shared" si="6"/>
        <v>1765.9744408945689</v>
      </c>
    </row>
    <row r="113" spans="3:21" x14ac:dyDescent="0.25">
      <c r="C113">
        <v>42</v>
      </c>
      <c r="D113" t="s">
        <v>84</v>
      </c>
      <c r="E113" s="10">
        <f t="shared" si="4"/>
        <v>1954.9158547387069</v>
      </c>
      <c r="G113">
        <v>42</v>
      </c>
      <c r="H113" t="s">
        <v>84</v>
      </c>
      <c r="I113" s="10">
        <f>G113*$AC$46+I$71</f>
        <v>3120.9987651862175</v>
      </c>
      <c r="K113">
        <v>4.2</v>
      </c>
      <c r="L113" t="s">
        <v>74</v>
      </c>
      <c r="M113" s="10">
        <f>10*K113*$AC$50+M$71</f>
        <v>1848.3623003194887</v>
      </c>
      <c r="O113">
        <v>42</v>
      </c>
      <c r="P113" t="s">
        <v>84</v>
      </c>
      <c r="Q113" s="10">
        <f t="shared" si="5"/>
        <v>2100.6110336586339</v>
      </c>
      <c r="S113">
        <v>4.2</v>
      </c>
      <c r="T113" t="s">
        <v>74</v>
      </c>
      <c r="U113" s="10">
        <f t="shared" si="6"/>
        <v>1807.8274760383385</v>
      </c>
    </row>
    <row r="114" spans="3:21" x14ac:dyDescent="0.25">
      <c r="C114">
        <v>43</v>
      </c>
      <c r="D114" t="s">
        <v>84</v>
      </c>
      <c r="E114" s="10">
        <f t="shared" si="4"/>
        <v>2001.4614703277239</v>
      </c>
      <c r="G114">
        <v>43</v>
      </c>
      <c r="H114" t="s">
        <v>84</v>
      </c>
      <c r="I114" s="10">
        <f>G114*$AC$46+I$71</f>
        <v>3194.1714399522002</v>
      </c>
      <c r="K114">
        <v>4.3</v>
      </c>
      <c r="L114" t="s">
        <v>74</v>
      </c>
      <c r="M114" s="10">
        <f>10*K114*$AC$50+M$71</f>
        <v>1890.2153354632587</v>
      </c>
      <c r="O114">
        <v>43</v>
      </c>
      <c r="P114" t="s">
        <v>84</v>
      </c>
      <c r="Q114" s="10">
        <f t="shared" si="5"/>
        <v>2150.0035849432384</v>
      </c>
      <c r="S114">
        <v>4.3</v>
      </c>
      <c r="T114" t="s">
        <v>74</v>
      </c>
      <c r="U114" s="10">
        <f t="shared" si="6"/>
        <v>1849.6805111821086</v>
      </c>
    </row>
    <row r="115" spans="3:21" x14ac:dyDescent="0.25">
      <c r="C115">
        <v>44</v>
      </c>
      <c r="D115" t="s">
        <v>84</v>
      </c>
      <c r="E115" s="10">
        <f t="shared" si="4"/>
        <v>2048.0070859167408</v>
      </c>
      <c r="G115">
        <v>44</v>
      </c>
      <c r="H115" t="s">
        <v>84</v>
      </c>
      <c r="I115" s="10">
        <f>G115*$AC$46+I$71</f>
        <v>3267.3441147181834</v>
      </c>
      <c r="K115">
        <v>4.4000000000000004</v>
      </c>
      <c r="L115" t="s">
        <v>74</v>
      </c>
      <c r="M115" s="10">
        <f>10*K115*$AC$50+M$71</f>
        <v>1932.0683706070286</v>
      </c>
      <c r="O115">
        <v>44</v>
      </c>
      <c r="P115" t="s">
        <v>84</v>
      </c>
      <c r="Q115" s="10">
        <f t="shared" si="5"/>
        <v>2199.3961362278433</v>
      </c>
      <c r="S115">
        <v>4.4000000000000004</v>
      </c>
      <c r="T115" t="s">
        <v>74</v>
      </c>
      <c r="U115" s="10">
        <f t="shared" si="6"/>
        <v>1891.5335463258784</v>
      </c>
    </row>
    <row r="116" spans="3:21" x14ac:dyDescent="0.25">
      <c r="C116">
        <v>45</v>
      </c>
      <c r="D116" t="s">
        <v>84</v>
      </c>
      <c r="E116" s="10">
        <f t="shared" si="4"/>
        <v>2094.5527015057573</v>
      </c>
      <c r="G116">
        <v>45</v>
      </c>
      <c r="H116" t="s">
        <v>84</v>
      </c>
      <c r="I116" s="10">
        <f>G116*$AC$46+I$71</f>
        <v>3340.5167894841661</v>
      </c>
      <c r="K116">
        <v>4.5</v>
      </c>
      <c r="L116" t="s">
        <v>74</v>
      </c>
      <c r="M116" s="10">
        <f>10*K116*$AC$50+M$71</f>
        <v>1973.9214057507986</v>
      </c>
      <c r="O116">
        <v>45</v>
      </c>
      <c r="P116" t="s">
        <v>84</v>
      </c>
      <c r="Q116" s="10">
        <f t="shared" si="5"/>
        <v>2248.7886875124477</v>
      </c>
      <c r="S116">
        <v>4.5</v>
      </c>
      <c r="T116" t="s">
        <v>74</v>
      </c>
      <c r="U116" s="10">
        <f t="shared" si="6"/>
        <v>1933.3865814696485</v>
      </c>
    </row>
    <row r="117" spans="3:21" x14ac:dyDescent="0.25">
      <c r="C117">
        <v>46</v>
      </c>
      <c r="D117" t="s">
        <v>84</v>
      </c>
      <c r="E117" s="10">
        <f t="shared" si="4"/>
        <v>2141.0983170947743</v>
      </c>
      <c r="G117">
        <v>46</v>
      </c>
      <c r="H117" t="s">
        <v>84</v>
      </c>
      <c r="I117" s="10">
        <f>G117*$AC$46+I$71</f>
        <v>3413.6894642501488</v>
      </c>
      <c r="K117">
        <v>4.6000000000000005</v>
      </c>
      <c r="L117" t="s">
        <v>74</v>
      </c>
      <c r="M117" s="10">
        <f>10*K117*$AC$50+M$71</f>
        <v>2015.7744408945689</v>
      </c>
      <c r="O117">
        <v>46</v>
      </c>
      <c r="P117" t="s">
        <v>84</v>
      </c>
      <c r="Q117" s="10">
        <f t="shared" si="5"/>
        <v>2298.1812387970526</v>
      </c>
      <c r="S117">
        <v>4.6000000000000005</v>
      </c>
      <c r="T117" t="s">
        <v>74</v>
      </c>
      <c r="U117" s="10">
        <f t="shared" si="6"/>
        <v>1975.2396166134188</v>
      </c>
    </row>
    <row r="118" spans="3:21" x14ac:dyDescent="0.25">
      <c r="C118">
        <v>47</v>
      </c>
      <c r="D118" t="s">
        <v>84</v>
      </c>
      <c r="E118" s="10">
        <f t="shared" si="4"/>
        <v>2187.6439326837913</v>
      </c>
      <c r="G118">
        <v>47</v>
      </c>
      <c r="H118" t="s">
        <v>84</v>
      </c>
      <c r="I118" s="10">
        <f>G118*$AC$46+I$71</f>
        <v>3486.862139016132</v>
      </c>
      <c r="K118">
        <v>4.7</v>
      </c>
      <c r="L118" t="s">
        <v>74</v>
      </c>
      <c r="M118" s="10">
        <f>10*K118*$AC$50+M$71</f>
        <v>2057.6274760383385</v>
      </c>
      <c r="O118">
        <v>47</v>
      </c>
      <c r="P118" t="s">
        <v>84</v>
      </c>
      <c r="Q118" s="10">
        <f t="shared" si="5"/>
        <v>2347.5737900816571</v>
      </c>
      <c r="S118">
        <v>4.7</v>
      </c>
      <c r="T118" t="s">
        <v>74</v>
      </c>
      <c r="U118" s="10">
        <f t="shared" si="6"/>
        <v>2017.0926517571884</v>
      </c>
    </row>
    <row r="119" spans="3:21" x14ac:dyDescent="0.25">
      <c r="C119">
        <v>48</v>
      </c>
      <c r="D119" t="s">
        <v>84</v>
      </c>
      <c r="E119" s="10">
        <f t="shared" si="4"/>
        <v>2234.1895482728078</v>
      </c>
      <c r="G119">
        <v>48</v>
      </c>
      <c r="H119" t="s">
        <v>84</v>
      </c>
      <c r="I119" s="10">
        <f>G119*$AC$46+I$71</f>
        <v>3560.0348137821147</v>
      </c>
      <c r="K119">
        <v>4.8000000000000007</v>
      </c>
      <c r="L119" t="s">
        <v>74</v>
      </c>
      <c r="M119" s="10">
        <f>10*K119*$AC$50+M$71</f>
        <v>2099.4805111821088</v>
      </c>
      <c r="O119">
        <v>48</v>
      </c>
      <c r="P119" t="s">
        <v>84</v>
      </c>
      <c r="Q119" s="10">
        <f t="shared" si="5"/>
        <v>2396.9663413662615</v>
      </c>
      <c r="S119">
        <v>4.8000000000000007</v>
      </c>
      <c r="T119" t="s">
        <v>74</v>
      </c>
      <c r="U119" s="10">
        <f t="shared" si="6"/>
        <v>2058.9456869009587</v>
      </c>
    </row>
    <row r="120" spans="3:21" x14ac:dyDescent="0.25">
      <c r="C120">
        <v>49</v>
      </c>
      <c r="D120" t="s">
        <v>84</v>
      </c>
      <c r="E120" s="10">
        <f t="shared" si="4"/>
        <v>2280.7351638618247</v>
      </c>
      <c r="G120">
        <v>49</v>
      </c>
      <c r="H120" t="s">
        <v>84</v>
      </c>
      <c r="I120" s="10">
        <f>G120*$AC$46+I$71</f>
        <v>3633.2074885480974</v>
      </c>
      <c r="K120">
        <v>4.9000000000000004</v>
      </c>
      <c r="L120" t="s">
        <v>74</v>
      </c>
      <c r="M120" s="10">
        <f>10*K120*$AC$50+M$71</f>
        <v>2141.3335463258786</v>
      </c>
      <c r="O120">
        <v>49</v>
      </c>
      <c r="P120" t="s">
        <v>84</v>
      </c>
      <c r="Q120" s="10">
        <f t="shared" si="5"/>
        <v>2446.3588926508664</v>
      </c>
      <c r="S120">
        <v>4.9000000000000004</v>
      </c>
      <c r="T120" t="s">
        <v>74</v>
      </c>
      <c r="U120" s="10">
        <f t="shared" si="6"/>
        <v>2100.7987220447285</v>
      </c>
    </row>
    <row r="121" spans="3:21" x14ac:dyDescent="0.25">
      <c r="C121">
        <v>50</v>
      </c>
      <c r="D121" t="s">
        <v>84</v>
      </c>
      <c r="E121" s="10">
        <f t="shared" si="4"/>
        <v>2327.2807794508417</v>
      </c>
      <c r="G121">
        <v>50</v>
      </c>
      <c r="H121" t="s">
        <v>84</v>
      </c>
      <c r="I121" s="10">
        <f>G121*$AC$46+I$71</f>
        <v>3706.3801633140806</v>
      </c>
      <c r="K121">
        <v>5</v>
      </c>
      <c r="L121" t="s">
        <v>74</v>
      </c>
      <c r="M121" s="10">
        <f>10*K121*$AC$50+M$71</f>
        <v>2183.1865814696484</v>
      </c>
      <c r="O121">
        <v>50</v>
      </c>
      <c r="P121" t="s">
        <v>84</v>
      </c>
      <c r="Q121" s="10">
        <f t="shared" si="5"/>
        <v>2495.7514439354709</v>
      </c>
      <c r="S121">
        <v>5</v>
      </c>
      <c r="T121" t="s">
        <v>74</v>
      </c>
      <c r="U121" s="10">
        <f t="shared" si="6"/>
        <v>2142.6517571884983</v>
      </c>
    </row>
    <row r="122" spans="3:21" x14ac:dyDescent="0.25">
      <c r="C122">
        <v>51</v>
      </c>
      <c r="D122" t="s">
        <v>84</v>
      </c>
      <c r="E122" s="10">
        <f t="shared" si="4"/>
        <v>2373.8263950398587</v>
      </c>
      <c r="G122">
        <v>51</v>
      </c>
      <c r="H122" t="s">
        <v>84</v>
      </c>
      <c r="I122" s="10">
        <f>G122*$AC$46+I$71</f>
        <v>3779.5528380800633</v>
      </c>
      <c r="K122">
        <v>5.1000000000000005</v>
      </c>
      <c r="L122" t="s">
        <v>74</v>
      </c>
      <c r="M122" s="10">
        <f>10*K122*$AC$50+M$71</f>
        <v>2225.0396166134187</v>
      </c>
      <c r="O122">
        <v>51</v>
      </c>
      <c r="P122" t="s">
        <v>84</v>
      </c>
      <c r="Q122" s="10">
        <f t="shared" si="5"/>
        <v>2545.1439952200758</v>
      </c>
      <c r="S122">
        <v>5.1000000000000005</v>
      </c>
      <c r="T122" t="s">
        <v>74</v>
      </c>
      <c r="U122" s="10">
        <f t="shared" si="6"/>
        <v>2184.5047923322686</v>
      </c>
    </row>
    <row r="123" spans="3:21" x14ac:dyDescent="0.25">
      <c r="C123">
        <v>52</v>
      </c>
      <c r="D123" t="s">
        <v>84</v>
      </c>
      <c r="E123" s="10">
        <f t="shared" si="4"/>
        <v>2420.3720106288752</v>
      </c>
      <c r="G123">
        <v>52</v>
      </c>
      <c r="H123" t="s">
        <v>84</v>
      </c>
      <c r="I123" s="10">
        <f>G123*$AC$46+I$71</f>
        <v>3852.7255128460461</v>
      </c>
      <c r="K123">
        <v>5.2</v>
      </c>
      <c r="L123" t="s">
        <v>74</v>
      </c>
      <c r="M123" s="10">
        <f>10*K123*$AC$50+M$71</f>
        <v>2266.8926517571881</v>
      </c>
      <c r="O123">
        <v>52</v>
      </c>
      <c r="P123" t="s">
        <v>84</v>
      </c>
      <c r="Q123" s="10">
        <f t="shared" si="5"/>
        <v>2594.5365465046802</v>
      </c>
      <c r="S123">
        <v>5.2</v>
      </c>
      <c r="T123" t="s">
        <v>74</v>
      </c>
      <c r="U123" s="10">
        <f t="shared" si="6"/>
        <v>2226.357827476038</v>
      </c>
    </row>
    <row r="124" spans="3:21" x14ac:dyDescent="0.25">
      <c r="C124">
        <v>53</v>
      </c>
      <c r="D124" t="s">
        <v>84</v>
      </c>
      <c r="E124" s="10">
        <f t="shared" si="4"/>
        <v>2466.9176262178921</v>
      </c>
      <c r="G124">
        <v>53</v>
      </c>
      <c r="H124" t="s">
        <v>84</v>
      </c>
      <c r="I124" s="10">
        <f>G124*$AC$46+I$71</f>
        <v>3925.8981876120292</v>
      </c>
      <c r="K124">
        <v>5.3000000000000007</v>
      </c>
      <c r="L124" t="s">
        <v>74</v>
      </c>
      <c r="M124" s="10">
        <f>10*K124*$AC$50+M$71</f>
        <v>2308.7456869009584</v>
      </c>
      <c r="O124">
        <v>53</v>
      </c>
      <c r="P124" t="s">
        <v>84</v>
      </c>
      <c r="Q124" s="10">
        <f t="shared" si="5"/>
        <v>2643.9290977892852</v>
      </c>
      <c r="S124">
        <v>5.3000000000000007</v>
      </c>
      <c r="T124" t="s">
        <v>74</v>
      </c>
      <c r="U124" s="10">
        <f t="shared" si="6"/>
        <v>2268.2108626198083</v>
      </c>
    </row>
    <row r="125" spans="3:21" x14ac:dyDescent="0.25">
      <c r="C125">
        <v>54</v>
      </c>
      <c r="D125" t="s">
        <v>84</v>
      </c>
      <c r="E125" s="10">
        <f t="shared" si="4"/>
        <v>2513.4632418069091</v>
      </c>
      <c r="G125">
        <v>54</v>
      </c>
      <c r="H125" t="s">
        <v>84</v>
      </c>
      <c r="I125" s="10">
        <f>G125*$AC$46+I$71</f>
        <v>3999.070862378012</v>
      </c>
      <c r="K125">
        <v>5.4</v>
      </c>
      <c r="L125" t="s">
        <v>74</v>
      </c>
      <c r="M125" s="10">
        <f>10*K125*$AC$50+M$71</f>
        <v>2350.5987220447282</v>
      </c>
      <c r="O125">
        <v>54</v>
      </c>
      <c r="P125" t="s">
        <v>84</v>
      </c>
      <c r="Q125" s="10">
        <f t="shared" si="5"/>
        <v>2693.3216490738896</v>
      </c>
      <c r="S125">
        <v>5.4</v>
      </c>
      <c r="T125" t="s">
        <v>74</v>
      </c>
      <c r="U125" s="10">
        <f t="shared" si="6"/>
        <v>2310.0638977635781</v>
      </c>
    </row>
    <row r="126" spans="3:21" x14ac:dyDescent="0.25">
      <c r="C126">
        <v>55</v>
      </c>
      <c r="D126" t="s">
        <v>84</v>
      </c>
      <c r="E126" s="10">
        <f t="shared" si="4"/>
        <v>2560.008857395926</v>
      </c>
      <c r="G126">
        <v>55</v>
      </c>
      <c r="H126" t="s">
        <v>84</v>
      </c>
      <c r="I126" s="10">
        <f>G126*$AC$46+I$71</f>
        <v>4072.2435371439947</v>
      </c>
      <c r="K126">
        <v>5.5</v>
      </c>
      <c r="L126" t="s">
        <v>74</v>
      </c>
      <c r="M126" s="10">
        <f>10*K126*$AC$50+M$71</f>
        <v>2392.451757188498</v>
      </c>
      <c r="O126">
        <v>55</v>
      </c>
      <c r="P126" t="s">
        <v>84</v>
      </c>
      <c r="Q126" s="10">
        <f t="shared" si="5"/>
        <v>2742.7142003584945</v>
      </c>
      <c r="S126">
        <v>5.5</v>
      </c>
      <c r="T126" t="s">
        <v>74</v>
      </c>
      <c r="U126" s="10">
        <f t="shared" si="6"/>
        <v>2351.9169329073479</v>
      </c>
    </row>
    <row r="127" spans="3:21" x14ac:dyDescent="0.25">
      <c r="C127">
        <v>56</v>
      </c>
      <c r="D127" t="s">
        <v>84</v>
      </c>
      <c r="E127" s="10">
        <f t="shared" si="4"/>
        <v>2606.5544729849425</v>
      </c>
      <c r="G127">
        <v>56</v>
      </c>
      <c r="H127" t="s">
        <v>84</v>
      </c>
      <c r="I127" s="10">
        <f>G127*$AC$46+I$71</f>
        <v>4145.4162119099783</v>
      </c>
      <c r="K127">
        <v>5.6000000000000005</v>
      </c>
      <c r="L127" t="s">
        <v>74</v>
      </c>
      <c r="M127" s="10">
        <f>10*K127*$AC$50+M$71</f>
        <v>2434.3047923322683</v>
      </c>
      <c r="O127">
        <v>56</v>
      </c>
      <c r="P127" t="s">
        <v>84</v>
      </c>
      <c r="Q127" s="10">
        <f t="shared" si="5"/>
        <v>2792.106751643099</v>
      </c>
      <c r="S127">
        <v>5.6000000000000005</v>
      </c>
      <c r="T127" t="s">
        <v>74</v>
      </c>
      <c r="U127" s="10">
        <f t="shared" si="6"/>
        <v>2393.7699680511182</v>
      </c>
    </row>
  </sheetData>
  <pageMargins left="0.7" right="0.7" top="0.78740157499999996" bottom="0.78740157499999996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51"/>
  <sheetViews>
    <sheetView topLeftCell="A4" zoomScale="80" zoomScaleNormal="80" workbookViewId="0">
      <selection activeCell="K152" sqref="K152:N508"/>
    </sheetView>
  </sheetViews>
  <sheetFormatPr baseColWidth="10" defaultRowHeight="15" x14ac:dyDescent="0.25"/>
  <cols>
    <col min="1" max="1" width="13.5703125" customWidth="1"/>
    <col min="2" max="2" width="4.85546875" customWidth="1"/>
    <col min="3" max="3" width="4.7109375" customWidth="1"/>
    <col min="4" max="4" width="7.140625" customWidth="1"/>
    <col min="5" max="5" width="10.7109375" customWidth="1"/>
    <col min="6" max="6" width="6" customWidth="1"/>
    <col min="7" max="7" width="6.28515625" customWidth="1"/>
    <col min="8" max="8" width="5.42578125" customWidth="1"/>
    <col min="9" max="9" width="15.28515625" customWidth="1"/>
    <col min="10" max="10" width="6.42578125" customWidth="1"/>
    <col min="11" max="12" width="6.85546875" customWidth="1"/>
    <col min="13" max="13" width="14.28515625" style="10" customWidth="1"/>
    <col min="14" max="14" width="6.140625" customWidth="1"/>
    <col min="15" max="15" width="6" customWidth="1"/>
    <col min="16" max="16" width="7.42578125" customWidth="1"/>
    <col min="17" max="17" width="14.7109375" customWidth="1"/>
    <col min="18" max="18" width="6.140625" customWidth="1"/>
    <col min="19" max="19" width="9.42578125" customWidth="1"/>
    <col min="20" max="20" width="6.5703125" customWidth="1"/>
    <col min="21" max="21" width="14.28515625" customWidth="1"/>
    <col min="22" max="22" width="6.42578125" customWidth="1"/>
    <col min="23" max="23" width="8.85546875" customWidth="1"/>
    <col min="24" max="24" width="6.85546875" customWidth="1"/>
    <col min="25" max="25" width="10.85546875" customWidth="1"/>
    <col min="26" max="26" width="5.5703125" customWidth="1"/>
    <col min="27" max="27" width="6.42578125" customWidth="1"/>
    <col min="28" max="28" width="23.28515625" customWidth="1"/>
    <col min="29" max="29" width="11" customWidth="1"/>
    <col min="30" max="35" width="9.28515625" customWidth="1"/>
    <col min="36" max="37" width="4.140625" customWidth="1"/>
    <col min="38" max="38" width="28.42578125" style="44" customWidth="1"/>
    <col min="39" max="39" width="11.42578125" style="44"/>
    <col min="40" max="40" width="1.85546875" style="44" customWidth="1"/>
    <col min="41" max="41" width="27.85546875" style="44" customWidth="1"/>
    <col min="42" max="42" width="12.42578125" style="44" customWidth="1"/>
    <col min="43" max="79" width="11.42578125" style="44"/>
  </cols>
  <sheetData>
    <row r="1" spans="1:79" s="70" customFormat="1" ht="30.75" customHeight="1" x14ac:dyDescent="0.5">
      <c r="A1" s="70" t="s">
        <v>106</v>
      </c>
      <c r="M1" s="71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</row>
    <row r="3" spans="1:79" s="67" customFormat="1" ht="23.25" x14ac:dyDescent="0.35">
      <c r="A3" s="73" t="s">
        <v>113</v>
      </c>
      <c r="M3" s="68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</row>
    <row r="4" spans="1:79" s="67" customFormat="1" ht="23.25" x14ac:dyDescent="0.35">
      <c r="A4" s="73"/>
      <c r="M4" s="68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</row>
    <row r="5" spans="1:79" s="67" customFormat="1" ht="23.25" x14ac:dyDescent="0.35">
      <c r="A5" s="74" t="s">
        <v>109</v>
      </c>
      <c r="M5" s="68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</row>
    <row r="6" spans="1:79" s="67" customFormat="1" ht="23.25" x14ac:dyDescent="0.35">
      <c r="A6" s="74" t="s">
        <v>110</v>
      </c>
      <c r="M6" s="68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</row>
    <row r="7" spans="1:79" s="67" customFormat="1" ht="23.25" x14ac:dyDescent="0.35">
      <c r="A7" s="74" t="s">
        <v>111</v>
      </c>
      <c r="M7" s="68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</row>
    <row r="8" spans="1:79" s="67" customFormat="1" ht="23.25" x14ac:dyDescent="0.35">
      <c r="A8" s="74" t="s">
        <v>112</v>
      </c>
      <c r="M8" s="68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</row>
    <row r="9" spans="1:79" s="67" customFormat="1" ht="18.75" x14ac:dyDescent="0.3">
      <c r="M9" s="68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</row>
    <row r="10" spans="1:79" s="75" customFormat="1" ht="18.75" x14ac:dyDescent="0.3">
      <c r="A10" s="25" t="s">
        <v>114</v>
      </c>
      <c r="M10" s="76"/>
    </row>
    <row r="12" spans="1:79" x14ac:dyDescent="0.25">
      <c r="A12" t="s">
        <v>107</v>
      </c>
    </row>
    <row r="13" spans="1:79" x14ac:dyDescent="0.25">
      <c r="A13" t="s">
        <v>108</v>
      </c>
    </row>
    <row r="14" spans="1:79" x14ac:dyDescent="0.25">
      <c r="A14" t="s">
        <v>67</v>
      </c>
    </row>
    <row r="15" spans="1:79" x14ac:dyDescent="0.25">
      <c r="A15" t="s">
        <v>68</v>
      </c>
    </row>
    <row r="17" spans="1:79" s="25" customFormat="1" ht="18.75" x14ac:dyDescent="0.3">
      <c r="A17" s="25" t="s">
        <v>60</v>
      </c>
      <c r="K17" s="31" t="s">
        <v>65</v>
      </c>
      <c r="M17" s="41"/>
      <c r="AC17" s="32"/>
      <c r="AD17" s="32" t="s">
        <v>83</v>
      </c>
      <c r="AE17" s="32" t="s">
        <v>82</v>
      </c>
      <c r="AF17" s="32" t="s">
        <v>77</v>
      </c>
      <c r="AG17" s="32" t="s">
        <v>79</v>
      </c>
      <c r="AH17" s="32" t="s">
        <v>78</v>
      </c>
      <c r="AI17" s="32" t="s">
        <v>81</v>
      </c>
      <c r="AJ17" s="32"/>
      <c r="AK17" s="3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</row>
    <row r="18" spans="1:79" s="50" customFormat="1" ht="15.75" thickBot="1" x14ac:dyDescent="0.3">
      <c r="K18" s="45" t="s">
        <v>80</v>
      </c>
      <c r="M18" s="51"/>
    </row>
    <row r="19" spans="1:79" ht="15.75" thickBot="1" x14ac:dyDescent="0.3">
      <c r="A19" t="s">
        <v>56</v>
      </c>
      <c r="I19" s="28">
        <v>5.0190000000000001</v>
      </c>
      <c r="M19" s="10" t="s">
        <v>59</v>
      </c>
      <c r="U19" s="27">
        <v>22.31</v>
      </c>
      <c r="AB19" s="17" t="s">
        <v>0</v>
      </c>
      <c r="AD19" s="16">
        <f>R34-AD20*I27</f>
        <v>-1.6552240295379761</v>
      </c>
      <c r="AE19" s="16">
        <f>(N57-N48)/(I50-I41)*AE20/10</f>
        <v>126.05497163662351</v>
      </c>
      <c r="AF19" s="16">
        <v>0</v>
      </c>
      <c r="AG19" s="16">
        <f>I41-(AG21*I41/1000)</f>
        <v>0.50196547379755918</v>
      </c>
      <c r="AH19" s="16">
        <f>J26-I19*AH20</f>
        <v>-1.6483584472607902</v>
      </c>
      <c r="AI19" s="18">
        <f>N48-(10*I41*AI20)</f>
        <v>108.10397202098424</v>
      </c>
      <c r="AJ19" s="13"/>
      <c r="AK19" s="13"/>
      <c r="AN19" s="64"/>
    </row>
    <row r="20" spans="1:79" x14ac:dyDescent="0.25">
      <c r="A20" t="s">
        <v>70</v>
      </c>
      <c r="AB20" s="17" t="s">
        <v>101</v>
      </c>
      <c r="AD20" s="16">
        <f>(R34-R26)/(I27-I19)</f>
        <v>18.261650533878857</v>
      </c>
      <c r="AE20" s="16">
        <f>(V57-V48)/(I50-I41)/10</f>
        <v>8.9183112665500879</v>
      </c>
      <c r="AF20" s="16">
        <f>B48/U19</f>
        <v>31.591214701927388</v>
      </c>
      <c r="AG20" s="16">
        <f>(F57-F48)/(U50-U41)/10</f>
        <v>48.621291448516573</v>
      </c>
      <c r="AH20" s="16">
        <f>(J34-J26)/(I27-I19)</f>
        <v>29.218640854206171</v>
      </c>
      <c r="AI20" s="18">
        <f>(N57-N48)/(I50-I41)/10</f>
        <v>14.13439920059955</v>
      </c>
      <c r="AJ20" s="13"/>
      <c r="AK20" s="13"/>
      <c r="AN20" s="64"/>
    </row>
    <row r="21" spans="1:79" x14ac:dyDescent="0.25">
      <c r="A21" t="s">
        <v>43</v>
      </c>
      <c r="B21">
        <v>688</v>
      </c>
      <c r="C21" t="s">
        <v>44</v>
      </c>
      <c r="D21">
        <v>23.08</v>
      </c>
      <c r="E21" t="s">
        <v>121</v>
      </c>
      <c r="F21">
        <v>31</v>
      </c>
      <c r="G21" t="s">
        <v>45</v>
      </c>
      <c r="H21">
        <v>4.9000000000000002E-2</v>
      </c>
      <c r="I21" t="s">
        <v>46</v>
      </c>
      <c r="J21">
        <v>145</v>
      </c>
      <c r="K21" t="s">
        <v>47</v>
      </c>
      <c r="L21">
        <v>4.9720000000000004</v>
      </c>
      <c r="M21" s="10" t="s">
        <v>48</v>
      </c>
      <c r="N21">
        <v>116</v>
      </c>
      <c r="O21" t="s">
        <v>49</v>
      </c>
      <c r="P21">
        <v>4.4999999999999998E-2</v>
      </c>
      <c r="Q21" t="s">
        <v>50</v>
      </c>
      <c r="R21">
        <v>90</v>
      </c>
      <c r="S21" t="s">
        <v>51</v>
      </c>
      <c r="T21">
        <v>5.0199999999999996</v>
      </c>
      <c r="U21" t="s">
        <v>52</v>
      </c>
      <c r="V21">
        <v>422</v>
      </c>
      <c r="W21" t="s">
        <v>53</v>
      </c>
      <c r="X21">
        <v>4</v>
      </c>
      <c r="Y21" t="s">
        <v>54</v>
      </c>
      <c r="Z21">
        <v>11</v>
      </c>
      <c r="AB21" s="17" t="s">
        <v>102</v>
      </c>
      <c r="AD21" s="16">
        <f>1000/AD20</f>
        <v>54.759562841530048</v>
      </c>
      <c r="AE21" s="16">
        <f>1000/AE20/10</f>
        <v>11.212885154061624</v>
      </c>
      <c r="AF21" s="16">
        <f>1000/AF20</f>
        <v>31.654370034052214</v>
      </c>
      <c r="AG21" s="16">
        <f>100/AG20</f>
        <v>2.0567121320890167</v>
      </c>
      <c r="AH21" s="16">
        <f>1000/AH20</f>
        <v>34.224726775956277</v>
      </c>
      <c r="AI21" s="16">
        <f>100/AI20</f>
        <v>7.074938140685755</v>
      </c>
      <c r="AJ21" s="13"/>
      <c r="AK21" s="13"/>
      <c r="AN21" s="64"/>
    </row>
    <row r="22" spans="1:79" x14ac:dyDescent="0.25">
      <c r="A22" t="s">
        <v>43</v>
      </c>
      <c r="B22">
        <v>688</v>
      </c>
      <c r="C22" t="s">
        <v>44</v>
      </c>
      <c r="D22">
        <v>23.074000000000002</v>
      </c>
      <c r="E22" t="s">
        <v>121</v>
      </c>
      <c r="F22">
        <v>30</v>
      </c>
      <c r="G22" t="s">
        <v>45</v>
      </c>
      <c r="H22">
        <v>4.4999999999999998E-2</v>
      </c>
      <c r="I22" t="s">
        <v>46</v>
      </c>
      <c r="J22">
        <v>145</v>
      </c>
      <c r="K22" t="s">
        <v>47</v>
      </c>
      <c r="L22">
        <v>4.9740000000000002</v>
      </c>
      <c r="M22" s="10" t="s">
        <v>48</v>
      </c>
      <c r="N22">
        <v>116</v>
      </c>
      <c r="O22" t="s">
        <v>49</v>
      </c>
      <c r="P22">
        <v>4.3999999999999997E-2</v>
      </c>
      <c r="Q22" t="s">
        <v>50</v>
      </c>
      <c r="R22">
        <v>90</v>
      </c>
      <c r="S22" t="s">
        <v>51</v>
      </c>
      <c r="T22">
        <v>5.0199999999999996</v>
      </c>
      <c r="U22" t="s">
        <v>52</v>
      </c>
      <c r="V22">
        <v>422</v>
      </c>
      <c r="W22" t="s">
        <v>53</v>
      </c>
      <c r="X22">
        <v>4</v>
      </c>
      <c r="Y22" t="s">
        <v>54</v>
      </c>
      <c r="Z22">
        <v>11</v>
      </c>
      <c r="AC22" s="4"/>
      <c r="AD22" s="5"/>
      <c r="AE22" s="5"/>
      <c r="AF22" s="5"/>
      <c r="AG22" s="4"/>
      <c r="AH22" s="4"/>
      <c r="AI22" s="12"/>
      <c r="AJ22" s="12"/>
      <c r="AK22" s="12"/>
      <c r="AN22" s="64"/>
    </row>
    <row r="23" spans="1:79" x14ac:dyDescent="0.25">
      <c r="A23" t="s">
        <v>43</v>
      </c>
      <c r="B23">
        <v>688</v>
      </c>
      <c r="C23" t="s">
        <v>44</v>
      </c>
      <c r="D23">
        <v>23.073</v>
      </c>
      <c r="E23" t="s">
        <v>121</v>
      </c>
      <c r="F23">
        <v>31</v>
      </c>
      <c r="G23" t="s">
        <v>45</v>
      </c>
      <c r="H23">
        <v>4.7E-2</v>
      </c>
      <c r="I23" t="s">
        <v>46</v>
      </c>
      <c r="J23">
        <v>145</v>
      </c>
      <c r="K23" t="s">
        <v>47</v>
      </c>
      <c r="L23">
        <v>4.976</v>
      </c>
      <c r="M23" s="10" t="s">
        <v>48</v>
      </c>
      <c r="N23">
        <v>116</v>
      </c>
      <c r="O23" t="s">
        <v>49</v>
      </c>
      <c r="P23">
        <v>4.4999999999999998E-2</v>
      </c>
      <c r="Q23" t="s">
        <v>50</v>
      </c>
      <c r="R23">
        <v>90</v>
      </c>
      <c r="S23" t="s">
        <v>51</v>
      </c>
      <c r="T23">
        <v>5.0199999999999996</v>
      </c>
      <c r="U23" t="s">
        <v>52</v>
      </c>
      <c r="V23">
        <v>422</v>
      </c>
      <c r="W23" t="s">
        <v>53</v>
      </c>
      <c r="X23">
        <v>4</v>
      </c>
      <c r="Y23" t="s">
        <v>54</v>
      </c>
      <c r="Z23">
        <v>11</v>
      </c>
      <c r="AD23" s="10"/>
      <c r="AE23" s="3"/>
      <c r="AF23" s="8"/>
      <c r="AH23" s="3"/>
      <c r="AI23" s="11"/>
      <c r="AJ23" s="10"/>
      <c r="AK23" s="10"/>
      <c r="AN23" s="49"/>
    </row>
    <row r="24" spans="1:79" x14ac:dyDescent="0.25">
      <c r="A24" t="s">
        <v>43</v>
      </c>
      <c r="B24">
        <v>688</v>
      </c>
      <c r="C24" t="s">
        <v>44</v>
      </c>
      <c r="D24">
        <v>23.068999999999999</v>
      </c>
      <c r="E24" t="s">
        <v>121</v>
      </c>
      <c r="F24">
        <v>30</v>
      </c>
      <c r="G24" t="s">
        <v>45</v>
      </c>
      <c r="H24">
        <v>4.8000000000000001E-2</v>
      </c>
      <c r="I24" t="s">
        <v>46</v>
      </c>
      <c r="J24">
        <v>145</v>
      </c>
      <c r="K24" t="s">
        <v>47</v>
      </c>
      <c r="L24">
        <v>4.976</v>
      </c>
      <c r="M24" s="10" t="s">
        <v>48</v>
      </c>
      <c r="N24">
        <v>116</v>
      </c>
      <c r="O24" t="s">
        <v>49</v>
      </c>
      <c r="P24">
        <v>4.5999999999999999E-2</v>
      </c>
      <c r="Q24" t="s">
        <v>50</v>
      </c>
      <c r="R24">
        <v>90</v>
      </c>
      <c r="S24" t="s">
        <v>51</v>
      </c>
      <c r="T24">
        <v>5.0199999999999996</v>
      </c>
      <c r="U24" t="s">
        <v>52</v>
      </c>
      <c r="V24">
        <v>422</v>
      </c>
      <c r="W24" t="s">
        <v>53</v>
      </c>
      <c r="X24">
        <v>4</v>
      </c>
      <c r="Y24" t="s">
        <v>54</v>
      </c>
      <c r="Z24">
        <v>11</v>
      </c>
      <c r="AD24" s="10"/>
      <c r="AE24" s="7"/>
      <c r="AF24" s="8"/>
      <c r="AH24" s="6"/>
      <c r="AI24" s="10"/>
      <c r="AJ24" s="10"/>
      <c r="AK24" s="10"/>
      <c r="AN24" s="49"/>
    </row>
    <row r="25" spans="1:79" x14ac:dyDescent="0.25">
      <c r="A25" t="s">
        <v>43</v>
      </c>
      <c r="B25">
        <v>688</v>
      </c>
      <c r="C25" t="s">
        <v>44</v>
      </c>
      <c r="D25">
        <v>23.067</v>
      </c>
      <c r="E25" t="s">
        <v>121</v>
      </c>
      <c r="F25">
        <v>34</v>
      </c>
      <c r="G25" t="s">
        <v>45</v>
      </c>
      <c r="H25">
        <v>4.8000000000000001E-2</v>
      </c>
      <c r="I25" t="s">
        <v>46</v>
      </c>
      <c r="J25">
        <v>145</v>
      </c>
      <c r="K25" t="s">
        <v>47</v>
      </c>
      <c r="L25">
        <v>4.9809999999999999</v>
      </c>
      <c r="M25" s="10" t="s">
        <v>48</v>
      </c>
      <c r="N25">
        <v>116</v>
      </c>
      <c r="O25" t="s">
        <v>49</v>
      </c>
      <c r="P25">
        <v>4.5999999999999999E-2</v>
      </c>
      <c r="Q25" t="s">
        <v>50</v>
      </c>
      <c r="R25">
        <v>90</v>
      </c>
      <c r="S25" t="s">
        <v>51</v>
      </c>
      <c r="T25">
        <v>5.0199999999999996</v>
      </c>
      <c r="U25" t="s">
        <v>52</v>
      </c>
      <c r="V25">
        <v>422</v>
      </c>
      <c r="W25" t="s">
        <v>53</v>
      </c>
      <c r="X25">
        <v>4</v>
      </c>
      <c r="Y25" t="s">
        <v>54</v>
      </c>
      <c r="Z25">
        <v>11</v>
      </c>
      <c r="AD25" s="10"/>
      <c r="AE25" s="3"/>
      <c r="AF25" s="8"/>
      <c r="AH25" s="3"/>
      <c r="AI25" s="10"/>
      <c r="AJ25" s="10"/>
      <c r="AK25" s="10"/>
      <c r="AN25" s="49"/>
    </row>
    <row r="26" spans="1:79" ht="15.75" thickBot="1" x14ac:dyDescent="0.3">
      <c r="B26" s="29">
        <f>SUM(B21:B25)/5</f>
        <v>688</v>
      </c>
      <c r="J26" s="29">
        <f>SUM(J21:J25)/5</f>
        <v>145</v>
      </c>
      <c r="R26" s="29">
        <f>SUM(R21:R25)/5</f>
        <v>90</v>
      </c>
      <c r="AD26" s="10"/>
      <c r="AE26" s="3"/>
      <c r="AF26" s="8"/>
      <c r="AH26" s="3"/>
      <c r="AI26" s="10"/>
      <c r="AJ26" s="10"/>
      <c r="AK26" s="10"/>
      <c r="AN26" s="49"/>
    </row>
    <row r="27" spans="1:79" ht="15.75" thickBot="1" x14ac:dyDescent="0.3">
      <c r="A27" t="s">
        <v>57</v>
      </c>
      <c r="I27" s="27">
        <v>15.04</v>
      </c>
      <c r="K27" s="2" t="s">
        <v>58</v>
      </c>
      <c r="AD27" s="10"/>
      <c r="AF27" s="8"/>
      <c r="AH27" s="3"/>
      <c r="AI27" s="10"/>
      <c r="AJ27" s="10"/>
      <c r="AK27" s="10"/>
      <c r="AN27" s="49"/>
    </row>
    <row r="28" spans="1:79" ht="15.75" thickBot="1" x14ac:dyDescent="0.3">
      <c r="A28" t="s">
        <v>70</v>
      </c>
      <c r="AD28" s="10"/>
      <c r="AE28" s="3"/>
      <c r="AF28" s="8"/>
      <c r="AH28" s="3"/>
      <c r="AI28" s="10"/>
      <c r="AJ28" s="10"/>
      <c r="AK28" s="10"/>
      <c r="AN28" s="49"/>
    </row>
    <row r="29" spans="1:79" x14ac:dyDescent="0.25">
      <c r="A29" t="s">
        <v>43</v>
      </c>
      <c r="B29">
        <v>679</v>
      </c>
      <c r="C29" t="s">
        <v>44</v>
      </c>
      <c r="D29">
        <v>22.783000000000001</v>
      </c>
      <c r="E29" t="s">
        <v>121</v>
      </c>
      <c r="F29">
        <v>46</v>
      </c>
      <c r="G29" t="s">
        <v>45</v>
      </c>
      <c r="H29">
        <v>8.8999999999999996E-2</v>
      </c>
      <c r="I29" t="s">
        <v>46</v>
      </c>
      <c r="J29">
        <v>438</v>
      </c>
      <c r="K29" t="s">
        <v>47</v>
      </c>
      <c r="L29">
        <v>15.013999999999999</v>
      </c>
      <c r="M29" s="10" t="s">
        <v>48</v>
      </c>
      <c r="N29">
        <v>121</v>
      </c>
      <c r="O29" t="s">
        <v>49</v>
      </c>
      <c r="P29">
        <v>7.9000000000000001E-2</v>
      </c>
      <c r="Q29" t="s">
        <v>50</v>
      </c>
      <c r="R29">
        <v>273</v>
      </c>
      <c r="S29" t="s">
        <v>51</v>
      </c>
      <c r="T29">
        <v>15.07</v>
      </c>
      <c r="U29" t="s">
        <v>52</v>
      </c>
      <c r="V29">
        <v>422</v>
      </c>
      <c r="W29" t="s">
        <v>53</v>
      </c>
      <c r="X29">
        <v>4</v>
      </c>
      <c r="Y29" t="s">
        <v>54</v>
      </c>
      <c r="Z29">
        <v>11</v>
      </c>
      <c r="AB29" s="36" t="s">
        <v>1</v>
      </c>
      <c r="AC29" s="37">
        <f>AD19</f>
        <v>-1.6552240295379761</v>
      </c>
      <c r="AD29" s="11"/>
      <c r="AE29" s="3"/>
      <c r="AF29" s="8"/>
      <c r="AG29" s="6"/>
      <c r="AH29" s="3"/>
      <c r="AI29" s="10"/>
      <c r="AJ29" s="10"/>
      <c r="AK29" s="10"/>
      <c r="AN29" s="49"/>
    </row>
    <row r="30" spans="1:79" x14ac:dyDescent="0.25">
      <c r="A30" t="s">
        <v>43</v>
      </c>
      <c r="B30">
        <v>678</v>
      </c>
      <c r="C30" t="s">
        <v>44</v>
      </c>
      <c r="D30">
        <v>22.777999999999999</v>
      </c>
      <c r="E30" t="s">
        <v>121</v>
      </c>
      <c r="F30">
        <v>42</v>
      </c>
      <c r="G30" t="s">
        <v>45</v>
      </c>
      <c r="H30">
        <v>8.7999999999999995E-2</v>
      </c>
      <c r="I30" t="s">
        <v>46</v>
      </c>
      <c r="J30">
        <v>437</v>
      </c>
      <c r="K30" t="s">
        <v>47</v>
      </c>
      <c r="L30">
        <v>15.015000000000001</v>
      </c>
      <c r="M30" s="10" t="s">
        <v>48</v>
      </c>
      <c r="N30">
        <v>121</v>
      </c>
      <c r="O30" t="s">
        <v>49</v>
      </c>
      <c r="P30">
        <v>7.8E-2</v>
      </c>
      <c r="Q30" t="s">
        <v>50</v>
      </c>
      <c r="R30">
        <v>273</v>
      </c>
      <c r="S30" t="s">
        <v>51</v>
      </c>
      <c r="T30">
        <v>15.07</v>
      </c>
      <c r="U30" t="s">
        <v>52</v>
      </c>
      <c r="V30">
        <v>422</v>
      </c>
      <c r="W30" t="s">
        <v>53</v>
      </c>
      <c r="X30">
        <v>4</v>
      </c>
      <c r="Y30" t="s">
        <v>54</v>
      </c>
      <c r="Z30">
        <v>11</v>
      </c>
      <c r="AB30" s="15" t="s">
        <v>2</v>
      </c>
      <c r="AC30" s="35">
        <f>AD20</f>
        <v>18.261650533878857</v>
      </c>
      <c r="AD30" s="10"/>
      <c r="AE30" s="3"/>
      <c r="AF30" s="8"/>
      <c r="AH30" s="3"/>
      <c r="AI30" s="10"/>
      <c r="AJ30" s="10"/>
      <c r="AK30" s="10"/>
      <c r="AN30" s="49"/>
    </row>
    <row r="31" spans="1:79" x14ac:dyDescent="0.25">
      <c r="A31" t="s">
        <v>43</v>
      </c>
      <c r="B31">
        <v>679</v>
      </c>
      <c r="C31" t="s">
        <v>44</v>
      </c>
      <c r="D31">
        <v>22.780999999999999</v>
      </c>
      <c r="E31" t="s">
        <v>121</v>
      </c>
      <c r="F31">
        <v>45</v>
      </c>
      <c r="G31" t="s">
        <v>45</v>
      </c>
      <c r="H31">
        <v>8.8999999999999996E-2</v>
      </c>
      <c r="I31" t="s">
        <v>46</v>
      </c>
      <c r="J31">
        <v>438</v>
      </c>
      <c r="K31" t="s">
        <v>47</v>
      </c>
      <c r="L31">
        <v>15.016</v>
      </c>
      <c r="M31" s="10" t="s">
        <v>48</v>
      </c>
      <c r="N31">
        <v>122</v>
      </c>
      <c r="O31" t="s">
        <v>49</v>
      </c>
      <c r="P31">
        <v>7.9000000000000001E-2</v>
      </c>
      <c r="Q31" t="s">
        <v>50</v>
      </c>
      <c r="R31">
        <v>273</v>
      </c>
      <c r="S31" t="s">
        <v>51</v>
      </c>
      <c r="T31">
        <v>15.07</v>
      </c>
      <c r="U31" t="s">
        <v>52</v>
      </c>
      <c r="V31">
        <v>422</v>
      </c>
      <c r="W31" t="s">
        <v>53</v>
      </c>
      <c r="X31">
        <v>4</v>
      </c>
      <c r="Y31" t="s">
        <v>54</v>
      </c>
      <c r="Z31">
        <v>11</v>
      </c>
      <c r="AB31" s="15" t="s">
        <v>3</v>
      </c>
      <c r="AC31" s="35">
        <f>AD21</f>
        <v>54.759562841530048</v>
      </c>
      <c r="AD31" s="10"/>
      <c r="AE31" s="3"/>
      <c r="AF31" s="8"/>
      <c r="AH31" s="3"/>
      <c r="AI31" s="10"/>
      <c r="AJ31" s="10"/>
      <c r="AK31" s="10"/>
      <c r="AN31" s="49"/>
    </row>
    <row r="32" spans="1:79" x14ac:dyDescent="0.25">
      <c r="A32" t="s">
        <v>43</v>
      </c>
      <c r="B32">
        <v>679</v>
      </c>
      <c r="C32" t="s">
        <v>44</v>
      </c>
      <c r="D32">
        <v>22.780999999999999</v>
      </c>
      <c r="E32" t="s">
        <v>121</v>
      </c>
      <c r="F32">
        <v>49</v>
      </c>
      <c r="G32" t="s">
        <v>45</v>
      </c>
      <c r="H32">
        <v>0.09</v>
      </c>
      <c r="I32" t="s">
        <v>46</v>
      </c>
      <c r="J32">
        <v>438</v>
      </c>
      <c r="K32" t="s">
        <v>47</v>
      </c>
      <c r="L32">
        <v>15.015000000000001</v>
      </c>
      <c r="M32" s="10" t="s">
        <v>48</v>
      </c>
      <c r="N32">
        <v>121</v>
      </c>
      <c r="O32" t="s">
        <v>49</v>
      </c>
      <c r="P32">
        <v>7.9000000000000001E-2</v>
      </c>
      <c r="Q32" t="s">
        <v>50</v>
      </c>
      <c r="R32">
        <v>273</v>
      </c>
      <c r="S32" t="s">
        <v>51</v>
      </c>
      <c r="T32">
        <v>15.07</v>
      </c>
      <c r="U32" t="s">
        <v>52</v>
      </c>
      <c r="V32">
        <v>422</v>
      </c>
      <c r="W32" t="s">
        <v>53</v>
      </c>
      <c r="X32">
        <v>4</v>
      </c>
      <c r="Y32" t="s">
        <v>54</v>
      </c>
      <c r="Z32">
        <v>11</v>
      </c>
      <c r="AB32" s="14"/>
      <c r="AC32" s="34"/>
      <c r="AD32" s="10"/>
      <c r="AE32" s="3"/>
      <c r="AF32" s="8"/>
      <c r="AH32" s="3"/>
      <c r="AI32" s="10"/>
      <c r="AJ32" s="10"/>
      <c r="AK32" s="10"/>
      <c r="AN32" s="49"/>
    </row>
    <row r="33" spans="1:79" x14ac:dyDescent="0.25">
      <c r="A33" t="s">
        <v>43</v>
      </c>
      <c r="B33">
        <v>679</v>
      </c>
      <c r="C33" t="s">
        <v>44</v>
      </c>
      <c r="D33">
        <v>22.786999999999999</v>
      </c>
      <c r="E33" t="s">
        <v>121</v>
      </c>
      <c r="F33">
        <v>48</v>
      </c>
      <c r="G33" t="s">
        <v>45</v>
      </c>
      <c r="H33">
        <v>8.8999999999999996E-2</v>
      </c>
      <c r="I33" t="s">
        <v>46</v>
      </c>
      <c r="J33">
        <v>438</v>
      </c>
      <c r="K33" t="s">
        <v>47</v>
      </c>
      <c r="L33">
        <v>15.013</v>
      </c>
      <c r="M33" s="10" t="s">
        <v>48</v>
      </c>
      <c r="N33">
        <v>121</v>
      </c>
      <c r="O33" t="s">
        <v>49</v>
      </c>
      <c r="P33">
        <v>7.8E-2</v>
      </c>
      <c r="Q33" t="s">
        <v>50</v>
      </c>
      <c r="R33">
        <v>273</v>
      </c>
      <c r="S33" t="s">
        <v>51</v>
      </c>
      <c r="T33">
        <v>15.07</v>
      </c>
      <c r="U33" t="s">
        <v>52</v>
      </c>
      <c r="V33">
        <v>422</v>
      </c>
      <c r="W33" t="s">
        <v>53</v>
      </c>
      <c r="X33">
        <v>4</v>
      </c>
      <c r="Y33" t="s">
        <v>54</v>
      </c>
      <c r="Z33">
        <v>11</v>
      </c>
      <c r="AB33" s="15" t="s">
        <v>4</v>
      </c>
      <c r="AC33" s="35">
        <v>50</v>
      </c>
      <c r="AD33" s="10"/>
      <c r="AE33" s="3"/>
      <c r="AF33" s="8"/>
      <c r="AH33" s="3"/>
      <c r="AI33" s="10"/>
      <c r="AJ33" s="10"/>
      <c r="AK33" s="10"/>
      <c r="AN33" s="49"/>
    </row>
    <row r="34" spans="1:79" x14ac:dyDescent="0.25">
      <c r="B34" s="29">
        <f>SUM(B29:B33)/5</f>
        <v>678.8</v>
      </c>
      <c r="J34" s="29">
        <f>SUM(J29:J33)/5</f>
        <v>437.8</v>
      </c>
      <c r="R34" s="29">
        <f>SUM(R29:R33)/5</f>
        <v>273</v>
      </c>
      <c r="AB34" s="15" t="s">
        <v>5</v>
      </c>
      <c r="AC34" s="35">
        <f>AE20</f>
        <v>8.9183112665500879</v>
      </c>
      <c r="AD34" s="10"/>
      <c r="AE34" s="3"/>
      <c r="AF34" s="8"/>
      <c r="AH34" s="3"/>
      <c r="AI34" s="10"/>
      <c r="AJ34" s="10"/>
      <c r="AK34" s="10"/>
      <c r="AN34" s="49"/>
    </row>
    <row r="35" spans="1:79" x14ac:dyDescent="0.25">
      <c r="B35" s="29"/>
      <c r="J35" s="29"/>
      <c r="R35" s="29"/>
      <c r="AB35" s="15" t="s">
        <v>6</v>
      </c>
      <c r="AC35" s="35">
        <f>AE21</f>
        <v>11.212885154061624</v>
      </c>
      <c r="AD35" s="10"/>
      <c r="AE35" s="3"/>
      <c r="AF35" s="8"/>
      <c r="AH35" s="3"/>
      <c r="AI35" s="23"/>
      <c r="AJ35" s="10"/>
      <c r="AK35" s="10"/>
      <c r="AN35" s="49"/>
    </row>
    <row r="36" spans="1:79" s="25" customFormat="1" ht="15" customHeight="1" x14ac:dyDescent="0.3">
      <c r="A36" t="s">
        <v>115</v>
      </c>
      <c r="B36" s="29"/>
      <c r="C36"/>
      <c r="D36"/>
      <c r="E36"/>
      <c r="F36"/>
      <c r="G36"/>
      <c r="H36"/>
      <c r="I36"/>
      <c r="J36" s="29"/>
      <c r="K36"/>
      <c r="L36"/>
      <c r="M36" s="10"/>
      <c r="N36"/>
      <c r="O36"/>
      <c r="P36"/>
      <c r="Q36"/>
      <c r="R36" s="29"/>
      <c r="S36"/>
      <c r="T36"/>
      <c r="U36"/>
      <c r="V36"/>
      <c r="W36"/>
      <c r="X36"/>
      <c r="Y36"/>
      <c r="Z36"/>
      <c r="AA36"/>
      <c r="AB36" s="15"/>
      <c r="AC36" s="35"/>
      <c r="AD36" s="10"/>
      <c r="AE36" s="3"/>
      <c r="AF36" s="8"/>
      <c r="AG36"/>
      <c r="AH36" s="3"/>
      <c r="AI36" s="10"/>
      <c r="AJ36" s="10"/>
      <c r="AK36" s="10"/>
      <c r="AL36" s="42"/>
      <c r="AM36" s="42"/>
      <c r="AN36" s="49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</row>
    <row r="37" spans="1:79" s="42" customFormat="1" ht="1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 s="10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15" t="s">
        <v>93</v>
      </c>
      <c r="AC37" s="35">
        <f>AF19</f>
        <v>0</v>
      </c>
      <c r="AD37" s="46"/>
      <c r="AE37" s="47"/>
      <c r="AF37" s="48"/>
      <c r="AG37" s="44"/>
      <c r="AH37" s="47"/>
      <c r="AI37" s="46"/>
      <c r="AJ37" s="46"/>
      <c r="AK37" s="46"/>
      <c r="AN37" s="49"/>
    </row>
    <row r="38" spans="1:79" ht="18.75" x14ac:dyDescent="0.3">
      <c r="A38" s="25" t="s">
        <v>62</v>
      </c>
      <c r="B38" s="25"/>
      <c r="C38" s="25"/>
      <c r="D38" s="25"/>
      <c r="E38" s="25"/>
      <c r="F38" s="25"/>
      <c r="G38" s="25"/>
      <c r="H38" s="25"/>
      <c r="I38" s="25"/>
      <c r="J38" s="25"/>
      <c r="K38" s="31" t="s">
        <v>61</v>
      </c>
      <c r="L38" s="25"/>
      <c r="M38" s="41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5" t="s">
        <v>94</v>
      </c>
      <c r="AC38" s="35">
        <f>AF20</f>
        <v>31.591214701927388</v>
      </c>
      <c r="AN38" s="49"/>
    </row>
    <row r="39" spans="1:79" ht="18.75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5" t="s">
        <v>66</v>
      </c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15" t="s">
        <v>95</v>
      </c>
      <c r="AC39" s="35">
        <f>AF21</f>
        <v>31.654370034052214</v>
      </c>
      <c r="AD39" s="10"/>
      <c r="AE39" s="7"/>
      <c r="AF39" s="8"/>
      <c r="AH39" s="6"/>
      <c r="AI39" s="10"/>
      <c r="AJ39" s="10"/>
      <c r="AK39" s="10"/>
      <c r="AN39" s="49"/>
    </row>
    <row r="40" spans="1:79" ht="15.75" thickBot="1" x14ac:dyDescent="0.3">
      <c r="A40" t="s">
        <v>69</v>
      </c>
      <c r="AB40" s="15"/>
      <c r="AC40" s="35"/>
      <c r="AD40" s="10"/>
      <c r="AE40" s="3"/>
      <c r="AF40" s="8"/>
      <c r="AH40" s="3"/>
      <c r="AI40" s="10"/>
      <c r="AJ40" s="10"/>
      <c r="AK40" s="10"/>
      <c r="AN40" s="49"/>
    </row>
    <row r="41" spans="1:79" ht="15.75" thickBot="1" x14ac:dyDescent="0.3">
      <c r="A41" t="s">
        <v>63</v>
      </c>
      <c r="I41" s="28">
        <v>0.503</v>
      </c>
      <c r="M41" s="10" t="s">
        <v>91</v>
      </c>
      <c r="U41" s="28">
        <v>0.32</v>
      </c>
      <c r="AB41" s="15" t="s">
        <v>96</v>
      </c>
      <c r="AC41" s="35">
        <f>AG19</f>
        <v>0.50196547379755918</v>
      </c>
      <c r="AD41" s="10"/>
      <c r="AE41" s="3"/>
      <c r="AF41" s="8"/>
      <c r="AH41" s="3"/>
      <c r="AI41" s="10"/>
      <c r="AJ41" s="10"/>
      <c r="AK41" s="10"/>
      <c r="AN41" s="49"/>
    </row>
    <row r="42" spans="1:79" x14ac:dyDescent="0.25">
      <c r="A42" t="s">
        <v>70</v>
      </c>
      <c r="AB42" s="15" t="s">
        <v>97</v>
      </c>
      <c r="AC42" s="35">
        <f>AG20</f>
        <v>48.621291448516573</v>
      </c>
      <c r="AD42" s="10"/>
      <c r="AE42" s="3"/>
      <c r="AF42" s="9"/>
      <c r="AH42" s="3"/>
      <c r="AI42" s="10"/>
      <c r="AJ42" s="10"/>
      <c r="AK42" s="10"/>
    </row>
    <row r="43" spans="1:79" x14ac:dyDescent="0.25">
      <c r="A43" t="s">
        <v>43</v>
      </c>
      <c r="B43">
        <v>705</v>
      </c>
      <c r="C43" t="s">
        <v>44</v>
      </c>
      <c r="D43">
        <v>23.658000000000001</v>
      </c>
      <c r="E43" t="s">
        <v>121</v>
      </c>
      <c r="F43">
        <v>62</v>
      </c>
      <c r="G43" t="s">
        <v>45</v>
      </c>
      <c r="H43">
        <v>0.123</v>
      </c>
      <c r="I43" t="s">
        <v>46</v>
      </c>
      <c r="J43">
        <v>8</v>
      </c>
      <c r="K43" t="s">
        <v>47</v>
      </c>
      <c r="L43">
        <v>0.27400000000000002</v>
      </c>
      <c r="M43" s="10" t="s">
        <v>48</v>
      </c>
      <c r="N43">
        <v>180</v>
      </c>
      <c r="O43" t="s">
        <v>49</v>
      </c>
      <c r="P43">
        <v>0.49199999999999999</v>
      </c>
      <c r="Q43" t="s">
        <v>50</v>
      </c>
      <c r="R43">
        <v>245</v>
      </c>
      <c r="S43" t="s">
        <v>51</v>
      </c>
      <c r="T43">
        <v>13.53</v>
      </c>
      <c r="U43" t="s">
        <v>52</v>
      </c>
      <c r="V43">
        <v>111</v>
      </c>
      <c r="W43" t="s">
        <v>53</v>
      </c>
      <c r="X43">
        <v>0.49</v>
      </c>
      <c r="Y43" t="s">
        <v>54</v>
      </c>
      <c r="Z43">
        <v>11</v>
      </c>
      <c r="AB43" s="15" t="s">
        <v>98</v>
      </c>
      <c r="AC43" s="35">
        <f>AG21</f>
        <v>2.0567121320890167</v>
      </c>
      <c r="AD43" s="10"/>
      <c r="AE43" s="3"/>
      <c r="AF43" s="8"/>
      <c r="AH43" s="3"/>
      <c r="AI43" s="11"/>
      <c r="AJ43" s="10"/>
      <c r="AK43" s="10"/>
      <c r="AM43" s="65"/>
    </row>
    <row r="44" spans="1:79" x14ac:dyDescent="0.25">
      <c r="A44" t="s">
        <v>43</v>
      </c>
      <c r="B44">
        <v>705</v>
      </c>
      <c r="C44" t="s">
        <v>44</v>
      </c>
      <c r="D44">
        <v>23.652000000000001</v>
      </c>
      <c r="E44" t="s">
        <v>121</v>
      </c>
      <c r="F44">
        <v>62</v>
      </c>
      <c r="G44" t="s">
        <v>45</v>
      </c>
      <c r="H44">
        <v>0.125</v>
      </c>
      <c r="I44" t="s">
        <v>46</v>
      </c>
      <c r="J44">
        <v>8</v>
      </c>
      <c r="K44" t="s">
        <v>47</v>
      </c>
      <c r="L44">
        <v>0.27400000000000002</v>
      </c>
      <c r="M44" s="10" t="s">
        <v>48</v>
      </c>
      <c r="N44">
        <v>179</v>
      </c>
      <c r="O44" t="s">
        <v>49</v>
      </c>
      <c r="P44">
        <v>0.49099999999999999</v>
      </c>
      <c r="Q44" t="s">
        <v>50</v>
      </c>
      <c r="R44">
        <v>245</v>
      </c>
      <c r="S44" t="s">
        <v>51</v>
      </c>
      <c r="T44">
        <v>13.53</v>
      </c>
      <c r="U44" t="s">
        <v>52</v>
      </c>
      <c r="V44">
        <v>111</v>
      </c>
      <c r="W44" t="s">
        <v>53</v>
      </c>
      <c r="X44">
        <v>0.49</v>
      </c>
      <c r="Y44" t="s">
        <v>54</v>
      </c>
      <c r="Z44">
        <v>11</v>
      </c>
      <c r="AB44" s="15"/>
      <c r="AC44" s="35"/>
      <c r="AE44" s="3"/>
      <c r="AH44" s="3"/>
      <c r="AI44" s="10"/>
      <c r="AJ44" s="10"/>
      <c r="AK44" s="10"/>
      <c r="AM44" s="65"/>
    </row>
    <row r="45" spans="1:79" x14ac:dyDescent="0.25">
      <c r="A45" t="s">
        <v>43</v>
      </c>
      <c r="B45">
        <v>705</v>
      </c>
      <c r="C45" t="s">
        <v>44</v>
      </c>
      <c r="D45">
        <v>23.646000000000001</v>
      </c>
      <c r="E45" t="s">
        <v>121</v>
      </c>
      <c r="F45">
        <v>65</v>
      </c>
      <c r="G45" t="s">
        <v>45</v>
      </c>
      <c r="H45">
        <v>0.128</v>
      </c>
      <c r="I45" t="s">
        <v>46</v>
      </c>
      <c r="J45">
        <v>8</v>
      </c>
      <c r="K45" t="s">
        <v>47</v>
      </c>
      <c r="L45">
        <v>0.27400000000000002</v>
      </c>
      <c r="M45" s="10" t="s">
        <v>48</v>
      </c>
      <c r="N45">
        <v>179</v>
      </c>
      <c r="O45" t="s">
        <v>49</v>
      </c>
      <c r="P45">
        <v>0.49</v>
      </c>
      <c r="Q45" t="s">
        <v>50</v>
      </c>
      <c r="R45">
        <v>245</v>
      </c>
      <c r="S45" t="s">
        <v>51</v>
      </c>
      <c r="T45">
        <v>13.53</v>
      </c>
      <c r="U45" t="s">
        <v>52</v>
      </c>
      <c r="V45">
        <v>111</v>
      </c>
      <c r="W45" t="s">
        <v>53</v>
      </c>
      <c r="X45">
        <v>0.49</v>
      </c>
      <c r="Y45" t="s">
        <v>54</v>
      </c>
      <c r="Z45">
        <v>11</v>
      </c>
      <c r="AB45" s="15" t="s">
        <v>10</v>
      </c>
      <c r="AC45" s="35">
        <f>AH19</f>
        <v>-1.6483584472607902</v>
      </c>
      <c r="AD45" s="10"/>
      <c r="AE45" s="3"/>
      <c r="AF45" s="8"/>
      <c r="AH45" s="3"/>
      <c r="AI45" s="10"/>
      <c r="AJ45" s="10"/>
      <c r="AK45" s="10"/>
      <c r="AN45" s="66"/>
      <c r="AO45" s="66"/>
    </row>
    <row r="46" spans="1:79" x14ac:dyDescent="0.25">
      <c r="A46" t="s">
        <v>43</v>
      </c>
      <c r="B46">
        <v>705</v>
      </c>
      <c r="C46" t="s">
        <v>44</v>
      </c>
      <c r="D46">
        <v>23.640999999999998</v>
      </c>
      <c r="E46" t="s">
        <v>121</v>
      </c>
      <c r="F46">
        <v>63</v>
      </c>
      <c r="G46" t="s">
        <v>45</v>
      </c>
      <c r="H46">
        <v>0.128</v>
      </c>
      <c r="I46" t="s">
        <v>46</v>
      </c>
      <c r="J46">
        <v>8</v>
      </c>
      <c r="K46" t="s">
        <v>47</v>
      </c>
      <c r="L46">
        <v>0.27400000000000002</v>
      </c>
      <c r="M46" s="10" t="s">
        <v>48</v>
      </c>
      <c r="N46">
        <v>179</v>
      </c>
      <c r="O46" t="s">
        <v>49</v>
      </c>
      <c r="P46">
        <v>0.49</v>
      </c>
      <c r="Q46" t="s">
        <v>50</v>
      </c>
      <c r="R46">
        <v>245</v>
      </c>
      <c r="S46" t="s">
        <v>51</v>
      </c>
      <c r="T46">
        <v>13.53</v>
      </c>
      <c r="U46" t="s">
        <v>52</v>
      </c>
      <c r="V46">
        <v>111</v>
      </c>
      <c r="W46" t="s">
        <v>53</v>
      </c>
      <c r="X46">
        <v>0.49</v>
      </c>
      <c r="Y46" t="s">
        <v>54</v>
      </c>
      <c r="Z46">
        <v>11</v>
      </c>
      <c r="AB46" s="15" t="s">
        <v>11</v>
      </c>
      <c r="AC46" s="35">
        <f>AH20</f>
        <v>29.218640854206171</v>
      </c>
      <c r="AD46" s="10"/>
      <c r="AE46" s="3"/>
      <c r="AF46" s="8"/>
      <c r="AH46" s="3"/>
      <c r="AI46" s="10"/>
      <c r="AJ46" s="10"/>
      <c r="AK46" s="10"/>
      <c r="AN46" s="66"/>
      <c r="AO46" s="66"/>
    </row>
    <row r="47" spans="1:79" x14ac:dyDescent="0.25">
      <c r="A47" t="s">
        <v>43</v>
      </c>
      <c r="B47">
        <v>704</v>
      </c>
      <c r="C47" t="s">
        <v>44</v>
      </c>
      <c r="D47">
        <v>23.634</v>
      </c>
      <c r="E47" t="s">
        <v>121</v>
      </c>
      <c r="F47">
        <v>71</v>
      </c>
      <c r="G47" t="s">
        <v>45</v>
      </c>
      <c r="H47">
        <v>0.13300000000000001</v>
      </c>
      <c r="I47" t="s">
        <v>46</v>
      </c>
      <c r="J47">
        <v>8</v>
      </c>
      <c r="K47" t="s">
        <v>47</v>
      </c>
      <c r="L47">
        <v>0.27400000000000002</v>
      </c>
      <c r="M47" s="10" t="s">
        <v>48</v>
      </c>
      <c r="N47">
        <v>179</v>
      </c>
      <c r="O47" t="s">
        <v>49</v>
      </c>
      <c r="P47">
        <v>0.49099999999999999</v>
      </c>
      <c r="Q47" t="s">
        <v>50</v>
      </c>
      <c r="R47">
        <v>245</v>
      </c>
      <c r="S47" t="s">
        <v>51</v>
      </c>
      <c r="T47">
        <v>13.53</v>
      </c>
      <c r="U47" t="s">
        <v>52</v>
      </c>
      <c r="V47">
        <v>111</v>
      </c>
      <c r="W47" t="s">
        <v>53</v>
      </c>
      <c r="X47">
        <v>0.49</v>
      </c>
      <c r="Y47" t="s">
        <v>54</v>
      </c>
      <c r="Z47">
        <v>11</v>
      </c>
      <c r="AB47" s="15" t="s">
        <v>100</v>
      </c>
      <c r="AC47" s="35">
        <f>AH21</f>
        <v>34.224726775956277</v>
      </c>
      <c r="AD47" s="10"/>
      <c r="AE47" s="3"/>
      <c r="AF47" s="8"/>
      <c r="AH47" s="3"/>
      <c r="AI47" s="10"/>
      <c r="AJ47" s="10"/>
      <c r="AK47" s="10"/>
      <c r="AN47" s="66"/>
      <c r="AO47" s="66"/>
    </row>
    <row r="48" spans="1:79" x14ac:dyDescent="0.25">
      <c r="A48" s="29"/>
      <c r="B48" s="29">
        <f>SUM(B43:B47)/5</f>
        <v>704.8</v>
      </c>
      <c r="F48" s="29">
        <f>SUM(F43:F47)/5</f>
        <v>64.599999999999994</v>
      </c>
      <c r="N48" s="29">
        <f>SUM(N43:N47)/5</f>
        <v>179.2</v>
      </c>
      <c r="V48" s="29">
        <f>SUM(V43:V47)/5</f>
        <v>111</v>
      </c>
      <c r="X48" s="6"/>
      <c r="AB48" s="15"/>
      <c r="AC48" s="35"/>
      <c r="AD48" s="10"/>
      <c r="AE48" s="3"/>
      <c r="AF48" s="8"/>
      <c r="AH48" s="3"/>
      <c r="AI48" s="10"/>
      <c r="AJ48" s="10"/>
      <c r="AK48" s="10"/>
      <c r="AN48" s="66"/>
      <c r="AO48" s="66"/>
    </row>
    <row r="49" spans="1:79" ht="15.75" thickBot="1" x14ac:dyDescent="0.3">
      <c r="K49" s="30" t="s">
        <v>119</v>
      </c>
      <c r="N49" s="29"/>
      <c r="V49" s="29"/>
      <c r="X49" s="6"/>
      <c r="AB49" s="15" t="s">
        <v>13</v>
      </c>
      <c r="AC49" s="35">
        <f>AI19</f>
        <v>108.10397202098424</v>
      </c>
      <c r="AD49" s="10"/>
      <c r="AE49" s="38" t="s">
        <v>103</v>
      </c>
      <c r="AF49" s="8"/>
      <c r="AH49" s="3"/>
      <c r="AI49" s="10"/>
      <c r="AJ49" s="10"/>
      <c r="AK49" s="10"/>
      <c r="AN49" s="66"/>
      <c r="AO49" s="66"/>
    </row>
    <row r="50" spans="1:79" ht="15.75" thickBot="1" x14ac:dyDescent="0.3">
      <c r="A50" t="s">
        <v>71</v>
      </c>
      <c r="I50" s="28">
        <v>4.5060000000000002</v>
      </c>
      <c r="M50" s="10" t="s">
        <v>64</v>
      </c>
      <c r="U50" s="28">
        <v>2.0390000000000001</v>
      </c>
      <c r="AB50" s="15" t="s">
        <v>14</v>
      </c>
      <c r="AC50" s="35">
        <f>AI20</f>
        <v>14.13439920059955</v>
      </c>
      <c r="AD50" s="11"/>
      <c r="AE50" s="3"/>
      <c r="AF50" s="8"/>
      <c r="AG50" s="6"/>
      <c r="AH50" s="3"/>
      <c r="AI50" s="10"/>
      <c r="AJ50" s="10"/>
      <c r="AK50" s="10"/>
      <c r="AN50" s="66"/>
      <c r="AO50" s="66"/>
    </row>
    <row r="51" spans="1:79" ht="15.75" thickBot="1" x14ac:dyDescent="0.3">
      <c r="A51" t="s">
        <v>70</v>
      </c>
      <c r="AB51" s="81" t="s">
        <v>99</v>
      </c>
      <c r="AC51" s="82">
        <f>AI21</f>
        <v>7.074938140685755</v>
      </c>
      <c r="AD51" s="10"/>
      <c r="AE51" s="3"/>
      <c r="AF51" s="8"/>
      <c r="AH51" s="3"/>
      <c r="AI51" s="10"/>
      <c r="AJ51" s="10"/>
      <c r="AK51" s="10"/>
      <c r="AN51" s="66"/>
      <c r="AO51" s="66"/>
    </row>
    <row r="52" spans="1:79" x14ac:dyDescent="0.25">
      <c r="A52" t="s">
        <v>43</v>
      </c>
      <c r="B52">
        <v>649</v>
      </c>
      <c r="C52" t="s">
        <v>44</v>
      </c>
      <c r="D52">
        <v>21.768999999999998</v>
      </c>
      <c r="E52" t="s">
        <v>121</v>
      </c>
      <c r="F52">
        <v>903</v>
      </c>
      <c r="G52" t="s">
        <v>45</v>
      </c>
      <c r="H52">
        <v>2.2749999999999999</v>
      </c>
      <c r="I52" t="s">
        <v>46</v>
      </c>
      <c r="J52">
        <v>335</v>
      </c>
      <c r="K52" t="s">
        <v>47</v>
      </c>
      <c r="L52">
        <v>11.459</v>
      </c>
      <c r="M52" s="10" t="s">
        <v>48</v>
      </c>
      <c r="N52">
        <v>745</v>
      </c>
      <c r="O52" t="s">
        <v>49</v>
      </c>
      <c r="P52">
        <v>4.4960000000000004</v>
      </c>
      <c r="Q52" t="s">
        <v>50</v>
      </c>
      <c r="R52">
        <v>245</v>
      </c>
      <c r="S52" t="s">
        <v>51</v>
      </c>
      <c r="T52">
        <v>13.53</v>
      </c>
      <c r="U52" t="s">
        <v>52</v>
      </c>
      <c r="V52">
        <v>468</v>
      </c>
      <c r="W52" t="s">
        <v>53</v>
      </c>
      <c r="X52">
        <v>4.5199999999999996</v>
      </c>
      <c r="Y52" t="s">
        <v>54</v>
      </c>
      <c r="Z52">
        <v>1711</v>
      </c>
      <c r="AD52" s="10"/>
      <c r="AE52" s="3"/>
      <c r="AF52" s="8"/>
      <c r="AH52" s="3"/>
      <c r="AI52" s="10"/>
      <c r="AJ52" s="10"/>
      <c r="AK52" s="10"/>
      <c r="AN52" s="66"/>
      <c r="AO52" s="66"/>
    </row>
    <row r="53" spans="1:79" ht="15.75" thickBot="1" x14ac:dyDescent="0.3">
      <c r="A53" t="s">
        <v>43</v>
      </c>
      <c r="B53">
        <v>649</v>
      </c>
      <c r="C53" t="s">
        <v>44</v>
      </c>
      <c r="D53">
        <v>21.771999999999998</v>
      </c>
      <c r="E53" t="s">
        <v>121</v>
      </c>
      <c r="F53">
        <v>898</v>
      </c>
      <c r="G53" t="s">
        <v>45</v>
      </c>
      <c r="H53">
        <v>2.27</v>
      </c>
      <c r="I53" t="s">
        <v>46</v>
      </c>
      <c r="J53">
        <v>334</v>
      </c>
      <c r="K53" t="s">
        <v>47</v>
      </c>
      <c r="L53">
        <v>11.446</v>
      </c>
      <c r="M53" s="10" t="s">
        <v>48</v>
      </c>
      <c r="N53">
        <v>745</v>
      </c>
      <c r="O53" t="s">
        <v>49</v>
      </c>
      <c r="P53">
        <v>4.4960000000000004</v>
      </c>
      <c r="Q53" t="s">
        <v>50</v>
      </c>
      <c r="R53">
        <v>245</v>
      </c>
      <c r="S53" t="s">
        <v>51</v>
      </c>
      <c r="T53">
        <v>13.53</v>
      </c>
      <c r="U53" t="s">
        <v>52</v>
      </c>
      <c r="V53">
        <v>468</v>
      </c>
      <c r="W53" t="s">
        <v>53</v>
      </c>
      <c r="X53">
        <v>4.5199999999999996</v>
      </c>
      <c r="Y53" t="s">
        <v>54</v>
      </c>
      <c r="Z53">
        <v>1711</v>
      </c>
      <c r="AD53" s="10"/>
      <c r="AE53" s="3"/>
      <c r="AF53" s="8"/>
      <c r="AG53" s="1"/>
      <c r="AH53" s="3"/>
      <c r="AI53" s="10"/>
      <c r="AJ53" s="10"/>
      <c r="AK53" s="10"/>
      <c r="AN53" s="66"/>
      <c r="AO53" s="66"/>
    </row>
    <row r="54" spans="1:79" x14ac:dyDescent="0.25">
      <c r="A54" t="s">
        <v>43</v>
      </c>
      <c r="B54">
        <v>649</v>
      </c>
      <c r="C54" t="s">
        <v>44</v>
      </c>
      <c r="D54">
        <v>21.773</v>
      </c>
      <c r="E54" t="s">
        <v>121</v>
      </c>
      <c r="F54">
        <v>903</v>
      </c>
      <c r="G54" t="s">
        <v>45</v>
      </c>
      <c r="H54">
        <v>2.27</v>
      </c>
      <c r="I54" t="s">
        <v>46</v>
      </c>
      <c r="J54">
        <v>333</v>
      </c>
      <c r="K54" t="s">
        <v>47</v>
      </c>
      <c r="L54">
        <v>11.433</v>
      </c>
      <c r="M54" s="10" t="s">
        <v>48</v>
      </c>
      <c r="N54">
        <v>745</v>
      </c>
      <c r="O54" t="s">
        <v>49</v>
      </c>
      <c r="P54">
        <v>4.4950000000000001</v>
      </c>
      <c r="Q54" t="s">
        <v>50</v>
      </c>
      <c r="R54">
        <v>245</v>
      </c>
      <c r="S54" t="s">
        <v>51</v>
      </c>
      <c r="T54">
        <v>13.53</v>
      </c>
      <c r="U54" t="s">
        <v>52</v>
      </c>
      <c r="V54">
        <v>468</v>
      </c>
      <c r="W54" t="s">
        <v>53</v>
      </c>
      <c r="X54">
        <v>4.5199999999999996</v>
      </c>
      <c r="Y54" t="s">
        <v>54</v>
      </c>
      <c r="Z54">
        <v>1711</v>
      </c>
      <c r="AB54" s="52" t="s">
        <v>1</v>
      </c>
      <c r="AC54" s="53">
        <v>-1.2000000000000099</v>
      </c>
      <c r="AD54" s="10"/>
      <c r="AE54" s="3"/>
      <c r="AF54" s="8"/>
      <c r="AG54" s="1"/>
      <c r="AH54" s="3"/>
      <c r="AI54" s="10"/>
      <c r="AJ54" s="10"/>
      <c r="AK54" s="10"/>
      <c r="AN54" s="66"/>
      <c r="AO54" s="66"/>
    </row>
    <row r="55" spans="1:79" x14ac:dyDescent="0.25">
      <c r="A55" t="s">
        <v>43</v>
      </c>
      <c r="B55">
        <v>649</v>
      </c>
      <c r="C55" t="s">
        <v>44</v>
      </c>
      <c r="D55">
        <v>21.777000000000001</v>
      </c>
      <c r="E55" t="s">
        <v>121</v>
      </c>
      <c r="F55">
        <v>900</v>
      </c>
      <c r="G55" t="s">
        <v>45</v>
      </c>
      <c r="H55">
        <v>2.278</v>
      </c>
      <c r="I55" t="s">
        <v>46</v>
      </c>
      <c r="J55">
        <v>334</v>
      </c>
      <c r="K55" t="s">
        <v>47</v>
      </c>
      <c r="L55">
        <v>11.445</v>
      </c>
      <c r="M55" s="10" t="s">
        <v>48</v>
      </c>
      <c r="N55">
        <v>745</v>
      </c>
      <c r="O55" t="s">
        <v>49</v>
      </c>
      <c r="P55">
        <v>4.4950000000000001</v>
      </c>
      <c r="Q55" t="s">
        <v>50</v>
      </c>
      <c r="R55">
        <v>245</v>
      </c>
      <c r="S55" t="s">
        <v>51</v>
      </c>
      <c r="T55">
        <v>13.53</v>
      </c>
      <c r="U55" t="s">
        <v>52</v>
      </c>
      <c r="V55">
        <v>468</v>
      </c>
      <c r="W55" t="s">
        <v>53</v>
      </c>
      <c r="X55">
        <v>4.5199999999999996</v>
      </c>
      <c r="Y55" t="s">
        <v>54</v>
      </c>
      <c r="Z55">
        <v>1711</v>
      </c>
      <c r="AB55" s="55" t="s">
        <v>2</v>
      </c>
      <c r="AC55" s="56">
        <v>18.2</v>
      </c>
      <c r="AD55" s="10"/>
      <c r="AE55" s="3"/>
      <c r="AF55" s="8"/>
      <c r="AG55" s="1"/>
      <c r="AH55" s="3"/>
      <c r="AI55" s="10"/>
      <c r="AJ55" s="10"/>
      <c r="AK55" s="10"/>
      <c r="AN55" s="66"/>
      <c r="AO55" s="66"/>
    </row>
    <row r="56" spans="1:79" x14ac:dyDescent="0.25">
      <c r="A56" t="s">
        <v>43</v>
      </c>
      <c r="B56">
        <v>649</v>
      </c>
      <c r="C56" t="s">
        <v>44</v>
      </c>
      <c r="D56">
        <v>21.776</v>
      </c>
      <c r="E56" t="s">
        <v>121</v>
      </c>
      <c r="F56">
        <v>898</v>
      </c>
      <c r="G56" t="s">
        <v>45</v>
      </c>
      <c r="H56">
        <v>2.2719999999999998</v>
      </c>
      <c r="I56" t="s">
        <v>46</v>
      </c>
      <c r="J56">
        <v>334</v>
      </c>
      <c r="K56" t="s">
        <v>47</v>
      </c>
      <c r="L56">
        <v>11.451000000000001</v>
      </c>
      <c r="M56" s="10" t="s">
        <v>48</v>
      </c>
      <c r="N56">
        <v>745</v>
      </c>
      <c r="O56" t="s">
        <v>49</v>
      </c>
      <c r="P56">
        <v>4.4960000000000004</v>
      </c>
      <c r="Q56" t="s">
        <v>50</v>
      </c>
      <c r="R56">
        <v>245</v>
      </c>
      <c r="S56" t="s">
        <v>51</v>
      </c>
      <c r="T56">
        <v>13.53</v>
      </c>
      <c r="U56" t="s">
        <v>52</v>
      </c>
      <c r="V56">
        <v>468</v>
      </c>
      <c r="W56" t="s">
        <v>53</v>
      </c>
      <c r="X56">
        <v>4.5199999999999996</v>
      </c>
      <c r="Y56" t="s">
        <v>54</v>
      </c>
      <c r="Z56">
        <v>1711</v>
      </c>
      <c r="AB56" s="55" t="s">
        <v>3</v>
      </c>
      <c r="AC56" s="56">
        <v>54.945054945054949</v>
      </c>
      <c r="AN56" s="66"/>
      <c r="AO56" s="66"/>
    </row>
    <row r="57" spans="1:79" s="26" customFormat="1" ht="18.75" x14ac:dyDescent="0.3">
      <c r="A57"/>
      <c r="B57" s="29"/>
      <c r="C57"/>
      <c r="D57"/>
      <c r="E57"/>
      <c r="F57" s="29">
        <f>SUM(F52:F56)/5</f>
        <v>900.4</v>
      </c>
      <c r="G57"/>
      <c r="H57"/>
      <c r="I57"/>
      <c r="J57"/>
      <c r="K57"/>
      <c r="L57"/>
      <c r="M57" s="10"/>
      <c r="N57" s="29">
        <f>SUM(N52:N56)/5</f>
        <v>745</v>
      </c>
      <c r="O57"/>
      <c r="P57"/>
      <c r="Q57"/>
      <c r="R57"/>
      <c r="S57"/>
      <c r="T57"/>
      <c r="U57"/>
      <c r="V57" s="29">
        <f>SUM(V52:V56)/5</f>
        <v>468</v>
      </c>
      <c r="W57"/>
      <c r="X57"/>
      <c r="Y57"/>
      <c r="Z57"/>
      <c r="AA57"/>
      <c r="AB57" s="55"/>
      <c r="AC57" s="56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59"/>
      <c r="AO57" s="59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</row>
    <row r="58" spans="1:79" s="42" customFormat="1" ht="18.75" x14ac:dyDescent="0.3">
      <c r="A58"/>
      <c r="B58" s="29"/>
      <c r="C58"/>
      <c r="D58"/>
      <c r="E58"/>
      <c r="F58" s="29"/>
      <c r="G58"/>
      <c r="H58"/>
      <c r="I58"/>
      <c r="J58"/>
      <c r="K58"/>
      <c r="L58"/>
      <c r="M58" s="10"/>
      <c r="N58" s="29"/>
      <c r="O58"/>
      <c r="P58"/>
      <c r="Q58"/>
      <c r="R58"/>
      <c r="S58"/>
      <c r="T58"/>
      <c r="U58"/>
      <c r="V58" s="29"/>
      <c r="W58"/>
      <c r="X58"/>
      <c r="Y58"/>
      <c r="Z58"/>
      <c r="AA58"/>
      <c r="AB58" s="55" t="s">
        <v>4</v>
      </c>
      <c r="AC58" s="56">
        <v>68.150000000000006</v>
      </c>
      <c r="AN58" s="59"/>
      <c r="AO58" s="59"/>
    </row>
    <row r="59" spans="1:79" x14ac:dyDescent="0.25">
      <c r="A59" t="s">
        <v>116</v>
      </c>
      <c r="B59" s="29"/>
      <c r="F59" s="29"/>
      <c r="N59" s="29"/>
      <c r="V59" s="29"/>
      <c r="AB59" s="55" t="s">
        <v>5</v>
      </c>
      <c r="AC59" s="56">
        <v>8.85</v>
      </c>
      <c r="AN59" s="66"/>
      <c r="AO59" s="66"/>
    </row>
    <row r="60" spans="1:79" x14ac:dyDescent="0.25">
      <c r="B60" s="29"/>
      <c r="F60" s="29"/>
      <c r="N60" s="29"/>
      <c r="V60" s="29"/>
      <c r="AB60" s="55" t="s">
        <v>6</v>
      </c>
      <c r="AC60" s="56">
        <v>11.299435028248588</v>
      </c>
      <c r="AN60" s="66"/>
      <c r="AO60" s="66"/>
    </row>
    <row r="61" spans="1:79" x14ac:dyDescent="0.25">
      <c r="A61" t="s">
        <v>117</v>
      </c>
      <c r="AB61" s="55"/>
      <c r="AC61" s="56"/>
      <c r="AN61" s="66"/>
      <c r="AO61" s="66"/>
    </row>
    <row r="62" spans="1:79" ht="18.75" x14ac:dyDescent="0.3">
      <c r="A62" s="25" t="s">
        <v>88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41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55" t="s">
        <v>7</v>
      </c>
      <c r="AC62" s="56">
        <v>0</v>
      </c>
      <c r="AN62" s="66"/>
      <c r="AO62" s="66"/>
    </row>
    <row r="63" spans="1:79" s="26" customFormat="1" ht="18.75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5" t="s">
        <v>105</v>
      </c>
      <c r="L63" s="44"/>
      <c r="M63" s="4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55" t="s">
        <v>8</v>
      </c>
      <c r="AC63" s="56">
        <v>29.8</v>
      </c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59"/>
      <c r="AO63" s="59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</row>
    <row r="64" spans="1:79" s="42" customFormat="1" ht="18.75" x14ac:dyDescent="0.3">
      <c r="A64" t="s">
        <v>72</v>
      </c>
      <c r="B64"/>
      <c r="C64"/>
      <c r="D64"/>
      <c r="E64">
        <v>8.41</v>
      </c>
      <c r="F64" s="63" t="s">
        <v>73</v>
      </c>
      <c r="G64">
        <v>1</v>
      </c>
      <c r="H64" t="s">
        <v>74</v>
      </c>
      <c r="I64" s="33" t="s">
        <v>75</v>
      </c>
      <c r="J64"/>
      <c r="K64">
        <f>E64/G64</f>
        <v>8.41</v>
      </c>
      <c r="L64" t="s">
        <v>76</v>
      </c>
      <c r="M64" s="10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55" t="s">
        <v>9</v>
      </c>
      <c r="AC64" s="56">
        <v>33.557046979865774</v>
      </c>
      <c r="AN64" s="59"/>
      <c r="AO64" s="59"/>
    </row>
    <row r="65" spans="1:41" x14ac:dyDescent="0.25">
      <c r="E65">
        <v>17.72</v>
      </c>
      <c r="F65" s="63" t="s">
        <v>73</v>
      </c>
      <c r="G65">
        <v>2</v>
      </c>
      <c r="H65" t="s">
        <v>74</v>
      </c>
      <c r="I65" s="33" t="s">
        <v>75</v>
      </c>
      <c r="K65">
        <f t="shared" ref="K65:K66" si="0">E65/G65</f>
        <v>8.86</v>
      </c>
      <c r="L65" t="s">
        <v>76</v>
      </c>
      <c r="AB65" s="55"/>
      <c r="AC65" s="56"/>
      <c r="AN65" s="66"/>
      <c r="AO65" s="66"/>
    </row>
    <row r="66" spans="1:41" x14ac:dyDescent="0.25">
      <c r="E66">
        <v>38.270000000000003</v>
      </c>
      <c r="F66" s="63" t="s">
        <v>73</v>
      </c>
      <c r="G66">
        <v>4</v>
      </c>
      <c r="H66" t="s">
        <v>74</v>
      </c>
      <c r="I66" s="33" t="s">
        <v>75</v>
      </c>
      <c r="K66">
        <f t="shared" si="0"/>
        <v>9.5675000000000008</v>
      </c>
      <c r="L66" t="s">
        <v>76</v>
      </c>
      <c r="AB66" s="55" t="s">
        <v>40</v>
      </c>
      <c r="AC66" s="56">
        <v>14</v>
      </c>
      <c r="AN66" s="66"/>
      <c r="AO66" s="66"/>
    </row>
    <row r="67" spans="1:41" x14ac:dyDescent="0.25">
      <c r="AB67" s="57" t="s">
        <v>41</v>
      </c>
      <c r="AC67" s="58">
        <v>39.032258064516128</v>
      </c>
      <c r="AN67" s="66"/>
      <c r="AO67" s="66"/>
    </row>
    <row r="68" spans="1:41" ht="18.75" x14ac:dyDescent="0.3">
      <c r="A68" s="25" t="s">
        <v>92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4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55" t="s">
        <v>42</v>
      </c>
      <c r="AC68" s="56">
        <v>2.5619834710743801</v>
      </c>
      <c r="AN68" s="66"/>
      <c r="AO68" s="66"/>
    </row>
    <row r="69" spans="1:41" ht="18.75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5" t="s">
        <v>104</v>
      </c>
      <c r="L69" s="42"/>
      <c r="M69" s="43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55"/>
      <c r="AC69" s="60"/>
      <c r="AN69" s="66"/>
      <c r="AO69" s="66"/>
    </row>
    <row r="70" spans="1:41" x14ac:dyDescent="0.25">
      <c r="E70" t="s">
        <v>85</v>
      </c>
      <c r="I70" s="39" t="s">
        <v>86</v>
      </c>
      <c r="M70" s="10" t="s">
        <v>87</v>
      </c>
      <c r="Q70" t="s">
        <v>89</v>
      </c>
      <c r="U70" t="s">
        <v>90</v>
      </c>
      <c r="AB70" s="55" t="s">
        <v>10</v>
      </c>
      <c r="AC70" s="56">
        <v>0</v>
      </c>
      <c r="AN70" s="66"/>
      <c r="AO70" s="66"/>
    </row>
    <row r="71" spans="1:41" x14ac:dyDescent="0.25">
      <c r="C71">
        <v>0</v>
      </c>
      <c r="D71" t="s">
        <v>84</v>
      </c>
      <c r="E71" s="40">
        <f>AC37</f>
        <v>0</v>
      </c>
      <c r="G71">
        <v>0</v>
      </c>
      <c r="H71" t="s">
        <v>84</v>
      </c>
      <c r="I71" s="10">
        <f>AC49</f>
        <v>108.10397202098424</v>
      </c>
      <c r="K71">
        <v>0</v>
      </c>
      <c r="L71" t="s">
        <v>74</v>
      </c>
      <c r="M71" s="10">
        <f>AC45</f>
        <v>-1.6483584472607902</v>
      </c>
      <c r="O71">
        <v>0</v>
      </c>
      <c r="P71" t="s">
        <v>84</v>
      </c>
      <c r="Q71" s="10">
        <f>AC29</f>
        <v>-1.6552240295379761</v>
      </c>
      <c r="S71">
        <v>0</v>
      </c>
      <c r="T71" t="s">
        <v>74</v>
      </c>
      <c r="U71" s="10">
        <f>AC33</f>
        <v>50</v>
      </c>
      <c r="AB71" s="55" t="s">
        <v>11</v>
      </c>
      <c r="AC71" s="56">
        <v>29.166666666666668</v>
      </c>
    </row>
    <row r="72" spans="1:41" x14ac:dyDescent="0.25">
      <c r="C72">
        <v>1</v>
      </c>
      <c r="D72" t="s">
        <v>84</v>
      </c>
      <c r="E72" s="10">
        <f t="shared" ref="E72:E135" si="1">C72*$AC$38+E$71</f>
        <v>31.591214701927388</v>
      </c>
      <c r="F72" s="29"/>
      <c r="G72">
        <v>1</v>
      </c>
      <c r="H72" t="s">
        <v>84</v>
      </c>
      <c r="I72" s="10">
        <f t="shared" ref="I72:I135" si="2">G72*$AC$50+I$71</f>
        <v>122.23837122158379</v>
      </c>
      <c r="K72">
        <v>0.1</v>
      </c>
      <c r="L72" t="s">
        <v>74</v>
      </c>
      <c r="M72" s="10">
        <f t="shared" ref="M72:M135" si="3">10*K72*$AC$46+M$71</f>
        <v>27.570282406945381</v>
      </c>
      <c r="O72">
        <v>1</v>
      </c>
      <c r="P72" t="s">
        <v>84</v>
      </c>
      <c r="Q72" s="10">
        <f t="shared" ref="Q72:Q127" si="4">O72*$AC$30+Q$71</f>
        <v>16.606426504340881</v>
      </c>
      <c r="S72">
        <v>0.1</v>
      </c>
      <c r="T72" t="s">
        <v>74</v>
      </c>
      <c r="U72" s="10">
        <f t="shared" ref="U72:U127" si="5">10*S72*$AI$20+U$71</f>
        <v>64.134399200599546</v>
      </c>
      <c r="AB72" s="55" t="s">
        <v>12</v>
      </c>
      <c r="AC72" s="56">
        <v>34.285714285714285</v>
      </c>
    </row>
    <row r="73" spans="1:41" x14ac:dyDescent="0.25">
      <c r="C73">
        <v>2</v>
      </c>
      <c r="D73" t="s">
        <v>84</v>
      </c>
      <c r="E73" s="10">
        <f t="shared" si="1"/>
        <v>63.182429403854776</v>
      </c>
      <c r="G73">
        <v>2</v>
      </c>
      <c r="H73" t="s">
        <v>84</v>
      </c>
      <c r="I73" s="10">
        <f t="shared" si="2"/>
        <v>136.37277042218335</v>
      </c>
      <c r="K73">
        <v>0.2</v>
      </c>
      <c r="L73" t="s">
        <v>74</v>
      </c>
      <c r="M73" s="10">
        <f t="shared" si="3"/>
        <v>56.788923261151552</v>
      </c>
      <c r="O73">
        <v>2</v>
      </c>
      <c r="P73" t="s">
        <v>84</v>
      </c>
      <c r="Q73" s="10">
        <f t="shared" si="4"/>
        <v>34.868077038219738</v>
      </c>
      <c r="S73">
        <v>0.2</v>
      </c>
      <c r="T73" t="s">
        <v>74</v>
      </c>
      <c r="U73" s="10">
        <f t="shared" si="5"/>
        <v>78.268798401199092</v>
      </c>
      <c r="AB73" s="57"/>
      <c r="AC73" s="58"/>
    </row>
    <row r="74" spans="1:41" x14ac:dyDescent="0.25">
      <c r="C74">
        <v>3</v>
      </c>
      <c r="D74" t="s">
        <v>84</v>
      </c>
      <c r="E74" s="10">
        <f t="shared" si="1"/>
        <v>94.773644105782168</v>
      </c>
      <c r="G74">
        <v>3</v>
      </c>
      <c r="H74" t="s">
        <v>84</v>
      </c>
      <c r="I74" s="10">
        <f t="shared" si="2"/>
        <v>150.5071696227829</v>
      </c>
      <c r="K74">
        <v>0.30000000000000004</v>
      </c>
      <c r="L74" t="s">
        <v>74</v>
      </c>
      <c r="M74" s="10">
        <f t="shared" si="3"/>
        <v>86.007564115357738</v>
      </c>
      <c r="O74">
        <v>3</v>
      </c>
      <c r="P74" t="s">
        <v>84</v>
      </c>
      <c r="Q74" s="10">
        <f t="shared" si="4"/>
        <v>53.129727572098595</v>
      </c>
      <c r="S74">
        <v>0.30000000000000004</v>
      </c>
      <c r="T74" t="s">
        <v>74</v>
      </c>
      <c r="U74" s="10">
        <f t="shared" si="5"/>
        <v>92.403197601798652</v>
      </c>
      <c r="AB74" s="55" t="s">
        <v>13</v>
      </c>
      <c r="AC74" s="56">
        <v>109.875</v>
      </c>
    </row>
    <row r="75" spans="1:41" x14ac:dyDescent="0.25">
      <c r="C75">
        <v>4</v>
      </c>
      <c r="D75" t="s">
        <v>84</v>
      </c>
      <c r="E75" s="10">
        <f t="shared" si="1"/>
        <v>126.36485880770955</v>
      </c>
      <c r="G75">
        <v>4</v>
      </c>
      <c r="H75" t="s">
        <v>84</v>
      </c>
      <c r="I75" s="10">
        <f t="shared" si="2"/>
        <v>164.64156882338244</v>
      </c>
      <c r="K75">
        <v>0.4</v>
      </c>
      <c r="L75" t="s">
        <v>74</v>
      </c>
      <c r="M75" s="10">
        <f t="shared" si="3"/>
        <v>115.2262049695639</v>
      </c>
      <c r="O75">
        <v>4</v>
      </c>
      <c r="P75" t="s">
        <v>84</v>
      </c>
      <c r="Q75" s="10">
        <f t="shared" si="4"/>
        <v>71.391378105977452</v>
      </c>
      <c r="S75">
        <v>0.4</v>
      </c>
      <c r="T75" t="s">
        <v>74</v>
      </c>
      <c r="U75" s="10">
        <f t="shared" si="5"/>
        <v>106.5375968023982</v>
      </c>
      <c r="AB75" s="55" t="s">
        <v>14</v>
      </c>
      <c r="AC75" s="56">
        <v>14.125</v>
      </c>
    </row>
    <row r="76" spans="1:41" x14ac:dyDescent="0.25">
      <c r="C76">
        <v>5</v>
      </c>
      <c r="D76" t="s">
        <v>84</v>
      </c>
      <c r="E76" s="10">
        <f t="shared" si="1"/>
        <v>157.95607350963695</v>
      </c>
      <c r="G76">
        <v>5</v>
      </c>
      <c r="H76" t="s">
        <v>84</v>
      </c>
      <c r="I76" s="10">
        <f t="shared" si="2"/>
        <v>178.77596802398199</v>
      </c>
      <c r="K76">
        <v>0.5</v>
      </c>
      <c r="L76" t="s">
        <v>74</v>
      </c>
      <c r="M76" s="10">
        <f t="shared" si="3"/>
        <v>144.44484582377007</v>
      </c>
      <c r="O76">
        <v>5</v>
      </c>
      <c r="P76" t="s">
        <v>84</v>
      </c>
      <c r="Q76" s="10">
        <f t="shared" si="4"/>
        <v>89.653028639856302</v>
      </c>
      <c r="S76">
        <v>0.5</v>
      </c>
      <c r="T76" t="s">
        <v>74</v>
      </c>
      <c r="U76" s="10">
        <f t="shared" si="5"/>
        <v>120.67199600299774</v>
      </c>
      <c r="AB76" s="55" t="s">
        <v>15</v>
      </c>
      <c r="AC76" s="56">
        <v>7.0796460176991154</v>
      </c>
    </row>
    <row r="77" spans="1:41" ht="15.75" thickBot="1" x14ac:dyDescent="0.3">
      <c r="C77">
        <v>6</v>
      </c>
      <c r="D77" t="s">
        <v>84</v>
      </c>
      <c r="E77" s="10">
        <f t="shared" si="1"/>
        <v>189.54728821156434</v>
      </c>
      <c r="G77">
        <v>6</v>
      </c>
      <c r="H77" t="s">
        <v>84</v>
      </c>
      <c r="I77" s="10">
        <f t="shared" si="2"/>
        <v>192.91036722458153</v>
      </c>
      <c r="K77">
        <v>0.60000000000000009</v>
      </c>
      <c r="L77" t="s">
        <v>74</v>
      </c>
      <c r="M77" s="10">
        <f t="shared" si="3"/>
        <v>173.66348667797627</v>
      </c>
      <c r="O77">
        <v>6</v>
      </c>
      <c r="P77" t="s">
        <v>84</v>
      </c>
      <c r="Q77" s="10">
        <f t="shared" si="4"/>
        <v>107.91467917373517</v>
      </c>
      <c r="S77">
        <v>0.60000000000000009</v>
      </c>
      <c r="T77" t="s">
        <v>74</v>
      </c>
      <c r="U77" s="10">
        <f t="shared" si="5"/>
        <v>134.8063952035973</v>
      </c>
      <c r="AB77" s="61"/>
      <c r="AC77" s="62"/>
    </row>
    <row r="78" spans="1:41" x14ac:dyDescent="0.25">
      <c r="C78">
        <v>7</v>
      </c>
      <c r="D78" t="s">
        <v>84</v>
      </c>
      <c r="E78" s="10">
        <f t="shared" si="1"/>
        <v>221.13850291349172</v>
      </c>
      <c r="G78">
        <v>7</v>
      </c>
      <c r="H78" t="s">
        <v>84</v>
      </c>
      <c r="I78" s="10">
        <f t="shared" si="2"/>
        <v>207.04476642518108</v>
      </c>
      <c r="K78">
        <v>0.70000000000000007</v>
      </c>
      <c r="L78" t="s">
        <v>74</v>
      </c>
      <c r="M78" s="10">
        <f t="shared" si="3"/>
        <v>202.88212753218244</v>
      </c>
      <c r="O78">
        <v>7</v>
      </c>
      <c r="P78" t="s">
        <v>84</v>
      </c>
      <c r="Q78" s="10">
        <f t="shared" si="4"/>
        <v>126.17632970761403</v>
      </c>
      <c r="S78">
        <v>0.70000000000000007</v>
      </c>
      <c r="T78" t="s">
        <v>74</v>
      </c>
      <c r="U78" s="10">
        <f t="shared" si="5"/>
        <v>148.94079440419688</v>
      </c>
      <c r="AB78" s="54"/>
      <c r="AC78" s="54"/>
    </row>
    <row r="79" spans="1:41" ht="15.75" customHeight="1" x14ac:dyDescent="0.25">
      <c r="C79">
        <v>8</v>
      </c>
      <c r="D79" t="s">
        <v>84</v>
      </c>
      <c r="E79" s="10">
        <f t="shared" si="1"/>
        <v>252.7297176154191</v>
      </c>
      <c r="G79">
        <v>8</v>
      </c>
      <c r="H79" t="s">
        <v>84</v>
      </c>
      <c r="I79" s="10">
        <f t="shared" si="2"/>
        <v>221.17916562578063</v>
      </c>
      <c r="K79">
        <v>0.8</v>
      </c>
      <c r="L79" t="s">
        <v>74</v>
      </c>
      <c r="M79" s="10">
        <f t="shared" si="3"/>
        <v>232.10076838638858</v>
      </c>
      <c r="O79">
        <v>8</v>
      </c>
      <c r="P79" t="s">
        <v>84</v>
      </c>
      <c r="Q79" s="10">
        <f t="shared" si="4"/>
        <v>144.43798024149288</v>
      </c>
      <c r="S79">
        <v>0.8</v>
      </c>
      <c r="T79" t="s">
        <v>74</v>
      </c>
      <c r="U79" s="10">
        <f t="shared" si="5"/>
        <v>163.0751936047964</v>
      </c>
      <c r="AB79" s="77" t="s">
        <v>118</v>
      </c>
      <c r="AC79" s="54"/>
    </row>
    <row r="80" spans="1:41" x14ac:dyDescent="0.25">
      <c r="C80">
        <v>9</v>
      </c>
      <c r="D80" t="s">
        <v>84</v>
      </c>
      <c r="E80" s="10">
        <f t="shared" si="1"/>
        <v>284.32093231734649</v>
      </c>
      <c r="G80">
        <v>9</v>
      </c>
      <c r="H80" t="s">
        <v>84</v>
      </c>
      <c r="I80" s="10">
        <f t="shared" si="2"/>
        <v>235.31356482638017</v>
      </c>
      <c r="K80">
        <v>0.9</v>
      </c>
      <c r="L80" t="s">
        <v>74</v>
      </c>
      <c r="M80" s="10">
        <f t="shared" si="3"/>
        <v>261.31940924059472</v>
      </c>
      <c r="O80">
        <v>9</v>
      </c>
      <c r="P80" t="s">
        <v>84</v>
      </c>
      <c r="Q80" s="10">
        <f t="shared" si="4"/>
        <v>162.69963077537173</v>
      </c>
      <c r="S80">
        <v>0.9</v>
      </c>
      <c r="T80" t="s">
        <v>74</v>
      </c>
      <c r="U80" s="10">
        <f t="shared" si="5"/>
        <v>177.20959280539594</v>
      </c>
    </row>
    <row r="81" spans="3:21" x14ac:dyDescent="0.25">
      <c r="C81">
        <v>10</v>
      </c>
      <c r="D81" t="s">
        <v>84</v>
      </c>
      <c r="E81" s="10">
        <f t="shared" si="1"/>
        <v>315.9121470192739</v>
      </c>
      <c r="G81">
        <v>10</v>
      </c>
      <c r="H81" t="s">
        <v>84</v>
      </c>
      <c r="I81" s="10">
        <f t="shared" si="2"/>
        <v>249.44796402697972</v>
      </c>
      <c r="K81">
        <v>1</v>
      </c>
      <c r="L81" t="s">
        <v>74</v>
      </c>
      <c r="M81" s="10">
        <f t="shared" si="3"/>
        <v>290.53805009480095</v>
      </c>
      <c r="O81">
        <v>10</v>
      </c>
      <c r="P81" t="s">
        <v>84</v>
      </c>
      <c r="Q81" s="10">
        <f t="shared" si="4"/>
        <v>180.96128130925058</v>
      </c>
      <c r="S81">
        <v>1</v>
      </c>
      <c r="T81" t="s">
        <v>74</v>
      </c>
      <c r="U81" s="10">
        <f t="shared" si="5"/>
        <v>191.34399200599549</v>
      </c>
    </row>
    <row r="82" spans="3:21" x14ac:dyDescent="0.25">
      <c r="C82">
        <v>11</v>
      </c>
      <c r="D82" t="s">
        <v>84</v>
      </c>
      <c r="E82" s="10">
        <f t="shared" si="1"/>
        <v>347.50336172120126</v>
      </c>
      <c r="G82">
        <v>11</v>
      </c>
      <c r="H82" t="s">
        <v>84</v>
      </c>
      <c r="I82" s="10">
        <f t="shared" si="2"/>
        <v>263.58236322757926</v>
      </c>
      <c r="K82">
        <v>1.1000000000000001</v>
      </c>
      <c r="L82" t="s">
        <v>74</v>
      </c>
      <c r="M82" s="10">
        <f t="shared" si="3"/>
        <v>319.75669094900707</v>
      </c>
      <c r="O82">
        <v>11</v>
      </c>
      <c r="P82" t="s">
        <v>84</v>
      </c>
      <c r="Q82" s="10">
        <f t="shared" si="4"/>
        <v>199.22293184312946</v>
      </c>
      <c r="S82">
        <v>1.1000000000000001</v>
      </c>
      <c r="T82" t="s">
        <v>74</v>
      </c>
      <c r="U82" s="10">
        <f t="shared" si="5"/>
        <v>205.47839120659503</v>
      </c>
    </row>
    <row r="83" spans="3:21" x14ac:dyDescent="0.25">
      <c r="C83">
        <v>12</v>
      </c>
      <c r="D83" t="s">
        <v>84</v>
      </c>
      <c r="E83" s="10">
        <f t="shared" si="1"/>
        <v>379.09457642312867</v>
      </c>
      <c r="G83">
        <v>12</v>
      </c>
      <c r="H83" t="s">
        <v>84</v>
      </c>
      <c r="I83" s="10">
        <f t="shared" si="2"/>
        <v>277.71676242817887</v>
      </c>
      <c r="K83">
        <v>1.2000000000000002</v>
      </c>
      <c r="L83" t="s">
        <v>74</v>
      </c>
      <c r="M83" s="10">
        <f t="shared" si="3"/>
        <v>348.97533180321329</v>
      </c>
      <c r="O83">
        <v>12</v>
      </c>
      <c r="P83" t="s">
        <v>84</v>
      </c>
      <c r="Q83" s="10">
        <f t="shared" si="4"/>
        <v>217.48458237700831</v>
      </c>
      <c r="S83">
        <v>1.2000000000000002</v>
      </c>
      <c r="T83" t="s">
        <v>74</v>
      </c>
      <c r="U83" s="10">
        <f t="shared" si="5"/>
        <v>219.61279040719461</v>
      </c>
    </row>
    <row r="84" spans="3:21" x14ac:dyDescent="0.25">
      <c r="C84">
        <v>13</v>
      </c>
      <c r="D84" t="s">
        <v>84</v>
      </c>
      <c r="E84" s="10">
        <f t="shared" si="1"/>
        <v>410.68579112505603</v>
      </c>
      <c r="G84">
        <v>13</v>
      </c>
      <c r="H84" t="s">
        <v>84</v>
      </c>
      <c r="I84" s="10">
        <f t="shared" si="2"/>
        <v>291.85116162877841</v>
      </c>
      <c r="K84">
        <v>1.3</v>
      </c>
      <c r="L84" t="s">
        <v>74</v>
      </c>
      <c r="M84" s="10">
        <f t="shared" si="3"/>
        <v>378.19397265741941</v>
      </c>
      <c r="O84">
        <v>13</v>
      </c>
      <c r="P84" t="s">
        <v>84</v>
      </c>
      <c r="Q84" s="10">
        <f t="shared" si="4"/>
        <v>235.74623291088716</v>
      </c>
      <c r="S84">
        <v>1.3</v>
      </c>
      <c r="T84" t="s">
        <v>74</v>
      </c>
      <c r="U84" s="10">
        <f t="shared" si="5"/>
        <v>233.74718960779416</v>
      </c>
    </row>
    <row r="85" spans="3:21" x14ac:dyDescent="0.25">
      <c r="C85">
        <v>14</v>
      </c>
      <c r="D85" t="s">
        <v>84</v>
      </c>
      <c r="E85" s="10">
        <f t="shared" si="1"/>
        <v>442.27700582698344</v>
      </c>
      <c r="G85">
        <v>14</v>
      </c>
      <c r="H85" t="s">
        <v>84</v>
      </c>
      <c r="I85" s="10">
        <f t="shared" si="2"/>
        <v>305.98556082937796</v>
      </c>
      <c r="K85">
        <v>1.4000000000000001</v>
      </c>
      <c r="L85" t="s">
        <v>74</v>
      </c>
      <c r="M85" s="10">
        <f t="shared" si="3"/>
        <v>407.41261351162564</v>
      </c>
      <c r="O85">
        <v>14</v>
      </c>
      <c r="P85" t="s">
        <v>84</v>
      </c>
      <c r="Q85" s="10">
        <f t="shared" si="4"/>
        <v>254.00788344476604</v>
      </c>
      <c r="S85">
        <v>1.4000000000000001</v>
      </c>
      <c r="T85" t="s">
        <v>74</v>
      </c>
      <c r="U85" s="10">
        <f t="shared" si="5"/>
        <v>247.88158880839373</v>
      </c>
    </row>
    <row r="86" spans="3:21" x14ac:dyDescent="0.25">
      <c r="C86">
        <v>15</v>
      </c>
      <c r="D86" t="s">
        <v>84</v>
      </c>
      <c r="E86" s="10">
        <f t="shared" si="1"/>
        <v>473.8682205289108</v>
      </c>
      <c r="G86">
        <v>15</v>
      </c>
      <c r="H86" t="s">
        <v>84</v>
      </c>
      <c r="I86" s="10">
        <f t="shared" si="2"/>
        <v>320.11996002997751</v>
      </c>
      <c r="K86">
        <v>1.5</v>
      </c>
      <c r="L86" t="s">
        <v>74</v>
      </c>
      <c r="M86" s="10">
        <f t="shared" si="3"/>
        <v>436.63125436583175</v>
      </c>
      <c r="O86">
        <v>15</v>
      </c>
      <c r="P86" t="s">
        <v>84</v>
      </c>
      <c r="Q86" s="10">
        <f t="shared" si="4"/>
        <v>272.26953397864486</v>
      </c>
      <c r="S86">
        <v>1.5</v>
      </c>
      <c r="T86" t="s">
        <v>74</v>
      </c>
      <c r="U86" s="10">
        <f t="shared" si="5"/>
        <v>262.01598800899325</v>
      </c>
    </row>
    <row r="87" spans="3:21" x14ac:dyDescent="0.25">
      <c r="C87">
        <v>16</v>
      </c>
      <c r="D87" t="s">
        <v>84</v>
      </c>
      <c r="E87" s="10">
        <f t="shared" si="1"/>
        <v>505.45943523083821</v>
      </c>
      <c r="G87">
        <v>16</v>
      </c>
      <c r="H87" t="s">
        <v>84</v>
      </c>
      <c r="I87" s="10">
        <f t="shared" si="2"/>
        <v>334.25435923057705</v>
      </c>
      <c r="K87">
        <v>1.6</v>
      </c>
      <c r="L87" t="s">
        <v>74</v>
      </c>
      <c r="M87" s="10">
        <f t="shared" si="3"/>
        <v>465.84989522003798</v>
      </c>
      <c r="O87">
        <v>16</v>
      </c>
      <c r="P87" t="s">
        <v>84</v>
      </c>
      <c r="Q87" s="10">
        <f t="shared" si="4"/>
        <v>290.53118451252374</v>
      </c>
      <c r="S87">
        <v>1.6</v>
      </c>
      <c r="T87" t="s">
        <v>74</v>
      </c>
      <c r="U87" s="10">
        <f t="shared" si="5"/>
        <v>276.15038720959279</v>
      </c>
    </row>
    <row r="88" spans="3:21" x14ac:dyDescent="0.25">
      <c r="C88">
        <v>17</v>
      </c>
      <c r="D88" t="s">
        <v>84</v>
      </c>
      <c r="E88" s="10">
        <f t="shared" si="1"/>
        <v>537.05064993276562</v>
      </c>
      <c r="G88">
        <v>17</v>
      </c>
      <c r="H88" t="s">
        <v>84</v>
      </c>
      <c r="I88" s="10">
        <f t="shared" si="2"/>
        <v>348.3887584311766</v>
      </c>
      <c r="K88">
        <v>1.7000000000000002</v>
      </c>
      <c r="L88" t="s">
        <v>74</v>
      </c>
      <c r="M88" s="10">
        <f t="shared" si="3"/>
        <v>495.06853607424409</v>
      </c>
      <c r="O88">
        <v>17</v>
      </c>
      <c r="P88" t="s">
        <v>84</v>
      </c>
      <c r="Q88" s="10">
        <f t="shared" si="4"/>
        <v>308.79283504640262</v>
      </c>
      <c r="S88">
        <v>1.7000000000000002</v>
      </c>
      <c r="T88" t="s">
        <v>74</v>
      </c>
      <c r="U88" s="10">
        <f t="shared" si="5"/>
        <v>290.28478641019234</v>
      </c>
    </row>
    <row r="89" spans="3:21" x14ac:dyDescent="0.25">
      <c r="C89">
        <v>18</v>
      </c>
      <c r="D89" t="s">
        <v>84</v>
      </c>
      <c r="E89" s="10">
        <f t="shared" si="1"/>
        <v>568.64186463469298</v>
      </c>
      <c r="G89">
        <v>18</v>
      </c>
      <c r="H89" t="s">
        <v>84</v>
      </c>
      <c r="I89" s="10">
        <f t="shared" si="2"/>
        <v>362.52315763177614</v>
      </c>
      <c r="K89">
        <v>1.8</v>
      </c>
      <c r="L89" t="s">
        <v>74</v>
      </c>
      <c r="M89" s="10">
        <f t="shared" si="3"/>
        <v>524.28717692845032</v>
      </c>
      <c r="O89">
        <v>18</v>
      </c>
      <c r="P89" t="s">
        <v>84</v>
      </c>
      <c r="Q89" s="10">
        <f t="shared" si="4"/>
        <v>327.05448558028144</v>
      </c>
      <c r="S89">
        <v>1.8</v>
      </c>
      <c r="T89" t="s">
        <v>74</v>
      </c>
      <c r="U89" s="10">
        <f t="shared" si="5"/>
        <v>304.41918561079189</v>
      </c>
    </row>
    <row r="90" spans="3:21" x14ac:dyDescent="0.25">
      <c r="C90">
        <v>19</v>
      </c>
      <c r="D90" t="s">
        <v>84</v>
      </c>
      <c r="E90" s="10">
        <f t="shared" si="1"/>
        <v>600.23307933662034</v>
      </c>
      <c r="G90">
        <v>19</v>
      </c>
      <c r="H90" t="s">
        <v>84</v>
      </c>
      <c r="I90" s="10">
        <f t="shared" si="2"/>
        <v>376.65755683237569</v>
      </c>
      <c r="K90">
        <v>1.9000000000000001</v>
      </c>
      <c r="L90" t="s">
        <v>74</v>
      </c>
      <c r="M90" s="10">
        <f t="shared" si="3"/>
        <v>553.50581778265655</v>
      </c>
      <c r="O90">
        <v>19</v>
      </c>
      <c r="P90" t="s">
        <v>84</v>
      </c>
      <c r="Q90" s="10">
        <f t="shared" si="4"/>
        <v>345.31613611416032</v>
      </c>
      <c r="S90">
        <v>1.9000000000000001</v>
      </c>
      <c r="T90" t="s">
        <v>74</v>
      </c>
      <c r="U90" s="10">
        <f t="shared" si="5"/>
        <v>318.55358481139143</v>
      </c>
    </row>
    <row r="91" spans="3:21" x14ac:dyDescent="0.25">
      <c r="C91">
        <v>20</v>
      </c>
      <c r="D91" t="s">
        <v>84</v>
      </c>
      <c r="E91" s="10">
        <f t="shared" si="1"/>
        <v>631.82429403854781</v>
      </c>
      <c r="G91">
        <v>20</v>
      </c>
      <c r="H91" t="s">
        <v>84</v>
      </c>
      <c r="I91" s="10">
        <f t="shared" si="2"/>
        <v>390.79195603297524</v>
      </c>
      <c r="K91">
        <v>2</v>
      </c>
      <c r="L91" t="s">
        <v>74</v>
      </c>
      <c r="M91" s="10">
        <f t="shared" si="3"/>
        <v>582.72445863686266</v>
      </c>
      <c r="O91">
        <v>20</v>
      </c>
      <c r="P91" t="s">
        <v>84</v>
      </c>
      <c r="Q91" s="10">
        <f t="shared" si="4"/>
        <v>363.57778664803914</v>
      </c>
      <c r="S91">
        <v>2</v>
      </c>
      <c r="T91" t="s">
        <v>74</v>
      </c>
      <c r="U91" s="10">
        <f t="shared" si="5"/>
        <v>332.68798401199098</v>
      </c>
    </row>
    <row r="92" spans="3:21" x14ac:dyDescent="0.25">
      <c r="C92">
        <v>21</v>
      </c>
      <c r="D92" t="s">
        <v>84</v>
      </c>
      <c r="E92" s="10">
        <f t="shared" si="1"/>
        <v>663.41550874047516</v>
      </c>
      <c r="G92">
        <v>21</v>
      </c>
      <c r="H92" t="s">
        <v>84</v>
      </c>
      <c r="I92" s="10">
        <f t="shared" si="2"/>
        <v>404.92635523357478</v>
      </c>
      <c r="K92">
        <v>2.1</v>
      </c>
      <c r="L92" t="s">
        <v>74</v>
      </c>
      <c r="M92" s="10">
        <f t="shared" si="3"/>
        <v>611.94309949106878</v>
      </c>
      <c r="O92">
        <v>21</v>
      </c>
      <c r="P92" t="s">
        <v>84</v>
      </c>
      <c r="Q92" s="10">
        <f t="shared" si="4"/>
        <v>381.83943718191802</v>
      </c>
      <c r="S92">
        <v>2.1</v>
      </c>
      <c r="T92" t="s">
        <v>74</v>
      </c>
      <c r="U92" s="10">
        <f t="shared" si="5"/>
        <v>346.82238321259052</v>
      </c>
    </row>
    <row r="93" spans="3:21" x14ac:dyDescent="0.25">
      <c r="C93">
        <v>22</v>
      </c>
      <c r="D93" t="s">
        <v>84</v>
      </c>
      <c r="E93" s="10">
        <f t="shared" si="1"/>
        <v>695.00672344240252</v>
      </c>
      <c r="G93">
        <v>22</v>
      </c>
      <c r="H93" t="s">
        <v>84</v>
      </c>
      <c r="I93" s="10">
        <f t="shared" si="2"/>
        <v>419.06075443417433</v>
      </c>
      <c r="K93">
        <v>2.2000000000000002</v>
      </c>
      <c r="L93" t="s">
        <v>74</v>
      </c>
      <c r="M93" s="10">
        <f t="shared" si="3"/>
        <v>641.16174034527501</v>
      </c>
      <c r="O93">
        <v>22</v>
      </c>
      <c r="P93" t="s">
        <v>84</v>
      </c>
      <c r="Q93" s="10">
        <f t="shared" si="4"/>
        <v>400.10108771579689</v>
      </c>
      <c r="S93">
        <v>2.2000000000000002</v>
      </c>
      <c r="T93" t="s">
        <v>74</v>
      </c>
      <c r="U93" s="10">
        <f t="shared" si="5"/>
        <v>360.95678241319007</v>
      </c>
    </row>
    <row r="94" spans="3:21" x14ac:dyDescent="0.25">
      <c r="C94">
        <v>23</v>
      </c>
      <c r="D94" t="s">
        <v>84</v>
      </c>
      <c r="E94" s="10">
        <f t="shared" si="1"/>
        <v>726.59793814432987</v>
      </c>
      <c r="G94">
        <v>23</v>
      </c>
      <c r="H94" t="s">
        <v>84</v>
      </c>
      <c r="I94" s="10">
        <f t="shared" si="2"/>
        <v>433.19515363477387</v>
      </c>
      <c r="K94">
        <v>2.3000000000000003</v>
      </c>
      <c r="L94" t="s">
        <v>74</v>
      </c>
      <c r="M94" s="10">
        <f t="shared" si="3"/>
        <v>670.38038119948123</v>
      </c>
      <c r="O94">
        <v>23</v>
      </c>
      <c r="P94" t="s">
        <v>84</v>
      </c>
      <c r="Q94" s="10">
        <f t="shared" si="4"/>
        <v>418.36273824967571</v>
      </c>
      <c r="S94">
        <v>2.3000000000000003</v>
      </c>
      <c r="T94" t="s">
        <v>74</v>
      </c>
      <c r="U94" s="10">
        <f t="shared" si="5"/>
        <v>375.09118161378967</v>
      </c>
    </row>
    <row r="95" spans="3:21" x14ac:dyDescent="0.25">
      <c r="C95">
        <v>24</v>
      </c>
      <c r="D95" t="s">
        <v>84</v>
      </c>
      <c r="E95" s="10">
        <f t="shared" si="1"/>
        <v>758.18915284625734</v>
      </c>
      <c r="G95">
        <v>24</v>
      </c>
      <c r="H95" t="s">
        <v>84</v>
      </c>
      <c r="I95" s="10">
        <f t="shared" si="2"/>
        <v>447.32955283537348</v>
      </c>
      <c r="K95">
        <v>2.4000000000000004</v>
      </c>
      <c r="L95" t="s">
        <v>74</v>
      </c>
      <c r="M95" s="10">
        <f t="shared" si="3"/>
        <v>699.59902205368746</v>
      </c>
      <c r="O95">
        <v>24</v>
      </c>
      <c r="P95" t="s">
        <v>84</v>
      </c>
      <c r="Q95" s="10">
        <f t="shared" si="4"/>
        <v>436.62438878355459</v>
      </c>
      <c r="S95">
        <v>2.4000000000000004</v>
      </c>
      <c r="T95" t="s">
        <v>74</v>
      </c>
      <c r="U95" s="10">
        <f t="shared" si="5"/>
        <v>389.22558081438922</v>
      </c>
    </row>
    <row r="96" spans="3:21" x14ac:dyDescent="0.25">
      <c r="C96">
        <v>25</v>
      </c>
      <c r="D96" t="s">
        <v>84</v>
      </c>
      <c r="E96" s="10">
        <f t="shared" si="1"/>
        <v>789.7803675481847</v>
      </c>
      <c r="G96">
        <v>25</v>
      </c>
      <c r="H96" t="s">
        <v>84</v>
      </c>
      <c r="I96" s="10">
        <f t="shared" si="2"/>
        <v>461.46395203597302</v>
      </c>
      <c r="K96">
        <v>2.5</v>
      </c>
      <c r="L96" t="s">
        <v>74</v>
      </c>
      <c r="M96" s="10">
        <f t="shared" si="3"/>
        <v>728.81766290789346</v>
      </c>
      <c r="O96">
        <v>25</v>
      </c>
      <c r="P96" t="s">
        <v>84</v>
      </c>
      <c r="Q96" s="10">
        <f t="shared" si="4"/>
        <v>454.88603931743347</v>
      </c>
      <c r="S96">
        <v>2.5</v>
      </c>
      <c r="T96" t="s">
        <v>74</v>
      </c>
      <c r="U96" s="10">
        <f t="shared" si="5"/>
        <v>403.35998001498876</v>
      </c>
    </row>
    <row r="97" spans="3:21" x14ac:dyDescent="0.25">
      <c r="C97">
        <v>26</v>
      </c>
      <c r="D97" t="s">
        <v>84</v>
      </c>
      <c r="E97" s="10">
        <f t="shared" si="1"/>
        <v>821.37158225011206</v>
      </c>
      <c r="G97">
        <v>26</v>
      </c>
      <c r="H97" t="s">
        <v>84</v>
      </c>
      <c r="I97" s="10">
        <f t="shared" si="2"/>
        <v>475.59835123657257</v>
      </c>
      <c r="K97">
        <v>2.6</v>
      </c>
      <c r="L97" t="s">
        <v>74</v>
      </c>
      <c r="M97" s="10">
        <f t="shared" si="3"/>
        <v>758.03630376209969</v>
      </c>
      <c r="O97">
        <v>26</v>
      </c>
      <c r="P97" t="s">
        <v>84</v>
      </c>
      <c r="Q97" s="10">
        <f t="shared" si="4"/>
        <v>473.14768985131229</v>
      </c>
      <c r="S97">
        <v>2.6</v>
      </c>
      <c r="T97" t="s">
        <v>74</v>
      </c>
      <c r="U97" s="10">
        <f t="shared" si="5"/>
        <v>417.49437921558831</v>
      </c>
    </row>
    <row r="98" spans="3:21" x14ac:dyDescent="0.25">
      <c r="C98">
        <v>27</v>
      </c>
      <c r="D98" t="s">
        <v>84</v>
      </c>
      <c r="E98" s="10">
        <f t="shared" si="1"/>
        <v>852.96279695203953</v>
      </c>
      <c r="G98">
        <v>27</v>
      </c>
      <c r="H98" t="s">
        <v>84</v>
      </c>
      <c r="I98" s="10">
        <f t="shared" si="2"/>
        <v>489.73275043717211</v>
      </c>
      <c r="K98">
        <v>2.7</v>
      </c>
      <c r="L98" t="s">
        <v>74</v>
      </c>
      <c r="M98" s="10">
        <f t="shared" si="3"/>
        <v>787.25494461630592</v>
      </c>
      <c r="O98">
        <v>27</v>
      </c>
      <c r="P98" t="s">
        <v>84</v>
      </c>
      <c r="Q98" s="10">
        <f t="shared" si="4"/>
        <v>491.40934038519117</v>
      </c>
      <c r="S98">
        <v>2.7</v>
      </c>
      <c r="T98" t="s">
        <v>74</v>
      </c>
      <c r="U98" s="10">
        <f t="shared" si="5"/>
        <v>431.62877841618786</v>
      </c>
    </row>
    <row r="99" spans="3:21" x14ac:dyDescent="0.25">
      <c r="C99">
        <v>28</v>
      </c>
      <c r="D99" t="s">
        <v>84</v>
      </c>
      <c r="E99" s="10">
        <f t="shared" si="1"/>
        <v>884.55401165396688</v>
      </c>
      <c r="G99">
        <v>28</v>
      </c>
      <c r="H99" t="s">
        <v>84</v>
      </c>
      <c r="I99" s="10">
        <f t="shared" si="2"/>
        <v>503.86714963777166</v>
      </c>
      <c r="K99">
        <v>2.8000000000000003</v>
      </c>
      <c r="L99" t="s">
        <v>74</v>
      </c>
      <c r="M99" s="10">
        <f t="shared" si="3"/>
        <v>816.47358547051215</v>
      </c>
      <c r="O99">
        <v>28</v>
      </c>
      <c r="P99" t="s">
        <v>84</v>
      </c>
      <c r="Q99" s="10">
        <f t="shared" si="4"/>
        <v>509.67099091907005</v>
      </c>
      <c r="S99">
        <v>2.8000000000000003</v>
      </c>
      <c r="T99" t="s">
        <v>74</v>
      </c>
      <c r="U99" s="10">
        <f t="shared" si="5"/>
        <v>445.76317761678746</v>
      </c>
    </row>
    <row r="100" spans="3:21" x14ac:dyDescent="0.25">
      <c r="C100">
        <v>29</v>
      </c>
      <c r="D100" t="s">
        <v>84</v>
      </c>
      <c r="E100" s="10">
        <f t="shared" si="1"/>
        <v>916.14522635589424</v>
      </c>
      <c r="G100">
        <v>29</v>
      </c>
      <c r="H100" t="s">
        <v>84</v>
      </c>
      <c r="I100" s="10">
        <f t="shared" si="2"/>
        <v>518.00154883837115</v>
      </c>
      <c r="K100">
        <v>2.9000000000000004</v>
      </c>
      <c r="L100" t="s">
        <v>74</v>
      </c>
      <c r="M100" s="10">
        <f t="shared" si="3"/>
        <v>845.69222632471826</v>
      </c>
      <c r="O100">
        <v>29</v>
      </c>
      <c r="P100" t="s">
        <v>84</v>
      </c>
      <c r="Q100" s="10">
        <f t="shared" si="4"/>
        <v>527.93264145294893</v>
      </c>
      <c r="S100">
        <v>2.9000000000000004</v>
      </c>
      <c r="T100" t="s">
        <v>74</v>
      </c>
      <c r="U100" s="10">
        <f t="shared" si="5"/>
        <v>459.89757681738701</v>
      </c>
    </row>
    <row r="101" spans="3:21" x14ac:dyDescent="0.25">
      <c r="C101">
        <v>30</v>
      </c>
      <c r="D101" t="s">
        <v>84</v>
      </c>
      <c r="E101" s="10">
        <f t="shared" si="1"/>
        <v>947.73644105782159</v>
      </c>
      <c r="G101">
        <v>30</v>
      </c>
      <c r="H101" t="s">
        <v>84</v>
      </c>
      <c r="I101" s="10">
        <f t="shared" si="2"/>
        <v>532.1359480389707</v>
      </c>
      <c r="K101">
        <v>3</v>
      </c>
      <c r="L101" t="s">
        <v>74</v>
      </c>
      <c r="M101" s="10">
        <f t="shared" si="3"/>
        <v>874.91086717892438</v>
      </c>
      <c r="O101">
        <v>30</v>
      </c>
      <c r="P101" t="s">
        <v>84</v>
      </c>
      <c r="Q101" s="10">
        <f t="shared" si="4"/>
        <v>546.19429198682769</v>
      </c>
      <c r="S101">
        <v>3</v>
      </c>
      <c r="T101" t="s">
        <v>74</v>
      </c>
      <c r="U101" s="10">
        <f t="shared" si="5"/>
        <v>474.03197601798649</v>
      </c>
    </row>
    <row r="102" spans="3:21" x14ac:dyDescent="0.25">
      <c r="C102">
        <v>31</v>
      </c>
      <c r="D102" t="s">
        <v>84</v>
      </c>
      <c r="E102" s="10">
        <f t="shared" si="1"/>
        <v>979.32765575974906</v>
      </c>
      <c r="G102">
        <v>31</v>
      </c>
      <c r="H102" t="s">
        <v>84</v>
      </c>
      <c r="I102" s="10">
        <f t="shared" si="2"/>
        <v>546.27034723957024</v>
      </c>
      <c r="K102">
        <v>3.1</v>
      </c>
      <c r="L102" t="s">
        <v>74</v>
      </c>
      <c r="M102" s="10">
        <f t="shared" si="3"/>
        <v>904.12950803313061</v>
      </c>
      <c r="O102">
        <v>31</v>
      </c>
      <c r="P102" t="s">
        <v>84</v>
      </c>
      <c r="Q102" s="10">
        <f t="shared" si="4"/>
        <v>564.45594252070657</v>
      </c>
      <c r="S102">
        <v>3.1</v>
      </c>
      <c r="T102" t="s">
        <v>74</v>
      </c>
      <c r="U102" s="10">
        <f t="shared" si="5"/>
        <v>488.16637521858604</v>
      </c>
    </row>
    <row r="103" spans="3:21" x14ac:dyDescent="0.25">
      <c r="C103">
        <v>32</v>
      </c>
      <c r="D103" t="s">
        <v>84</v>
      </c>
      <c r="E103" s="10">
        <f t="shared" si="1"/>
        <v>1010.9188704616764</v>
      </c>
      <c r="G103">
        <v>32</v>
      </c>
      <c r="H103" t="s">
        <v>84</v>
      </c>
      <c r="I103" s="10">
        <f t="shared" si="2"/>
        <v>560.40474644016979</v>
      </c>
      <c r="K103">
        <v>3.2</v>
      </c>
      <c r="L103" t="s">
        <v>74</v>
      </c>
      <c r="M103" s="10">
        <f t="shared" si="3"/>
        <v>933.34814888733672</v>
      </c>
      <c r="O103">
        <v>32</v>
      </c>
      <c r="P103" t="s">
        <v>84</v>
      </c>
      <c r="Q103" s="10">
        <f t="shared" si="4"/>
        <v>582.71759305458545</v>
      </c>
      <c r="S103">
        <v>3.2</v>
      </c>
      <c r="T103" t="s">
        <v>74</v>
      </c>
      <c r="U103" s="10">
        <f t="shared" si="5"/>
        <v>502.30077441918559</v>
      </c>
    </row>
    <row r="104" spans="3:21" x14ac:dyDescent="0.25">
      <c r="C104">
        <v>33</v>
      </c>
      <c r="D104" t="s">
        <v>84</v>
      </c>
      <c r="E104" s="10">
        <f t="shared" si="1"/>
        <v>1042.5100851636039</v>
      </c>
      <c r="G104">
        <v>33</v>
      </c>
      <c r="H104" t="s">
        <v>84</v>
      </c>
      <c r="I104" s="10">
        <f t="shared" si="2"/>
        <v>574.53914564076933</v>
      </c>
      <c r="K104">
        <v>3.3000000000000003</v>
      </c>
      <c r="L104" t="s">
        <v>74</v>
      </c>
      <c r="M104" s="10">
        <f t="shared" si="3"/>
        <v>962.56678974154283</v>
      </c>
      <c r="O104">
        <v>33</v>
      </c>
      <c r="P104" t="s">
        <v>84</v>
      </c>
      <c r="Q104" s="10">
        <f t="shared" si="4"/>
        <v>600.97924358846433</v>
      </c>
      <c r="S104">
        <v>3.3000000000000003</v>
      </c>
      <c r="T104" t="s">
        <v>74</v>
      </c>
      <c r="U104" s="10">
        <f t="shared" si="5"/>
        <v>516.43517361978513</v>
      </c>
    </row>
    <row r="105" spans="3:21" x14ac:dyDescent="0.25">
      <c r="C105">
        <v>34</v>
      </c>
      <c r="D105" t="s">
        <v>84</v>
      </c>
      <c r="E105" s="10">
        <f t="shared" si="1"/>
        <v>1074.1012998655312</v>
      </c>
      <c r="G105">
        <v>34</v>
      </c>
      <c r="H105" t="s">
        <v>84</v>
      </c>
      <c r="I105" s="10">
        <f t="shared" si="2"/>
        <v>588.67354484136888</v>
      </c>
      <c r="K105">
        <v>3.4000000000000004</v>
      </c>
      <c r="L105" t="s">
        <v>74</v>
      </c>
      <c r="M105" s="10">
        <f t="shared" si="3"/>
        <v>991.78543059574906</v>
      </c>
      <c r="O105">
        <v>34</v>
      </c>
      <c r="P105" t="s">
        <v>84</v>
      </c>
      <c r="Q105" s="10">
        <f t="shared" si="4"/>
        <v>619.24089412234321</v>
      </c>
      <c r="S105">
        <v>3.4000000000000004</v>
      </c>
      <c r="T105" t="s">
        <v>74</v>
      </c>
      <c r="U105" s="10">
        <f t="shared" si="5"/>
        <v>530.56957282038468</v>
      </c>
    </row>
    <row r="106" spans="3:21" x14ac:dyDescent="0.25">
      <c r="C106">
        <v>35</v>
      </c>
      <c r="D106" t="s">
        <v>84</v>
      </c>
      <c r="E106" s="10">
        <f t="shared" si="1"/>
        <v>1105.6925145674586</v>
      </c>
      <c r="G106">
        <v>35</v>
      </c>
      <c r="H106" t="s">
        <v>84</v>
      </c>
      <c r="I106" s="10">
        <f t="shared" si="2"/>
        <v>602.80794404196843</v>
      </c>
      <c r="K106">
        <v>3.5</v>
      </c>
      <c r="L106" t="s">
        <v>74</v>
      </c>
      <c r="M106" s="10">
        <f t="shared" si="3"/>
        <v>1021.0040714499553</v>
      </c>
      <c r="O106">
        <v>35</v>
      </c>
      <c r="P106" t="s">
        <v>84</v>
      </c>
      <c r="Q106" s="10">
        <f t="shared" si="4"/>
        <v>637.50254465622197</v>
      </c>
      <c r="S106">
        <v>3.5</v>
      </c>
      <c r="T106" t="s">
        <v>74</v>
      </c>
      <c r="U106" s="10">
        <f t="shared" si="5"/>
        <v>544.70397202098422</v>
      </c>
    </row>
    <row r="107" spans="3:21" x14ac:dyDescent="0.25">
      <c r="C107">
        <v>36</v>
      </c>
      <c r="D107" t="s">
        <v>84</v>
      </c>
      <c r="E107" s="10">
        <f t="shared" si="1"/>
        <v>1137.283729269386</v>
      </c>
      <c r="G107">
        <v>36</v>
      </c>
      <c r="H107" t="s">
        <v>84</v>
      </c>
      <c r="I107" s="10">
        <f t="shared" si="2"/>
        <v>616.94234324256797</v>
      </c>
      <c r="K107">
        <v>3.6</v>
      </c>
      <c r="L107" t="s">
        <v>74</v>
      </c>
      <c r="M107" s="10">
        <f t="shared" si="3"/>
        <v>1050.2227123041614</v>
      </c>
      <c r="O107">
        <v>36</v>
      </c>
      <c r="P107" t="s">
        <v>84</v>
      </c>
      <c r="Q107" s="10">
        <f t="shared" si="4"/>
        <v>655.76419519010085</v>
      </c>
      <c r="S107">
        <v>3.6</v>
      </c>
      <c r="T107" t="s">
        <v>74</v>
      </c>
      <c r="U107" s="10">
        <f t="shared" si="5"/>
        <v>558.83837122158377</v>
      </c>
    </row>
    <row r="108" spans="3:21" x14ac:dyDescent="0.25">
      <c r="C108">
        <v>37</v>
      </c>
      <c r="D108" t="s">
        <v>84</v>
      </c>
      <c r="E108" s="10">
        <f t="shared" si="1"/>
        <v>1168.8749439713133</v>
      </c>
      <c r="G108">
        <v>37</v>
      </c>
      <c r="H108" t="s">
        <v>84</v>
      </c>
      <c r="I108" s="10">
        <f t="shared" si="2"/>
        <v>631.07674244316752</v>
      </c>
      <c r="K108">
        <v>3.7</v>
      </c>
      <c r="L108" t="s">
        <v>74</v>
      </c>
      <c r="M108" s="10">
        <f t="shared" si="3"/>
        <v>1079.4413531583675</v>
      </c>
      <c r="O108">
        <v>37</v>
      </c>
      <c r="P108" t="s">
        <v>84</v>
      </c>
      <c r="Q108" s="10">
        <f t="shared" si="4"/>
        <v>674.02584572397973</v>
      </c>
      <c r="S108">
        <v>3.7</v>
      </c>
      <c r="T108" t="s">
        <v>74</v>
      </c>
      <c r="U108" s="10">
        <f t="shared" si="5"/>
        <v>572.97277042218332</v>
      </c>
    </row>
    <row r="109" spans="3:21" x14ac:dyDescent="0.25">
      <c r="C109">
        <v>38</v>
      </c>
      <c r="D109" t="s">
        <v>84</v>
      </c>
      <c r="E109" s="10">
        <f t="shared" si="1"/>
        <v>1200.4661586732407</v>
      </c>
      <c r="G109">
        <v>38</v>
      </c>
      <c r="H109" t="s">
        <v>84</v>
      </c>
      <c r="I109" s="10">
        <f t="shared" si="2"/>
        <v>645.21114164376706</v>
      </c>
      <c r="K109">
        <v>3.8000000000000003</v>
      </c>
      <c r="L109" t="s">
        <v>74</v>
      </c>
      <c r="M109" s="10">
        <f t="shared" si="3"/>
        <v>1108.6599940125739</v>
      </c>
      <c r="O109">
        <v>38</v>
      </c>
      <c r="P109" t="s">
        <v>84</v>
      </c>
      <c r="Q109" s="10">
        <f t="shared" si="4"/>
        <v>692.28749625785861</v>
      </c>
      <c r="S109">
        <v>3.8000000000000003</v>
      </c>
      <c r="T109" t="s">
        <v>74</v>
      </c>
      <c r="U109" s="10">
        <f t="shared" si="5"/>
        <v>587.10716962278286</v>
      </c>
    </row>
    <row r="110" spans="3:21" x14ac:dyDescent="0.25">
      <c r="C110">
        <v>39</v>
      </c>
      <c r="D110" t="s">
        <v>84</v>
      </c>
      <c r="E110" s="10">
        <f t="shared" si="1"/>
        <v>1232.057373375168</v>
      </c>
      <c r="G110">
        <v>39</v>
      </c>
      <c r="H110" t="s">
        <v>84</v>
      </c>
      <c r="I110" s="10">
        <f t="shared" si="2"/>
        <v>659.34554084436661</v>
      </c>
      <c r="K110">
        <v>3.9000000000000004</v>
      </c>
      <c r="L110" t="s">
        <v>74</v>
      </c>
      <c r="M110" s="10">
        <f t="shared" si="3"/>
        <v>1137.87863486678</v>
      </c>
      <c r="O110">
        <v>39</v>
      </c>
      <c r="P110" t="s">
        <v>84</v>
      </c>
      <c r="Q110" s="10">
        <f t="shared" si="4"/>
        <v>710.54914679173748</v>
      </c>
      <c r="S110">
        <v>3.9000000000000004</v>
      </c>
      <c r="T110" t="s">
        <v>74</v>
      </c>
      <c r="U110" s="10">
        <f t="shared" si="5"/>
        <v>601.24156882338241</v>
      </c>
    </row>
    <row r="111" spans="3:21" x14ac:dyDescent="0.25">
      <c r="C111">
        <v>40</v>
      </c>
      <c r="D111" t="s">
        <v>84</v>
      </c>
      <c r="E111" s="10">
        <f t="shared" si="1"/>
        <v>1263.6485880770956</v>
      </c>
      <c r="G111">
        <v>40</v>
      </c>
      <c r="H111" t="s">
        <v>84</v>
      </c>
      <c r="I111" s="10">
        <f t="shared" si="2"/>
        <v>673.47994004496616</v>
      </c>
      <c r="K111">
        <v>4</v>
      </c>
      <c r="L111" t="s">
        <v>74</v>
      </c>
      <c r="M111" s="10">
        <f t="shared" si="3"/>
        <v>1167.0972757209861</v>
      </c>
      <c r="O111">
        <v>40</v>
      </c>
      <c r="P111" t="s">
        <v>84</v>
      </c>
      <c r="Q111" s="10">
        <f t="shared" si="4"/>
        <v>728.81079732561625</v>
      </c>
      <c r="S111">
        <v>4</v>
      </c>
      <c r="T111" t="s">
        <v>74</v>
      </c>
      <c r="U111" s="10">
        <f t="shared" si="5"/>
        <v>615.37596802398195</v>
      </c>
    </row>
    <row r="112" spans="3:21" x14ac:dyDescent="0.25">
      <c r="C112">
        <v>41</v>
      </c>
      <c r="D112" t="s">
        <v>84</v>
      </c>
      <c r="E112" s="10">
        <f t="shared" si="1"/>
        <v>1295.239802779023</v>
      </c>
      <c r="G112">
        <v>41</v>
      </c>
      <c r="H112" t="s">
        <v>84</v>
      </c>
      <c r="I112" s="10">
        <f t="shared" si="2"/>
        <v>687.6143392455657</v>
      </c>
      <c r="K112">
        <v>4.1000000000000005</v>
      </c>
      <c r="L112" t="s">
        <v>74</v>
      </c>
      <c r="M112" s="10">
        <f t="shared" si="3"/>
        <v>1196.3159165751924</v>
      </c>
      <c r="O112">
        <v>41</v>
      </c>
      <c r="P112" t="s">
        <v>84</v>
      </c>
      <c r="Q112" s="10">
        <f t="shared" si="4"/>
        <v>747.07244785949513</v>
      </c>
      <c r="S112">
        <v>4.1000000000000005</v>
      </c>
      <c r="T112" t="s">
        <v>74</v>
      </c>
      <c r="U112" s="10">
        <f t="shared" si="5"/>
        <v>629.51036722458161</v>
      </c>
    </row>
    <row r="113" spans="3:21" x14ac:dyDescent="0.25">
      <c r="C113">
        <v>42</v>
      </c>
      <c r="D113" t="s">
        <v>84</v>
      </c>
      <c r="E113" s="10">
        <f t="shared" si="1"/>
        <v>1326.8310174809503</v>
      </c>
      <c r="G113">
        <v>42</v>
      </c>
      <c r="H113" t="s">
        <v>84</v>
      </c>
      <c r="I113" s="10">
        <f t="shared" si="2"/>
        <v>701.74873844616525</v>
      </c>
      <c r="K113">
        <v>4.2</v>
      </c>
      <c r="L113" t="s">
        <v>74</v>
      </c>
      <c r="M113" s="10">
        <f t="shared" si="3"/>
        <v>1225.5345574293983</v>
      </c>
      <c r="O113">
        <v>42</v>
      </c>
      <c r="P113" t="s">
        <v>84</v>
      </c>
      <c r="Q113" s="10">
        <f t="shared" si="4"/>
        <v>765.33409839337401</v>
      </c>
      <c r="S113">
        <v>4.2</v>
      </c>
      <c r="T113" t="s">
        <v>74</v>
      </c>
      <c r="U113" s="10">
        <f t="shared" si="5"/>
        <v>643.64476642518105</v>
      </c>
    </row>
    <row r="114" spans="3:21" x14ac:dyDescent="0.25">
      <c r="C114">
        <v>43</v>
      </c>
      <c r="D114" t="s">
        <v>84</v>
      </c>
      <c r="E114" s="10">
        <f t="shared" si="1"/>
        <v>1358.4222321828777</v>
      </c>
      <c r="G114">
        <v>43</v>
      </c>
      <c r="H114" t="s">
        <v>84</v>
      </c>
      <c r="I114" s="10">
        <f t="shared" si="2"/>
        <v>715.88313764676479</v>
      </c>
      <c r="K114">
        <v>4.3</v>
      </c>
      <c r="L114" t="s">
        <v>74</v>
      </c>
      <c r="M114" s="10">
        <f t="shared" si="3"/>
        <v>1254.7531982836047</v>
      </c>
      <c r="O114">
        <v>43</v>
      </c>
      <c r="P114" t="s">
        <v>84</v>
      </c>
      <c r="Q114" s="10">
        <f t="shared" si="4"/>
        <v>783.59574892725288</v>
      </c>
      <c r="S114">
        <v>4.3</v>
      </c>
      <c r="T114" t="s">
        <v>74</v>
      </c>
      <c r="U114" s="10">
        <f t="shared" si="5"/>
        <v>657.77916562578059</v>
      </c>
    </row>
    <row r="115" spans="3:21" x14ac:dyDescent="0.25">
      <c r="C115">
        <v>44</v>
      </c>
      <c r="D115" t="s">
        <v>84</v>
      </c>
      <c r="E115" s="10">
        <f t="shared" si="1"/>
        <v>1390.013446884805</v>
      </c>
      <c r="G115">
        <v>44</v>
      </c>
      <c r="H115" t="s">
        <v>84</v>
      </c>
      <c r="I115" s="10">
        <f t="shared" si="2"/>
        <v>730.01753684736434</v>
      </c>
      <c r="K115">
        <v>4.4000000000000004</v>
      </c>
      <c r="L115" t="s">
        <v>74</v>
      </c>
      <c r="M115" s="10">
        <f t="shared" si="3"/>
        <v>1283.9718391378108</v>
      </c>
      <c r="O115">
        <v>44</v>
      </c>
      <c r="P115" t="s">
        <v>84</v>
      </c>
      <c r="Q115" s="10">
        <f t="shared" si="4"/>
        <v>801.85739946113176</v>
      </c>
      <c r="S115">
        <v>4.4000000000000004</v>
      </c>
      <c r="T115" t="s">
        <v>74</v>
      </c>
      <c r="U115" s="10">
        <f t="shared" si="5"/>
        <v>671.91356482638014</v>
      </c>
    </row>
    <row r="116" spans="3:21" x14ac:dyDescent="0.25">
      <c r="C116">
        <v>45</v>
      </c>
      <c r="D116" t="s">
        <v>84</v>
      </c>
      <c r="E116" s="10">
        <f t="shared" si="1"/>
        <v>1421.6046615867324</v>
      </c>
      <c r="G116">
        <v>45</v>
      </c>
      <c r="H116" t="s">
        <v>84</v>
      </c>
      <c r="I116" s="10">
        <f t="shared" si="2"/>
        <v>744.15193604796389</v>
      </c>
      <c r="K116">
        <v>4.5</v>
      </c>
      <c r="L116" t="s">
        <v>74</v>
      </c>
      <c r="M116" s="10">
        <f t="shared" si="3"/>
        <v>1313.1904799920169</v>
      </c>
      <c r="O116">
        <v>45</v>
      </c>
      <c r="P116" t="s">
        <v>84</v>
      </c>
      <c r="Q116" s="10">
        <f t="shared" si="4"/>
        <v>820.11904999501064</v>
      </c>
      <c r="S116">
        <v>4.5</v>
      </c>
      <c r="T116" t="s">
        <v>74</v>
      </c>
      <c r="U116" s="10">
        <f t="shared" si="5"/>
        <v>686.04796402697968</v>
      </c>
    </row>
    <row r="117" spans="3:21" x14ac:dyDescent="0.25">
      <c r="C117">
        <v>46</v>
      </c>
      <c r="D117" t="s">
        <v>84</v>
      </c>
      <c r="E117" s="10">
        <f t="shared" si="1"/>
        <v>1453.1958762886597</v>
      </c>
      <c r="G117">
        <v>46</v>
      </c>
      <c r="H117" t="s">
        <v>84</v>
      </c>
      <c r="I117" s="10">
        <f t="shared" si="2"/>
        <v>758.28633524856343</v>
      </c>
      <c r="K117">
        <v>4.6000000000000005</v>
      </c>
      <c r="L117" t="s">
        <v>74</v>
      </c>
      <c r="M117" s="10">
        <f t="shared" si="3"/>
        <v>1342.4091208462232</v>
      </c>
      <c r="O117">
        <v>46</v>
      </c>
      <c r="P117" t="s">
        <v>84</v>
      </c>
      <c r="Q117" s="10">
        <f t="shared" si="4"/>
        <v>838.38070052888941</v>
      </c>
      <c r="S117">
        <v>4.6000000000000005</v>
      </c>
      <c r="T117" t="s">
        <v>74</v>
      </c>
      <c r="U117" s="10">
        <f t="shared" si="5"/>
        <v>700.18236322757934</v>
      </c>
    </row>
    <row r="118" spans="3:21" x14ac:dyDescent="0.25">
      <c r="C118">
        <v>47</v>
      </c>
      <c r="D118" t="s">
        <v>84</v>
      </c>
      <c r="E118" s="10">
        <f t="shared" si="1"/>
        <v>1484.7870909905873</v>
      </c>
      <c r="G118">
        <v>47</v>
      </c>
      <c r="H118" t="s">
        <v>84</v>
      </c>
      <c r="I118" s="10">
        <f t="shared" si="2"/>
        <v>772.42073444916298</v>
      </c>
      <c r="K118">
        <v>4.7</v>
      </c>
      <c r="L118" t="s">
        <v>74</v>
      </c>
      <c r="M118" s="10">
        <f t="shared" si="3"/>
        <v>1371.6277617004293</v>
      </c>
      <c r="O118">
        <v>47</v>
      </c>
      <c r="P118" t="s">
        <v>84</v>
      </c>
      <c r="Q118" s="10">
        <f t="shared" si="4"/>
        <v>856.64235106276828</v>
      </c>
      <c r="S118">
        <v>4.7</v>
      </c>
      <c r="T118" t="s">
        <v>74</v>
      </c>
      <c r="U118" s="10">
        <f t="shared" si="5"/>
        <v>714.31676242817878</v>
      </c>
    </row>
    <row r="119" spans="3:21" x14ac:dyDescent="0.25">
      <c r="C119">
        <v>48</v>
      </c>
      <c r="D119" t="s">
        <v>84</v>
      </c>
      <c r="E119" s="10">
        <f t="shared" si="1"/>
        <v>1516.3783056925147</v>
      </c>
      <c r="G119">
        <v>48</v>
      </c>
      <c r="H119" t="s">
        <v>84</v>
      </c>
      <c r="I119" s="10">
        <f t="shared" si="2"/>
        <v>786.55513364976264</v>
      </c>
      <c r="K119">
        <v>4.8000000000000007</v>
      </c>
      <c r="L119" t="s">
        <v>74</v>
      </c>
      <c r="M119" s="10">
        <f t="shared" si="3"/>
        <v>1400.8464025546357</v>
      </c>
      <c r="O119">
        <v>48</v>
      </c>
      <c r="P119" t="s">
        <v>84</v>
      </c>
      <c r="Q119" s="10">
        <f t="shared" si="4"/>
        <v>874.90400159664716</v>
      </c>
      <c r="S119">
        <v>4.8000000000000007</v>
      </c>
      <c r="T119" t="s">
        <v>74</v>
      </c>
      <c r="U119" s="10">
        <f t="shared" si="5"/>
        <v>728.45116162877844</v>
      </c>
    </row>
    <row r="120" spans="3:21" x14ac:dyDescent="0.25">
      <c r="C120">
        <v>49</v>
      </c>
      <c r="D120" t="s">
        <v>84</v>
      </c>
      <c r="E120" s="10">
        <f t="shared" si="1"/>
        <v>1547.969520394442</v>
      </c>
      <c r="G120">
        <v>49</v>
      </c>
      <c r="H120" t="s">
        <v>84</v>
      </c>
      <c r="I120" s="10">
        <f t="shared" si="2"/>
        <v>800.68953285036218</v>
      </c>
      <c r="K120">
        <v>4.9000000000000004</v>
      </c>
      <c r="L120" t="s">
        <v>74</v>
      </c>
      <c r="M120" s="10">
        <f t="shared" si="3"/>
        <v>1430.0650434088416</v>
      </c>
      <c r="O120">
        <v>49</v>
      </c>
      <c r="P120" t="s">
        <v>84</v>
      </c>
      <c r="Q120" s="10">
        <f t="shared" si="4"/>
        <v>893.16565213052604</v>
      </c>
      <c r="S120">
        <v>4.9000000000000004</v>
      </c>
      <c r="T120" t="s">
        <v>74</v>
      </c>
      <c r="U120" s="10">
        <f t="shared" si="5"/>
        <v>742.58556082937798</v>
      </c>
    </row>
    <row r="121" spans="3:21" x14ac:dyDescent="0.25">
      <c r="C121">
        <v>50</v>
      </c>
      <c r="D121" t="s">
        <v>84</v>
      </c>
      <c r="E121" s="10">
        <f t="shared" si="1"/>
        <v>1579.5607350963694</v>
      </c>
      <c r="G121">
        <v>50</v>
      </c>
      <c r="H121" t="s">
        <v>84</v>
      </c>
      <c r="I121" s="10">
        <f t="shared" si="2"/>
        <v>814.82393205096173</v>
      </c>
      <c r="K121">
        <v>5</v>
      </c>
      <c r="L121" t="s">
        <v>74</v>
      </c>
      <c r="M121" s="10">
        <f t="shared" si="3"/>
        <v>1459.2836842630477</v>
      </c>
      <c r="O121">
        <v>50</v>
      </c>
      <c r="P121" t="s">
        <v>84</v>
      </c>
      <c r="Q121" s="10">
        <f t="shared" si="4"/>
        <v>911.42730266440492</v>
      </c>
      <c r="S121">
        <v>5</v>
      </c>
      <c r="T121" t="s">
        <v>74</v>
      </c>
      <c r="U121" s="10">
        <f t="shared" si="5"/>
        <v>756.71996002997753</v>
      </c>
    </row>
    <row r="122" spans="3:21" x14ac:dyDescent="0.25">
      <c r="C122">
        <v>51</v>
      </c>
      <c r="D122" t="s">
        <v>84</v>
      </c>
      <c r="E122" s="10">
        <f t="shared" si="1"/>
        <v>1611.1519497982968</v>
      </c>
      <c r="G122">
        <v>51</v>
      </c>
      <c r="H122" t="s">
        <v>84</v>
      </c>
      <c r="I122" s="10">
        <f t="shared" si="2"/>
        <v>828.95833125156128</v>
      </c>
      <c r="K122">
        <v>5.1000000000000005</v>
      </c>
      <c r="L122" t="s">
        <v>74</v>
      </c>
      <c r="M122" s="10">
        <f t="shared" si="3"/>
        <v>1488.5023251172543</v>
      </c>
      <c r="O122">
        <v>51</v>
      </c>
      <c r="P122" t="s">
        <v>84</v>
      </c>
      <c r="Q122" s="10">
        <f t="shared" si="4"/>
        <v>929.68895319828368</v>
      </c>
      <c r="S122">
        <v>5.1000000000000005</v>
      </c>
      <c r="T122" t="s">
        <v>74</v>
      </c>
      <c r="U122" s="10">
        <f t="shared" si="5"/>
        <v>770.85435923057707</v>
      </c>
    </row>
    <row r="123" spans="3:21" x14ac:dyDescent="0.25">
      <c r="C123">
        <v>52</v>
      </c>
      <c r="D123" t="s">
        <v>84</v>
      </c>
      <c r="E123" s="10">
        <f t="shared" si="1"/>
        <v>1642.7431645002241</v>
      </c>
      <c r="G123">
        <v>52</v>
      </c>
      <c r="H123" t="s">
        <v>84</v>
      </c>
      <c r="I123" s="10">
        <f t="shared" si="2"/>
        <v>843.09273045216082</v>
      </c>
      <c r="K123">
        <v>5.2</v>
      </c>
      <c r="L123" t="s">
        <v>74</v>
      </c>
      <c r="M123" s="10">
        <f t="shared" si="3"/>
        <v>1517.7209659714601</v>
      </c>
      <c r="O123">
        <v>52</v>
      </c>
      <c r="P123" t="s">
        <v>84</v>
      </c>
      <c r="Q123" s="10">
        <f t="shared" si="4"/>
        <v>947.95060373216256</v>
      </c>
      <c r="S123">
        <v>5.2</v>
      </c>
      <c r="T123" t="s">
        <v>74</v>
      </c>
      <c r="U123" s="10">
        <f t="shared" si="5"/>
        <v>784.98875843117662</v>
      </c>
    </row>
    <row r="124" spans="3:21" x14ac:dyDescent="0.25">
      <c r="C124">
        <v>53</v>
      </c>
      <c r="D124" t="s">
        <v>84</v>
      </c>
      <c r="E124" s="10">
        <f t="shared" si="1"/>
        <v>1674.3343792021515</v>
      </c>
      <c r="G124">
        <v>53</v>
      </c>
      <c r="H124" t="s">
        <v>84</v>
      </c>
      <c r="I124" s="10">
        <f t="shared" si="2"/>
        <v>857.22712965276037</v>
      </c>
      <c r="K124">
        <v>5.3000000000000007</v>
      </c>
      <c r="L124" t="s">
        <v>74</v>
      </c>
      <c r="M124" s="10">
        <f t="shared" si="3"/>
        <v>1546.9396068256665</v>
      </c>
      <c r="O124">
        <v>53</v>
      </c>
      <c r="P124" t="s">
        <v>84</v>
      </c>
      <c r="Q124" s="10">
        <f t="shared" si="4"/>
        <v>966.21225426604144</v>
      </c>
      <c r="S124">
        <v>5.3000000000000007</v>
      </c>
      <c r="T124" t="s">
        <v>74</v>
      </c>
      <c r="U124" s="10">
        <f t="shared" si="5"/>
        <v>799.12315763177628</v>
      </c>
    </row>
    <row r="125" spans="3:21" x14ac:dyDescent="0.25">
      <c r="C125">
        <v>54</v>
      </c>
      <c r="D125" t="s">
        <v>84</v>
      </c>
      <c r="E125" s="10">
        <f t="shared" si="1"/>
        <v>1705.9255939040791</v>
      </c>
      <c r="G125">
        <v>54</v>
      </c>
      <c r="H125" t="s">
        <v>84</v>
      </c>
      <c r="I125" s="10">
        <f t="shared" si="2"/>
        <v>871.36152885335991</v>
      </c>
      <c r="K125">
        <v>5.4</v>
      </c>
      <c r="L125" t="s">
        <v>74</v>
      </c>
      <c r="M125" s="10">
        <f t="shared" si="3"/>
        <v>1576.1582476798726</v>
      </c>
      <c r="O125">
        <v>54</v>
      </c>
      <c r="P125" t="s">
        <v>84</v>
      </c>
      <c r="Q125" s="10">
        <f t="shared" si="4"/>
        <v>984.47390479992032</v>
      </c>
      <c r="S125">
        <v>5.4</v>
      </c>
      <c r="T125" t="s">
        <v>74</v>
      </c>
      <c r="U125" s="10">
        <f t="shared" si="5"/>
        <v>813.25755683237571</v>
      </c>
    </row>
    <row r="126" spans="3:21" x14ac:dyDescent="0.25">
      <c r="C126">
        <v>55</v>
      </c>
      <c r="D126" t="s">
        <v>84</v>
      </c>
      <c r="E126" s="10">
        <f t="shared" si="1"/>
        <v>1737.5168086060064</v>
      </c>
      <c r="G126">
        <v>55</v>
      </c>
      <c r="H126" t="s">
        <v>84</v>
      </c>
      <c r="I126" s="10">
        <f t="shared" si="2"/>
        <v>885.49592805395946</v>
      </c>
      <c r="K126">
        <v>5.5</v>
      </c>
      <c r="L126" t="s">
        <v>74</v>
      </c>
      <c r="M126" s="10">
        <f t="shared" si="3"/>
        <v>1605.3768885340787</v>
      </c>
      <c r="O126">
        <v>55</v>
      </c>
      <c r="P126" t="s">
        <v>84</v>
      </c>
      <c r="Q126" s="10">
        <f t="shared" si="4"/>
        <v>1002.7355553337992</v>
      </c>
      <c r="S126">
        <v>5.5</v>
      </c>
      <c r="T126" t="s">
        <v>74</v>
      </c>
      <c r="U126" s="10">
        <f t="shared" si="5"/>
        <v>827.39195603297526</v>
      </c>
    </row>
    <row r="127" spans="3:21" x14ac:dyDescent="0.25">
      <c r="C127">
        <v>56</v>
      </c>
      <c r="D127" t="s">
        <v>84</v>
      </c>
      <c r="E127" s="10">
        <f t="shared" si="1"/>
        <v>1769.1080233079338</v>
      </c>
      <c r="G127">
        <v>56</v>
      </c>
      <c r="H127" t="s">
        <v>84</v>
      </c>
      <c r="I127" s="10">
        <f t="shared" si="2"/>
        <v>899.63032725455901</v>
      </c>
      <c r="K127">
        <v>5.6000000000000005</v>
      </c>
      <c r="L127" t="s">
        <v>74</v>
      </c>
      <c r="M127" s="10">
        <f t="shared" si="3"/>
        <v>1634.5955293882851</v>
      </c>
      <c r="O127">
        <v>56</v>
      </c>
      <c r="P127" t="s">
        <v>84</v>
      </c>
      <c r="Q127" s="10">
        <f t="shared" si="4"/>
        <v>1020.9972058676781</v>
      </c>
      <c r="S127">
        <v>5.6000000000000005</v>
      </c>
      <c r="T127" t="s">
        <v>74</v>
      </c>
      <c r="U127" s="10">
        <f t="shared" si="5"/>
        <v>841.52635523357492</v>
      </c>
    </row>
    <row r="128" spans="3:21" x14ac:dyDescent="0.25">
      <c r="C128">
        <v>57</v>
      </c>
      <c r="D128" t="s">
        <v>84</v>
      </c>
      <c r="E128" s="10">
        <f t="shared" si="1"/>
        <v>1800.6992380098611</v>
      </c>
      <c r="G128">
        <v>57</v>
      </c>
      <c r="H128" t="s">
        <v>84</v>
      </c>
      <c r="I128" s="10">
        <f t="shared" si="2"/>
        <v>913.76472645515855</v>
      </c>
      <c r="K128">
        <v>5.7</v>
      </c>
      <c r="L128" t="s">
        <v>74</v>
      </c>
      <c r="M128" s="10">
        <f t="shared" si="3"/>
        <v>1663.8141702424909</v>
      </c>
    </row>
    <row r="129" spans="3:13" x14ac:dyDescent="0.25">
      <c r="C129">
        <v>58</v>
      </c>
      <c r="D129" t="s">
        <v>84</v>
      </c>
      <c r="E129" s="10">
        <f t="shared" si="1"/>
        <v>1832.2904527117885</v>
      </c>
      <c r="G129">
        <v>58</v>
      </c>
      <c r="H129" t="s">
        <v>84</v>
      </c>
      <c r="I129" s="10">
        <f t="shared" si="2"/>
        <v>927.8991256557581</v>
      </c>
      <c r="K129">
        <v>5.8000000000000007</v>
      </c>
      <c r="L129" t="s">
        <v>74</v>
      </c>
      <c r="M129" s="10">
        <f t="shared" si="3"/>
        <v>1693.0328110966973</v>
      </c>
    </row>
    <row r="130" spans="3:13" x14ac:dyDescent="0.25">
      <c r="C130">
        <v>59</v>
      </c>
      <c r="D130" t="s">
        <v>84</v>
      </c>
      <c r="E130" s="10">
        <f t="shared" si="1"/>
        <v>1863.8816674137158</v>
      </c>
      <c r="G130">
        <v>59</v>
      </c>
      <c r="H130" t="s">
        <v>84</v>
      </c>
      <c r="I130" s="10">
        <f t="shared" si="2"/>
        <v>942.03352485635764</v>
      </c>
      <c r="K130">
        <v>5.9</v>
      </c>
      <c r="L130" t="s">
        <v>74</v>
      </c>
      <c r="M130" s="10">
        <f t="shared" si="3"/>
        <v>1722.2514519509034</v>
      </c>
    </row>
    <row r="131" spans="3:13" x14ac:dyDescent="0.25">
      <c r="C131">
        <v>60</v>
      </c>
      <c r="D131" t="s">
        <v>84</v>
      </c>
      <c r="E131" s="10">
        <f t="shared" si="1"/>
        <v>1895.4728821156432</v>
      </c>
      <c r="G131">
        <v>60</v>
      </c>
      <c r="H131" t="s">
        <v>84</v>
      </c>
      <c r="I131" s="10">
        <f t="shared" si="2"/>
        <v>956.16792405695719</v>
      </c>
      <c r="K131">
        <v>6.0000000000000009</v>
      </c>
      <c r="L131" t="s">
        <v>74</v>
      </c>
      <c r="M131" s="10">
        <f t="shared" si="3"/>
        <v>1751.4700928051097</v>
      </c>
    </row>
    <row r="132" spans="3:13" x14ac:dyDescent="0.25">
      <c r="C132">
        <v>61</v>
      </c>
      <c r="D132" t="s">
        <v>84</v>
      </c>
      <c r="E132" s="10">
        <f t="shared" si="1"/>
        <v>1927.0640968175708</v>
      </c>
      <c r="G132">
        <v>61</v>
      </c>
      <c r="H132" t="s">
        <v>84</v>
      </c>
      <c r="I132" s="10">
        <f t="shared" si="2"/>
        <v>970.30232325755674</v>
      </c>
      <c r="K132">
        <v>6.1000000000000005</v>
      </c>
      <c r="L132" t="s">
        <v>74</v>
      </c>
      <c r="M132" s="10">
        <f t="shared" si="3"/>
        <v>1780.6887336593159</v>
      </c>
    </row>
    <row r="133" spans="3:13" x14ac:dyDescent="0.25">
      <c r="C133">
        <v>62</v>
      </c>
      <c r="D133" t="s">
        <v>84</v>
      </c>
      <c r="E133" s="10">
        <f t="shared" si="1"/>
        <v>1958.6553115194981</v>
      </c>
      <c r="G133">
        <v>62</v>
      </c>
      <c r="H133" t="s">
        <v>84</v>
      </c>
      <c r="I133" s="10">
        <f t="shared" si="2"/>
        <v>984.43672245815628</v>
      </c>
      <c r="K133">
        <v>6.2000000000000011</v>
      </c>
      <c r="L133" t="s">
        <v>74</v>
      </c>
      <c r="M133" s="10">
        <f t="shared" si="3"/>
        <v>1809.9073745135222</v>
      </c>
    </row>
    <row r="134" spans="3:13" x14ac:dyDescent="0.25">
      <c r="C134">
        <v>63</v>
      </c>
      <c r="D134" t="s">
        <v>84</v>
      </c>
      <c r="E134" s="10">
        <f t="shared" si="1"/>
        <v>1990.2465262214255</v>
      </c>
      <c r="G134">
        <v>63</v>
      </c>
      <c r="H134" t="s">
        <v>84</v>
      </c>
      <c r="I134" s="10">
        <f t="shared" si="2"/>
        <v>998.57112165875583</v>
      </c>
      <c r="K134">
        <v>6.3000000000000007</v>
      </c>
      <c r="L134" t="s">
        <v>74</v>
      </c>
      <c r="M134" s="10">
        <f t="shared" si="3"/>
        <v>1839.1260153677283</v>
      </c>
    </row>
    <row r="135" spans="3:13" x14ac:dyDescent="0.25">
      <c r="C135">
        <v>64</v>
      </c>
      <c r="D135" t="s">
        <v>84</v>
      </c>
      <c r="E135" s="10">
        <f t="shared" si="1"/>
        <v>2021.8377409233528</v>
      </c>
      <c r="G135">
        <v>64</v>
      </c>
      <c r="H135" t="s">
        <v>84</v>
      </c>
      <c r="I135" s="10">
        <f t="shared" si="2"/>
        <v>1012.7055208593554</v>
      </c>
      <c r="K135">
        <v>6.4</v>
      </c>
      <c r="L135" t="s">
        <v>74</v>
      </c>
      <c r="M135" s="10">
        <f t="shared" si="3"/>
        <v>1868.3446562219342</v>
      </c>
    </row>
    <row r="136" spans="3:13" x14ac:dyDescent="0.25">
      <c r="C136">
        <v>65</v>
      </c>
      <c r="D136" t="s">
        <v>84</v>
      </c>
      <c r="E136" s="10">
        <f t="shared" ref="E136:E154" si="6">C136*$AC$38+E$71</f>
        <v>2053.4289556252802</v>
      </c>
      <c r="G136">
        <v>65</v>
      </c>
      <c r="H136" t="s">
        <v>84</v>
      </c>
      <c r="I136" s="10">
        <f t="shared" ref="I136:I154" si="7">G136*$AC$50+I$71</f>
        <v>1026.8399200599549</v>
      </c>
      <c r="K136">
        <v>6.5000000000000009</v>
      </c>
      <c r="L136" t="s">
        <v>74</v>
      </c>
      <c r="M136" s="10">
        <f t="shared" ref="M136:M172" si="8">10*K136*$AC$46+M$71</f>
        <v>1897.5632970761408</v>
      </c>
    </row>
    <row r="137" spans="3:13" x14ac:dyDescent="0.25">
      <c r="C137">
        <v>66</v>
      </c>
      <c r="D137" t="s">
        <v>84</v>
      </c>
      <c r="E137" s="10">
        <f t="shared" si="6"/>
        <v>2085.0201703272078</v>
      </c>
      <c r="G137">
        <v>66</v>
      </c>
      <c r="H137" t="s">
        <v>84</v>
      </c>
      <c r="I137" s="10">
        <f t="shared" si="7"/>
        <v>1040.9743192605545</v>
      </c>
      <c r="K137">
        <v>6.6000000000000005</v>
      </c>
      <c r="L137" t="s">
        <v>74</v>
      </c>
      <c r="M137" s="10">
        <f t="shared" si="8"/>
        <v>1926.7819379303464</v>
      </c>
    </row>
    <row r="138" spans="3:13" x14ac:dyDescent="0.25">
      <c r="C138">
        <v>67</v>
      </c>
      <c r="D138" t="s">
        <v>84</v>
      </c>
      <c r="E138" s="10">
        <f t="shared" si="6"/>
        <v>2116.6113850291349</v>
      </c>
      <c r="G138">
        <v>67</v>
      </c>
      <c r="H138" t="s">
        <v>84</v>
      </c>
      <c r="I138" s="10">
        <f t="shared" si="7"/>
        <v>1055.108718461154</v>
      </c>
      <c r="K138">
        <v>6.7000000000000011</v>
      </c>
      <c r="L138" t="s">
        <v>74</v>
      </c>
      <c r="M138" s="10">
        <f t="shared" si="8"/>
        <v>1956.0005787845532</v>
      </c>
    </row>
    <row r="139" spans="3:13" x14ac:dyDescent="0.25">
      <c r="C139">
        <v>68</v>
      </c>
      <c r="D139" t="s">
        <v>84</v>
      </c>
      <c r="E139" s="10">
        <f t="shared" si="6"/>
        <v>2148.2025997310625</v>
      </c>
      <c r="G139">
        <v>68</v>
      </c>
      <c r="H139" t="s">
        <v>84</v>
      </c>
      <c r="I139" s="10">
        <f t="shared" si="7"/>
        <v>1069.2431176617536</v>
      </c>
      <c r="K139">
        <v>6.8000000000000007</v>
      </c>
      <c r="L139" t="s">
        <v>74</v>
      </c>
      <c r="M139" s="10">
        <f t="shared" si="8"/>
        <v>1985.2192196387589</v>
      </c>
    </row>
    <row r="140" spans="3:13" x14ac:dyDescent="0.25">
      <c r="C140">
        <v>69</v>
      </c>
      <c r="D140" t="s">
        <v>84</v>
      </c>
      <c r="E140" s="10">
        <f t="shared" si="6"/>
        <v>2179.7938144329896</v>
      </c>
      <c r="G140">
        <v>69</v>
      </c>
      <c r="H140" t="s">
        <v>84</v>
      </c>
      <c r="I140" s="10">
        <f t="shared" si="7"/>
        <v>1083.3775168623531</v>
      </c>
      <c r="K140">
        <v>6.9</v>
      </c>
      <c r="L140" t="s">
        <v>74</v>
      </c>
      <c r="M140" s="10">
        <f t="shared" si="8"/>
        <v>2014.437860492965</v>
      </c>
    </row>
    <row r="141" spans="3:13" x14ac:dyDescent="0.25">
      <c r="C141">
        <v>70</v>
      </c>
      <c r="D141" t="s">
        <v>84</v>
      </c>
      <c r="E141" s="10">
        <f t="shared" si="6"/>
        <v>2211.3850291349172</v>
      </c>
      <c r="G141">
        <v>70</v>
      </c>
      <c r="H141" t="s">
        <v>84</v>
      </c>
      <c r="I141" s="10">
        <f t="shared" si="7"/>
        <v>1097.5119160629527</v>
      </c>
      <c r="K141">
        <v>7.0000000000000009</v>
      </c>
      <c r="L141" t="s">
        <v>74</v>
      </c>
      <c r="M141" s="10">
        <f t="shared" si="8"/>
        <v>2043.6565013471716</v>
      </c>
    </row>
    <row r="142" spans="3:13" x14ac:dyDescent="0.25">
      <c r="C142">
        <v>71</v>
      </c>
      <c r="D142" t="s">
        <v>84</v>
      </c>
      <c r="E142" s="10">
        <f t="shared" si="6"/>
        <v>2242.9762438368443</v>
      </c>
      <c r="G142">
        <v>71</v>
      </c>
      <c r="H142" t="s">
        <v>84</v>
      </c>
      <c r="I142" s="10">
        <f t="shared" si="7"/>
        <v>1111.6463152635522</v>
      </c>
      <c r="K142">
        <v>7.1000000000000005</v>
      </c>
      <c r="L142" t="s">
        <v>74</v>
      </c>
      <c r="M142" s="10">
        <f t="shared" si="8"/>
        <v>2072.8751422013775</v>
      </c>
    </row>
    <row r="143" spans="3:13" x14ac:dyDescent="0.25">
      <c r="C143">
        <v>72</v>
      </c>
      <c r="D143" t="s">
        <v>84</v>
      </c>
      <c r="E143" s="10">
        <f t="shared" si="6"/>
        <v>2274.5674585387719</v>
      </c>
      <c r="G143">
        <v>72</v>
      </c>
      <c r="H143" t="s">
        <v>84</v>
      </c>
      <c r="I143" s="10">
        <f t="shared" si="7"/>
        <v>1125.7807144641517</v>
      </c>
      <c r="K143">
        <v>7.2000000000000011</v>
      </c>
      <c r="L143" t="s">
        <v>74</v>
      </c>
      <c r="M143" s="10">
        <f t="shared" si="8"/>
        <v>2102.093783055584</v>
      </c>
    </row>
    <row r="144" spans="3:13" x14ac:dyDescent="0.25">
      <c r="C144">
        <v>73</v>
      </c>
      <c r="D144" t="s">
        <v>84</v>
      </c>
      <c r="E144" s="10">
        <f t="shared" si="6"/>
        <v>2306.1586732406995</v>
      </c>
      <c r="G144">
        <v>73</v>
      </c>
      <c r="H144" t="s">
        <v>84</v>
      </c>
      <c r="I144" s="10">
        <f t="shared" si="7"/>
        <v>1139.9151136647513</v>
      </c>
      <c r="K144">
        <v>7.3000000000000007</v>
      </c>
      <c r="L144" t="s">
        <v>74</v>
      </c>
      <c r="M144" s="10">
        <f t="shared" si="8"/>
        <v>2131.3124239097897</v>
      </c>
    </row>
    <row r="145" spans="3:13" x14ac:dyDescent="0.25">
      <c r="C145">
        <v>74</v>
      </c>
      <c r="D145" t="s">
        <v>84</v>
      </c>
      <c r="E145" s="10">
        <f t="shared" si="6"/>
        <v>2337.7498879426266</v>
      </c>
      <c r="G145">
        <v>74</v>
      </c>
      <c r="H145" t="s">
        <v>84</v>
      </c>
      <c r="I145" s="10">
        <f t="shared" si="7"/>
        <v>1154.0495128653508</v>
      </c>
      <c r="K145">
        <v>7.4</v>
      </c>
      <c r="L145" t="s">
        <v>74</v>
      </c>
      <c r="M145" s="10">
        <f t="shared" si="8"/>
        <v>2160.5310647639958</v>
      </c>
    </row>
    <row r="146" spans="3:13" x14ac:dyDescent="0.25">
      <c r="C146">
        <v>75</v>
      </c>
      <c r="D146" t="s">
        <v>84</v>
      </c>
      <c r="E146" s="10">
        <f t="shared" si="6"/>
        <v>2369.3411026445542</v>
      </c>
      <c r="G146">
        <v>75</v>
      </c>
      <c r="H146" t="s">
        <v>84</v>
      </c>
      <c r="I146" s="10">
        <f t="shared" si="7"/>
        <v>1168.1839120659504</v>
      </c>
      <c r="K146">
        <v>7.5000000000000009</v>
      </c>
      <c r="L146" t="s">
        <v>74</v>
      </c>
      <c r="M146" s="10">
        <f t="shared" si="8"/>
        <v>2189.7497056182024</v>
      </c>
    </row>
    <row r="147" spans="3:13" x14ac:dyDescent="0.25">
      <c r="K147">
        <v>7.6000000000000005</v>
      </c>
      <c r="L147" t="s">
        <v>74</v>
      </c>
      <c r="M147" s="10">
        <f t="shared" si="8"/>
        <v>2218.9683464724085</v>
      </c>
    </row>
    <row r="148" spans="3:13" x14ac:dyDescent="0.25">
      <c r="K148">
        <v>7.7000000000000011</v>
      </c>
      <c r="L148" t="s">
        <v>74</v>
      </c>
      <c r="M148" s="10">
        <f t="shared" si="8"/>
        <v>2248.1869873266151</v>
      </c>
    </row>
    <row r="149" spans="3:13" x14ac:dyDescent="0.25">
      <c r="K149">
        <v>7.8000000000000007</v>
      </c>
      <c r="L149" t="s">
        <v>74</v>
      </c>
      <c r="M149" s="10">
        <f t="shared" si="8"/>
        <v>2277.4056281808207</v>
      </c>
    </row>
    <row r="150" spans="3:13" x14ac:dyDescent="0.25">
      <c r="K150">
        <v>7.9</v>
      </c>
      <c r="L150" t="s">
        <v>74</v>
      </c>
      <c r="M150" s="10">
        <f t="shared" si="8"/>
        <v>2306.6242690350268</v>
      </c>
    </row>
    <row r="151" spans="3:13" x14ac:dyDescent="0.25">
      <c r="K151">
        <v>8</v>
      </c>
      <c r="L151" t="s">
        <v>74</v>
      </c>
      <c r="M151" s="10">
        <f t="shared" si="8"/>
        <v>2335.8429098892329</v>
      </c>
    </row>
  </sheetData>
  <pageMargins left="0.7" right="0.7" top="0.78740157499999996" bottom="0.78740157499999996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1"/>
  <sheetViews>
    <sheetView topLeftCell="A25" zoomScale="80" zoomScaleNormal="80" workbookViewId="0">
      <selection activeCell="I19" sqref="I19"/>
    </sheetView>
  </sheetViews>
  <sheetFormatPr baseColWidth="10" defaultRowHeight="15" x14ac:dyDescent="0.25"/>
  <cols>
    <col min="1" max="1" width="13.5703125" customWidth="1"/>
    <col min="2" max="2" width="4.85546875" customWidth="1"/>
    <col min="3" max="3" width="4.7109375" customWidth="1"/>
    <col min="4" max="4" width="7.140625" customWidth="1"/>
    <col min="5" max="5" width="10.7109375" customWidth="1"/>
    <col min="6" max="6" width="6" customWidth="1"/>
    <col min="7" max="7" width="6.28515625" customWidth="1"/>
    <col min="8" max="8" width="5.42578125" customWidth="1"/>
    <col min="9" max="9" width="15.28515625" customWidth="1"/>
    <col min="10" max="10" width="6.42578125" customWidth="1"/>
    <col min="11" max="12" width="6.85546875" customWidth="1"/>
    <col min="13" max="13" width="14.28515625" style="10" customWidth="1"/>
    <col min="14" max="14" width="6.140625" customWidth="1"/>
    <col min="15" max="15" width="6" customWidth="1"/>
    <col min="16" max="16" width="7.42578125" customWidth="1"/>
    <col min="17" max="17" width="14.7109375" customWidth="1"/>
    <col min="18" max="18" width="6.140625" customWidth="1"/>
    <col min="19" max="19" width="9.42578125" customWidth="1"/>
    <col min="20" max="20" width="6.5703125" customWidth="1"/>
    <col min="21" max="21" width="14.28515625" customWidth="1"/>
    <col min="22" max="22" width="6.42578125" customWidth="1"/>
    <col min="23" max="23" width="8.85546875" customWidth="1"/>
    <col min="24" max="24" width="6.85546875" customWidth="1"/>
    <col min="25" max="25" width="10.85546875" customWidth="1"/>
    <col min="26" max="26" width="5.5703125" customWidth="1"/>
    <col min="27" max="27" width="6.42578125" customWidth="1"/>
    <col min="28" max="28" width="23.28515625" customWidth="1"/>
    <col min="29" max="29" width="8.7109375" customWidth="1"/>
    <col min="30" max="35" width="9.28515625" customWidth="1"/>
    <col min="36" max="37" width="4.140625" customWidth="1"/>
    <col min="38" max="38" width="28.42578125" style="44" customWidth="1"/>
    <col min="39" max="39" width="11.42578125" style="44"/>
    <col min="40" max="40" width="1.85546875" style="44" customWidth="1"/>
    <col min="41" max="41" width="27.85546875" style="44" customWidth="1"/>
    <col min="42" max="42" width="12.42578125" style="44" customWidth="1"/>
    <col min="43" max="79" width="11.42578125" style="44"/>
  </cols>
  <sheetData>
    <row r="1" spans="1:79" s="70" customFormat="1" ht="30.75" customHeight="1" x14ac:dyDescent="0.5">
      <c r="A1" s="70" t="s">
        <v>106</v>
      </c>
      <c r="M1" s="71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</row>
    <row r="3" spans="1:79" s="67" customFormat="1" ht="23.25" x14ac:dyDescent="0.35">
      <c r="A3" s="73" t="s">
        <v>113</v>
      </c>
      <c r="M3" s="68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</row>
    <row r="4" spans="1:79" s="67" customFormat="1" ht="23.25" x14ac:dyDescent="0.35">
      <c r="A4" s="73"/>
      <c r="M4" s="68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</row>
    <row r="5" spans="1:79" s="67" customFormat="1" ht="23.25" x14ac:dyDescent="0.35">
      <c r="A5" s="74" t="s">
        <v>109</v>
      </c>
      <c r="M5" s="68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</row>
    <row r="6" spans="1:79" s="67" customFormat="1" ht="23.25" x14ac:dyDescent="0.35">
      <c r="A6" s="74" t="s">
        <v>110</v>
      </c>
      <c r="M6" s="68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</row>
    <row r="7" spans="1:79" s="67" customFormat="1" ht="23.25" x14ac:dyDescent="0.35">
      <c r="A7" s="74" t="s">
        <v>111</v>
      </c>
      <c r="M7" s="68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</row>
    <row r="8" spans="1:79" s="67" customFormat="1" ht="23.25" x14ac:dyDescent="0.35">
      <c r="A8" s="74" t="s">
        <v>112</v>
      </c>
      <c r="M8" s="68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</row>
    <row r="9" spans="1:79" s="67" customFormat="1" ht="18.75" x14ac:dyDescent="0.3">
      <c r="M9" s="68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</row>
    <row r="10" spans="1:79" s="75" customFormat="1" ht="18.75" x14ac:dyDescent="0.3">
      <c r="A10" s="25" t="s">
        <v>114</v>
      </c>
      <c r="M10" s="76"/>
    </row>
    <row r="12" spans="1:79" x14ac:dyDescent="0.25">
      <c r="A12" t="s">
        <v>107</v>
      </c>
    </row>
    <row r="13" spans="1:79" x14ac:dyDescent="0.25">
      <c r="A13" t="s">
        <v>108</v>
      </c>
    </row>
    <row r="14" spans="1:79" x14ac:dyDescent="0.25">
      <c r="A14" t="s">
        <v>67</v>
      </c>
    </row>
    <row r="15" spans="1:79" x14ac:dyDescent="0.25">
      <c r="A15" t="s">
        <v>68</v>
      </c>
    </row>
    <row r="17" spans="1:79" s="25" customFormat="1" ht="18.75" x14ac:dyDescent="0.3">
      <c r="A17" s="25" t="s">
        <v>60</v>
      </c>
      <c r="K17" s="31" t="s">
        <v>65</v>
      </c>
      <c r="M17" s="41"/>
      <c r="AC17" s="32"/>
      <c r="AD17" s="32" t="s">
        <v>83</v>
      </c>
      <c r="AE17" s="32" t="s">
        <v>82</v>
      </c>
      <c r="AF17" s="32" t="s">
        <v>77</v>
      </c>
      <c r="AG17" s="32" t="s">
        <v>79</v>
      </c>
      <c r="AH17" s="32" t="s">
        <v>78</v>
      </c>
      <c r="AI17" s="32" t="s">
        <v>81</v>
      </c>
      <c r="AJ17" s="32"/>
      <c r="AK17" s="3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</row>
    <row r="18" spans="1:79" s="50" customFormat="1" ht="15.75" thickBot="1" x14ac:dyDescent="0.3">
      <c r="K18" s="45" t="s">
        <v>80</v>
      </c>
      <c r="M18" s="51"/>
    </row>
    <row r="19" spans="1:79" ht="15.75" thickBot="1" x14ac:dyDescent="0.3">
      <c r="A19" t="s">
        <v>56</v>
      </c>
      <c r="I19" s="28">
        <v>5.0250000000000004</v>
      </c>
      <c r="M19" s="10" t="s">
        <v>59</v>
      </c>
      <c r="U19" s="27">
        <v>22.31</v>
      </c>
      <c r="AB19" s="17" t="s">
        <v>0</v>
      </c>
      <c r="AD19" s="16">
        <f>R34-AD20*I27</f>
        <v>28.3164747120681</v>
      </c>
      <c r="AE19" s="16">
        <f>(N57-N48)/(I50-I41)*AE20/10</f>
        <v>51.378144352977813</v>
      </c>
      <c r="AF19" s="16">
        <v>0</v>
      </c>
      <c r="AG19" s="16">
        <f>I41-(AG21*I41/1000)</f>
        <v>0.50086728205128206</v>
      </c>
      <c r="AH19" s="16">
        <f>J26-I19*AH20</f>
        <v>47.007010515773658</v>
      </c>
      <c r="AI19" s="18">
        <f>N48-(10*I41*AI20)</f>
        <v>73.81186537364519</v>
      </c>
      <c r="AJ19" s="13"/>
      <c r="AK19" s="13"/>
      <c r="AN19" s="64"/>
    </row>
    <row r="20" spans="1:79" x14ac:dyDescent="0.25">
      <c r="A20" t="s">
        <v>70</v>
      </c>
      <c r="AB20" s="17" t="s">
        <v>101</v>
      </c>
      <c r="AD20" s="16">
        <f>(R34-R26)/(I27-I19)</f>
        <v>21.031547320981474</v>
      </c>
      <c r="AE20" s="16">
        <f>(V57-V48)/(I50-I41)/10</f>
        <v>5.7330290929834566</v>
      </c>
      <c r="AF20" s="16">
        <f>B48/U19</f>
        <v>30.389959659345585</v>
      </c>
      <c r="AG20" s="16">
        <f>(F57-F48)/(U50-U41)/10</f>
        <v>44.31818181818182</v>
      </c>
      <c r="AH20" s="16">
        <f>(J34-J26)/(I27-I19)</f>
        <v>33.630445668502752</v>
      </c>
      <c r="AI20" s="18">
        <f>(N57-N48)/(I50-I41)/10</f>
        <v>8.9617798060467759</v>
      </c>
      <c r="AJ20" s="13"/>
      <c r="AK20" s="13"/>
      <c r="AN20" s="64"/>
    </row>
    <row r="21" spans="1:79" x14ac:dyDescent="0.25">
      <c r="A21" t="s">
        <v>43</v>
      </c>
      <c r="B21">
        <v>681</v>
      </c>
      <c r="C21" t="s">
        <v>44</v>
      </c>
      <c r="D21">
        <v>22.55</v>
      </c>
      <c r="E21" t="s">
        <v>55</v>
      </c>
      <c r="F21">
        <v>48</v>
      </c>
      <c r="G21" t="s">
        <v>45</v>
      </c>
      <c r="H21">
        <v>0.11</v>
      </c>
      <c r="I21" t="s">
        <v>46</v>
      </c>
      <c r="J21">
        <v>216</v>
      </c>
      <c r="K21" t="s">
        <v>47</v>
      </c>
      <c r="L21">
        <v>5.0339999999999998</v>
      </c>
      <c r="M21" s="10" t="s">
        <v>48</v>
      </c>
      <c r="N21">
        <v>78</v>
      </c>
      <c r="O21" t="s">
        <v>49</v>
      </c>
      <c r="P21">
        <v>4.7E-2</v>
      </c>
      <c r="Q21" t="s">
        <v>50</v>
      </c>
      <c r="R21">
        <v>134</v>
      </c>
      <c r="S21" t="s">
        <v>51</v>
      </c>
      <c r="T21">
        <v>5.01</v>
      </c>
      <c r="U21" t="s">
        <v>52</v>
      </c>
      <c r="V21">
        <v>280</v>
      </c>
      <c r="W21" t="s">
        <v>53</v>
      </c>
      <c r="X21">
        <v>4</v>
      </c>
      <c r="Y21" t="s">
        <v>54</v>
      </c>
      <c r="Z21">
        <v>11</v>
      </c>
      <c r="AB21" s="17" t="s">
        <v>102</v>
      </c>
      <c r="AD21" s="16">
        <f>1000/AD20</f>
        <v>47.547619047619044</v>
      </c>
      <c r="AE21" s="16">
        <f>1000/AE20/10</f>
        <v>17.442786069651742</v>
      </c>
      <c r="AF21" s="16">
        <f>1000/AF20</f>
        <v>32.905604719764014</v>
      </c>
      <c r="AG21" s="16">
        <f>100/AG20</f>
        <v>2.2564102564102564</v>
      </c>
      <c r="AH21" s="16">
        <f>1000/AH20</f>
        <v>29.734961286480051</v>
      </c>
      <c r="AI21" s="16">
        <f>100/AI20</f>
        <v>11.15849777211967</v>
      </c>
      <c r="AJ21" s="13"/>
      <c r="AK21" s="13"/>
      <c r="AN21" s="64"/>
    </row>
    <row r="22" spans="1:79" x14ac:dyDescent="0.25">
      <c r="A22" t="s">
        <v>43</v>
      </c>
      <c r="B22">
        <v>681</v>
      </c>
      <c r="C22" t="s">
        <v>44</v>
      </c>
      <c r="D22">
        <v>22.552</v>
      </c>
      <c r="E22" t="s">
        <v>55</v>
      </c>
      <c r="F22">
        <v>45</v>
      </c>
      <c r="G22" t="s">
        <v>45</v>
      </c>
      <c r="H22">
        <v>0.106</v>
      </c>
      <c r="I22" t="s">
        <v>46</v>
      </c>
      <c r="J22">
        <v>216</v>
      </c>
      <c r="K22" t="s">
        <v>47</v>
      </c>
      <c r="L22">
        <v>5.0330000000000004</v>
      </c>
      <c r="M22" s="10" t="s">
        <v>48</v>
      </c>
      <c r="N22">
        <v>78</v>
      </c>
      <c r="O22" t="s">
        <v>49</v>
      </c>
      <c r="P22">
        <v>4.7E-2</v>
      </c>
      <c r="Q22" t="s">
        <v>50</v>
      </c>
      <c r="R22">
        <v>134</v>
      </c>
      <c r="S22" t="s">
        <v>51</v>
      </c>
      <c r="T22">
        <v>5.01</v>
      </c>
      <c r="U22" t="s">
        <v>52</v>
      </c>
      <c r="V22">
        <v>280</v>
      </c>
      <c r="W22" t="s">
        <v>53</v>
      </c>
      <c r="X22">
        <v>4</v>
      </c>
      <c r="Y22" t="s">
        <v>54</v>
      </c>
      <c r="Z22">
        <v>11</v>
      </c>
      <c r="AC22" s="4"/>
      <c r="AD22" s="5"/>
      <c r="AE22" s="5"/>
      <c r="AF22" s="5"/>
      <c r="AG22" s="4"/>
      <c r="AH22" s="4"/>
      <c r="AI22" s="12"/>
      <c r="AJ22" s="12"/>
      <c r="AK22" s="12"/>
      <c r="AN22" s="64"/>
    </row>
    <row r="23" spans="1:79" x14ac:dyDescent="0.25">
      <c r="A23" t="s">
        <v>43</v>
      </c>
      <c r="B23">
        <v>681</v>
      </c>
      <c r="C23" t="s">
        <v>44</v>
      </c>
      <c r="D23">
        <v>22.559000000000001</v>
      </c>
      <c r="E23" t="s">
        <v>55</v>
      </c>
      <c r="F23">
        <v>46</v>
      </c>
      <c r="G23" t="s">
        <v>45</v>
      </c>
      <c r="H23">
        <v>0.10299999999999999</v>
      </c>
      <c r="I23" t="s">
        <v>46</v>
      </c>
      <c r="J23">
        <v>216</v>
      </c>
      <c r="K23" t="s">
        <v>47</v>
      </c>
      <c r="L23">
        <v>5.0330000000000004</v>
      </c>
      <c r="M23" s="10" t="s">
        <v>48</v>
      </c>
      <c r="N23">
        <v>78</v>
      </c>
      <c r="O23" t="s">
        <v>49</v>
      </c>
      <c r="P23">
        <v>4.7E-2</v>
      </c>
      <c r="Q23" t="s">
        <v>50</v>
      </c>
      <c r="R23">
        <v>134</v>
      </c>
      <c r="S23" t="s">
        <v>51</v>
      </c>
      <c r="T23">
        <v>5.01</v>
      </c>
      <c r="U23" t="s">
        <v>52</v>
      </c>
      <c r="V23">
        <v>280</v>
      </c>
      <c r="W23" t="s">
        <v>53</v>
      </c>
      <c r="X23">
        <v>4</v>
      </c>
      <c r="Y23" t="s">
        <v>54</v>
      </c>
      <c r="Z23">
        <v>11</v>
      </c>
      <c r="AD23" s="10"/>
      <c r="AE23" s="3"/>
      <c r="AF23" s="8"/>
      <c r="AH23" s="3"/>
      <c r="AI23" s="11"/>
      <c r="AJ23" s="10"/>
      <c r="AK23" s="10"/>
      <c r="AN23" s="49"/>
    </row>
    <row r="24" spans="1:79" x14ac:dyDescent="0.25">
      <c r="A24" t="s">
        <v>43</v>
      </c>
      <c r="B24">
        <v>682</v>
      </c>
      <c r="C24" t="s">
        <v>44</v>
      </c>
      <c r="D24">
        <v>22.56</v>
      </c>
      <c r="E24" t="s">
        <v>55</v>
      </c>
      <c r="F24">
        <v>46</v>
      </c>
      <c r="G24" t="s">
        <v>45</v>
      </c>
      <c r="H24">
        <v>0.107</v>
      </c>
      <c r="I24" t="s">
        <v>46</v>
      </c>
      <c r="J24">
        <v>216</v>
      </c>
      <c r="K24" t="s">
        <v>47</v>
      </c>
      <c r="L24">
        <v>5.03</v>
      </c>
      <c r="M24" s="10" t="s">
        <v>48</v>
      </c>
      <c r="N24">
        <v>78</v>
      </c>
      <c r="O24" t="s">
        <v>49</v>
      </c>
      <c r="P24">
        <v>4.7E-2</v>
      </c>
      <c r="Q24" t="s">
        <v>50</v>
      </c>
      <c r="R24">
        <v>134</v>
      </c>
      <c r="S24" t="s">
        <v>51</v>
      </c>
      <c r="T24">
        <v>5.01</v>
      </c>
      <c r="U24" t="s">
        <v>52</v>
      </c>
      <c r="V24">
        <v>280</v>
      </c>
      <c r="W24" t="s">
        <v>53</v>
      </c>
      <c r="X24">
        <v>4</v>
      </c>
      <c r="Y24" t="s">
        <v>54</v>
      </c>
      <c r="Z24">
        <v>11</v>
      </c>
      <c r="AD24" s="10"/>
      <c r="AE24" s="7"/>
      <c r="AF24" s="8"/>
      <c r="AH24" s="6"/>
      <c r="AI24" s="10"/>
      <c r="AJ24" s="10"/>
      <c r="AK24" s="10"/>
      <c r="AN24" s="49"/>
    </row>
    <row r="25" spans="1:79" x14ac:dyDescent="0.25">
      <c r="A25" t="s">
        <v>43</v>
      </c>
      <c r="B25">
        <v>681</v>
      </c>
      <c r="C25" t="s">
        <v>44</v>
      </c>
      <c r="D25">
        <v>22.555</v>
      </c>
      <c r="E25" t="s">
        <v>55</v>
      </c>
      <c r="F25">
        <v>48</v>
      </c>
      <c r="G25" t="s">
        <v>45</v>
      </c>
      <c r="H25">
        <v>0.105</v>
      </c>
      <c r="I25" t="s">
        <v>46</v>
      </c>
      <c r="J25">
        <v>216</v>
      </c>
      <c r="K25" t="s">
        <v>47</v>
      </c>
      <c r="L25">
        <v>5.032</v>
      </c>
      <c r="M25" s="10" t="s">
        <v>48</v>
      </c>
      <c r="N25">
        <v>78</v>
      </c>
      <c r="O25" t="s">
        <v>49</v>
      </c>
      <c r="P25">
        <v>4.7E-2</v>
      </c>
      <c r="Q25" t="s">
        <v>50</v>
      </c>
      <c r="R25">
        <v>134</v>
      </c>
      <c r="S25" t="s">
        <v>51</v>
      </c>
      <c r="T25">
        <v>5.01</v>
      </c>
      <c r="U25" t="s">
        <v>52</v>
      </c>
      <c r="V25">
        <v>280</v>
      </c>
      <c r="W25" t="s">
        <v>53</v>
      </c>
      <c r="X25">
        <v>4</v>
      </c>
      <c r="Y25" t="s">
        <v>54</v>
      </c>
      <c r="Z25">
        <v>11</v>
      </c>
      <c r="AD25" s="10"/>
      <c r="AE25" s="3"/>
      <c r="AF25" s="8"/>
      <c r="AH25" s="3"/>
      <c r="AI25" s="10"/>
      <c r="AJ25" s="10"/>
      <c r="AK25" s="10"/>
      <c r="AN25" s="49"/>
    </row>
    <row r="26" spans="1:79" ht="15.75" thickBot="1" x14ac:dyDescent="0.3">
      <c r="B26" s="29">
        <f>SUM(B21:B25)/5</f>
        <v>681.2</v>
      </c>
      <c r="J26" s="29">
        <f>SUM(J21:J25)/5</f>
        <v>216</v>
      </c>
      <c r="R26" s="29">
        <f>SUM(R21:R25)/5</f>
        <v>134</v>
      </c>
      <c r="AD26" s="10"/>
      <c r="AE26" s="3"/>
      <c r="AF26" s="8"/>
      <c r="AH26" s="3"/>
      <c r="AI26" s="10"/>
      <c r="AJ26" s="10"/>
      <c r="AK26" s="10"/>
      <c r="AN26" s="49"/>
    </row>
    <row r="27" spans="1:79" ht="15.75" thickBot="1" x14ac:dyDescent="0.3">
      <c r="A27" t="s">
        <v>57</v>
      </c>
      <c r="I27" s="27">
        <v>15.01</v>
      </c>
      <c r="K27" s="2" t="s">
        <v>58</v>
      </c>
      <c r="AD27" s="10"/>
      <c r="AF27" s="8"/>
      <c r="AH27" s="3"/>
      <c r="AI27" s="10"/>
      <c r="AJ27" s="10"/>
      <c r="AK27" s="10"/>
      <c r="AN27" s="49"/>
    </row>
    <row r="28" spans="1:79" ht="15.75" thickBot="1" x14ac:dyDescent="0.3">
      <c r="A28" t="s">
        <v>70</v>
      </c>
      <c r="AD28" s="10"/>
      <c r="AE28" s="3"/>
      <c r="AF28" s="8"/>
      <c r="AH28" s="3"/>
      <c r="AI28" s="10"/>
      <c r="AJ28" s="10"/>
      <c r="AK28" s="10"/>
      <c r="AN28" s="49"/>
    </row>
    <row r="29" spans="1:79" x14ac:dyDescent="0.25">
      <c r="A29" t="s">
        <v>43</v>
      </c>
      <c r="B29">
        <v>682</v>
      </c>
      <c r="C29" t="s">
        <v>44</v>
      </c>
      <c r="D29">
        <v>22.591000000000001</v>
      </c>
      <c r="E29" t="s">
        <v>55</v>
      </c>
      <c r="F29">
        <v>69</v>
      </c>
      <c r="G29" t="s">
        <v>45</v>
      </c>
      <c r="H29">
        <v>0.16600000000000001</v>
      </c>
      <c r="I29" t="s">
        <v>46</v>
      </c>
      <c r="J29">
        <v>552</v>
      </c>
      <c r="K29" t="s">
        <v>47</v>
      </c>
      <c r="L29">
        <v>15.12</v>
      </c>
      <c r="M29" s="10" t="s">
        <v>48</v>
      </c>
      <c r="N29">
        <v>81</v>
      </c>
      <c r="O29" t="s">
        <v>49</v>
      </c>
      <c r="P29">
        <v>0.08</v>
      </c>
      <c r="Q29" t="s">
        <v>50</v>
      </c>
      <c r="R29">
        <v>344</v>
      </c>
      <c r="S29" t="s">
        <v>51</v>
      </c>
      <c r="T29">
        <v>15.08</v>
      </c>
      <c r="U29" t="s">
        <v>52</v>
      </c>
      <c r="V29">
        <v>280</v>
      </c>
      <c r="W29" t="s">
        <v>53</v>
      </c>
      <c r="X29">
        <v>4</v>
      </c>
      <c r="Y29" t="s">
        <v>54</v>
      </c>
      <c r="Z29">
        <v>11</v>
      </c>
      <c r="AB29" s="36" t="s">
        <v>1</v>
      </c>
      <c r="AC29" s="37">
        <f>AD19</f>
        <v>28.3164747120681</v>
      </c>
      <c r="AD29" s="11"/>
      <c r="AE29" s="3"/>
      <c r="AF29" s="8"/>
      <c r="AG29" s="6"/>
      <c r="AH29" s="3"/>
      <c r="AI29" s="10"/>
      <c r="AJ29" s="10"/>
      <c r="AK29" s="10"/>
      <c r="AN29" s="49"/>
    </row>
    <row r="30" spans="1:79" x14ac:dyDescent="0.25">
      <c r="A30" t="s">
        <v>43</v>
      </c>
      <c r="B30">
        <v>683</v>
      </c>
      <c r="C30" t="s">
        <v>44</v>
      </c>
      <c r="D30">
        <v>22.597999999999999</v>
      </c>
      <c r="E30" t="s">
        <v>55</v>
      </c>
      <c r="F30">
        <v>80</v>
      </c>
      <c r="G30" t="s">
        <v>45</v>
      </c>
      <c r="H30">
        <v>0.16200000000000001</v>
      </c>
      <c r="I30" t="s">
        <v>46</v>
      </c>
      <c r="J30">
        <v>552</v>
      </c>
      <c r="K30" t="s">
        <v>47</v>
      </c>
      <c r="L30">
        <v>15.12</v>
      </c>
      <c r="M30" s="10" t="s">
        <v>48</v>
      </c>
      <c r="N30">
        <v>81</v>
      </c>
      <c r="O30" t="s">
        <v>49</v>
      </c>
      <c r="P30">
        <v>0.08</v>
      </c>
      <c r="Q30" t="s">
        <v>50</v>
      </c>
      <c r="R30">
        <v>344</v>
      </c>
      <c r="S30" t="s">
        <v>51</v>
      </c>
      <c r="T30">
        <v>15.08</v>
      </c>
      <c r="U30" t="s">
        <v>52</v>
      </c>
      <c r="V30">
        <v>280</v>
      </c>
      <c r="W30" t="s">
        <v>53</v>
      </c>
      <c r="X30">
        <v>4</v>
      </c>
      <c r="Y30" t="s">
        <v>54</v>
      </c>
      <c r="Z30">
        <v>11</v>
      </c>
      <c r="AB30" s="15" t="s">
        <v>2</v>
      </c>
      <c r="AC30" s="35">
        <f>AD20</f>
        <v>21.031547320981474</v>
      </c>
      <c r="AD30" s="10"/>
      <c r="AE30" s="3"/>
      <c r="AF30" s="8"/>
      <c r="AH30" s="3"/>
      <c r="AI30" s="10"/>
      <c r="AJ30" s="10"/>
      <c r="AK30" s="10"/>
      <c r="AN30" s="49"/>
    </row>
    <row r="31" spans="1:79" x14ac:dyDescent="0.25">
      <c r="A31" t="s">
        <v>43</v>
      </c>
      <c r="B31">
        <v>682</v>
      </c>
      <c r="C31" t="s">
        <v>44</v>
      </c>
      <c r="D31">
        <v>22.588000000000001</v>
      </c>
      <c r="E31" t="s">
        <v>55</v>
      </c>
      <c r="F31">
        <v>67</v>
      </c>
      <c r="G31" t="s">
        <v>45</v>
      </c>
      <c r="H31">
        <v>0.16</v>
      </c>
      <c r="I31" t="s">
        <v>46</v>
      </c>
      <c r="J31">
        <v>552</v>
      </c>
      <c r="K31" t="s">
        <v>47</v>
      </c>
      <c r="L31">
        <v>15.12</v>
      </c>
      <c r="M31" s="10" t="s">
        <v>48</v>
      </c>
      <c r="N31">
        <v>81</v>
      </c>
      <c r="O31" t="s">
        <v>49</v>
      </c>
      <c r="P31">
        <v>0.08</v>
      </c>
      <c r="Q31" t="s">
        <v>50</v>
      </c>
      <c r="R31">
        <v>344</v>
      </c>
      <c r="S31" t="s">
        <v>51</v>
      </c>
      <c r="T31">
        <v>15.08</v>
      </c>
      <c r="U31" t="s">
        <v>52</v>
      </c>
      <c r="V31">
        <v>280</v>
      </c>
      <c r="W31" t="s">
        <v>53</v>
      </c>
      <c r="X31">
        <v>4</v>
      </c>
      <c r="Y31" t="s">
        <v>54</v>
      </c>
      <c r="Z31">
        <v>11</v>
      </c>
      <c r="AB31" s="15" t="s">
        <v>3</v>
      </c>
      <c r="AC31" s="35">
        <f>AD21</f>
        <v>47.547619047619044</v>
      </c>
      <c r="AD31" s="10"/>
      <c r="AE31" s="3"/>
      <c r="AF31" s="8"/>
      <c r="AH31" s="3"/>
      <c r="AI31" s="10"/>
      <c r="AJ31" s="10"/>
      <c r="AK31" s="10"/>
      <c r="AN31" s="49"/>
    </row>
    <row r="32" spans="1:79" x14ac:dyDescent="0.25">
      <c r="A32" t="s">
        <v>43</v>
      </c>
      <c r="B32">
        <v>682</v>
      </c>
      <c r="C32" t="s">
        <v>44</v>
      </c>
      <c r="D32">
        <v>22.582999999999998</v>
      </c>
      <c r="E32" t="s">
        <v>55</v>
      </c>
      <c r="F32">
        <v>73</v>
      </c>
      <c r="G32" t="s">
        <v>45</v>
      </c>
      <c r="H32">
        <v>0.16</v>
      </c>
      <c r="I32" t="s">
        <v>46</v>
      </c>
      <c r="J32">
        <v>552</v>
      </c>
      <c r="K32" t="s">
        <v>47</v>
      </c>
      <c r="L32">
        <v>15.117000000000001</v>
      </c>
      <c r="M32" s="10" t="s">
        <v>48</v>
      </c>
      <c r="N32">
        <v>81</v>
      </c>
      <c r="O32" t="s">
        <v>49</v>
      </c>
      <c r="P32">
        <v>0.08</v>
      </c>
      <c r="Q32" t="s">
        <v>50</v>
      </c>
      <c r="R32">
        <v>344</v>
      </c>
      <c r="S32" t="s">
        <v>51</v>
      </c>
      <c r="T32">
        <v>15.08</v>
      </c>
      <c r="U32" t="s">
        <v>52</v>
      </c>
      <c r="V32">
        <v>280</v>
      </c>
      <c r="W32" t="s">
        <v>53</v>
      </c>
      <c r="X32">
        <v>4</v>
      </c>
      <c r="Y32" t="s">
        <v>54</v>
      </c>
      <c r="Z32">
        <v>11</v>
      </c>
      <c r="AB32" s="14"/>
      <c r="AC32" s="34"/>
      <c r="AD32" s="10"/>
      <c r="AE32" s="3"/>
      <c r="AF32" s="8"/>
      <c r="AH32" s="3"/>
      <c r="AI32" s="10"/>
      <c r="AJ32" s="10"/>
      <c r="AK32" s="10"/>
      <c r="AN32" s="49"/>
    </row>
    <row r="33" spans="1:79" x14ac:dyDescent="0.25">
      <c r="A33" t="s">
        <v>43</v>
      </c>
      <c r="B33">
        <v>682</v>
      </c>
      <c r="C33" t="s">
        <v>44</v>
      </c>
      <c r="D33">
        <v>22.582000000000001</v>
      </c>
      <c r="E33" t="s">
        <v>55</v>
      </c>
      <c r="F33">
        <v>69</v>
      </c>
      <c r="G33" t="s">
        <v>45</v>
      </c>
      <c r="H33">
        <v>0.159</v>
      </c>
      <c r="I33" t="s">
        <v>46</v>
      </c>
      <c r="J33">
        <v>551</v>
      </c>
      <c r="K33" t="s">
        <v>47</v>
      </c>
      <c r="L33">
        <v>15.115</v>
      </c>
      <c r="M33" s="10" t="s">
        <v>48</v>
      </c>
      <c r="N33">
        <v>81</v>
      </c>
      <c r="O33" t="s">
        <v>49</v>
      </c>
      <c r="P33">
        <v>0.08</v>
      </c>
      <c r="Q33" t="s">
        <v>50</v>
      </c>
      <c r="R33">
        <v>344</v>
      </c>
      <c r="S33" t="s">
        <v>51</v>
      </c>
      <c r="T33">
        <v>15.08</v>
      </c>
      <c r="U33" t="s">
        <v>52</v>
      </c>
      <c r="V33">
        <v>280</v>
      </c>
      <c r="W33" t="s">
        <v>53</v>
      </c>
      <c r="X33">
        <v>4</v>
      </c>
      <c r="Y33" t="s">
        <v>54</v>
      </c>
      <c r="Z33">
        <v>11</v>
      </c>
      <c r="AB33" s="15" t="s">
        <v>4</v>
      </c>
      <c r="AC33" s="35">
        <v>50</v>
      </c>
      <c r="AD33" s="10"/>
      <c r="AE33" s="3"/>
      <c r="AF33" s="8"/>
      <c r="AH33" s="3"/>
      <c r="AI33" s="10"/>
      <c r="AJ33" s="10"/>
      <c r="AK33" s="10"/>
      <c r="AN33" s="49"/>
    </row>
    <row r="34" spans="1:79" x14ac:dyDescent="0.25">
      <c r="B34" s="29">
        <f>SUM(B29:B33)/5</f>
        <v>682.2</v>
      </c>
      <c r="J34" s="29">
        <f>SUM(J29:J33)/5</f>
        <v>551.79999999999995</v>
      </c>
      <c r="R34" s="29">
        <f>SUM(R29:R33)/5</f>
        <v>344</v>
      </c>
      <c r="AB34" s="15" t="s">
        <v>5</v>
      </c>
      <c r="AC34" s="35">
        <f>AE20</f>
        <v>5.7330290929834566</v>
      </c>
      <c r="AD34" s="10"/>
      <c r="AE34" s="3"/>
      <c r="AF34" s="8"/>
      <c r="AH34" s="3"/>
      <c r="AI34" s="10"/>
      <c r="AJ34" s="10"/>
      <c r="AK34" s="10"/>
      <c r="AN34" s="49"/>
    </row>
    <row r="35" spans="1:79" x14ac:dyDescent="0.25">
      <c r="B35" s="29"/>
      <c r="J35" s="29"/>
      <c r="R35" s="29"/>
      <c r="AB35" s="15" t="s">
        <v>6</v>
      </c>
      <c r="AC35" s="35">
        <f>AE21</f>
        <v>17.442786069651742</v>
      </c>
      <c r="AD35" s="10"/>
      <c r="AE35" s="3"/>
      <c r="AF35" s="8"/>
      <c r="AH35" s="3"/>
      <c r="AI35" s="23"/>
      <c r="AJ35" s="10"/>
      <c r="AK35" s="10"/>
      <c r="AN35" s="49"/>
    </row>
    <row r="36" spans="1:79" s="25" customFormat="1" ht="15" customHeight="1" x14ac:dyDescent="0.3">
      <c r="A36" t="s">
        <v>115</v>
      </c>
      <c r="B36" s="29"/>
      <c r="C36"/>
      <c r="D36"/>
      <c r="E36"/>
      <c r="F36"/>
      <c r="G36"/>
      <c r="H36"/>
      <c r="I36"/>
      <c r="J36" s="29"/>
      <c r="K36"/>
      <c r="L36"/>
      <c r="M36" s="10"/>
      <c r="N36"/>
      <c r="O36"/>
      <c r="P36"/>
      <c r="Q36"/>
      <c r="R36" s="29"/>
      <c r="S36"/>
      <c r="T36"/>
      <c r="U36"/>
      <c r="V36"/>
      <c r="W36"/>
      <c r="X36"/>
      <c r="Y36"/>
      <c r="Z36"/>
      <c r="AA36"/>
      <c r="AB36" s="15"/>
      <c r="AC36" s="35"/>
      <c r="AD36" s="10"/>
      <c r="AE36" s="3"/>
      <c r="AF36" s="8"/>
      <c r="AG36"/>
      <c r="AH36" s="3"/>
      <c r="AI36" s="10"/>
      <c r="AJ36" s="10"/>
      <c r="AK36" s="10"/>
      <c r="AL36" s="42"/>
      <c r="AM36" s="42"/>
      <c r="AN36" s="49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</row>
    <row r="37" spans="1:79" s="42" customFormat="1" ht="1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 s="10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15" t="s">
        <v>93</v>
      </c>
      <c r="AC37" s="35">
        <f>AF19</f>
        <v>0</v>
      </c>
      <c r="AD37" s="46"/>
      <c r="AE37" s="47"/>
      <c r="AF37" s="48"/>
      <c r="AG37" s="44"/>
      <c r="AH37" s="47"/>
      <c r="AI37" s="46"/>
      <c r="AJ37" s="46"/>
      <c r="AK37" s="46"/>
      <c r="AN37" s="49"/>
    </row>
    <row r="38" spans="1:79" ht="18.75" x14ac:dyDescent="0.3">
      <c r="A38" s="25" t="s">
        <v>62</v>
      </c>
      <c r="B38" s="25"/>
      <c r="C38" s="25"/>
      <c r="D38" s="25"/>
      <c r="E38" s="25"/>
      <c r="F38" s="25"/>
      <c r="G38" s="25"/>
      <c r="H38" s="25"/>
      <c r="I38" s="25"/>
      <c r="J38" s="25"/>
      <c r="K38" s="31" t="s">
        <v>61</v>
      </c>
      <c r="L38" s="25"/>
      <c r="M38" s="41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5" t="s">
        <v>94</v>
      </c>
      <c r="AC38" s="35">
        <f>AF20</f>
        <v>30.389959659345585</v>
      </c>
      <c r="AN38" s="49"/>
    </row>
    <row r="39" spans="1:79" ht="18.75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5" t="s">
        <v>66</v>
      </c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15" t="s">
        <v>95</v>
      </c>
      <c r="AC39" s="35">
        <f>AF21</f>
        <v>32.905604719764014</v>
      </c>
      <c r="AD39" s="10"/>
      <c r="AE39" s="7"/>
      <c r="AF39" s="8"/>
      <c r="AH39" s="6"/>
      <c r="AI39" s="10"/>
      <c r="AJ39" s="10"/>
      <c r="AK39" s="10"/>
      <c r="AN39" s="49"/>
    </row>
    <row r="40" spans="1:79" ht="15.75" thickBot="1" x14ac:dyDescent="0.3">
      <c r="A40" t="s">
        <v>69</v>
      </c>
      <c r="AB40" s="15"/>
      <c r="AC40" s="35"/>
      <c r="AD40" s="10"/>
      <c r="AE40" s="3"/>
      <c r="AF40" s="8"/>
      <c r="AH40" s="3"/>
      <c r="AI40" s="10"/>
      <c r="AJ40" s="10"/>
      <c r="AK40" s="10"/>
      <c r="AN40" s="49"/>
    </row>
    <row r="41" spans="1:79" ht="15.75" thickBot="1" x14ac:dyDescent="0.3">
      <c r="A41" t="s">
        <v>63</v>
      </c>
      <c r="I41" s="28">
        <v>0.502</v>
      </c>
      <c r="M41" s="10" t="s">
        <v>91</v>
      </c>
      <c r="U41" s="28">
        <v>0.29899999999999999</v>
      </c>
      <c r="AB41" s="15" t="s">
        <v>96</v>
      </c>
      <c r="AC41" s="35">
        <f>AG19</f>
        <v>0.50086728205128206</v>
      </c>
      <c r="AD41" s="10"/>
      <c r="AE41" s="3"/>
      <c r="AF41" s="8"/>
      <c r="AH41" s="3"/>
      <c r="AI41" s="10"/>
      <c r="AJ41" s="10"/>
      <c r="AK41" s="10"/>
      <c r="AN41" s="49"/>
    </row>
    <row r="42" spans="1:79" x14ac:dyDescent="0.25">
      <c r="A42" t="s">
        <v>70</v>
      </c>
      <c r="AB42" s="15" t="s">
        <v>97</v>
      </c>
      <c r="AC42" s="35">
        <f>AG20</f>
        <v>44.31818181818182</v>
      </c>
      <c r="AD42" s="10"/>
      <c r="AE42" s="3"/>
      <c r="AF42" s="9"/>
      <c r="AH42" s="3"/>
      <c r="AI42" s="10"/>
      <c r="AJ42" s="10"/>
      <c r="AK42" s="10"/>
    </row>
    <row r="43" spans="1:79" x14ac:dyDescent="0.25">
      <c r="A43" t="s">
        <v>43</v>
      </c>
      <c r="B43">
        <v>678</v>
      </c>
      <c r="C43" t="s">
        <v>44</v>
      </c>
      <c r="D43">
        <v>22.300999999999998</v>
      </c>
      <c r="E43" t="s">
        <v>55</v>
      </c>
      <c r="F43">
        <v>143</v>
      </c>
      <c r="G43" t="s">
        <v>45</v>
      </c>
      <c r="H43">
        <v>0.33100000000000002</v>
      </c>
      <c r="I43" t="s">
        <v>46</v>
      </c>
      <c r="J43">
        <v>496</v>
      </c>
      <c r="K43" t="s">
        <v>47</v>
      </c>
      <c r="L43">
        <v>13.342000000000001</v>
      </c>
      <c r="M43" s="10" t="s">
        <v>48</v>
      </c>
      <c r="N43">
        <v>119</v>
      </c>
      <c r="O43" t="s">
        <v>49</v>
      </c>
      <c r="P43">
        <v>0.504</v>
      </c>
      <c r="Q43" t="s">
        <v>50</v>
      </c>
      <c r="R43">
        <v>343</v>
      </c>
      <c r="S43" t="s">
        <v>51</v>
      </c>
      <c r="T43">
        <v>15</v>
      </c>
      <c r="U43" t="s">
        <v>52</v>
      </c>
      <c r="V43">
        <v>75</v>
      </c>
      <c r="W43" t="s">
        <v>53</v>
      </c>
      <c r="X43">
        <v>1.23</v>
      </c>
      <c r="Y43" t="s">
        <v>54</v>
      </c>
      <c r="Z43">
        <v>11</v>
      </c>
      <c r="AB43" s="15" t="s">
        <v>98</v>
      </c>
      <c r="AC43" s="35">
        <f>AG21</f>
        <v>2.2564102564102564</v>
      </c>
      <c r="AD43" s="10"/>
      <c r="AE43" s="3"/>
      <c r="AF43" s="8"/>
      <c r="AH43" s="3"/>
      <c r="AI43" s="11"/>
      <c r="AJ43" s="10"/>
      <c r="AK43" s="10"/>
      <c r="AM43" s="65"/>
    </row>
    <row r="44" spans="1:79" x14ac:dyDescent="0.25">
      <c r="A44" t="s">
        <v>43</v>
      </c>
      <c r="B44">
        <v>678</v>
      </c>
      <c r="C44" t="s">
        <v>44</v>
      </c>
      <c r="D44">
        <v>22.298999999999999</v>
      </c>
      <c r="E44" t="s">
        <v>55</v>
      </c>
      <c r="F44">
        <v>144</v>
      </c>
      <c r="G44" t="s">
        <v>45</v>
      </c>
      <c r="H44">
        <v>0.33500000000000002</v>
      </c>
      <c r="I44" t="s">
        <v>46</v>
      </c>
      <c r="J44">
        <v>496</v>
      </c>
      <c r="K44" t="s">
        <v>47</v>
      </c>
      <c r="L44">
        <v>13.34</v>
      </c>
      <c r="M44" s="10" t="s">
        <v>48</v>
      </c>
      <c r="N44">
        <v>119</v>
      </c>
      <c r="O44" t="s">
        <v>49</v>
      </c>
      <c r="P44">
        <v>0.504</v>
      </c>
      <c r="Q44" t="s">
        <v>50</v>
      </c>
      <c r="R44">
        <v>343</v>
      </c>
      <c r="S44" t="s">
        <v>51</v>
      </c>
      <c r="T44">
        <v>15</v>
      </c>
      <c r="U44" t="s">
        <v>52</v>
      </c>
      <c r="V44">
        <v>75</v>
      </c>
      <c r="W44" t="s">
        <v>53</v>
      </c>
      <c r="X44">
        <v>1.23</v>
      </c>
      <c r="Y44" t="s">
        <v>54</v>
      </c>
      <c r="Z44">
        <v>11</v>
      </c>
      <c r="AB44" s="15"/>
      <c r="AC44" s="35"/>
      <c r="AE44" s="3"/>
      <c r="AH44" s="3"/>
      <c r="AI44" s="10"/>
      <c r="AJ44" s="10"/>
      <c r="AK44" s="10"/>
      <c r="AM44" s="65"/>
    </row>
    <row r="45" spans="1:79" x14ac:dyDescent="0.25">
      <c r="A45" t="s">
        <v>43</v>
      </c>
      <c r="B45">
        <v>678</v>
      </c>
      <c r="C45" t="s">
        <v>44</v>
      </c>
      <c r="D45">
        <v>22.297999999999998</v>
      </c>
      <c r="E45" t="s">
        <v>55</v>
      </c>
      <c r="F45">
        <v>143</v>
      </c>
      <c r="G45" t="s">
        <v>45</v>
      </c>
      <c r="H45">
        <v>0.33700000000000002</v>
      </c>
      <c r="I45" t="s">
        <v>46</v>
      </c>
      <c r="J45">
        <v>496</v>
      </c>
      <c r="K45" t="s">
        <v>47</v>
      </c>
      <c r="L45">
        <v>13.340999999999999</v>
      </c>
      <c r="M45" s="10" t="s">
        <v>48</v>
      </c>
      <c r="N45">
        <v>119</v>
      </c>
      <c r="O45" t="s">
        <v>49</v>
      </c>
      <c r="P45">
        <v>0.504</v>
      </c>
      <c r="Q45" t="s">
        <v>50</v>
      </c>
      <c r="R45">
        <v>343</v>
      </c>
      <c r="S45" t="s">
        <v>51</v>
      </c>
      <c r="T45">
        <v>15</v>
      </c>
      <c r="U45" t="s">
        <v>52</v>
      </c>
      <c r="V45">
        <v>75</v>
      </c>
      <c r="W45" t="s">
        <v>53</v>
      </c>
      <c r="X45">
        <v>1.23</v>
      </c>
      <c r="Y45" t="s">
        <v>54</v>
      </c>
      <c r="Z45">
        <v>11</v>
      </c>
      <c r="AB45" s="15" t="s">
        <v>10</v>
      </c>
      <c r="AC45" s="35">
        <f>AH19</f>
        <v>47.007010515773658</v>
      </c>
      <c r="AD45" s="10"/>
      <c r="AE45" s="3"/>
      <c r="AF45" s="8"/>
      <c r="AH45" s="3"/>
      <c r="AI45" s="10"/>
      <c r="AJ45" s="10"/>
      <c r="AK45" s="10"/>
      <c r="AN45" s="66"/>
      <c r="AO45" s="66"/>
    </row>
    <row r="46" spans="1:79" x14ac:dyDescent="0.25">
      <c r="A46" t="s">
        <v>43</v>
      </c>
      <c r="B46">
        <v>678</v>
      </c>
      <c r="C46" t="s">
        <v>44</v>
      </c>
      <c r="D46">
        <v>22.295999999999999</v>
      </c>
      <c r="E46" t="s">
        <v>55</v>
      </c>
      <c r="F46">
        <v>142</v>
      </c>
      <c r="G46" t="s">
        <v>45</v>
      </c>
      <c r="H46">
        <v>0.33800000000000002</v>
      </c>
      <c r="I46" t="s">
        <v>46</v>
      </c>
      <c r="J46">
        <v>496</v>
      </c>
      <c r="K46" t="s">
        <v>47</v>
      </c>
      <c r="L46">
        <v>13.342000000000001</v>
      </c>
      <c r="M46" s="10" t="s">
        <v>48</v>
      </c>
      <c r="N46">
        <v>119</v>
      </c>
      <c r="O46" t="s">
        <v>49</v>
      </c>
      <c r="P46">
        <v>0.504</v>
      </c>
      <c r="Q46" t="s">
        <v>50</v>
      </c>
      <c r="R46">
        <v>343</v>
      </c>
      <c r="S46" t="s">
        <v>51</v>
      </c>
      <c r="T46">
        <v>15</v>
      </c>
      <c r="U46" t="s">
        <v>52</v>
      </c>
      <c r="V46">
        <v>75</v>
      </c>
      <c r="W46" t="s">
        <v>53</v>
      </c>
      <c r="X46">
        <v>1.23</v>
      </c>
      <c r="Y46" t="s">
        <v>54</v>
      </c>
      <c r="Z46">
        <v>11</v>
      </c>
      <c r="AB46" s="15" t="s">
        <v>11</v>
      </c>
      <c r="AC46" s="35">
        <f>AH20</f>
        <v>33.630445668502752</v>
      </c>
      <c r="AD46" s="10"/>
      <c r="AE46" s="3"/>
      <c r="AF46" s="8"/>
      <c r="AH46" s="3"/>
      <c r="AI46" s="10"/>
      <c r="AJ46" s="10"/>
      <c r="AK46" s="10"/>
      <c r="AN46" s="66"/>
      <c r="AO46" s="66"/>
    </row>
    <row r="47" spans="1:79" x14ac:dyDescent="0.25">
      <c r="A47" t="s">
        <v>43</v>
      </c>
      <c r="B47">
        <v>678</v>
      </c>
      <c r="C47" t="s">
        <v>44</v>
      </c>
      <c r="D47">
        <v>22.300999999999998</v>
      </c>
      <c r="E47" t="s">
        <v>55</v>
      </c>
      <c r="F47">
        <v>143</v>
      </c>
      <c r="G47" t="s">
        <v>45</v>
      </c>
      <c r="H47">
        <v>0.33500000000000002</v>
      </c>
      <c r="I47" t="s">
        <v>46</v>
      </c>
      <c r="J47">
        <v>496</v>
      </c>
      <c r="K47" t="s">
        <v>47</v>
      </c>
      <c r="L47">
        <v>13.342000000000001</v>
      </c>
      <c r="M47" s="10" t="s">
        <v>48</v>
      </c>
      <c r="N47">
        <v>118</v>
      </c>
      <c r="O47" t="s">
        <v>49</v>
      </c>
      <c r="P47">
        <v>0.502</v>
      </c>
      <c r="Q47" t="s">
        <v>50</v>
      </c>
      <c r="R47">
        <v>343</v>
      </c>
      <c r="S47" t="s">
        <v>51</v>
      </c>
      <c r="T47">
        <v>15</v>
      </c>
      <c r="U47" t="s">
        <v>52</v>
      </c>
      <c r="V47">
        <v>75</v>
      </c>
      <c r="W47" t="s">
        <v>53</v>
      </c>
      <c r="X47">
        <v>1.23</v>
      </c>
      <c r="Y47" t="s">
        <v>54</v>
      </c>
      <c r="Z47">
        <v>11</v>
      </c>
      <c r="AB47" s="15" t="s">
        <v>100</v>
      </c>
      <c r="AC47" s="35">
        <f>AH21</f>
        <v>29.734961286480051</v>
      </c>
      <c r="AD47" s="10"/>
      <c r="AE47" s="3"/>
      <c r="AF47" s="8"/>
      <c r="AH47" s="3"/>
      <c r="AI47" s="10"/>
      <c r="AJ47" s="10"/>
      <c r="AK47" s="10"/>
      <c r="AN47" s="66"/>
      <c r="AO47" s="66"/>
    </row>
    <row r="48" spans="1:79" x14ac:dyDescent="0.25">
      <c r="A48" s="29"/>
      <c r="B48" s="29">
        <f>SUM(B43:B47)/5</f>
        <v>678</v>
      </c>
      <c r="F48" s="29">
        <f>SUM(F43:F47)/5</f>
        <v>143</v>
      </c>
      <c r="N48" s="29">
        <f>SUM(N43:N47)/5</f>
        <v>118.8</v>
      </c>
      <c r="V48" s="29">
        <f>SUM(V43:V47)/5</f>
        <v>75</v>
      </c>
      <c r="X48" s="6"/>
      <c r="AB48" s="15"/>
      <c r="AC48" s="35"/>
      <c r="AD48" s="10"/>
      <c r="AE48" s="3"/>
      <c r="AF48" s="8"/>
      <c r="AH48" s="3"/>
      <c r="AI48" s="10"/>
      <c r="AJ48" s="10"/>
      <c r="AK48" s="10"/>
      <c r="AN48" s="66"/>
      <c r="AO48" s="66"/>
    </row>
    <row r="49" spans="1:79" ht="15.75" thickBot="1" x14ac:dyDescent="0.3">
      <c r="K49" s="30" t="s">
        <v>119</v>
      </c>
      <c r="N49" s="29"/>
      <c r="V49" s="29"/>
      <c r="X49" s="6"/>
      <c r="AB49" s="15" t="s">
        <v>13</v>
      </c>
      <c r="AC49" s="35">
        <f>AI19</f>
        <v>73.81186537364519</v>
      </c>
      <c r="AD49" s="10"/>
      <c r="AE49" s="38" t="s">
        <v>103</v>
      </c>
      <c r="AF49" s="8"/>
      <c r="AH49" s="3"/>
      <c r="AI49" s="10"/>
      <c r="AJ49" s="10"/>
      <c r="AK49" s="10"/>
      <c r="AN49" s="66"/>
      <c r="AO49" s="66"/>
    </row>
    <row r="50" spans="1:79" ht="15.75" thickBot="1" x14ac:dyDescent="0.3">
      <c r="A50" t="s">
        <v>71</v>
      </c>
      <c r="I50" s="28">
        <v>4.008</v>
      </c>
      <c r="M50" s="10" t="s">
        <v>64</v>
      </c>
      <c r="U50" s="28">
        <v>2.323</v>
      </c>
      <c r="AB50" s="15" t="s">
        <v>14</v>
      </c>
      <c r="AC50" s="35">
        <f>AI20</f>
        <v>8.9617798060467759</v>
      </c>
      <c r="AD50" s="11"/>
      <c r="AE50" s="3"/>
      <c r="AF50" s="8"/>
      <c r="AG50" s="6"/>
      <c r="AH50" s="3"/>
      <c r="AI50" s="10"/>
      <c r="AJ50" s="10"/>
      <c r="AK50" s="10"/>
      <c r="AN50" s="66"/>
      <c r="AO50" s="66"/>
    </row>
    <row r="51" spans="1:79" ht="15.75" thickBot="1" x14ac:dyDescent="0.3">
      <c r="A51" t="s">
        <v>70</v>
      </c>
      <c r="AB51" s="81" t="s">
        <v>99</v>
      </c>
      <c r="AC51" s="82">
        <f>AI21</f>
        <v>11.15849777211967</v>
      </c>
      <c r="AD51" s="10"/>
      <c r="AE51" s="3"/>
      <c r="AF51" s="8"/>
      <c r="AH51" s="3"/>
      <c r="AI51" s="10"/>
      <c r="AJ51" s="10"/>
      <c r="AK51" s="10"/>
      <c r="AN51" s="66"/>
      <c r="AO51" s="66"/>
    </row>
    <row r="52" spans="1:79" x14ac:dyDescent="0.25">
      <c r="A52" t="s">
        <v>43</v>
      </c>
      <c r="B52">
        <v>631</v>
      </c>
      <c r="C52" t="s">
        <v>44</v>
      </c>
      <c r="D52">
        <v>20.745000000000001</v>
      </c>
      <c r="E52" t="s">
        <v>55</v>
      </c>
      <c r="F52">
        <v>1019</v>
      </c>
      <c r="G52" t="s">
        <v>45</v>
      </c>
      <c r="H52">
        <v>2.3849999999999998</v>
      </c>
      <c r="I52" t="s">
        <v>46</v>
      </c>
      <c r="J52">
        <v>539</v>
      </c>
      <c r="K52" t="s">
        <v>47</v>
      </c>
      <c r="L52">
        <v>14.632</v>
      </c>
      <c r="M52" s="10" t="s">
        <v>48</v>
      </c>
      <c r="N52">
        <v>433</v>
      </c>
      <c r="O52" t="s">
        <v>49</v>
      </c>
      <c r="P52">
        <v>4.03</v>
      </c>
      <c r="Q52" t="s">
        <v>50</v>
      </c>
      <c r="R52">
        <v>343</v>
      </c>
      <c r="S52" t="s">
        <v>51</v>
      </c>
      <c r="T52">
        <v>15</v>
      </c>
      <c r="U52" t="s">
        <v>52</v>
      </c>
      <c r="V52">
        <v>276</v>
      </c>
      <c r="W52" t="s">
        <v>53</v>
      </c>
      <c r="X52">
        <v>4.76</v>
      </c>
      <c r="Y52" t="s">
        <v>54</v>
      </c>
      <c r="Z52">
        <v>676</v>
      </c>
      <c r="AD52" s="10"/>
      <c r="AE52" s="3"/>
      <c r="AF52" s="8"/>
      <c r="AH52" s="3"/>
      <c r="AI52" s="10"/>
      <c r="AJ52" s="10"/>
      <c r="AK52" s="10"/>
      <c r="AN52" s="66"/>
      <c r="AO52" s="66"/>
    </row>
    <row r="53" spans="1:79" ht="15.75" thickBot="1" x14ac:dyDescent="0.3">
      <c r="A53" t="s">
        <v>43</v>
      </c>
      <c r="B53">
        <v>632</v>
      </c>
      <c r="C53" t="s">
        <v>44</v>
      </c>
      <c r="D53">
        <v>20.751999999999999</v>
      </c>
      <c r="E53" t="s">
        <v>55</v>
      </c>
      <c r="F53">
        <v>1053</v>
      </c>
      <c r="G53" t="s">
        <v>45</v>
      </c>
      <c r="H53">
        <v>2.3919999999999999</v>
      </c>
      <c r="I53" t="s">
        <v>46</v>
      </c>
      <c r="J53">
        <v>538</v>
      </c>
      <c r="K53" t="s">
        <v>47</v>
      </c>
      <c r="L53">
        <v>14.63</v>
      </c>
      <c r="M53" s="10" t="s">
        <v>48</v>
      </c>
      <c r="N53">
        <v>433</v>
      </c>
      <c r="O53" t="s">
        <v>49</v>
      </c>
      <c r="P53">
        <v>4.0289999999999999</v>
      </c>
      <c r="Q53" t="s">
        <v>50</v>
      </c>
      <c r="R53">
        <v>343</v>
      </c>
      <c r="S53" t="s">
        <v>51</v>
      </c>
      <c r="T53">
        <v>15</v>
      </c>
      <c r="U53" t="s">
        <v>52</v>
      </c>
      <c r="V53">
        <v>276</v>
      </c>
      <c r="W53" t="s">
        <v>53</v>
      </c>
      <c r="X53">
        <v>4.76</v>
      </c>
      <c r="Y53" t="s">
        <v>54</v>
      </c>
      <c r="Z53">
        <v>676</v>
      </c>
      <c r="AD53" s="10"/>
      <c r="AE53" s="3"/>
      <c r="AF53" s="8"/>
      <c r="AG53" s="1"/>
      <c r="AH53" s="3"/>
      <c r="AI53" s="10"/>
      <c r="AJ53" s="10"/>
      <c r="AK53" s="10"/>
      <c r="AN53" s="66"/>
      <c r="AO53" s="66"/>
    </row>
    <row r="54" spans="1:79" x14ac:dyDescent="0.25">
      <c r="A54" t="s">
        <v>43</v>
      </c>
      <c r="B54">
        <v>631</v>
      </c>
      <c r="C54" t="s">
        <v>44</v>
      </c>
      <c r="D54">
        <v>20.75</v>
      </c>
      <c r="E54" t="s">
        <v>55</v>
      </c>
      <c r="F54">
        <v>1048</v>
      </c>
      <c r="G54" t="s">
        <v>45</v>
      </c>
      <c r="H54">
        <v>2.3980000000000001</v>
      </c>
      <c r="I54" t="s">
        <v>46</v>
      </c>
      <c r="J54">
        <v>539</v>
      </c>
      <c r="K54" t="s">
        <v>47</v>
      </c>
      <c r="L54">
        <v>14.629</v>
      </c>
      <c r="M54" s="10" t="s">
        <v>48</v>
      </c>
      <c r="N54">
        <v>433</v>
      </c>
      <c r="O54" t="s">
        <v>49</v>
      </c>
      <c r="P54">
        <v>4.0289999999999999</v>
      </c>
      <c r="Q54" t="s">
        <v>50</v>
      </c>
      <c r="R54">
        <v>343</v>
      </c>
      <c r="S54" t="s">
        <v>51</v>
      </c>
      <c r="T54">
        <v>15</v>
      </c>
      <c r="U54" t="s">
        <v>52</v>
      </c>
      <c r="V54">
        <v>276</v>
      </c>
      <c r="W54" t="s">
        <v>53</v>
      </c>
      <c r="X54">
        <v>4.76</v>
      </c>
      <c r="Y54" t="s">
        <v>54</v>
      </c>
      <c r="Z54">
        <v>676</v>
      </c>
      <c r="AB54" s="52" t="s">
        <v>1</v>
      </c>
      <c r="AC54" s="53">
        <v>29.405999999999999</v>
      </c>
      <c r="AD54" s="10"/>
      <c r="AE54" s="3"/>
      <c r="AF54" s="8"/>
      <c r="AG54" s="1"/>
      <c r="AH54" s="3"/>
      <c r="AI54" s="10"/>
      <c r="AJ54" s="10"/>
      <c r="AK54" s="10"/>
      <c r="AN54" s="66"/>
      <c r="AO54" s="66"/>
    </row>
    <row r="55" spans="1:79" x14ac:dyDescent="0.25">
      <c r="A55" t="s">
        <v>43</v>
      </c>
      <c r="B55">
        <v>631</v>
      </c>
      <c r="C55" t="s">
        <v>44</v>
      </c>
      <c r="D55">
        <v>20.763000000000002</v>
      </c>
      <c r="E55" t="s">
        <v>55</v>
      </c>
      <c r="F55">
        <v>1032</v>
      </c>
      <c r="G55" t="s">
        <v>45</v>
      </c>
      <c r="H55">
        <v>2.4079999999999999</v>
      </c>
      <c r="I55" t="s">
        <v>46</v>
      </c>
      <c r="J55">
        <v>541</v>
      </c>
      <c r="K55" t="s">
        <v>47</v>
      </c>
      <c r="L55">
        <v>14.648999999999999</v>
      </c>
      <c r="M55" s="10" t="s">
        <v>48</v>
      </c>
      <c r="N55">
        <v>433</v>
      </c>
      <c r="O55" t="s">
        <v>49</v>
      </c>
      <c r="P55">
        <v>4.0289999999999999</v>
      </c>
      <c r="Q55" t="s">
        <v>50</v>
      </c>
      <c r="R55">
        <v>343</v>
      </c>
      <c r="S55" t="s">
        <v>51</v>
      </c>
      <c r="T55">
        <v>15</v>
      </c>
      <c r="U55" t="s">
        <v>52</v>
      </c>
      <c r="V55">
        <v>276</v>
      </c>
      <c r="W55" t="s">
        <v>53</v>
      </c>
      <c r="X55">
        <v>4.76</v>
      </c>
      <c r="Y55" t="s">
        <v>54</v>
      </c>
      <c r="Z55">
        <v>676</v>
      </c>
      <c r="AB55" s="55" t="s">
        <v>2</v>
      </c>
      <c r="AC55" s="56">
        <v>20.905999999999999</v>
      </c>
      <c r="AD55" s="10"/>
      <c r="AE55" s="3"/>
      <c r="AF55" s="8"/>
      <c r="AG55" s="1"/>
      <c r="AH55" s="3"/>
      <c r="AI55" s="10"/>
      <c r="AJ55" s="10"/>
      <c r="AK55" s="10"/>
      <c r="AN55" s="66"/>
      <c r="AO55" s="66"/>
    </row>
    <row r="56" spans="1:79" x14ac:dyDescent="0.25">
      <c r="A56" t="s">
        <v>43</v>
      </c>
      <c r="B56">
        <v>633</v>
      </c>
      <c r="C56" t="s">
        <v>44</v>
      </c>
      <c r="D56">
        <v>20.786000000000001</v>
      </c>
      <c r="E56" t="s">
        <v>55</v>
      </c>
      <c r="F56">
        <v>1048</v>
      </c>
      <c r="G56" t="s">
        <v>45</v>
      </c>
      <c r="H56">
        <v>2.407</v>
      </c>
      <c r="I56" t="s">
        <v>46</v>
      </c>
      <c r="J56">
        <v>541</v>
      </c>
      <c r="K56" t="s">
        <v>47</v>
      </c>
      <c r="L56">
        <v>14.656000000000001</v>
      </c>
      <c r="M56" s="10" t="s">
        <v>48</v>
      </c>
      <c r="N56">
        <v>433</v>
      </c>
      <c r="O56" t="s">
        <v>49</v>
      </c>
      <c r="P56">
        <v>4.0289999999999999</v>
      </c>
      <c r="Q56" t="s">
        <v>50</v>
      </c>
      <c r="R56">
        <v>343</v>
      </c>
      <c r="S56" t="s">
        <v>51</v>
      </c>
      <c r="T56">
        <v>15</v>
      </c>
      <c r="U56" t="s">
        <v>52</v>
      </c>
      <c r="V56">
        <v>276</v>
      </c>
      <c r="W56" t="s">
        <v>53</v>
      </c>
      <c r="X56">
        <v>4.76</v>
      </c>
      <c r="Y56" t="s">
        <v>54</v>
      </c>
      <c r="Z56">
        <v>676</v>
      </c>
      <c r="AB56" s="55" t="s">
        <v>3</v>
      </c>
      <c r="AC56" s="56">
        <v>47.832999999999998</v>
      </c>
      <c r="AN56" s="66"/>
      <c r="AO56" s="66"/>
    </row>
    <row r="57" spans="1:79" s="26" customFormat="1" ht="18.75" x14ac:dyDescent="0.3">
      <c r="A57"/>
      <c r="B57" s="29"/>
      <c r="C57"/>
      <c r="D57"/>
      <c r="E57"/>
      <c r="F57" s="29">
        <f>SUM(F52:F56)/5</f>
        <v>1040</v>
      </c>
      <c r="G57"/>
      <c r="H57"/>
      <c r="I57"/>
      <c r="J57"/>
      <c r="K57"/>
      <c r="L57"/>
      <c r="M57" s="10"/>
      <c r="N57" s="29">
        <f>SUM(N52:N56)/5</f>
        <v>433</v>
      </c>
      <c r="O57"/>
      <c r="P57"/>
      <c r="Q57"/>
      <c r="R57"/>
      <c r="S57"/>
      <c r="T57"/>
      <c r="U57"/>
      <c r="V57" s="29">
        <f>SUM(V52:V56)/5</f>
        <v>276</v>
      </c>
      <c r="W57"/>
      <c r="X57"/>
      <c r="Y57"/>
      <c r="Z57"/>
      <c r="AA57"/>
      <c r="AB57" s="55"/>
      <c r="AC57" s="56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59"/>
      <c r="AO57" s="59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</row>
    <row r="58" spans="1:79" s="42" customFormat="1" ht="18.75" x14ac:dyDescent="0.3">
      <c r="A58"/>
      <c r="B58" s="29"/>
      <c r="C58"/>
      <c r="D58"/>
      <c r="E58"/>
      <c r="F58" s="29"/>
      <c r="G58"/>
      <c r="H58"/>
      <c r="I58"/>
      <c r="J58"/>
      <c r="K58"/>
      <c r="L58"/>
      <c r="M58" s="10"/>
      <c r="N58" s="29"/>
      <c r="O58"/>
      <c r="P58"/>
      <c r="Q58"/>
      <c r="R58"/>
      <c r="S58"/>
      <c r="T58"/>
      <c r="U58"/>
      <c r="V58" s="29"/>
      <c r="W58"/>
      <c r="X58"/>
      <c r="Y58"/>
      <c r="Z58"/>
      <c r="AA58"/>
      <c r="AB58" s="55" t="s">
        <v>4</v>
      </c>
      <c r="AC58" s="56">
        <v>51.378</v>
      </c>
      <c r="AN58" s="59"/>
      <c r="AO58" s="59"/>
    </row>
    <row r="59" spans="1:79" x14ac:dyDescent="0.25">
      <c r="A59" t="s">
        <v>116</v>
      </c>
      <c r="B59" s="29"/>
      <c r="F59" s="29"/>
      <c r="N59" s="29"/>
      <c r="V59" s="29"/>
      <c r="AB59" s="55" t="s">
        <v>5</v>
      </c>
      <c r="AC59" s="56">
        <v>5.7329999999999997</v>
      </c>
      <c r="AN59" s="66"/>
      <c r="AO59" s="66"/>
    </row>
    <row r="60" spans="1:79" x14ac:dyDescent="0.25">
      <c r="B60" s="29"/>
      <c r="F60" s="29"/>
      <c r="N60" s="29"/>
      <c r="V60" s="29"/>
      <c r="AB60" s="55" t="s">
        <v>6</v>
      </c>
      <c r="AC60" s="56">
        <v>17.443000000000001</v>
      </c>
      <c r="AN60" s="66"/>
      <c r="AO60" s="66"/>
    </row>
    <row r="61" spans="1:79" x14ac:dyDescent="0.25">
      <c r="A61" t="s">
        <v>117</v>
      </c>
      <c r="AB61" s="55"/>
      <c r="AC61" s="56"/>
      <c r="AN61" s="66"/>
      <c r="AO61" s="66"/>
    </row>
    <row r="62" spans="1:79" ht="18.75" x14ac:dyDescent="0.3">
      <c r="A62" s="25" t="s">
        <v>88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41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55" t="s">
        <v>93</v>
      </c>
      <c r="AC62" s="56">
        <v>0</v>
      </c>
      <c r="AN62" s="66"/>
      <c r="AO62" s="66"/>
    </row>
    <row r="63" spans="1:79" s="26" customFormat="1" ht="18.75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5" t="s">
        <v>105</v>
      </c>
      <c r="L63" s="44"/>
      <c r="M63" s="4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55" t="s">
        <v>94</v>
      </c>
      <c r="AC63" s="56">
        <v>30.2</v>
      </c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59"/>
      <c r="AO63" s="59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</row>
    <row r="64" spans="1:79" s="42" customFormat="1" ht="18.75" x14ac:dyDescent="0.3">
      <c r="A64" t="s">
        <v>72</v>
      </c>
      <c r="B64"/>
      <c r="C64"/>
      <c r="D64"/>
      <c r="E64">
        <v>8.41</v>
      </c>
      <c r="F64" s="63" t="s">
        <v>73</v>
      </c>
      <c r="G64">
        <v>1</v>
      </c>
      <c r="H64" t="s">
        <v>74</v>
      </c>
      <c r="I64" s="33" t="s">
        <v>75</v>
      </c>
      <c r="J64"/>
      <c r="K64">
        <f>E64/G64</f>
        <v>8.41</v>
      </c>
      <c r="L64" t="s">
        <v>76</v>
      </c>
      <c r="M64" s="10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55" t="s">
        <v>95</v>
      </c>
      <c r="AC64" s="56">
        <v>33.112000000000002</v>
      </c>
      <c r="AN64" s="59"/>
      <c r="AO64" s="59"/>
    </row>
    <row r="65" spans="1:41" x14ac:dyDescent="0.25">
      <c r="E65">
        <v>17.72</v>
      </c>
      <c r="F65" s="63" t="s">
        <v>73</v>
      </c>
      <c r="G65">
        <v>2</v>
      </c>
      <c r="H65" t="s">
        <v>74</v>
      </c>
      <c r="I65" s="33" t="s">
        <v>75</v>
      </c>
      <c r="K65">
        <f t="shared" ref="K65:K66" si="0">E65/G65</f>
        <v>8.86</v>
      </c>
      <c r="L65" t="s">
        <v>76</v>
      </c>
      <c r="AB65" s="55"/>
      <c r="AC65" s="56"/>
      <c r="AN65" s="66"/>
      <c r="AO65" s="66"/>
    </row>
    <row r="66" spans="1:41" x14ac:dyDescent="0.25">
      <c r="E66">
        <v>38.270000000000003</v>
      </c>
      <c r="F66" s="63" t="s">
        <v>73</v>
      </c>
      <c r="G66">
        <v>4</v>
      </c>
      <c r="H66" t="s">
        <v>74</v>
      </c>
      <c r="I66" s="33" t="s">
        <v>75</v>
      </c>
      <c r="K66">
        <f t="shared" si="0"/>
        <v>9.5675000000000008</v>
      </c>
      <c r="L66" t="s">
        <v>76</v>
      </c>
      <c r="AB66" s="55" t="s">
        <v>96</v>
      </c>
      <c r="AC66" s="56">
        <v>0.501</v>
      </c>
      <c r="AN66" s="66"/>
      <c r="AO66" s="66"/>
    </row>
    <row r="67" spans="1:41" x14ac:dyDescent="0.25">
      <c r="AB67" s="57" t="s">
        <v>97</v>
      </c>
      <c r="AC67" s="58">
        <v>44.317999999999998</v>
      </c>
      <c r="AN67" s="66"/>
      <c r="AO67" s="66"/>
    </row>
    <row r="68" spans="1:41" ht="18.75" x14ac:dyDescent="0.3">
      <c r="A68" s="25" t="s">
        <v>92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4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55" t="s">
        <v>98</v>
      </c>
      <c r="AC68" s="56">
        <v>2.2559999999999998</v>
      </c>
      <c r="AN68" s="66"/>
      <c r="AO68" s="66"/>
    </row>
    <row r="69" spans="1:41" ht="18.75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5" t="s">
        <v>104</v>
      </c>
      <c r="L69" s="42"/>
      <c r="M69" s="43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55"/>
      <c r="AC69" s="60"/>
      <c r="AN69" s="66"/>
      <c r="AO69" s="66"/>
    </row>
    <row r="70" spans="1:41" x14ac:dyDescent="0.25">
      <c r="E70" t="s">
        <v>85</v>
      </c>
      <c r="I70" s="39" t="s">
        <v>86</v>
      </c>
      <c r="M70" s="10" t="s">
        <v>87</v>
      </c>
      <c r="Q70" t="s">
        <v>89</v>
      </c>
      <c r="U70" t="s">
        <v>90</v>
      </c>
      <c r="AB70" s="55" t="s">
        <v>10</v>
      </c>
      <c r="AC70" s="56">
        <v>48.35</v>
      </c>
      <c r="AN70" s="66"/>
      <c r="AO70" s="66"/>
    </row>
    <row r="71" spans="1:41" x14ac:dyDescent="0.25">
      <c r="C71">
        <v>0</v>
      </c>
      <c r="D71" t="s">
        <v>84</v>
      </c>
      <c r="E71" s="40">
        <f>AC37</f>
        <v>0</v>
      </c>
      <c r="G71">
        <v>0</v>
      </c>
      <c r="H71" t="s">
        <v>84</v>
      </c>
      <c r="I71" s="10">
        <f>AC49</f>
        <v>73.81186537364519</v>
      </c>
      <c r="K71">
        <v>0</v>
      </c>
      <c r="L71" t="s">
        <v>74</v>
      </c>
      <c r="M71" s="10">
        <f>AC45</f>
        <v>47.007010515773658</v>
      </c>
      <c r="O71">
        <v>0</v>
      </c>
      <c r="P71" t="s">
        <v>84</v>
      </c>
      <c r="Q71" s="10">
        <f>AC29</f>
        <v>28.3164747120681</v>
      </c>
      <c r="S71">
        <v>0</v>
      </c>
      <c r="T71" t="s">
        <v>74</v>
      </c>
      <c r="U71" s="10">
        <f>AC33</f>
        <v>50</v>
      </c>
      <c r="AB71" s="55" t="s">
        <v>11</v>
      </c>
      <c r="AC71" s="56">
        <v>33.31</v>
      </c>
    </row>
    <row r="72" spans="1:41" x14ac:dyDescent="0.25">
      <c r="C72">
        <v>1</v>
      </c>
      <c r="D72" t="s">
        <v>84</v>
      </c>
      <c r="E72" s="10">
        <f t="shared" ref="E72:E103" si="1">C72*$AC$38+E$71</f>
        <v>30.389959659345585</v>
      </c>
      <c r="F72" s="29"/>
      <c r="G72">
        <v>1</v>
      </c>
      <c r="H72" t="s">
        <v>84</v>
      </c>
      <c r="I72" s="10">
        <f t="shared" ref="I72:I103" si="2">G72*$AC$50+I$71</f>
        <v>82.773645179691968</v>
      </c>
      <c r="K72">
        <v>0.1</v>
      </c>
      <c r="L72" t="s">
        <v>74</v>
      </c>
      <c r="M72" s="10">
        <f t="shared" ref="M72:M103" si="3">10*K72*$AC$46+M$71</f>
        <v>80.637456184276402</v>
      </c>
      <c r="O72">
        <v>1</v>
      </c>
      <c r="P72" t="s">
        <v>84</v>
      </c>
      <c r="Q72" s="10">
        <f t="shared" ref="Q72:Q103" si="4">O72*$AC$30+Q$71</f>
        <v>49.348022033049574</v>
      </c>
      <c r="S72">
        <v>0.1</v>
      </c>
      <c r="T72" t="s">
        <v>74</v>
      </c>
      <c r="U72" s="10">
        <f t="shared" ref="U72:U103" si="5">10*S72*$AI$20+U$71</f>
        <v>58.961779806046778</v>
      </c>
      <c r="AB72" s="55" t="s">
        <v>100</v>
      </c>
      <c r="AC72" s="56">
        <v>30.021000000000001</v>
      </c>
    </row>
    <row r="73" spans="1:41" x14ac:dyDescent="0.25">
      <c r="C73">
        <v>2</v>
      </c>
      <c r="D73" t="s">
        <v>84</v>
      </c>
      <c r="E73" s="10">
        <f t="shared" si="1"/>
        <v>60.779919318691171</v>
      </c>
      <c r="G73">
        <v>2</v>
      </c>
      <c r="H73" t="s">
        <v>84</v>
      </c>
      <c r="I73" s="10">
        <f t="shared" si="2"/>
        <v>91.735424985738746</v>
      </c>
      <c r="K73">
        <v>0.2</v>
      </c>
      <c r="L73" t="s">
        <v>74</v>
      </c>
      <c r="M73" s="10">
        <f t="shared" si="3"/>
        <v>114.26790185277916</v>
      </c>
      <c r="O73">
        <v>2</v>
      </c>
      <c r="P73" t="s">
        <v>84</v>
      </c>
      <c r="Q73" s="10">
        <f t="shared" si="4"/>
        <v>70.379569354031048</v>
      </c>
      <c r="S73">
        <v>0.2</v>
      </c>
      <c r="T73" t="s">
        <v>74</v>
      </c>
      <c r="U73" s="10">
        <f t="shared" si="5"/>
        <v>67.923559612093555</v>
      </c>
      <c r="AB73" s="57"/>
      <c r="AC73" s="58"/>
    </row>
    <row r="74" spans="1:41" x14ac:dyDescent="0.25">
      <c r="C74">
        <v>3</v>
      </c>
      <c r="D74" t="s">
        <v>84</v>
      </c>
      <c r="E74" s="10">
        <f t="shared" si="1"/>
        <v>91.169878978036763</v>
      </c>
      <c r="G74">
        <v>3</v>
      </c>
      <c r="H74" t="s">
        <v>84</v>
      </c>
      <c r="I74" s="10">
        <f t="shared" si="2"/>
        <v>100.69720479178551</v>
      </c>
      <c r="K74">
        <v>0.30000000000000004</v>
      </c>
      <c r="L74" t="s">
        <v>74</v>
      </c>
      <c r="M74" s="10">
        <f t="shared" si="3"/>
        <v>147.89834752128195</v>
      </c>
      <c r="O74">
        <v>3</v>
      </c>
      <c r="P74" t="s">
        <v>84</v>
      </c>
      <c r="Q74" s="10">
        <f t="shared" si="4"/>
        <v>91.411116675012522</v>
      </c>
      <c r="S74">
        <v>0.30000000000000004</v>
      </c>
      <c r="T74" t="s">
        <v>74</v>
      </c>
      <c r="U74" s="10">
        <f t="shared" si="5"/>
        <v>76.885339418140333</v>
      </c>
      <c r="AB74" s="55" t="s">
        <v>13</v>
      </c>
      <c r="AC74" s="56">
        <v>73.811999999999998</v>
      </c>
    </row>
    <row r="75" spans="1:41" x14ac:dyDescent="0.25">
      <c r="C75">
        <v>4</v>
      </c>
      <c r="D75" t="s">
        <v>84</v>
      </c>
      <c r="E75" s="10">
        <f t="shared" si="1"/>
        <v>121.55983863738234</v>
      </c>
      <c r="G75">
        <v>4</v>
      </c>
      <c r="H75" t="s">
        <v>84</v>
      </c>
      <c r="I75" s="10">
        <f t="shared" si="2"/>
        <v>109.6589845978323</v>
      </c>
      <c r="K75">
        <v>0.4</v>
      </c>
      <c r="L75" t="s">
        <v>74</v>
      </c>
      <c r="M75" s="10">
        <f t="shared" si="3"/>
        <v>181.52879318978466</v>
      </c>
      <c r="O75">
        <v>4</v>
      </c>
      <c r="P75" t="s">
        <v>84</v>
      </c>
      <c r="Q75" s="10">
        <f t="shared" si="4"/>
        <v>112.442663995994</v>
      </c>
      <c r="S75">
        <v>0.4</v>
      </c>
      <c r="T75" t="s">
        <v>74</v>
      </c>
      <c r="U75" s="10">
        <f t="shared" si="5"/>
        <v>85.847119224187111</v>
      </c>
      <c r="AB75" s="55" t="s">
        <v>14</v>
      </c>
      <c r="AC75" s="56">
        <v>8.9619999999999997</v>
      </c>
    </row>
    <row r="76" spans="1:41" x14ac:dyDescent="0.25">
      <c r="C76">
        <v>5</v>
      </c>
      <c r="D76" t="s">
        <v>84</v>
      </c>
      <c r="E76" s="10">
        <f t="shared" si="1"/>
        <v>151.94979829672792</v>
      </c>
      <c r="G76">
        <v>5</v>
      </c>
      <c r="H76" t="s">
        <v>84</v>
      </c>
      <c r="I76" s="10">
        <f t="shared" si="2"/>
        <v>118.62076440387906</v>
      </c>
      <c r="K76">
        <v>0.5</v>
      </c>
      <c r="L76" t="s">
        <v>74</v>
      </c>
      <c r="M76" s="10">
        <f t="shared" si="3"/>
        <v>215.15923885828741</v>
      </c>
      <c r="O76">
        <v>5</v>
      </c>
      <c r="P76" t="s">
        <v>84</v>
      </c>
      <c r="Q76" s="10">
        <f t="shared" si="4"/>
        <v>133.47421131697547</v>
      </c>
      <c r="S76">
        <v>0.5</v>
      </c>
      <c r="T76" t="s">
        <v>74</v>
      </c>
      <c r="U76" s="10">
        <f t="shared" si="5"/>
        <v>94.808899030233874</v>
      </c>
      <c r="AB76" s="55" t="s">
        <v>99</v>
      </c>
      <c r="AC76" s="56">
        <v>11.157999999999999</v>
      </c>
    </row>
    <row r="77" spans="1:41" ht="15.75" thickBot="1" x14ac:dyDescent="0.3">
      <c r="C77">
        <v>6</v>
      </c>
      <c r="D77" t="s">
        <v>84</v>
      </c>
      <c r="E77" s="10">
        <f t="shared" si="1"/>
        <v>182.33975795607353</v>
      </c>
      <c r="G77">
        <v>6</v>
      </c>
      <c r="H77" t="s">
        <v>84</v>
      </c>
      <c r="I77" s="10">
        <f t="shared" si="2"/>
        <v>127.58254420992584</v>
      </c>
      <c r="K77">
        <v>0.60000000000000009</v>
      </c>
      <c r="L77" t="s">
        <v>74</v>
      </c>
      <c r="M77" s="10">
        <f t="shared" si="3"/>
        <v>248.78968452679021</v>
      </c>
      <c r="O77">
        <v>6</v>
      </c>
      <c r="P77" t="s">
        <v>84</v>
      </c>
      <c r="Q77" s="10">
        <f t="shared" si="4"/>
        <v>154.50575863795694</v>
      </c>
      <c r="S77">
        <v>0.60000000000000009</v>
      </c>
      <c r="T77" t="s">
        <v>74</v>
      </c>
      <c r="U77" s="10">
        <f t="shared" si="5"/>
        <v>103.77067883628067</v>
      </c>
      <c r="AB77" s="61"/>
      <c r="AC77" s="62"/>
    </row>
    <row r="78" spans="1:41" x14ac:dyDescent="0.25">
      <c r="C78">
        <v>7</v>
      </c>
      <c r="D78" t="s">
        <v>84</v>
      </c>
      <c r="E78" s="10">
        <f t="shared" si="1"/>
        <v>212.7297176154191</v>
      </c>
      <c r="G78">
        <v>7</v>
      </c>
      <c r="H78" t="s">
        <v>84</v>
      </c>
      <c r="I78" s="10">
        <f t="shared" si="2"/>
        <v>136.54432401597262</v>
      </c>
      <c r="K78">
        <v>0.70000000000000007</v>
      </c>
      <c r="L78" t="s">
        <v>74</v>
      </c>
      <c r="M78" s="10">
        <f t="shared" si="3"/>
        <v>282.42013019529293</v>
      </c>
      <c r="O78">
        <v>7</v>
      </c>
      <c r="P78" t="s">
        <v>84</v>
      </c>
      <c r="Q78" s="10">
        <f t="shared" si="4"/>
        <v>175.53730595893842</v>
      </c>
      <c r="S78">
        <v>0.70000000000000007</v>
      </c>
      <c r="T78" t="s">
        <v>74</v>
      </c>
      <c r="U78" s="10">
        <f t="shared" si="5"/>
        <v>112.73245864232743</v>
      </c>
      <c r="AB78" s="54"/>
      <c r="AC78" s="54"/>
    </row>
    <row r="79" spans="1:41" ht="15.75" customHeight="1" x14ac:dyDescent="0.25">
      <c r="C79">
        <v>8</v>
      </c>
      <c r="D79" t="s">
        <v>84</v>
      </c>
      <c r="E79" s="10">
        <f t="shared" si="1"/>
        <v>243.11967727476468</v>
      </c>
      <c r="G79">
        <v>8</v>
      </c>
      <c r="H79" t="s">
        <v>84</v>
      </c>
      <c r="I79" s="10">
        <f t="shared" si="2"/>
        <v>145.50610382201938</v>
      </c>
      <c r="K79">
        <v>0.8</v>
      </c>
      <c r="L79" t="s">
        <v>74</v>
      </c>
      <c r="M79" s="10">
        <f t="shared" si="3"/>
        <v>316.05057586379564</v>
      </c>
      <c r="O79">
        <v>8</v>
      </c>
      <c r="P79" t="s">
        <v>84</v>
      </c>
      <c r="Q79" s="10">
        <f t="shared" si="4"/>
        <v>196.56885327991989</v>
      </c>
      <c r="S79">
        <v>0.8</v>
      </c>
      <c r="T79" t="s">
        <v>74</v>
      </c>
      <c r="U79" s="10">
        <f t="shared" si="5"/>
        <v>121.69423844837421</v>
      </c>
      <c r="AB79" s="77" t="s">
        <v>118</v>
      </c>
      <c r="AC79" s="54"/>
    </row>
    <row r="80" spans="1:41" x14ac:dyDescent="0.25">
      <c r="C80">
        <v>9</v>
      </c>
      <c r="D80" t="s">
        <v>84</v>
      </c>
      <c r="E80" s="10">
        <f t="shared" si="1"/>
        <v>273.50963693411029</v>
      </c>
      <c r="G80">
        <v>9</v>
      </c>
      <c r="H80" t="s">
        <v>84</v>
      </c>
      <c r="I80" s="10">
        <f t="shared" si="2"/>
        <v>154.46788362806618</v>
      </c>
      <c r="K80">
        <v>0.9</v>
      </c>
      <c r="L80" t="s">
        <v>74</v>
      </c>
      <c r="M80" s="10">
        <f t="shared" si="3"/>
        <v>349.68102153229847</v>
      </c>
      <c r="O80">
        <v>9</v>
      </c>
      <c r="P80" t="s">
        <v>84</v>
      </c>
      <c r="Q80" s="10">
        <f t="shared" si="4"/>
        <v>217.60040060090137</v>
      </c>
      <c r="S80">
        <v>0.9</v>
      </c>
      <c r="T80" t="s">
        <v>74</v>
      </c>
      <c r="U80" s="10">
        <f t="shared" si="5"/>
        <v>130.65601825442099</v>
      </c>
    </row>
    <row r="81" spans="3:21" x14ac:dyDescent="0.25">
      <c r="C81">
        <v>10</v>
      </c>
      <c r="D81" t="s">
        <v>84</v>
      </c>
      <c r="E81" s="10">
        <f t="shared" si="1"/>
        <v>303.89959659345584</v>
      </c>
      <c r="G81">
        <v>10</v>
      </c>
      <c r="H81" t="s">
        <v>84</v>
      </c>
      <c r="I81" s="10">
        <f t="shared" si="2"/>
        <v>163.42966343411297</v>
      </c>
      <c r="K81">
        <v>1</v>
      </c>
      <c r="L81" t="s">
        <v>74</v>
      </c>
      <c r="M81" s="10">
        <f t="shared" si="3"/>
        <v>383.31146720080119</v>
      </c>
      <c r="O81">
        <v>10</v>
      </c>
      <c r="P81" t="s">
        <v>84</v>
      </c>
      <c r="Q81" s="10">
        <f t="shared" si="4"/>
        <v>238.63194792188284</v>
      </c>
      <c r="S81">
        <v>1</v>
      </c>
      <c r="T81" t="s">
        <v>74</v>
      </c>
      <c r="U81" s="10">
        <f t="shared" si="5"/>
        <v>139.61779806046775</v>
      </c>
    </row>
    <row r="82" spans="3:21" x14ac:dyDescent="0.25">
      <c r="C82">
        <v>11</v>
      </c>
      <c r="D82" t="s">
        <v>84</v>
      </c>
      <c r="E82" s="10">
        <f t="shared" si="1"/>
        <v>334.28955625280145</v>
      </c>
      <c r="G82">
        <v>11</v>
      </c>
      <c r="H82" t="s">
        <v>84</v>
      </c>
      <c r="I82" s="10">
        <f t="shared" si="2"/>
        <v>172.39144324015973</v>
      </c>
      <c r="K82">
        <v>1.1000000000000001</v>
      </c>
      <c r="L82" t="s">
        <v>74</v>
      </c>
      <c r="M82" s="10">
        <f t="shared" si="3"/>
        <v>416.94191286930391</v>
      </c>
      <c r="O82">
        <v>11</v>
      </c>
      <c r="P82" t="s">
        <v>84</v>
      </c>
      <c r="Q82" s="10">
        <f t="shared" si="4"/>
        <v>259.66349524286431</v>
      </c>
      <c r="S82">
        <v>1.1000000000000001</v>
      </c>
      <c r="T82" t="s">
        <v>74</v>
      </c>
      <c r="U82" s="10">
        <f t="shared" si="5"/>
        <v>148.57957786651454</v>
      </c>
    </row>
    <row r="83" spans="3:21" x14ac:dyDescent="0.25">
      <c r="C83">
        <v>12</v>
      </c>
      <c r="D83" t="s">
        <v>84</v>
      </c>
      <c r="E83" s="10">
        <f t="shared" si="1"/>
        <v>364.67951591214705</v>
      </c>
      <c r="G83">
        <v>12</v>
      </c>
      <c r="H83" t="s">
        <v>84</v>
      </c>
      <c r="I83" s="10">
        <f t="shared" si="2"/>
        <v>181.35322304620649</v>
      </c>
      <c r="K83">
        <v>1.2000000000000002</v>
      </c>
      <c r="L83" t="s">
        <v>74</v>
      </c>
      <c r="M83" s="10">
        <f t="shared" si="3"/>
        <v>450.57235853780674</v>
      </c>
      <c r="O83">
        <v>12</v>
      </c>
      <c r="P83" t="s">
        <v>84</v>
      </c>
      <c r="Q83" s="10">
        <f t="shared" si="4"/>
        <v>280.69504256384579</v>
      </c>
      <c r="S83">
        <v>1.2000000000000002</v>
      </c>
      <c r="T83" t="s">
        <v>74</v>
      </c>
      <c r="U83" s="10">
        <f t="shared" si="5"/>
        <v>157.54135767256133</v>
      </c>
    </row>
    <row r="84" spans="3:21" x14ac:dyDescent="0.25">
      <c r="C84">
        <v>13</v>
      </c>
      <c r="D84" t="s">
        <v>84</v>
      </c>
      <c r="E84" s="10">
        <f t="shared" si="1"/>
        <v>395.0694755714926</v>
      </c>
      <c r="G84">
        <v>13</v>
      </c>
      <c r="H84" t="s">
        <v>84</v>
      </c>
      <c r="I84" s="10">
        <f t="shared" si="2"/>
        <v>190.31500285225326</v>
      </c>
      <c r="K84">
        <v>1.3</v>
      </c>
      <c r="L84" t="s">
        <v>74</v>
      </c>
      <c r="M84" s="10">
        <f t="shared" si="3"/>
        <v>484.20280420630945</v>
      </c>
      <c r="O84">
        <v>13</v>
      </c>
      <c r="P84" t="s">
        <v>84</v>
      </c>
      <c r="Q84" s="10">
        <f t="shared" si="4"/>
        <v>301.72658988482726</v>
      </c>
      <c r="S84">
        <v>1.3</v>
      </c>
      <c r="T84" t="s">
        <v>74</v>
      </c>
      <c r="U84" s="10">
        <f t="shared" si="5"/>
        <v>166.5031374786081</v>
      </c>
    </row>
    <row r="85" spans="3:21" x14ac:dyDescent="0.25">
      <c r="C85">
        <v>14</v>
      </c>
      <c r="D85" t="s">
        <v>84</v>
      </c>
      <c r="E85" s="10">
        <f t="shared" si="1"/>
        <v>425.45943523083821</v>
      </c>
      <c r="G85">
        <v>14</v>
      </c>
      <c r="H85" t="s">
        <v>84</v>
      </c>
      <c r="I85" s="10">
        <f t="shared" si="2"/>
        <v>199.27678265830005</v>
      </c>
      <c r="K85">
        <v>1.4000000000000001</v>
      </c>
      <c r="L85" t="s">
        <v>74</v>
      </c>
      <c r="M85" s="10">
        <f t="shared" si="3"/>
        <v>517.83324987481228</v>
      </c>
      <c r="O85">
        <v>14</v>
      </c>
      <c r="P85" t="s">
        <v>84</v>
      </c>
      <c r="Q85" s="10">
        <f t="shared" si="4"/>
        <v>322.75813720580874</v>
      </c>
      <c r="S85">
        <v>1.4000000000000001</v>
      </c>
      <c r="T85" t="s">
        <v>74</v>
      </c>
      <c r="U85" s="10">
        <f t="shared" si="5"/>
        <v>175.46491728465486</v>
      </c>
    </row>
    <row r="86" spans="3:21" x14ac:dyDescent="0.25">
      <c r="C86">
        <v>15</v>
      </c>
      <c r="D86" t="s">
        <v>84</v>
      </c>
      <c r="E86" s="10">
        <f t="shared" si="1"/>
        <v>455.84939489018376</v>
      </c>
      <c r="G86">
        <v>15</v>
      </c>
      <c r="H86" t="s">
        <v>84</v>
      </c>
      <c r="I86" s="10">
        <f t="shared" si="2"/>
        <v>208.23856246434684</v>
      </c>
      <c r="K86">
        <v>1.5</v>
      </c>
      <c r="L86" t="s">
        <v>74</v>
      </c>
      <c r="M86" s="10">
        <f t="shared" si="3"/>
        <v>551.46369554331488</v>
      </c>
      <c r="O86">
        <v>15</v>
      </c>
      <c r="P86" t="s">
        <v>84</v>
      </c>
      <c r="Q86" s="10">
        <f t="shared" si="4"/>
        <v>343.78968452679021</v>
      </c>
      <c r="S86">
        <v>1.5</v>
      </c>
      <c r="T86" t="s">
        <v>74</v>
      </c>
      <c r="U86" s="10">
        <f t="shared" si="5"/>
        <v>184.42669709070165</v>
      </c>
    </row>
    <row r="87" spans="3:21" x14ac:dyDescent="0.25">
      <c r="C87">
        <v>16</v>
      </c>
      <c r="D87" t="s">
        <v>84</v>
      </c>
      <c r="E87" s="10">
        <f t="shared" si="1"/>
        <v>486.23935454952937</v>
      </c>
      <c r="G87">
        <v>16</v>
      </c>
      <c r="H87" t="s">
        <v>84</v>
      </c>
      <c r="I87" s="10">
        <f t="shared" si="2"/>
        <v>217.20034227039361</v>
      </c>
      <c r="K87">
        <v>1.6</v>
      </c>
      <c r="L87" t="s">
        <v>74</v>
      </c>
      <c r="M87" s="10">
        <f t="shared" si="3"/>
        <v>585.09414121181771</v>
      </c>
      <c r="O87">
        <v>16</v>
      </c>
      <c r="P87" t="s">
        <v>84</v>
      </c>
      <c r="Q87" s="10">
        <f t="shared" si="4"/>
        <v>364.82123184777168</v>
      </c>
      <c r="S87">
        <v>1.6</v>
      </c>
      <c r="T87" t="s">
        <v>74</v>
      </c>
      <c r="U87" s="10">
        <f t="shared" si="5"/>
        <v>193.38847689674841</v>
      </c>
    </row>
    <row r="88" spans="3:21" x14ac:dyDescent="0.25">
      <c r="C88">
        <v>17</v>
      </c>
      <c r="D88" t="s">
        <v>84</v>
      </c>
      <c r="E88" s="10">
        <f t="shared" si="1"/>
        <v>516.62931420887492</v>
      </c>
      <c r="G88">
        <v>17</v>
      </c>
      <c r="H88" t="s">
        <v>84</v>
      </c>
      <c r="I88" s="10">
        <f t="shared" si="2"/>
        <v>226.16212207644037</v>
      </c>
      <c r="K88">
        <v>1.7000000000000002</v>
      </c>
      <c r="L88" t="s">
        <v>74</v>
      </c>
      <c r="M88" s="10">
        <f t="shared" si="3"/>
        <v>618.72458688032043</v>
      </c>
      <c r="O88">
        <v>17</v>
      </c>
      <c r="P88" t="s">
        <v>84</v>
      </c>
      <c r="Q88" s="10">
        <f t="shared" si="4"/>
        <v>385.85277916875316</v>
      </c>
      <c r="S88">
        <v>1.7000000000000002</v>
      </c>
      <c r="T88" t="s">
        <v>74</v>
      </c>
      <c r="U88" s="10">
        <f t="shared" si="5"/>
        <v>202.35025670279518</v>
      </c>
    </row>
    <row r="89" spans="3:21" x14ac:dyDescent="0.25">
      <c r="C89">
        <v>18</v>
      </c>
      <c r="D89" t="s">
        <v>84</v>
      </c>
      <c r="E89" s="10">
        <f t="shared" si="1"/>
        <v>547.01927386822058</v>
      </c>
      <c r="G89">
        <v>18</v>
      </c>
      <c r="H89" t="s">
        <v>84</v>
      </c>
      <c r="I89" s="10">
        <f t="shared" si="2"/>
        <v>235.12390188248716</v>
      </c>
      <c r="K89">
        <v>1.8</v>
      </c>
      <c r="L89" t="s">
        <v>74</v>
      </c>
      <c r="M89" s="10">
        <f t="shared" si="3"/>
        <v>652.35503254882326</v>
      </c>
      <c r="O89">
        <v>18</v>
      </c>
      <c r="P89" t="s">
        <v>84</v>
      </c>
      <c r="Q89" s="10">
        <f t="shared" si="4"/>
        <v>406.88432648973463</v>
      </c>
      <c r="S89">
        <v>1.8</v>
      </c>
      <c r="T89" t="s">
        <v>74</v>
      </c>
      <c r="U89" s="10">
        <f t="shared" si="5"/>
        <v>211.31203650884197</v>
      </c>
    </row>
    <row r="90" spans="3:21" x14ac:dyDescent="0.25">
      <c r="C90">
        <v>19</v>
      </c>
      <c r="D90" t="s">
        <v>84</v>
      </c>
      <c r="E90" s="10">
        <f t="shared" si="1"/>
        <v>577.40923352756613</v>
      </c>
      <c r="G90">
        <v>19</v>
      </c>
      <c r="H90" t="s">
        <v>84</v>
      </c>
      <c r="I90" s="10">
        <f t="shared" si="2"/>
        <v>244.08568168853392</v>
      </c>
      <c r="K90">
        <v>1.9000000000000001</v>
      </c>
      <c r="L90" t="s">
        <v>74</v>
      </c>
      <c r="M90" s="10">
        <f t="shared" si="3"/>
        <v>685.98547821732598</v>
      </c>
      <c r="O90">
        <v>19</v>
      </c>
      <c r="P90" t="s">
        <v>84</v>
      </c>
      <c r="Q90" s="10">
        <f t="shared" si="4"/>
        <v>427.91587381071611</v>
      </c>
      <c r="S90">
        <v>1.9000000000000001</v>
      </c>
      <c r="T90" t="s">
        <v>74</v>
      </c>
      <c r="U90" s="10">
        <f t="shared" si="5"/>
        <v>220.27381631488873</v>
      </c>
    </row>
    <row r="91" spans="3:21" x14ac:dyDescent="0.25">
      <c r="C91">
        <v>20</v>
      </c>
      <c r="D91" t="s">
        <v>84</v>
      </c>
      <c r="E91" s="10">
        <f t="shared" si="1"/>
        <v>607.79919318691168</v>
      </c>
      <c r="G91">
        <v>20</v>
      </c>
      <c r="H91" t="s">
        <v>84</v>
      </c>
      <c r="I91" s="10">
        <f t="shared" si="2"/>
        <v>253.04746149458072</v>
      </c>
      <c r="K91">
        <v>2</v>
      </c>
      <c r="L91" t="s">
        <v>74</v>
      </c>
      <c r="M91" s="10">
        <f t="shared" si="3"/>
        <v>719.61592388582869</v>
      </c>
      <c r="O91">
        <v>20</v>
      </c>
      <c r="P91" t="s">
        <v>84</v>
      </c>
      <c r="Q91" s="10">
        <f t="shared" si="4"/>
        <v>448.94742113169758</v>
      </c>
      <c r="S91">
        <v>2</v>
      </c>
      <c r="T91" t="s">
        <v>74</v>
      </c>
      <c r="U91" s="10">
        <f t="shared" si="5"/>
        <v>229.23559612093553</v>
      </c>
    </row>
    <row r="92" spans="3:21" x14ac:dyDescent="0.25">
      <c r="C92">
        <v>21</v>
      </c>
      <c r="D92" t="s">
        <v>84</v>
      </c>
      <c r="E92" s="10">
        <f t="shared" si="1"/>
        <v>638.18915284625734</v>
      </c>
      <c r="G92">
        <v>21</v>
      </c>
      <c r="H92" t="s">
        <v>84</v>
      </c>
      <c r="I92" s="10">
        <f t="shared" si="2"/>
        <v>262.00924130062748</v>
      </c>
      <c r="K92">
        <v>2.1</v>
      </c>
      <c r="L92" t="s">
        <v>74</v>
      </c>
      <c r="M92" s="10">
        <f t="shared" si="3"/>
        <v>753.24636955433152</v>
      </c>
      <c r="O92">
        <v>21</v>
      </c>
      <c r="P92" t="s">
        <v>84</v>
      </c>
      <c r="Q92" s="10">
        <f t="shared" si="4"/>
        <v>469.97896845267906</v>
      </c>
      <c r="S92">
        <v>2.1</v>
      </c>
      <c r="T92" t="s">
        <v>74</v>
      </c>
      <c r="U92" s="10">
        <f t="shared" si="5"/>
        <v>238.19737592698229</v>
      </c>
    </row>
    <row r="93" spans="3:21" x14ac:dyDescent="0.25">
      <c r="C93">
        <v>22</v>
      </c>
      <c r="D93" t="s">
        <v>84</v>
      </c>
      <c r="E93" s="10">
        <f t="shared" si="1"/>
        <v>668.57911250560289</v>
      </c>
      <c r="G93">
        <v>22</v>
      </c>
      <c r="H93" t="s">
        <v>84</v>
      </c>
      <c r="I93" s="10">
        <f t="shared" si="2"/>
        <v>270.97102110667424</v>
      </c>
      <c r="K93">
        <v>2.2000000000000002</v>
      </c>
      <c r="L93" t="s">
        <v>74</v>
      </c>
      <c r="M93" s="10">
        <f t="shared" si="3"/>
        <v>786.87681522283424</v>
      </c>
      <c r="O93">
        <v>22</v>
      </c>
      <c r="P93" t="s">
        <v>84</v>
      </c>
      <c r="Q93" s="10">
        <f t="shared" si="4"/>
        <v>491.01051577366053</v>
      </c>
      <c r="S93">
        <v>2.2000000000000002</v>
      </c>
      <c r="T93" t="s">
        <v>74</v>
      </c>
      <c r="U93" s="10">
        <f t="shared" si="5"/>
        <v>247.15915573302908</v>
      </c>
    </row>
    <row r="94" spans="3:21" x14ac:dyDescent="0.25">
      <c r="C94">
        <v>23</v>
      </c>
      <c r="D94" t="s">
        <v>84</v>
      </c>
      <c r="E94" s="10">
        <f t="shared" si="1"/>
        <v>698.96907216494844</v>
      </c>
      <c r="G94">
        <v>23</v>
      </c>
      <c r="H94" t="s">
        <v>84</v>
      </c>
      <c r="I94" s="10">
        <f t="shared" si="2"/>
        <v>279.93280091272106</v>
      </c>
      <c r="K94">
        <v>2.3000000000000003</v>
      </c>
      <c r="L94" t="s">
        <v>74</v>
      </c>
      <c r="M94" s="10">
        <f t="shared" si="3"/>
        <v>820.50726089133707</v>
      </c>
      <c r="O94">
        <v>23</v>
      </c>
      <c r="P94" t="s">
        <v>84</v>
      </c>
      <c r="Q94" s="10">
        <f t="shared" si="4"/>
        <v>512.042063094642</v>
      </c>
      <c r="S94">
        <v>2.3000000000000003</v>
      </c>
      <c r="T94" t="s">
        <v>74</v>
      </c>
      <c r="U94" s="10">
        <f t="shared" si="5"/>
        <v>256.12093553907584</v>
      </c>
    </row>
    <row r="95" spans="3:21" x14ac:dyDescent="0.25">
      <c r="C95">
        <v>24</v>
      </c>
      <c r="D95" t="s">
        <v>84</v>
      </c>
      <c r="E95" s="10">
        <f t="shared" si="1"/>
        <v>729.35903182429411</v>
      </c>
      <c r="G95">
        <v>24</v>
      </c>
      <c r="H95" t="s">
        <v>84</v>
      </c>
      <c r="I95" s="10">
        <f t="shared" si="2"/>
        <v>288.89458071876777</v>
      </c>
      <c r="K95">
        <v>2.4000000000000004</v>
      </c>
      <c r="L95" t="s">
        <v>74</v>
      </c>
      <c r="M95" s="10">
        <f t="shared" si="3"/>
        <v>854.1377065598399</v>
      </c>
      <c r="O95">
        <v>24</v>
      </c>
      <c r="P95" t="s">
        <v>84</v>
      </c>
      <c r="Q95" s="10">
        <f t="shared" si="4"/>
        <v>533.07361041562353</v>
      </c>
      <c r="S95">
        <v>2.4000000000000004</v>
      </c>
      <c r="T95" t="s">
        <v>74</v>
      </c>
      <c r="U95" s="10">
        <f t="shared" si="5"/>
        <v>265.08271534512266</v>
      </c>
    </row>
    <row r="96" spans="3:21" x14ac:dyDescent="0.25">
      <c r="C96">
        <v>25</v>
      </c>
      <c r="D96" t="s">
        <v>84</v>
      </c>
      <c r="E96" s="10">
        <f t="shared" si="1"/>
        <v>759.74899148363966</v>
      </c>
      <c r="G96">
        <v>25</v>
      </c>
      <c r="H96" t="s">
        <v>84</v>
      </c>
      <c r="I96" s="10">
        <f t="shared" si="2"/>
        <v>297.85636052481459</v>
      </c>
      <c r="K96">
        <v>2.5</v>
      </c>
      <c r="L96" t="s">
        <v>74</v>
      </c>
      <c r="M96" s="10">
        <f t="shared" si="3"/>
        <v>887.7681522283425</v>
      </c>
      <c r="O96">
        <v>25</v>
      </c>
      <c r="P96" t="s">
        <v>84</v>
      </c>
      <c r="Q96" s="10">
        <f t="shared" si="4"/>
        <v>554.10515773660495</v>
      </c>
      <c r="S96">
        <v>2.5</v>
      </c>
      <c r="T96" t="s">
        <v>74</v>
      </c>
      <c r="U96" s="10">
        <f t="shared" si="5"/>
        <v>274.04449515116937</v>
      </c>
    </row>
    <row r="97" spans="3:21" x14ac:dyDescent="0.25">
      <c r="C97">
        <v>26</v>
      </c>
      <c r="D97" t="s">
        <v>84</v>
      </c>
      <c r="E97" s="10">
        <f t="shared" si="1"/>
        <v>790.13895114298521</v>
      </c>
      <c r="G97">
        <v>26</v>
      </c>
      <c r="H97" t="s">
        <v>84</v>
      </c>
      <c r="I97" s="10">
        <f t="shared" si="2"/>
        <v>306.81814033086135</v>
      </c>
      <c r="K97">
        <v>2.6</v>
      </c>
      <c r="L97" t="s">
        <v>74</v>
      </c>
      <c r="M97" s="10">
        <f t="shared" si="3"/>
        <v>921.39859789684522</v>
      </c>
      <c r="O97">
        <v>26</v>
      </c>
      <c r="P97" t="s">
        <v>84</v>
      </c>
      <c r="Q97" s="10">
        <f t="shared" si="4"/>
        <v>575.13670505758637</v>
      </c>
      <c r="S97">
        <v>2.6</v>
      </c>
      <c r="T97" t="s">
        <v>74</v>
      </c>
      <c r="U97" s="10">
        <f t="shared" si="5"/>
        <v>283.00627495721619</v>
      </c>
    </row>
    <row r="98" spans="3:21" x14ac:dyDescent="0.25">
      <c r="C98">
        <v>27</v>
      </c>
      <c r="D98" t="s">
        <v>84</v>
      </c>
      <c r="E98" s="10">
        <f t="shared" si="1"/>
        <v>820.52891080233076</v>
      </c>
      <c r="G98">
        <v>27</v>
      </c>
      <c r="H98" t="s">
        <v>84</v>
      </c>
      <c r="I98" s="10">
        <f t="shared" si="2"/>
        <v>315.77992013690812</v>
      </c>
      <c r="K98">
        <v>2.7</v>
      </c>
      <c r="L98" t="s">
        <v>74</v>
      </c>
      <c r="M98" s="10">
        <f t="shared" si="3"/>
        <v>955.02904356534793</v>
      </c>
      <c r="O98">
        <v>27</v>
      </c>
      <c r="P98" t="s">
        <v>84</v>
      </c>
      <c r="Q98" s="10">
        <f t="shared" si="4"/>
        <v>596.16825237856801</v>
      </c>
      <c r="S98">
        <v>2.7</v>
      </c>
      <c r="T98" t="s">
        <v>74</v>
      </c>
      <c r="U98" s="10">
        <f t="shared" si="5"/>
        <v>291.96805476326296</v>
      </c>
    </row>
    <row r="99" spans="3:21" x14ac:dyDescent="0.25">
      <c r="C99">
        <v>28</v>
      </c>
      <c r="D99" t="s">
        <v>84</v>
      </c>
      <c r="E99" s="10">
        <f t="shared" si="1"/>
        <v>850.91887046167642</v>
      </c>
      <c r="G99">
        <v>28</v>
      </c>
      <c r="H99" t="s">
        <v>84</v>
      </c>
      <c r="I99" s="10">
        <f t="shared" si="2"/>
        <v>324.74169994295494</v>
      </c>
      <c r="K99">
        <v>2.8000000000000003</v>
      </c>
      <c r="L99" t="s">
        <v>74</v>
      </c>
      <c r="M99" s="10">
        <f t="shared" si="3"/>
        <v>988.65948923385088</v>
      </c>
      <c r="O99">
        <v>28</v>
      </c>
      <c r="P99" t="s">
        <v>84</v>
      </c>
      <c r="Q99" s="10">
        <f t="shared" si="4"/>
        <v>617.19979969954943</v>
      </c>
      <c r="S99">
        <v>2.8000000000000003</v>
      </c>
      <c r="T99" t="s">
        <v>74</v>
      </c>
      <c r="U99" s="10">
        <f t="shared" si="5"/>
        <v>300.92983456930972</v>
      </c>
    </row>
    <row r="100" spans="3:21" x14ac:dyDescent="0.25">
      <c r="C100">
        <v>29</v>
      </c>
      <c r="D100" t="s">
        <v>84</v>
      </c>
      <c r="E100" s="10">
        <f t="shared" si="1"/>
        <v>881.30883012102197</v>
      </c>
      <c r="G100">
        <v>29</v>
      </c>
      <c r="H100" t="s">
        <v>84</v>
      </c>
      <c r="I100" s="10">
        <f t="shared" si="2"/>
        <v>333.70347974900164</v>
      </c>
      <c r="K100">
        <v>2.9000000000000004</v>
      </c>
      <c r="L100" t="s">
        <v>74</v>
      </c>
      <c r="M100" s="10">
        <f t="shared" si="3"/>
        <v>1022.2899349023536</v>
      </c>
      <c r="O100">
        <v>29</v>
      </c>
      <c r="P100" t="s">
        <v>84</v>
      </c>
      <c r="Q100" s="10">
        <f t="shared" si="4"/>
        <v>638.23134702053085</v>
      </c>
      <c r="S100">
        <v>2.9000000000000004</v>
      </c>
      <c r="T100" t="s">
        <v>74</v>
      </c>
      <c r="U100" s="10">
        <f t="shared" si="5"/>
        <v>309.89161437535654</v>
      </c>
    </row>
    <row r="101" spans="3:21" x14ac:dyDescent="0.25">
      <c r="C101">
        <v>30</v>
      </c>
      <c r="D101" t="s">
        <v>84</v>
      </c>
      <c r="E101" s="10">
        <f t="shared" si="1"/>
        <v>911.69878978036752</v>
      </c>
      <c r="G101">
        <v>30</v>
      </c>
      <c r="H101" t="s">
        <v>84</v>
      </c>
      <c r="I101" s="10">
        <f t="shared" si="2"/>
        <v>342.66525955504846</v>
      </c>
      <c r="K101">
        <v>3</v>
      </c>
      <c r="L101" t="s">
        <v>74</v>
      </c>
      <c r="M101" s="10">
        <f t="shared" si="3"/>
        <v>1055.9203805708562</v>
      </c>
      <c r="O101">
        <v>30</v>
      </c>
      <c r="P101" t="s">
        <v>84</v>
      </c>
      <c r="Q101" s="10">
        <f t="shared" si="4"/>
        <v>659.26289434151226</v>
      </c>
      <c r="S101">
        <v>3</v>
      </c>
      <c r="T101" t="s">
        <v>74</v>
      </c>
      <c r="U101" s="10">
        <f t="shared" si="5"/>
        <v>318.8533941814033</v>
      </c>
    </row>
    <row r="102" spans="3:21" x14ac:dyDescent="0.25">
      <c r="C102">
        <v>31</v>
      </c>
      <c r="D102" t="s">
        <v>84</v>
      </c>
      <c r="E102" s="10">
        <f t="shared" si="1"/>
        <v>942.08874943971318</v>
      </c>
      <c r="G102">
        <v>31</v>
      </c>
      <c r="H102" t="s">
        <v>84</v>
      </c>
      <c r="I102" s="10">
        <f t="shared" si="2"/>
        <v>351.62703936109529</v>
      </c>
      <c r="K102">
        <v>3.1</v>
      </c>
      <c r="L102" t="s">
        <v>74</v>
      </c>
      <c r="M102" s="10">
        <f t="shared" si="3"/>
        <v>1089.5508262393589</v>
      </c>
      <c r="O102">
        <v>31</v>
      </c>
      <c r="P102" t="s">
        <v>84</v>
      </c>
      <c r="Q102" s="10">
        <f t="shared" si="4"/>
        <v>680.29444166249391</v>
      </c>
      <c r="S102">
        <v>3.1</v>
      </c>
      <c r="T102" t="s">
        <v>74</v>
      </c>
      <c r="U102" s="10">
        <f t="shared" si="5"/>
        <v>327.81517398745007</v>
      </c>
    </row>
    <row r="103" spans="3:21" x14ac:dyDescent="0.25">
      <c r="C103">
        <v>32</v>
      </c>
      <c r="D103" t="s">
        <v>84</v>
      </c>
      <c r="E103" s="10">
        <f t="shared" si="1"/>
        <v>972.47870909905873</v>
      </c>
      <c r="G103">
        <v>32</v>
      </c>
      <c r="H103" t="s">
        <v>84</v>
      </c>
      <c r="I103" s="10">
        <f t="shared" si="2"/>
        <v>360.58881916714199</v>
      </c>
      <c r="K103">
        <v>3.2</v>
      </c>
      <c r="L103" t="s">
        <v>74</v>
      </c>
      <c r="M103" s="10">
        <f t="shared" si="3"/>
        <v>1123.1812719078616</v>
      </c>
      <c r="O103">
        <v>32</v>
      </c>
      <c r="P103" t="s">
        <v>84</v>
      </c>
      <c r="Q103" s="10">
        <f t="shared" si="4"/>
        <v>701.32598898347533</v>
      </c>
      <c r="S103">
        <v>3.2</v>
      </c>
      <c r="T103" t="s">
        <v>74</v>
      </c>
      <c r="U103" s="10">
        <f t="shared" si="5"/>
        <v>336.77695379349683</v>
      </c>
    </row>
    <row r="104" spans="3:21" x14ac:dyDescent="0.25">
      <c r="C104">
        <v>33</v>
      </c>
      <c r="D104" t="s">
        <v>84</v>
      </c>
      <c r="E104" s="10">
        <f t="shared" ref="E104:E127" si="6">C104*$AC$38+E$71</f>
        <v>1002.8686687584043</v>
      </c>
      <c r="G104">
        <v>33</v>
      </c>
      <c r="H104" t="s">
        <v>84</v>
      </c>
      <c r="I104" s="10">
        <f t="shared" ref="I104:I127" si="7">G104*$AC$50+I$71</f>
        <v>369.55059897318881</v>
      </c>
      <c r="K104">
        <v>3.3000000000000003</v>
      </c>
      <c r="L104" t="s">
        <v>74</v>
      </c>
      <c r="M104" s="10">
        <f t="shared" ref="M104:M127" si="8">10*K104*$AC$46+M$71</f>
        <v>1156.8117175763643</v>
      </c>
      <c r="O104">
        <v>33</v>
      </c>
      <c r="P104" t="s">
        <v>84</v>
      </c>
      <c r="Q104" s="10">
        <f t="shared" ref="Q104:Q127" si="9">O104*$AC$30+Q$71</f>
        <v>722.35753630445674</v>
      </c>
      <c r="S104">
        <v>3.3000000000000003</v>
      </c>
      <c r="T104" t="s">
        <v>74</v>
      </c>
      <c r="U104" s="10">
        <f t="shared" ref="U104:U127" si="10">10*S104*$AI$20+U$71</f>
        <v>345.73873359954359</v>
      </c>
    </row>
    <row r="105" spans="3:21" x14ac:dyDescent="0.25">
      <c r="C105">
        <v>34</v>
      </c>
      <c r="D105" t="s">
        <v>84</v>
      </c>
      <c r="E105" s="10">
        <f t="shared" si="6"/>
        <v>1033.2586284177498</v>
      </c>
      <c r="G105">
        <v>34</v>
      </c>
      <c r="H105" t="s">
        <v>84</v>
      </c>
      <c r="I105" s="10">
        <f t="shared" si="7"/>
        <v>378.51237877923552</v>
      </c>
      <c r="K105">
        <v>3.4000000000000004</v>
      </c>
      <c r="L105" t="s">
        <v>74</v>
      </c>
      <c r="M105" s="10">
        <f t="shared" si="8"/>
        <v>1190.4421632448671</v>
      </c>
      <c r="O105">
        <v>34</v>
      </c>
      <c r="P105" t="s">
        <v>84</v>
      </c>
      <c r="Q105" s="10">
        <f t="shared" si="9"/>
        <v>743.38908362543816</v>
      </c>
      <c r="S105">
        <v>3.4000000000000004</v>
      </c>
      <c r="T105" t="s">
        <v>74</v>
      </c>
      <c r="U105" s="10">
        <f t="shared" si="10"/>
        <v>354.70051340559036</v>
      </c>
    </row>
    <row r="106" spans="3:21" x14ac:dyDescent="0.25">
      <c r="C106">
        <v>35</v>
      </c>
      <c r="D106" t="s">
        <v>84</v>
      </c>
      <c r="E106" s="10">
        <f t="shared" si="6"/>
        <v>1063.6485880770954</v>
      </c>
      <c r="G106">
        <v>35</v>
      </c>
      <c r="H106" t="s">
        <v>84</v>
      </c>
      <c r="I106" s="10">
        <f t="shared" si="7"/>
        <v>387.47415858528234</v>
      </c>
      <c r="K106">
        <v>3.5</v>
      </c>
      <c r="L106" t="s">
        <v>74</v>
      </c>
      <c r="M106" s="10">
        <f t="shared" si="8"/>
        <v>1224.0726089133698</v>
      </c>
      <c r="O106">
        <v>35</v>
      </c>
      <c r="P106" t="s">
        <v>84</v>
      </c>
      <c r="Q106" s="10">
        <f t="shared" si="9"/>
        <v>764.42063094641981</v>
      </c>
      <c r="S106">
        <v>3.5</v>
      </c>
      <c r="T106" t="s">
        <v>74</v>
      </c>
      <c r="U106" s="10">
        <f t="shared" si="10"/>
        <v>363.66229321163718</v>
      </c>
    </row>
    <row r="107" spans="3:21" x14ac:dyDescent="0.25">
      <c r="C107">
        <v>36</v>
      </c>
      <c r="D107" t="s">
        <v>84</v>
      </c>
      <c r="E107" s="10">
        <f t="shared" si="6"/>
        <v>1094.0385477364412</v>
      </c>
      <c r="G107">
        <v>36</v>
      </c>
      <c r="H107" t="s">
        <v>84</v>
      </c>
      <c r="I107" s="10">
        <f t="shared" si="7"/>
        <v>396.43593839132916</v>
      </c>
      <c r="K107">
        <v>3.6</v>
      </c>
      <c r="L107" t="s">
        <v>74</v>
      </c>
      <c r="M107" s="10">
        <f t="shared" si="8"/>
        <v>1257.7030545818727</v>
      </c>
      <c r="O107">
        <v>36</v>
      </c>
      <c r="P107" t="s">
        <v>84</v>
      </c>
      <c r="Q107" s="10">
        <f t="shared" si="9"/>
        <v>785.45217826740122</v>
      </c>
      <c r="S107">
        <v>3.6</v>
      </c>
      <c r="T107" t="s">
        <v>74</v>
      </c>
      <c r="U107" s="10">
        <f t="shared" si="10"/>
        <v>372.62407301768394</v>
      </c>
    </row>
    <row r="108" spans="3:21" x14ac:dyDescent="0.25">
      <c r="C108">
        <v>37</v>
      </c>
      <c r="D108" t="s">
        <v>84</v>
      </c>
      <c r="E108" s="10">
        <f t="shared" si="6"/>
        <v>1124.4285073957867</v>
      </c>
      <c r="G108">
        <v>37</v>
      </c>
      <c r="H108" t="s">
        <v>84</v>
      </c>
      <c r="I108" s="10">
        <f t="shared" si="7"/>
        <v>405.39771819737587</v>
      </c>
      <c r="K108">
        <v>3.7</v>
      </c>
      <c r="L108" t="s">
        <v>74</v>
      </c>
      <c r="M108" s="10">
        <f t="shared" si="8"/>
        <v>1291.3335002503754</v>
      </c>
      <c r="O108">
        <v>37</v>
      </c>
      <c r="P108" t="s">
        <v>84</v>
      </c>
      <c r="Q108" s="10">
        <f t="shared" si="9"/>
        <v>806.48372558838264</v>
      </c>
      <c r="S108">
        <v>3.7</v>
      </c>
      <c r="T108" t="s">
        <v>74</v>
      </c>
      <c r="U108" s="10">
        <f t="shared" si="10"/>
        <v>381.5858528237307</v>
      </c>
    </row>
    <row r="109" spans="3:21" x14ac:dyDescent="0.25">
      <c r="C109">
        <v>38</v>
      </c>
      <c r="D109" t="s">
        <v>84</v>
      </c>
      <c r="E109" s="10">
        <f t="shared" si="6"/>
        <v>1154.8184670551323</v>
      </c>
      <c r="G109">
        <v>38</v>
      </c>
      <c r="H109" t="s">
        <v>84</v>
      </c>
      <c r="I109" s="10">
        <f t="shared" si="7"/>
        <v>414.35949800342269</v>
      </c>
      <c r="K109">
        <v>3.8000000000000003</v>
      </c>
      <c r="L109" t="s">
        <v>74</v>
      </c>
      <c r="M109" s="10">
        <f t="shared" si="8"/>
        <v>1324.9639459188782</v>
      </c>
      <c r="O109">
        <v>38</v>
      </c>
      <c r="P109" t="s">
        <v>84</v>
      </c>
      <c r="Q109" s="10">
        <f t="shared" si="9"/>
        <v>827.51527290936406</v>
      </c>
      <c r="S109">
        <v>3.8000000000000003</v>
      </c>
      <c r="T109" t="s">
        <v>74</v>
      </c>
      <c r="U109" s="10">
        <f t="shared" si="10"/>
        <v>390.54763262977747</v>
      </c>
    </row>
    <row r="110" spans="3:21" x14ac:dyDescent="0.25">
      <c r="C110">
        <v>39</v>
      </c>
      <c r="D110" t="s">
        <v>84</v>
      </c>
      <c r="E110" s="10">
        <f t="shared" si="6"/>
        <v>1185.2084267144778</v>
      </c>
      <c r="G110">
        <v>39</v>
      </c>
      <c r="H110" t="s">
        <v>84</v>
      </c>
      <c r="I110" s="10">
        <f t="shared" si="7"/>
        <v>423.32127780946951</v>
      </c>
      <c r="K110">
        <v>3.9000000000000004</v>
      </c>
      <c r="L110" t="s">
        <v>74</v>
      </c>
      <c r="M110" s="10">
        <f t="shared" si="8"/>
        <v>1358.5943915873809</v>
      </c>
      <c r="O110">
        <v>39</v>
      </c>
      <c r="P110" t="s">
        <v>84</v>
      </c>
      <c r="Q110" s="10">
        <f t="shared" si="9"/>
        <v>848.5468202303457</v>
      </c>
      <c r="S110">
        <v>3.9000000000000004</v>
      </c>
      <c r="T110" t="s">
        <v>74</v>
      </c>
      <c r="U110" s="10">
        <f t="shared" si="10"/>
        <v>399.50941243582429</v>
      </c>
    </row>
    <row r="111" spans="3:21" x14ac:dyDescent="0.25">
      <c r="C111">
        <v>40</v>
      </c>
      <c r="D111" t="s">
        <v>84</v>
      </c>
      <c r="E111" s="10">
        <f t="shared" si="6"/>
        <v>1215.5983863738234</v>
      </c>
      <c r="G111">
        <v>40</v>
      </c>
      <c r="H111" t="s">
        <v>84</v>
      </c>
      <c r="I111" s="10">
        <f t="shared" si="7"/>
        <v>432.28305761551621</v>
      </c>
      <c r="K111">
        <v>4</v>
      </c>
      <c r="L111" t="s">
        <v>74</v>
      </c>
      <c r="M111" s="10">
        <f t="shared" si="8"/>
        <v>1392.2248372558836</v>
      </c>
      <c r="O111">
        <v>40</v>
      </c>
      <c r="P111" t="s">
        <v>84</v>
      </c>
      <c r="Q111" s="10">
        <f t="shared" si="9"/>
        <v>869.57836755132712</v>
      </c>
      <c r="S111">
        <v>4</v>
      </c>
      <c r="T111" t="s">
        <v>74</v>
      </c>
      <c r="U111" s="10">
        <f t="shared" si="10"/>
        <v>408.47119224187105</v>
      </c>
    </row>
    <row r="112" spans="3:21" x14ac:dyDescent="0.25">
      <c r="C112">
        <v>41</v>
      </c>
      <c r="D112" t="s">
        <v>84</v>
      </c>
      <c r="E112" s="10">
        <f t="shared" si="6"/>
        <v>1245.9883460331689</v>
      </c>
      <c r="G112">
        <v>41</v>
      </c>
      <c r="H112" t="s">
        <v>84</v>
      </c>
      <c r="I112" s="10">
        <f t="shared" si="7"/>
        <v>441.24483742156303</v>
      </c>
      <c r="K112">
        <v>4.1000000000000005</v>
      </c>
      <c r="L112" t="s">
        <v>74</v>
      </c>
      <c r="M112" s="10">
        <f t="shared" si="8"/>
        <v>1425.8552829243865</v>
      </c>
      <c r="O112">
        <v>41</v>
      </c>
      <c r="P112" t="s">
        <v>84</v>
      </c>
      <c r="Q112" s="10">
        <f t="shared" si="9"/>
        <v>890.60991487230854</v>
      </c>
      <c r="S112">
        <v>4.1000000000000005</v>
      </c>
      <c r="T112" t="s">
        <v>74</v>
      </c>
      <c r="U112" s="10">
        <f t="shared" si="10"/>
        <v>417.43297204791787</v>
      </c>
    </row>
    <row r="113" spans="3:21" x14ac:dyDescent="0.25">
      <c r="C113">
        <v>42</v>
      </c>
      <c r="D113" t="s">
        <v>84</v>
      </c>
      <c r="E113" s="10">
        <f t="shared" si="6"/>
        <v>1276.3783056925147</v>
      </c>
      <c r="G113">
        <v>42</v>
      </c>
      <c r="H113" t="s">
        <v>84</v>
      </c>
      <c r="I113" s="10">
        <f t="shared" si="7"/>
        <v>450.20661722760974</v>
      </c>
      <c r="K113">
        <v>4.2</v>
      </c>
      <c r="L113" t="s">
        <v>74</v>
      </c>
      <c r="M113" s="10">
        <f t="shared" si="8"/>
        <v>1459.4857285928892</v>
      </c>
      <c r="O113">
        <v>42</v>
      </c>
      <c r="P113" t="s">
        <v>84</v>
      </c>
      <c r="Q113" s="10">
        <f t="shared" si="9"/>
        <v>911.64146219328995</v>
      </c>
      <c r="S113">
        <v>4.2</v>
      </c>
      <c r="T113" t="s">
        <v>74</v>
      </c>
      <c r="U113" s="10">
        <f t="shared" si="10"/>
        <v>426.39475185396458</v>
      </c>
    </row>
    <row r="114" spans="3:21" x14ac:dyDescent="0.25">
      <c r="C114">
        <v>43</v>
      </c>
      <c r="D114" t="s">
        <v>84</v>
      </c>
      <c r="E114" s="10">
        <f t="shared" si="6"/>
        <v>1306.7682653518602</v>
      </c>
      <c r="G114">
        <v>43</v>
      </c>
      <c r="H114" t="s">
        <v>84</v>
      </c>
      <c r="I114" s="10">
        <f t="shared" si="7"/>
        <v>459.16839703365656</v>
      </c>
      <c r="K114">
        <v>4.3</v>
      </c>
      <c r="L114" t="s">
        <v>74</v>
      </c>
      <c r="M114" s="10">
        <f t="shared" si="8"/>
        <v>1493.116174261392</v>
      </c>
      <c r="O114">
        <v>43</v>
      </c>
      <c r="P114" t="s">
        <v>84</v>
      </c>
      <c r="Q114" s="10">
        <f t="shared" si="9"/>
        <v>932.6730095142716</v>
      </c>
      <c r="S114">
        <v>4.3</v>
      </c>
      <c r="T114" t="s">
        <v>74</v>
      </c>
      <c r="U114" s="10">
        <f t="shared" si="10"/>
        <v>435.35653166001134</v>
      </c>
    </row>
    <row r="115" spans="3:21" x14ac:dyDescent="0.25">
      <c r="C115">
        <v>44</v>
      </c>
      <c r="D115" t="s">
        <v>84</v>
      </c>
      <c r="E115" s="10">
        <f t="shared" si="6"/>
        <v>1337.1582250112058</v>
      </c>
      <c r="G115">
        <v>44</v>
      </c>
      <c r="H115" t="s">
        <v>84</v>
      </c>
      <c r="I115" s="10">
        <f t="shared" si="7"/>
        <v>468.13017683970338</v>
      </c>
      <c r="K115">
        <v>4.4000000000000004</v>
      </c>
      <c r="L115" t="s">
        <v>74</v>
      </c>
      <c r="M115" s="10">
        <f t="shared" si="8"/>
        <v>1526.7466199298947</v>
      </c>
      <c r="O115">
        <v>44</v>
      </c>
      <c r="P115" t="s">
        <v>84</v>
      </c>
      <c r="Q115" s="10">
        <f t="shared" si="9"/>
        <v>953.70455683525302</v>
      </c>
      <c r="S115">
        <v>4.4000000000000004</v>
      </c>
      <c r="T115" t="s">
        <v>74</v>
      </c>
      <c r="U115" s="10">
        <f t="shared" si="10"/>
        <v>444.31831146605816</v>
      </c>
    </row>
    <row r="116" spans="3:21" x14ac:dyDescent="0.25">
      <c r="C116">
        <v>45</v>
      </c>
      <c r="D116" t="s">
        <v>84</v>
      </c>
      <c r="E116" s="10">
        <f t="shared" si="6"/>
        <v>1367.5481846705513</v>
      </c>
      <c r="G116">
        <v>45</v>
      </c>
      <c r="H116" t="s">
        <v>84</v>
      </c>
      <c r="I116" s="10">
        <f t="shared" si="7"/>
        <v>477.09195664575009</v>
      </c>
      <c r="K116">
        <v>4.5</v>
      </c>
      <c r="L116" t="s">
        <v>74</v>
      </c>
      <c r="M116" s="10">
        <f t="shared" si="8"/>
        <v>1560.3770655983974</v>
      </c>
      <c r="O116">
        <v>45</v>
      </c>
      <c r="P116" t="s">
        <v>84</v>
      </c>
      <c r="Q116" s="10">
        <f t="shared" si="9"/>
        <v>974.73610415623443</v>
      </c>
      <c r="S116">
        <v>4.5</v>
      </c>
      <c r="T116" t="s">
        <v>74</v>
      </c>
      <c r="U116" s="10">
        <f t="shared" si="10"/>
        <v>453.28009127210493</v>
      </c>
    </row>
    <row r="117" spans="3:21" x14ac:dyDescent="0.25">
      <c r="C117">
        <v>46</v>
      </c>
      <c r="D117" t="s">
        <v>84</v>
      </c>
      <c r="E117" s="10">
        <f t="shared" si="6"/>
        <v>1397.9381443298969</v>
      </c>
      <c r="G117">
        <v>46</v>
      </c>
      <c r="H117" t="s">
        <v>84</v>
      </c>
      <c r="I117" s="10">
        <f t="shared" si="7"/>
        <v>486.05373645179691</v>
      </c>
      <c r="K117">
        <v>4.6000000000000005</v>
      </c>
      <c r="L117" t="s">
        <v>74</v>
      </c>
      <c r="M117" s="10">
        <f t="shared" si="8"/>
        <v>1594.0075112669003</v>
      </c>
      <c r="O117">
        <v>46</v>
      </c>
      <c r="P117" t="s">
        <v>84</v>
      </c>
      <c r="Q117" s="10">
        <f t="shared" si="9"/>
        <v>995.76765147721585</v>
      </c>
      <c r="S117">
        <v>4.6000000000000005</v>
      </c>
      <c r="T117" t="s">
        <v>74</v>
      </c>
      <c r="U117" s="10">
        <f t="shared" si="10"/>
        <v>462.24187107815175</v>
      </c>
    </row>
    <row r="118" spans="3:21" x14ac:dyDescent="0.25">
      <c r="C118">
        <v>47</v>
      </c>
      <c r="D118" t="s">
        <v>84</v>
      </c>
      <c r="E118" s="10">
        <f t="shared" si="6"/>
        <v>1428.3281039892424</v>
      </c>
      <c r="G118">
        <v>47</v>
      </c>
      <c r="H118" t="s">
        <v>84</v>
      </c>
      <c r="I118" s="10">
        <f t="shared" si="7"/>
        <v>495.01551625784361</v>
      </c>
      <c r="K118">
        <v>4.7</v>
      </c>
      <c r="L118" t="s">
        <v>74</v>
      </c>
      <c r="M118" s="10">
        <f t="shared" si="8"/>
        <v>1627.6379569354028</v>
      </c>
      <c r="O118">
        <v>47</v>
      </c>
      <c r="P118" t="s">
        <v>84</v>
      </c>
      <c r="Q118" s="10">
        <f t="shared" si="9"/>
        <v>1016.7991987981975</v>
      </c>
      <c r="S118">
        <v>4.7</v>
      </c>
      <c r="T118" t="s">
        <v>74</v>
      </c>
      <c r="U118" s="10">
        <f t="shared" si="10"/>
        <v>471.20365088419845</v>
      </c>
    </row>
    <row r="119" spans="3:21" x14ac:dyDescent="0.25">
      <c r="C119">
        <v>48</v>
      </c>
      <c r="D119" t="s">
        <v>84</v>
      </c>
      <c r="E119" s="10">
        <f t="shared" si="6"/>
        <v>1458.7180636485882</v>
      </c>
      <c r="G119">
        <v>48</v>
      </c>
      <c r="H119" t="s">
        <v>84</v>
      </c>
      <c r="I119" s="10">
        <f t="shared" si="7"/>
        <v>503.97729606389044</v>
      </c>
      <c r="K119">
        <v>4.8000000000000007</v>
      </c>
      <c r="L119" t="s">
        <v>74</v>
      </c>
      <c r="M119" s="10">
        <f t="shared" si="8"/>
        <v>1661.268402603906</v>
      </c>
      <c r="O119">
        <v>48</v>
      </c>
      <c r="P119" t="s">
        <v>84</v>
      </c>
      <c r="Q119" s="10">
        <f t="shared" si="9"/>
        <v>1037.8307461191789</v>
      </c>
      <c r="S119">
        <v>4.8000000000000007</v>
      </c>
      <c r="T119" t="s">
        <v>74</v>
      </c>
      <c r="U119" s="10">
        <f t="shared" si="10"/>
        <v>480.16543069024533</v>
      </c>
    </row>
    <row r="120" spans="3:21" x14ac:dyDescent="0.25">
      <c r="C120">
        <v>49</v>
      </c>
      <c r="D120" t="s">
        <v>84</v>
      </c>
      <c r="E120" s="10">
        <f t="shared" si="6"/>
        <v>1489.1080233079338</v>
      </c>
      <c r="G120">
        <v>49</v>
      </c>
      <c r="H120" t="s">
        <v>84</v>
      </c>
      <c r="I120" s="10">
        <f t="shared" si="7"/>
        <v>512.93907586993726</v>
      </c>
      <c r="K120">
        <v>4.9000000000000004</v>
      </c>
      <c r="L120" t="s">
        <v>74</v>
      </c>
      <c r="M120" s="10">
        <f t="shared" si="8"/>
        <v>1694.8988482724085</v>
      </c>
      <c r="O120">
        <v>49</v>
      </c>
      <c r="P120" t="s">
        <v>84</v>
      </c>
      <c r="Q120" s="10">
        <f t="shared" si="9"/>
        <v>1058.8622934401603</v>
      </c>
      <c r="S120">
        <v>4.9000000000000004</v>
      </c>
      <c r="T120" t="s">
        <v>74</v>
      </c>
      <c r="U120" s="10">
        <f t="shared" si="10"/>
        <v>489.12721049629204</v>
      </c>
    </row>
    <row r="121" spans="3:21" x14ac:dyDescent="0.25">
      <c r="C121">
        <v>50</v>
      </c>
      <c r="D121" t="s">
        <v>84</v>
      </c>
      <c r="E121" s="10">
        <f t="shared" si="6"/>
        <v>1519.4979829672793</v>
      </c>
      <c r="G121">
        <v>50</v>
      </c>
      <c r="H121" t="s">
        <v>84</v>
      </c>
      <c r="I121" s="10">
        <f t="shared" si="7"/>
        <v>521.90085567598396</v>
      </c>
      <c r="K121">
        <v>5</v>
      </c>
      <c r="L121" t="s">
        <v>74</v>
      </c>
      <c r="M121" s="10">
        <f t="shared" si="8"/>
        <v>1728.5292939409112</v>
      </c>
      <c r="O121">
        <v>50</v>
      </c>
      <c r="P121" t="s">
        <v>84</v>
      </c>
      <c r="Q121" s="10">
        <f t="shared" si="9"/>
        <v>1079.8938407611417</v>
      </c>
      <c r="S121">
        <v>5</v>
      </c>
      <c r="T121" t="s">
        <v>74</v>
      </c>
      <c r="U121" s="10">
        <f t="shared" si="10"/>
        <v>498.0889903023388</v>
      </c>
    </row>
    <row r="122" spans="3:21" x14ac:dyDescent="0.25">
      <c r="C122">
        <v>51</v>
      </c>
      <c r="D122" t="s">
        <v>84</v>
      </c>
      <c r="E122" s="10">
        <f t="shared" si="6"/>
        <v>1549.8879426266249</v>
      </c>
      <c r="G122">
        <v>51</v>
      </c>
      <c r="H122" t="s">
        <v>84</v>
      </c>
      <c r="I122" s="10">
        <f t="shared" si="7"/>
        <v>530.86263548203078</v>
      </c>
      <c r="K122">
        <v>5.1000000000000005</v>
      </c>
      <c r="L122" t="s">
        <v>74</v>
      </c>
      <c r="M122" s="10">
        <f t="shared" si="8"/>
        <v>1762.1597396094141</v>
      </c>
      <c r="O122">
        <v>51</v>
      </c>
      <c r="P122" t="s">
        <v>84</v>
      </c>
      <c r="Q122" s="10">
        <f t="shared" si="9"/>
        <v>1100.9253880821234</v>
      </c>
      <c r="S122">
        <v>5.1000000000000005</v>
      </c>
      <c r="T122" t="s">
        <v>74</v>
      </c>
      <c r="U122" s="10">
        <f t="shared" si="10"/>
        <v>507.05077010838562</v>
      </c>
    </row>
    <row r="123" spans="3:21" x14ac:dyDescent="0.25">
      <c r="C123">
        <v>52</v>
      </c>
      <c r="D123" t="s">
        <v>84</v>
      </c>
      <c r="E123" s="10">
        <f t="shared" si="6"/>
        <v>1580.2779022859704</v>
      </c>
      <c r="G123">
        <v>52</v>
      </c>
      <c r="H123" t="s">
        <v>84</v>
      </c>
      <c r="I123" s="10">
        <f t="shared" si="7"/>
        <v>539.82441528807749</v>
      </c>
      <c r="K123">
        <v>5.2</v>
      </c>
      <c r="L123" t="s">
        <v>74</v>
      </c>
      <c r="M123" s="10">
        <f t="shared" si="8"/>
        <v>1795.7901852779166</v>
      </c>
      <c r="O123">
        <v>52</v>
      </c>
      <c r="P123" t="s">
        <v>84</v>
      </c>
      <c r="Q123" s="10">
        <f t="shared" si="9"/>
        <v>1121.9569354031048</v>
      </c>
      <c r="S123">
        <v>5.2</v>
      </c>
      <c r="T123" t="s">
        <v>74</v>
      </c>
      <c r="U123" s="10">
        <f t="shared" si="10"/>
        <v>516.01254991443238</v>
      </c>
    </row>
    <row r="124" spans="3:21" x14ac:dyDescent="0.25">
      <c r="C124">
        <v>53</v>
      </c>
      <c r="D124" t="s">
        <v>84</v>
      </c>
      <c r="E124" s="10">
        <f t="shared" si="6"/>
        <v>1610.667861945316</v>
      </c>
      <c r="G124">
        <v>53</v>
      </c>
      <c r="H124" t="s">
        <v>84</v>
      </c>
      <c r="I124" s="10">
        <f t="shared" si="7"/>
        <v>548.78619509412431</v>
      </c>
      <c r="K124">
        <v>5.3000000000000007</v>
      </c>
      <c r="L124" t="s">
        <v>74</v>
      </c>
      <c r="M124" s="10">
        <f t="shared" si="8"/>
        <v>1829.4206309464196</v>
      </c>
      <c r="O124">
        <v>53</v>
      </c>
      <c r="P124" t="s">
        <v>84</v>
      </c>
      <c r="Q124" s="10">
        <f t="shared" si="9"/>
        <v>1142.9884827240862</v>
      </c>
      <c r="S124">
        <v>5.3000000000000007</v>
      </c>
      <c r="T124" t="s">
        <v>74</v>
      </c>
      <c r="U124" s="10">
        <f t="shared" si="10"/>
        <v>524.9743297204792</v>
      </c>
    </row>
    <row r="125" spans="3:21" x14ac:dyDescent="0.25">
      <c r="C125">
        <v>54</v>
      </c>
      <c r="D125" t="s">
        <v>84</v>
      </c>
      <c r="E125" s="10">
        <f t="shared" si="6"/>
        <v>1641.0578216046615</v>
      </c>
      <c r="G125">
        <v>54</v>
      </c>
      <c r="H125" t="s">
        <v>84</v>
      </c>
      <c r="I125" s="10">
        <f t="shared" si="7"/>
        <v>557.74797490017113</v>
      </c>
      <c r="K125">
        <v>5.4</v>
      </c>
      <c r="L125" t="s">
        <v>74</v>
      </c>
      <c r="M125" s="10">
        <f t="shared" si="8"/>
        <v>1863.0510766149221</v>
      </c>
      <c r="O125">
        <v>54</v>
      </c>
      <c r="P125" t="s">
        <v>84</v>
      </c>
      <c r="Q125" s="10">
        <f t="shared" si="9"/>
        <v>1164.0200300450679</v>
      </c>
      <c r="S125">
        <v>5.4</v>
      </c>
      <c r="T125" t="s">
        <v>74</v>
      </c>
      <c r="U125" s="10">
        <f t="shared" si="10"/>
        <v>533.93610952652591</v>
      </c>
    </row>
    <row r="126" spans="3:21" x14ac:dyDescent="0.25">
      <c r="C126">
        <v>55</v>
      </c>
      <c r="D126" t="s">
        <v>84</v>
      </c>
      <c r="E126" s="10">
        <f t="shared" si="6"/>
        <v>1671.4477812640073</v>
      </c>
      <c r="G126">
        <v>55</v>
      </c>
      <c r="H126" t="s">
        <v>84</v>
      </c>
      <c r="I126" s="10">
        <f t="shared" si="7"/>
        <v>566.70975470621784</v>
      </c>
      <c r="K126">
        <v>5.5</v>
      </c>
      <c r="L126" t="s">
        <v>74</v>
      </c>
      <c r="M126" s="10">
        <f t="shared" si="8"/>
        <v>1896.681522283425</v>
      </c>
      <c r="O126">
        <v>55</v>
      </c>
      <c r="P126" t="s">
        <v>84</v>
      </c>
      <c r="Q126" s="10">
        <f t="shared" si="9"/>
        <v>1185.0515773660493</v>
      </c>
      <c r="S126">
        <v>5.5</v>
      </c>
      <c r="T126" t="s">
        <v>74</v>
      </c>
      <c r="U126" s="10">
        <f t="shared" si="10"/>
        <v>542.89788933257273</v>
      </c>
    </row>
    <row r="127" spans="3:21" x14ac:dyDescent="0.25">
      <c r="C127">
        <v>56</v>
      </c>
      <c r="D127" t="s">
        <v>84</v>
      </c>
      <c r="E127" s="10">
        <f t="shared" si="6"/>
        <v>1701.8377409233528</v>
      </c>
      <c r="G127">
        <v>56</v>
      </c>
      <c r="H127" t="s">
        <v>84</v>
      </c>
      <c r="I127" s="10">
        <f t="shared" si="7"/>
        <v>575.67153451226466</v>
      </c>
      <c r="K127">
        <v>5.6000000000000005</v>
      </c>
      <c r="L127" t="s">
        <v>74</v>
      </c>
      <c r="M127" s="10">
        <f t="shared" si="8"/>
        <v>1930.311967951928</v>
      </c>
      <c r="O127">
        <v>56</v>
      </c>
      <c r="P127" t="s">
        <v>84</v>
      </c>
      <c r="Q127" s="10">
        <f t="shared" si="9"/>
        <v>1206.0831246870307</v>
      </c>
      <c r="S127">
        <v>5.6000000000000005</v>
      </c>
      <c r="T127" t="s">
        <v>74</v>
      </c>
      <c r="U127" s="10">
        <f t="shared" si="10"/>
        <v>551.85966913861944</v>
      </c>
    </row>
    <row r="128" spans="3:21" x14ac:dyDescent="0.25">
      <c r="C128">
        <v>57</v>
      </c>
      <c r="D128" t="s">
        <v>84</v>
      </c>
      <c r="E128" s="10">
        <f t="shared" ref="E128:E146" si="11">C128*$AC$38+E$71</f>
        <v>1732.2277005826984</v>
      </c>
      <c r="G128">
        <v>57</v>
      </c>
      <c r="H128" t="s">
        <v>84</v>
      </c>
      <c r="I128" s="10">
        <f t="shared" ref="I128:I146" si="12">G128*$AC$50+I$71</f>
        <v>584.63331431831136</v>
      </c>
      <c r="K128">
        <v>5.7</v>
      </c>
      <c r="L128" t="s">
        <v>74</v>
      </c>
      <c r="M128" s="10">
        <f t="shared" ref="M128:M164" si="13">10*K128*$AC$46+M$71</f>
        <v>1963.9424136204304</v>
      </c>
    </row>
    <row r="129" spans="3:13" x14ac:dyDescent="0.25">
      <c r="C129">
        <v>58</v>
      </c>
      <c r="D129" t="s">
        <v>84</v>
      </c>
      <c r="E129" s="10">
        <f t="shared" si="11"/>
        <v>1762.6176602420439</v>
      </c>
      <c r="G129">
        <v>58</v>
      </c>
      <c r="H129" t="s">
        <v>84</v>
      </c>
      <c r="I129" s="10">
        <f t="shared" si="12"/>
        <v>593.59509412435818</v>
      </c>
      <c r="K129">
        <v>5.8000000000000007</v>
      </c>
      <c r="L129" t="s">
        <v>74</v>
      </c>
      <c r="M129" s="10">
        <f t="shared" si="13"/>
        <v>1997.5728592889334</v>
      </c>
    </row>
    <row r="130" spans="3:13" x14ac:dyDescent="0.25">
      <c r="C130">
        <v>59</v>
      </c>
      <c r="D130" t="s">
        <v>84</v>
      </c>
      <c r="E130" s="10">
        <f t="shared" si="11"/>
        <v>1793.0076199013895</v>
      </c>
      <c r="G130">
        <v>59</v>
      </c>
      <c r="H130" t="s">
        <v>84</v>
      </c>
      <c r="I130" s="10">
        <f t="shared" si="12"/>
        <v>602.556873930405</v>
      </c>
      <c r="K130">
        <v>5.9</v>
      </c>
      <c r="L130" t="s">
        <v>74</v>
      </c>
      <c r="M130" s="10">
        <f t="shared" si="13"/>
        <v>2031.2033049574359</v>
      </c>
    </row>
    <row r="131" spans="3:13" x14ac:dyDescent="0.25">
      <c r="C131">
        <v>60</v>
      </c>
      <c r="D131" t="s">
        <v>84</v>
      </c>
      <c r="E131" s="10">
        <f t="shared" si="11"/>
        <v>1823.397579560735</v>
      </c>
      <c r="G131">
        <v>60</v>
      </c>
      <c r="H131" t="s">
        <v>84</v>
      </c>
      <c r="I131" s="10">
        <f t="shared" si="12"/>
        <v>611.51865373645182</v>
      </c>
      <c r="K131">
        <v>6.0000000000000009</v>
      </c>
      <c r="L131" t="s">
        <v>74</v>
      </c>
      <c r="M131" s="10">
        <f t="shared" si="13"/>
        <v>2064.833750625939</v>
      </c>
    </row>
    <row r="132" spans="3:13" x14ac:dyDescent="0.25">
      <c r="C132">
        <v>61</v>
      </c>
      <c r="D132" t="s">
        <v>84</v>
      </c>
      <c r="E132" s="10">
        <f t="shared" si="11"/>
        <v>1853.7875392200808</v>
      </c>
      <c r="G132">
        <v>61</v>
      </c>
      <c r="H132" t="s">
        <v>84</v>
      </c>
      <c r="I132" s="10">
        <f t="shared" si="12"/>
        <v>620.48043354249853</v>
      </c>
      <c r="K132">
        <v>6.1000000000000005</v>
      </c>
      <c r="L132" t="s">
        <v>74</v>
      </c>
      <c r="M132" s="10">
        <f t="shared" si="13"/>
        <v>2098.464196294442</v>
      </c>
    </row>
    <row r="133" spans="3:13" x14ac:dyDescent="0.25">
      <c r="C133">
        <v>62</v>
      </c>
      <c r="D133" t="s">
        <v>84</v>
      </c>
      <c r="E133" s="10">
        <f t="shared" si="11"/>
        <v>1884.1774988794264</v>
      </c>
      <c r="G133">
        <v>62</v>
      </c>
      <c r="H133" t="s">
        <v>84</v>
      </c>
      <c r="I133" s="10">
        <f t="shared" si="12"/>
        <v>629.44221334854535</v>
      </c>
      <c r="K133">
        <v>6.2000000000000011</v>
      </c>
      <c r="L133" t="s">
        <v>74</v>
      </c>
      <c r="M133" s="10">
        <f t="shared" si="13"/>
        <v>2132.0946419629449</v>
      </c>
    </row>
    <row r="134" spans="3:13" x14ac:dyDescent="0.25">
      <c r="C134">
        <v>63</v>
      </c>
      <c r="D134" t="s">
        <v>84</v>
      </c>
      <c r="E134" s="10">
        <f t="shared" si="11"/>
        <v>1914.5674585387719</v>
      </c>
      <c r="G134">
        <v>63</v>
      </c>
      <c r="H134" t="s">
        <v>84</v>
      </c>
      <c r="I134" s="10">
        <f t="shared" si="12"/>
        <v>638.40399315459206</v>
      </c>
      <c r="K134">
        <v>6.3000000000000007</v>
      </c>
      <c r="L134" t="s">
        <v>74</v>
      </c>
      <c r="M134" s="10">
        <f t="shared" si="13"/>
        <v>2165.7250876314474</v>
      </c>
    </row>
    <row r="135" spans="3:13" x14ac:dyDescent="0.25">
      <c r="C135">
        <v>64</v>
      </c>
      <c r="D135" t="s">
        <v>84</v>
      </c>
      <c r="E135" s="10">
        <f t="shared" si="11"/>
        <v>1944.9574181981175</v>
      </c>
      <c r="G135">
        <v>64</v>
      </c>
      <c r="H135" t="s">
        <v>84</v>
      </c>
      <c r="I135" s="10">
        <f t="shared" si="12"/>
        <v>647.36577296063888</v>
      </c>
      <c r="K135">
        <v>6.4</v>
      </c>
      <c r="L135" t="s">
        <v>74</v>
      </c>
      <c r="M135" s="10">
        <f t="shared" si="13"/>
        <v>2199.3555332999499</v>
      </c>
    </row>
    <row r="136" spans="3:13" x14ac:dyDescent="0.25">
      <c r="C136">
        <v>65</v>
      </c>
      <c r="D136" t="s">
        <v>84</v>
      </c>
      <c r="E136" s="10">
        <f t="shared" si="11"/>
        <v>1975.347377857463</v>
      </c>
      <c r="G136">
        <v>65</v>
      </c>
      <c r="H136" t="s">
        <v>84</v>
      </c>
      <c r="I136" s="10">
        <f t="shared" si="12"/>
        <v>656.3275527666857</v>
      </c>
      <c r="K136">
        <v>6.5000000000000009</v>
      </c>
      <c r="L136" t="s">
        <v>74</v>
      </c>
      <c r="M136" s="10">
        <f t="shared" si="13"/>
        <v>2232.9859789684533</v>
      </c>
    </row>
    <row r="137" spans="3:13" x14ac:dyDescent="0.25">
      <c r="C137">
        <v>66</v>
      </c>
      <c r="D137" t="s">
        <v>84</v>
      </c>
      <c r="E137" s="10">
        <f t="shared" si="11"/>
        <v>2005.7373375168086</v>
      </c>
      <c r="G137">
        <v>66</v>
      </c>
      <c r="H137" t="s">
        <v>84</v>
      </c>
      <c r="I137" s="10">
        <f t="shared" si="12"/>
        <v>665.28933257273241</v>
      </c>
      <c r="K137">
        <v>6.6000000000000005</v>
      </c>
      <c r="L137" t="s">
        <v>74</v>
      </c>
      <c r="M137" s="10">
        <f t="shared" si="13"/>
        <v>2266.6164246369553</v>
      </c>
    </row>
    <row r="138" spans="3:13" x14ac:dyDescent="0.25">
      <c r="C138">
        <v>67</v>
      </c>
      <c r="D138" t="s">
        <v>84</v>
      </c>
      <c r="E138" s="10">
        <f t="shared" si="11"/>
        <v>2036.1272971761541</v>
      </c>
      <c r="G138">
        <v>67</v>
      </c>
      <c r="H138" t="s">
        <v>84</v>
      </c>
      <c r="I138" s="10">
        <f t="shared" si="12"/>
        <v>674.25111237877923</v>
      </c>
      <c r="K138">
        <v>6.7000000000000011</v>
      </c>
      <c r="L138" t="s">
        <v>74</v>
      </c>
      <c r="M138" s="10">
        <f t="shared" si="13"/>
        <v>2300.2468703054587</v>
      </c>
    </row>
    <row r="139" spans="3:13" x14ac:dyDescent="0.25">
      <c r="C139">
        <v>68</v>
      </c>
      <c r="D139" t="s">
        <v>84</v>
      </c>
      <c r="E139" s="10">
        <f t="shared" si="11"/>
        <v>2066.5172568354997</v>
      </c>
      <c r="G139">
        <v>68</v>
      </c>
      <c r="H139" t="s">
        <v>84</v>
      </c>
      <c r="I139" s="10">
        <f t="shared" si="12"/>
        <v>683.21289218482593</v>
      </c>
      <c r="K139">
        <v>6.8000000000000007</v>
      </c>
      <c r="L139" t="s">
        <v>74</v>
      </c>
      <c r="M139" s="10">
        <f t="shared" si="13"/>
        <v>2333.8773159739608</v>
      </c>
    </row>
    <row r="140" spans="3:13" x14ac:dyDescent="0.25">
      <c r="C140">
        <v>69</v>
      </c>
      <c r="D140" t="s">
        <v>84</v>
      </c>
      <c r="E140" s="10">
        <f t="shared" si="11"/>
        <v>2096.9072164948452</v>
      </c>
      <c r="G140">
        <v>69</v>
      </c>
      <c r="H140" t="s">
        <v>84</v>
      </c>
      <c r="I140" s="10">
        <f t="shared" si="12"/>
        <v>692.17467199087275</v>
      </c>
      <c r="K140">
        <v>6.9</v>
      </c>
      <c r="L140" t="s">
        <v>74</v>
      </c>
      <c r="M140" s="10">
        <f t="shared" si="13"/>
        <v>2367.5077616424637</v>
      </c>
    </row>
    <row r="141" spans="3:13" x14ac:dyDescent="0.25">
      <c r="C141">
        <v>70</v>
      </c>
      <c r="D141" t="s">
        <v>84</v>
      </c>
      <c r="E141" s="10">
        <f t="shared" si="11"/>
        <v>2127.2971761541908</v>
      </c>
      <c r="G141">
        <v>70</v>
      </c>
      <c r="H141" t="s">
        <v>84</v>
      </c>
      <c r="I141" s="10">
        <f t="shared" si="12"/>
        <v>701.13645179691957</v>
      </c>
      <c r="K141">
        <v>7.0000000000000009</v>
      </c>
      <c r="L141" t="s">
        <v>74</v>
      </c>
      <c r="M141" s="10">
        <f t="shared" si="13"/>
        <v>2401.1382073109671</v>
      </c>
    </row>
    <row r="142" spans="3:13" x14ac:dyDescent="0.25">
      <c r="C142">
        <v>71</v>
      </c>
      <c r="D142" t="s">
        <v>84</v>
      </c>
      <c r="E142" s="10">
        <f t="shared" si="11"/>
        <v>2157.6871358135368</v>
      </c>
      <c r="G142">
        <v>71</v>
      </c>
      <c r="H142" t="s">
        <v>84</v>
      </c>
      <c r="I142" s="10">
        <f t="shared" si="12"/>
        <v>710.09823160296628</v>
      </c>
      <c r="K142">
        <v>7.1000000000000005</v>
      </c>
      <c r="L142" t="s">
        <v>74</v>
      </c>
      <c r="M142" s="10">
        <f t="shared" si="13"/>
        <v>2434.7686529794692</v>
      </c>
    </row>
    <row r="143" spans="3:13" x14ac:dyDescent="0.25">
      <c r="C143">
        <v>72</v>
      </c>
      <c r="D143" t="s">
        <v>84</v>
      </c>
      <c r="E143" s="10">
        <f t="shared" si="11"/>
        <v>2188.0770954728823</v>
      </c>
      <c r="G143">
        <v>72</v>
      </c>
      <c r="H143" t="s">
        <v>84</v>
      </c>
      <c r="I143" s="10">
        <f t="shared" si="12"/>
        <v>719.0600114090131</v>
      </c>
      <c r="K143">
        <v>7.2000000000000011</v>
      </c>
      <c r="L143" t="s">
        <v>74</v>
      </c>
      <c r="M143" s="10">
        <f t="shared" si="13"/>
        <v>2468.3990986479726</v>
      </c>
    </row>
    <row r="144" spans="3:13" x14ac:dyDescent="0.25">
      <c r="C144">
        <v>73</v>
      </c>
      <c r="D144" t="s">
        <v>84</v>
      </c>
      <c r="E144" s="10">
        <f t="shared" si="11"/>
        <v>2218.4670551322279</v>
      </c>
      <c r="G144">
        <v>73</v>
      </c>
      <c r="H144" t="s">
        <v>84</v>
      </c>
      <c r="I144" s="10">
        <f t="shared" si="12"/>
        <v>728.02179121505981</v>
      </c>
      <c r="K144">
        <v>7.3000000000000007</v>
      </c>
      <c r="L144" t="s">
        <v>74</v>
      </c>
      <c r="M144" s="10">
        <f t="shared" si="13"/>
        <v>2502.0295443164746</v>
      </c>
    </row>
    <row r="145" spans="3:13" x14ac:dyDescent="0.25">
      <c r="C145">
        <v>74</v>
      </c>
      <c r="D145" t="s">
        <v>84</v>
      </c>
      <c r="E145" s="10">
        <f t="shared" si="11"/>
        <v>2248.8570147915734</v>
      </c>
      <c r="G145">
        <v>74</v>
      </c>
      <c r="H145" t="s">
        <v>84</v>
      </c>
      <c r="I145" s="10">
        <f t="shared" si="12"/>
        <v>736.98357102110663</v>
      </c>
      <c r="K145">
        <v>7.4</v>
      </c>
      <c r="L145" t="s">
        <v>74</v>
      </c>
      <c r="M145" s="10">
        <f t="shared" si="13"/>
        <v>2535.6599899849775</v>
      </c>
    </row>
    <row r="146" spans="3:13" x14ac:dyDescent="0.25">
      <c r="C146">
        <v>75</v>
      </c>
      <c r="D146" t="s">
        <v>84</v>
      </c>
      <c r="E146" s="10">
        <f t="shared" si="11"/>
        <v>2279.246974450919</v>
      </c>
      <c r="G146">
        <v>75</v>
      </c>
      <c r="H146" t="s">
        <v>84</v>
      </c>
      <c r="I146" s="10">
        <f t="shared" si="12"/>
        <v>745.94535082715345</v>
      </c>
      <c r="K146">
        <v>7.5000000000000009</v>
      </c>
      <c r="L146" t="s">
        <v>74</v>
      </c>
      <c r="M146" s="10">
        <f t="shared" si="13"/>
        <v>2569.2904356534805</v>
      </c>
    </row>
    <row r="147" spans="3:13" x14ac:dyDescent="0.25">
      <c r="K147">
        <v>7.6000000000000005</v>
      </c>
      <c r="L147" t="s">
        <v>74</v>
      </c>
      <c r="M147" s="10">
        <f t="shared" si="13"/>
        <v>2602.920881321983</v>
      </c>
    </row>
    <row r="148" spans="3:13" x14ac:dyDescent="0.25">
      <c r="K148">
        <v>7.7000000000000011</v>
      </c>
      <c r="L148" t="s">
        <v>74</v>
      </c>
      <c r="M148" s="10">
        <f t="shared" si="13"/>
        <v>2636.5513269904864</v>
      </c>
    </row>
    <row r="149" spans="3:13" x14ac:dyDescent="0.25">
      <c r="K149">
        <v>7.8000000000000007</v>
      </c>
      <c r="L149" t="s">
        <v>74</v>
      </c>
      <c r="M149" s="10">
        <f t="shared" si="13"/>
        <v>2670.1817726589884</v>
      </c>
    </row>
    <row r="150" spans="3:13" x14ac:dyDescent="0.25">
      <c r="K150">
        <v>7.9</v>
      </c>
      <c r="L150" t="s">
        <v>74</v>
      </c>
      <c r="M150" s="10">
        <f t="shared" si="13"/>
        <v>2703.8122183274913</v>
      </c>
    </row>
    <row r="151" spans="3:13" x14ac:dyDescent="0.25">
      <c r="K151">
        <v>8</v>
      </c>
      <c r="L151" t="s">
        <v>74</v>
      </c>
      <c r="M151" s="10">
        <f t="shared" si="13"/>
        <v>2737.4426639959938</v>
      </c>
    </row>
    <row r="152" spans="3:13" x14ac:dyDescent="0.25">
      <c r="K152">
        <v>8.1000000000000014</v>
      </c>
      <c r="L152" t="s">
        <v>74</v>
      </c>
      <c r="M152" s="10">
        <f t="shared" si="13"/>
        <v>2771.0731096644972</v>
      </c>
    </row>
    <row r="153" spans="3:13" x14ac:dyDescent="0.25">
      <c r="K153">
        <v>8.2000000000000011</v>
      </c>
      <c r="L153" t="s">
        <v>74</v>
      </c>
      <c r="M153" s="10">
        <f t="shared" si="13"/>
        <v>2804.7035553329997</v>
      </c>
    </row>
    <row r="154" spans="3:13" x14ac:dyDescent="0.25">
      <c r="K154">
        <v>8.3000000000000007</v>
      </c>
      <c r="L154" t="s">
        <v>74</v>
      </c>
      <c r="M154" s="10">
        <f t="shared" si="13"/>
        <v>2838.3340010015022</v>
      </c>
    </row>
    <row r="155" spans="3:13" x14ac:dyDescent="0.25">
      <c r="K155">
        <v>8.4</v>
      </c>
      <c r="L155" t="s">
        <v>74</v>
      </c>
      <c r="M155" s="10">
        <f t="shared" si="13"/>
        <v>2871.9644466700051</v>
      </c>
    </row>
    <row r="156" spans="3:13" x14ac:dyDescent="0.25">
      <c r="K156">
        <v>8.5</v>
      </c>
      <c r="L156" t="s">
        <v>74</v>
      </c>
      <c r="M156" s="10">
        <f t="shared" si="13"/>
        <v>2905.5948923385076</v>
      </c>
    </row>
    <row r="157" spans="3:13" x14ac:dyDescent="0.25">
      <c r="K157">
        <v>8.6000000000000014</v>
      </c>
      <c r="L157" t="s">
        <v>74</v>
      </c>
      <c r="M157" s="10">
        <f t="shared" si="13"/>
        <v>2939.225338007011</v>
      </c>
    </row>
    <row r="158" spans="3:13" x14ac:dyDescent="0.25">
      <c r="K158">
        <v>8.7000000000000011</v>
      </c>
      <c r="L158" t="s">
        <v>74</v>
      </c>
      <c r="M158" s="10">
        <f t="shared" si="13"/>
        <v>2972.8557836755135</v>
      </c>
    </row>
    <row r="159" spans="3:13" x14ac:dyDescent="0.25">
      <c r="K159">
        <v>8.8000000000000007</v>
      </c>
      <c r="L159" t="s">
        <v>74</v>
      </c>
      <c r="M159" s="10">
        <f t="shared" si="13"/>
        <v>3006.486229344016</v>
      </c>
    </row>
    <row r="160" spans="3:13" x14ac:dyDescent="0.25">
      <c r="K160">
        <v>8.9</v>
      </c>
      <c r="L160" t="s">
        <v>74</v>
      </c>
      <c r="M160" s="10">
        <f t="shared" si="13"/>
        <v>3040.1166750125185</v>
      </c>
    </row>
    <row r="161" spans="11:13" x14ac:dyDescent="0.25">
      <c r="K161">
        <v>9</v>
      </c>
      <c r="L161" t="s">
        <v>74</v>
      </c>
      <c r="M161" s="10">
        <f t="shared" si="13"/>
        <v>3073.7471206810214</v>
      </c>
    </row>
    <row r="162" spans="11:13" x14ac:dyDescent="0.25">
      <c r="K162">
        <v>9.1000000000000014</v>
      </c>
      <c r="L162" t="s">
        <v>74</v>
      </c>
      <c r="M162" s="10">
        <f t="shared" si="13"/>
        <v>3107.3775663495248</v>
      </c>
    </row>
    <row r="163" spans="11:13" x14ac:dyDescent="0.25">
      <c r="K163">
        <v>9.2000000000000011</v>
      </c>
      <c r="L163" t="s">
        <v>74</v>
      </c>
      <c r="M163" s="10">
        <f t="shared" si="13"/>
        <v>3141.0080120180273</v>
      </c>
    </row>
    <row r="164" spans="11:13" x14ac:dyDescent="0.25">
      <c r="K164">
        <v>9.3000000000000007</v>
      </c>
      <c r="L164" t="s">
        <v>74</v>
      </c>
      <c r="M164" s="10">
        <f t="shared" si="13"/>
        <v>3174.6384576865298</v>
      </c>
    </row>
    <row r="165" spans="11:13" x14ac:dyDescent="0.25">
      <c r="K165">
        <v>9.4</v>
      </c>
      <c r="M165" s="10">
        <v>3146.2794538361509</v>
      </c>
    </row>
    <row r="166" spans="11:13" x14ac:dyDescent="0.25">
      <c r="K166">
        <v>9.5</v>
      </c>
      <c r="M166" s="10">
        <v>3146.3794538361508</v>
      </c>
    </row>
    <row r="167" spans="11:13" x14ac:dyDescent="0.25">
      <c r="K167">
        <v>9.6000000000000014</v>
      </c>
      <c r="M167" s="10">
        <v>3146.4794538361512</v>
      </c>
    </row>
    <row r="168" spans="11:13" x14ac:dyDescent="0.25">
      <c r="K168">
        <v>9.7000000000000011</v>
      </c>
      <c r="M168" s="10">
        <v>3146.5794538361511</v>
      </c>
    </row>
    <row r="169" spans="11:13" x14ac:dyDescent="0.25">
      <c r="K169">
        <v>9.8000000000000007</v>
      </c>
      <c r="M169" s="10">
        <v>3146.679453836151</v>
      </c>
    </row>
    <row r="170" spans="11:13" x14ac:dyDescent="0.25">
      <c r="K170">
        <v>9.9</v>
      </c>
      <c r="M170" s="10">
        <v>3146.7794538361509</v>
      </c>
    </row>
    <row r="171" spans="11:13" x14ac:dyDescent="0.25">
      <c r="K171">
        <v>10</v>
      </c>
      <c r="M171" s="10">
        <v>3146.8794538361508</v>
      </c>
    </row>
    <row r="172" spans="11:13" x14ac:dyDescent="0.25">
      <c r="K172">
        <v>10.100000000000001</v>
      </c>
      <c r="M172" s="10">
        <v>3146.9794538361512</v>
      </c>
    </row>
    <row r="173" spans="11:13" x14ac:dyDescent="0.25">
      <c r="K173">
        <v>10.200000000000001</v>
      </c>
      <c r="M173" s="10">
        <v>3147.0794538361511</v>
      </c>
    </row>
    <row r="174" spans="11:13" x14ac:dyDescent="0.25">
      <c r="K174">
        <v>10.3</v>
      </c>
      <c r="M174" s="10">
        <v>3147.179453836151</v>
      </c>
    </row>
    <row r="175" spans="11:13" x14ac:dyDescent="0.25">
      <c r="K175">
        <v>10.4</v>
      </c>
      <c r="M175" s="10">
        <v>3147.2794538361509</v>
      </c>
    </row>
    <row r="176" spans="11:13" x14ac:dyDescent="0.25">
      <c r="K176">
        <v>10.5</v>
      </c>
      <c r="M176" s="10">
        <v>3147.3794538361508</v>
      </c>
    </row>
    <row r="177" spans="11:13" x14ac:dyDescent="0.25">
      <c r="K177">
        <v>10.600000000000001</v>
      </c>
      <c r="M177" s="10">
        <v>3147.4794538361512</v>
      </c>
    </row>
    <row r="178" spans="11:13" x14ac:dyDescent="0.25">
      <c r="K178">
        <v>10.700000000000001</v>
      </c>
      <c r="M178" s="10">
        <v>3147.5794538361511</v>
      </c>
    </row>
    <row r="179" spans="11:13" x14ac:dyDescent="0.25">
      <c r="K179">
        <v>10.8</v>
      </c>
      <c r="M179" s="10">
        <v>3147.679453836151</v>
      </c>
    </row>
    <row r="180" spans="11:13" x14ac:dyDescent="0.25">
      <c r="K180">
        <v>10.9</v>
      </c>
      <c r="M180" s="10">
        <v>3147.7794538361509</v>
      </c>
    </row>
    <row r="181" spans="11:13" x14ac:dyDescent="0.25">
      <c r="K181">
        <v>11</v>
      </c>
      <c r="M181" s="10">
        <v>3147.8794538361508</v>
      </c>
    </row>
    <row r="182" spans="11:13" x14ac:dyDescent="0.25">
      <c r="K182">
        <v>11.100000000000001</v>
      </c>
      <c r="M182" s="10">
        <v>3147.9794538361512</v>
      </c>
    </row>
    <row r="183" spans="11:13" x14ac:dyDescent="0.25">
      <c r="K183">
        <v>11.200000000000001</v>
      </c>
      <c r="M183" s="10">
        <v>3148.0794538361511</v>
      </c>
    </row>
    <row r="184" spans="11:13" x14ac:dyDescent="0.25">
      <c r="K184">
        <v>11.3</v>
      </c>
      <c r="M184" s="10">
        <v>3148.179453836151</v>
      </c>
    </row>
    <row r="185" spans="11:13" x14ac:dyDescent="0.25">
      <c r="K185">
        <v>11.4</v>
      </c>
      <c r="M185" s="10">
        <v>3148.2794538361509</v>
      </c>
    </row>
    <row r="186" spans="11:13" x14ac:dyDescent="0.25">
      <c r="K186">
        <v>11.5</v>
      </c>
      <c r="M186" s="10">
        <v>3148.3794538361508</v>
      </c>
    </row>
    <row r="187" spans="11:13" x14ac:dyDescent="0.25">
      <c r="K187">
        <v>11.600000000000001</v>
      </c>
      <c r="M187" s="10">
        <v>3148.4794538361512</v>
      </c>
    </row>
    <row r="188" spans="11:13" x14ac:dyDescent="0.25">
      <c r="K188">
        <v>11.700000000000001</v>
      </c>
      <c r="M188" s="10">
        <v>3148.5794538361511</v>
      </c>
    </row>
    <row r="189" spans="11:13" x14ac:dyDescent="0.25">
      <c r="K189">
        <v>11.8</v>
      </c>
      <c r="M189" s="10">
        <v>3148.679453836151</v>
      </c>
    </row>
    <row r="190" spans="11:13" x14ac:dyDescent="0.25">
      <c r="K190">
        <v>11.9</v>
      </c>
      <c r="M190" s="10">
        <v>3148.7794538361509</v>
      </c>
    </row>
    <row r="191" spans="11:13" x14ac:dyDescent="0.25">
      <c r="K191">
        <v>12</v>
      </c>
      <c r="M191" s="10">
        <v>3148.8794538361508</v>
      </c>
    </row>
  </sheetData>
  <pageMargins left="0.7" right="0.7" top="0.78740157499999996" bottom="0.78740157499999996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4" sqref="D4"/>
    </sheetView>
  </sheetViews>
  <sheetFormatPr baseColWidth="10" defaultRowHeight="15" x14ac:dyDescent="0.25"/>
  <cols>
    <col min="1" max="1" width="13.28515625" style="19" customWidth="1"/>
    <col min="2" max="5" width="28.5703125" customWidth="1"/>
  </cols>
  <sheetData>
    <row r="1" spans="1:5" ht="23.25" x14ac:dyDescent="0.35">
      <c r="A1" s="80" t="s">
        <v>36</v>
      </c>
      <c r="B1" s="80"/>
      <c r="C1" s="80"/>
      <c r="D1" s="80"/>
      <c r="E1" s="80"/>
    </row>
    <row r="3" spans="1:5" s="20" customFormat="1" ht="18.75" x14ac:dyDescent="0.3">
      <c r="A3" s="24" t="s">
        <v>21</v>
      </c>
      <c r="B3" s="78" t="s">
        <v>18</v>
      </c>
      <c r="C3" s="78"/>
      <c r="D3" s="79" t="s">
        <v>122</v>
      </c>
      <c r="E3" s="79"/>
    </row>
    <row r="4" spans="1:5" x14ac:dyDescent="0.25">
      <c r="A4" s="19" t="s">
        <v>22</v>
      </c>
      <c r="B4" s="22" t="s">
        <v>16</v>
      </c>
      <c r="C4" s="22" t="s">
        <v>17</v>
      </c>
      <c r="D4" s="22" t="s">
        <v>19</v>
      </c>
      <c r="E4" s="22" t="s">
        <v>20</v>
      </c>
    </row>
    <row r="5" spans="1:5" x14ac:dyDescent="0.25">
      <c r="A5" s="19" t="s">
        <v>33</v>
      </c>
    </row>
    <row r="6" spans="1:5" x14ac:dyDescent="0.25">
      <c r="A6" s="19">
        <v>1</v>
      </c>
      <c r="B6" s="19" t="s">
        <v>23</v>
      </c>
      <c r="C6" s="19" t="s">
        <v>24</v>
      </c>
      <c r="D6" s="19" t="s">
        <v>25</v>
      </c>
      <c r="E6" s="19" t="s">
        <v>25</v>
      </c>
    </row>
    <row r="7" spans="1:5" x14ac:dyDescent="0.25">
      <c r="A7" s="19">
        <v>2</v>
      </c>
      <c r="B7" s="19" t="s">
        <v>24</v>
      </c>
      <c r="C7" s="19" t="s">
        <v>25</v>
      </c>
      <c r="D7" s="19" t="s">
        <v>24</v>
      </c>
      <c r="E7" s="19" t="s">
        <v>24</v>
      </c>
    </row>
    <row r="8" spans="1:5" x14ac:dyDescent="0.25">
      <c r="A8" s="19">
        <v>3</v>
      </c>
      <c r="B8" s="19" t="s">
        <v>25</v>
      </c>
      <c r="C8" s="19" t="s">
        <v>30</v>
      </c>
      <c r="D8" s="19" t="s">
        <v>32</v>
      </c>
      <c r="E8" s="19" t="s">
        <v>31</v>
      </c>
    </row>
    <row r="9" spans="1:5" x14ac:dyDescent="0.25">
      <c r="A9" s="19">
        <v>4</v>
      </c>
      <c r="B9" s="19" t="s">
        <v>26</v>
      </c>
      <c r="C9" s="19" t="s">
        <v>26</v>
      </c>
      <c r="D9" s="19" t="s">
        <v>26</v>
      </c>
      <c r="E9" s="19" t="s">
        <v>26</v>
      </c>
    </row>
    <row r="10" spans="1:5" x14ac:dyDescent="0.25">
      <c r="A10" s="19">
        <v>5</v>
      </c>
      <c r="B10" s="19" t="s">
        <v>27</v>
      </c>
      <c r="C10" s="19" t="s">
        <v>27</v>
      </c>
      <c r="D10" s="19" t="s">
        <v>27</v>
      </c>
      <c r="E10" s="19" t="s">
        <v>27</v>
      </c>
    </row>
    <row r="11" spans="1:5" x14ac:dyDescent="0.25">
      <c r="A11" s="19">
        <v>6</v>
      </c>
      <c r="B11" s="19" t="s">
        <v>38</v>
      </c>
      <c r="C11" s="19" t="s">
        <v>39</v>
      </c>
      <c r="D11" s="19" t="s">
        <v>23</v>
      </c>
      <c r="E11" s="19" t="s">
        <v>23</v>
      </c>
    </row>
    <row r="12" spans="1:5" x14ac:dyDescent="0.25">
      <c r="A12" s="19">
        <v>7</v>
      </c>
      <c r="B12" s="19" t="s">
        <v>28</v>
      </c>
      <c r="C12" s="19" t="s">
        <v>28</v>
      </c>
      <c r="D12" s="19" t="s">
        <v>37</v>
      </c>
      <c r="E12" s="19" t="s">
        <v>37</v>
      </c>
    </row>
    <row r="13" spans="1:5" x14ac:dyDescent="0.25">
      <c r="A13" s="19">
        <v>8</v>
      </c>
      <c r="B13" s="19" t="s">
        <v>29</v>
      </c>
      <c r="C13" s="19" t="s">
        <v>29</v>
      </c>
      <c r="D13" s="19"/>
      <c r="E13" s="19" t="s">
        <v>28</v>
      </c>
    </row>
    <row r="15" spans="1:5" x14ac:dyDescent="0.25">
      <c r="A15" s="19" t="s">
        <v>34</v>
      </c>
    </row>
    <row r="16" spans="1:5" x14ac:dyDescent="0.25">
      <c r="A16" s="19">
        <v>1</v>
      </c>
      <c r="B16" s="19" t="s">
        <v>29</v>
      </c>
      <c r="C16" s="19" t="s">
        <v>29</v>
      </c>
      <c r="D16" s="19" t="s">
        <v>29</v>
      </c>
      <c r="E16" s="19" t="s">
        <v>29</v>
      </c>
    </row>
    <row r="17" spans="1:5" x14ac:dyDescent="0.25">
      <c r="A17" s="19">
        <v>2</v>
      </c>
      <c r="B17" s="19" t="s">
        <v>29</v>
      </c>
      <c r="C17" s="19" t="s">
        <v>29</v>
      </c>
      <c r="D17" s="19" t="s">
        <v>29</v>
      </c>
      <c r="E17" s="19" t="s">
        <v>29</v>
      </c>
    </row>
    <row r="18" spans="1:5" x14ac:dyDescent="0.25">
      <c r="A18" s="19">
        <v>3</v>
      </c>
      <c r="B18" s="19" t="s">
        <v>29</v>
      </c>
      <c r="C18" s="19" t="s">
        <v>29</v>
      </c>
      <c r="D18" s="19" t="s">
        <v>29</v>
      </c>
      <c r="E18" s="19" t="s">
        <v>29</v>
      </c>
    </row>
    <row r="19" spans="1:5" x14ac:dyDescent="0.25">
      <c r="A19" s="19">
        <v>4</v>
      </c>
      <c r="B19" s="19" t="s">
        <v>29</v>
      </c>
      <c r="C19" s="19" t="s">
        <v>29</v>
      </c>
      <c r="D19" s="19" t="s">
        <v>29</v>
      </c>
      <c r="E19" s="19" t="s">
        <v>29</v>
      </c>
    </row>
    <row r="20" spans="1:5" x14ac:dyDescent="0.25">
      <c r="A20" s="19">
        <v>5</v>
      </c>
      <c r="B20" s="21" t="s">
        <v>35</v>
      </c>
      <c r="C20" s="21" t="s">
        <v>35</v>
      </c>
      <c r="D20" s="21" t="s">
        <v>35</v>
      </c>
      <c r="E20" s="21" t="s">
        <v>35</v>
      </c>
    </row>
    <row r="21" spans="1:5" x14ac:dyDescent="0.25">
      <c r="A21" s="19">
        <v>6</v>
      </c>
      <c r="B21" s="21" t="s">
        <v>35</v>
      </c>
      <c r="C21" s="21" t="s">
        <v>35</v>
      </c>
      <c r="D21" s="21" t="s">
        <v>35</v>
      </c>
      <c r="E21" s="21" t="s">
        <v>35</v>
      </c>
    </row>
    <row r="22" spans="1:5" x14ac:dyDescent="0.25">
      <c r="A22" s="19">
        <v>7</v>
      </c>
    </row>
    <row r="23" spans="1:5" x14ac:dyDescent="0.25">
      <c r="A23" s="19">
        <v>8</v>
      </c>
    </row>
  </sheetData>
  <mergeCells count="3">
    <mergeCell ref="B3:C3"/>
    <mergeCell ref="D3:E3"/>
    <mergeCell ref="A1:E1"/>
  </mergeCells>
  <pageMargins left="0.7" right="0.7" top="0.78740157499999996" bottom="0.78740157499999996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J3603.h</vt:lpstr>
      <vt:lpstr>J3806.h</vt:lpstr>
      <vt:lpstr>D6008.h</vt:lpstr>
      <vt:lpstr>D6012.h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Firholz</dc:creator>
  <cp:lastModifiedBy>Michel Firholz</cp:lastModifiedBy>
  <dcterms:created xsi:type="dcterms:W3CDTF">2021-04-12T03:35:51Z</dcterms:created>
  <dcterms:modified xsi:type="dcterms:W3CDTF">2021-08-07T14:54:28Z</dcterms:modified>
</cp:coreProperties>
</file>