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kumen\"/>
    </mc:Choice>
  </mc:AlternateContent>
  <xr:revisionPtr revIDLastSave="0" documentId="13_ncr:1_{2F1565E3-0FA0-48B9-85E6-9D88A5C7646C}" xr6:coauthVersionLast="47" xr6:coauthVersionMax="47" xr10:uidLastSave="{00000000-0000-0000-0000-000000000000}"/>
  <bookViews>
    <workbookView xWindow="-120" yWindow="-120" windowWidth="20730" windowHeight="11040" activeTab="1" xr2:uid="{DC0F4B9A-4529-4BC3-BD22-6DA7B2FD6031}"/>
  </bookViews>
  <sheets>
    <sheet name="Sheet3" sheetId="4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" i="2" l="1"/>
  <c r="AB45" i="2"/>
  <c r="AA45" i="2"/>
  <c r="Z45" i="2"/>
  <c r="Y45" i="2"/>
  <c r="X45" i="2"/>
  <c r="W45" i="2"/>
  <c r="V26" i="2"/>
  <c r="W26" i="2"/>
  <c r="X26" i="2"/>
  <c r="Y26" i="2"/>
  <c r="Z26" i="2"/>
  <c r="AA26" i="2"/>
  <c r="AB26" i="2"/>
  <c r="O11" i="2"/>
  <c r="R5" i="2"/>
  <c r="M6" i="2"/>
  <c r="R15" i="2"/>
  <c r="R14" i="2"/>
  <c r="R13" i="2"/>
  <c r="R12" i="2"/>
  <c r="R11" i="2"/>
  <c r="R10" i="2"/>
  <c r="W5" i="2"/>
  <c r="V5" i="2"/>
  <c r="U5" i="2"/>
  <c r="T5" i="2"/>
  <c r="S5" i="2"/>
  <c r="L12" i="2"/>
  <c r="L11" i="2"/>
  <c r="D443" i="2"/>
  <c r="A443" i="2"/>
  <c r="B443" i="2"/>
  <c r="C443" i="2"/>
  <c r="E443" i="2"/>
  <c r="F443" i="2"/>
  <c r="G443" i="2"/>
  <c r="H443" i="2"/>
  <c r="L4" i="2"/>
  <c r="M9" i="2"/>
  <c r="M8" i="2"/>
  <c r="M7" i="2"/>
  <c r="M4" i="2"/>
  <c r="M5" i="2"/>
  <c r="L5" i="2"/>
  <c r="L9" i="2"/>
  <c r="L8" i="2"/>
  <c r="L7" i="2"/>
  <c r="L6" i="2"/>
  <c r="A442" i="2"/>
  <c r="B442" i="2"/>
  <c r="C442" i="2"/>
  <c r="D442" i="2"/>
  <c r="E442" i="2"/>
  <c r="F442" i="2"/>
  <c r="G442" i="2"/>
  <c r="H4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0FCC1-B40E-4A83-BFA8-53AC1B581674}" keepAlive="1" name="Query - Wholesale customers data" description="Connection to the 'Wholesale customers data' query in the workbook." type="5" refreshedVersion="7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<sst xmlns="http://schemas.openxmlformats.org/spreadsheetml/2006/main" count="57" uniqueCount="35">
  <si>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</si>
  <si>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</si>
  <si>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</si>
  <si>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</si>
  <si>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</si>
  <si>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</si>
  <si>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</si>
  <si>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</si>
  <si>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fresh</t>
  </si>
  <si>
    <t>milk</t>
  </si>
  <si>
    <t>grocery</t>
  </si>
  <si>
    <t>frozen</t>
  </si>
  <si>
    <t>detergent</t>
  </si>
  <si>
    <t>delicassen</t>
  </si>
  <si>
    <t>Row Labels</t>
  </si>
  <si>
    <t>Grand Total</t>
  </si>
  <si>
    <t>Average of Region</t>
  </si>
  <si>
    <t>Average of Fresh</t>
  </si>
  <si>
    <t>Average of Milk</t>
  </si>
  <si>
    <t>Average of Grocery</t>
  </si>
  <si>
    <t>Average of Frozen</t>
  </si>
  <si>
    <t>Average of Detergents_Paper</t>
  </si>
  <si>
    <t>Average of Delicassen</t>
  </si>
  <si>
    <t>MAX</t>
  </si>
  <si>
    <t>Retail</t>
  </si>
  <si>
    <t>Horeca</t>
  </si>
  <si>
    <t>Total</t>
  </si>
  <si>
    <t>Dretergen</t>
  </si>
  <si>
    <t>Kategori</t>
  </si>
  <si>
    <t>Rata-rata</t>
  </si>
  <si>
    <t>FRESH</t>
  </si>
  <si>
    <t>MILK</t>
  </si>
  <si>
    <t>GROCERY</t>
  </si>
  <si>
    <t>FROZEN</t>
  </si>
  <si>
    <t>Detergents_paper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</si>
</sst>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E3EAF2"/>
      <name val="__JetBrains_Mono_3c557b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572298275993E-2"/>
          <c:y val="0.15319444444444447"/>
          <c:w val="0.8654242493547227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data'!$J$4:$K$10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data'!$L$4:$L$10</c:f>
              <c:numCache>
                <c:formatCode>General</c:formatCode>
                <c:ptCount val="7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8-4EB2-967E-58AF68DF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2240"/>
        <c:axId val="115133904"/>
      </c:barChart>
      <c:catAx>
        <c:axId val="1151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3904"/>
        <c:crosses val="autoZero"/>
        <c:auto val="1"/>
        <c:lblAlgn val="ctr"/>
        <c:lblOffset val="100"/>
        <c:noMultiLvlLbl val="0"/>
      </c:catAx>
      <c:valAx>
        <c:axId val="115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Max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  <a:sp3d>
                <a:contourClr>
                  <a:schemeClr val="accent4">
                    <a:lumMod val="60000"/>
                    <a:lumOff val="4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02A-42BA-B535-C1102D33DAB3}"/>
              </c:ext>
            </c:extLst>
          </c:dPt>
          <c:cat>
            <c:strRef>
              <c:f>'Wholesale customers data'!$Q$10:$Q$15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data'!$R$10:$R$15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A-42BA-B535-C1102D33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645344"/>
        <c:axId val="579647424"/>
        <c:axId val="0"/>
      </c:bar3DChart>
      <c:catAx>
        <c:axId val="5796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47424"/>
        <c:crosses val="autoZero"/>
        <c:auto val="1"/>
        <c:lblAlgn val="ctr"/>
        <c:lblOffset val="100"/>
        <c:noMultiLvlLbl val="0"/>
      </c:catAx>
      <c:valAx>
        <c:axId val="5796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Pengeluaran di berbagai kategori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'Wholesale customers data'!$K$3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data'!$K$4:$K$9</c:f>
            </c:numRef>
          </c:val>
          <c:extLst>
            <c:ext xmlns:c16="http://schemas.microsoft.com/office/drawing/2014/chart" uri="{C3380CC4-5D6E-409C-BE32-E72D297353CC}">
              <c16:uniqueId val="{00000000-7840-4200-9F91-0A2A69A3C3F8}"/>
            </c:ext>
          </c:extLst>
        </c:ser>
        <c:ser>
          <c:idx val="1"/>
          <c:order val="1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data'!$L$4:$L$9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200-9F91-0A2A69A3C3F8}"/>
            </c:ext>
          </c:extLst>
        </c:ser>
        <c:ser>
          <c:idx val="2"/>
          <c:order val="2"/>
          <c:tx>
            <c:strRef>
              <c:f>'Wholesale customers data'!$M$3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data'!$M$4:$M$9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0-4200-9F91-0A2A69A3C3F8}"/>
            </c:ext>
          </c:extLst>
        </c:ser>
        <c:ser>
          <c:idx val="3"/>
          <c:order val="3"/>
          <c:tx>
            <c:strRef>
              <c:f>'Wholesale customers data'!$N$3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data'!$N$4:$N$9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0-4200-9F91-0A2A69A3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808992"/>
        <c:axId val="709811904"/>
      </c:barChart>
      <c:catAx>
        <c:axId val="70980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11904"/>
        <c:crosses val="autoZero"/>
        <c:auto val="1"/>
        <c:lblAlgn val="ctr"/>
        <c:lblOffset val="100"/>
        <c:noMultiLvlLbl val="0"/>
      </c:catAx>
      <c:valAx>
        <c:axId val="7098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Region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'Wholesale customers data'!$V$25:$AB$25</c:f>
              <c:strCache>
                <c:ptCount val="7"/>
                <c:pt idx="0">
                  <c:v>Region</c:v>
                </c:pt>
                <c:pt idx="1">
                  <c:v>FRESH</c:v>
                </c:pt>
                <c:pt idx="2">
                  <c:v>MILK</c:v>
                </c:pt>
                <c:pt idx="3">
                  <c:v>GROCERY</c:v>
                </c:pt>
                <c:pt idx="4">
                  <c:v>FROZEN</c:v>
                </c:pt>
                <c:pt idx="5">
                  <c:v>Detergents_paper</c:v>
                </c:pt>
                <c:pt idx="6">
                  <c:v>Delicassen</c:v>
                </c:pt>
              </c:strCache>
            </c:strRef>
          </c:cat>
          <c:val>
            <c:numRef>
              <c:f>'Wholesale customers data'!$V$26:$AB$26</c:f>
              <c:numCache>
                <c:formatCode>General</c:formatCode>
                <c:ptCount val="7"/>
                <c:pt idx="0">
                  <c:v>1119</c:v>
                </c:pt>
                <c:pt idx="1">
                  <c:v>5280131</c:v>
                </c:pt>
                <c:pt idx="2">
                  <c:v>2550357</c:v>
                </c:pt>
                <c:pt idx="3">
                  <c:v>3498562</c:v>
                </c:pt>
                <c:pt idx="4">
                  <c:v>1351650</c:v>
                </c:pt>
                <c:pt idx="5">
                  <c:v>1267857</c:v>
                </c:pt>
                <c:pt idx="6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822-9E87-4AABA7AD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'Wholesale customers data'!$V$44:$AB$44</c:f>
              <c:strCache>
                <c:ptCount val="7"/>
                <c:pt idx="0">
                  <c:v>Channel</c:v>
                </c:pt>
                <c:pt idx="1">
                  <c:v>Delicassen</c:v>
                </c:pt>
                <c:pt idx="2">
                  <c:v>Detergents_paper</c:v>
                </c:pt>
                <c:pt idx="3">
                  <c:v>Frozen</c:v>
                </c:pt>
                <c:pt idx="4">
                  <c:v>Grocery</c:v>
                </c:pt>
                <c:pt idx="5">
                  <c:v>Milk</c:v>
                </c:pt>
                <c:pt idx="6">
                  <c:v>Fresh</c:v>
                </c:pt>
              </c:strCache>
            </c:strRef>
          </c:cat>
          <c:val>
            <c:numRef>
              <c:f>'Wholesale customers data'!$V$45:$AB$45</c:f>
              <c:numCache>
                <c:formatCode>General</c:formatCode>
                <c:ptCount val="7"/>
                <c:pt idx="0">
                  <c:v>582</c:v>
                </c:pt>
                <c:pt idx="1">
                  <c:v>670943</c:v>
                </c:pt>
                <c:pt idx="2">
                  <c:v>1267857</c:v>
                </c:pt>
                <c:pt idx="3">
                  <c:v>1351650</c:v>
                </c:pt>
                <c:pt idx="4">
                  <c:v>3498562</c:v>
                </c:pt>
                <c:pt idx="5">
                  <c:v>2550357</c:v>
                </c:pt>
                <c:pt idx="6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8-45F2-917F-2751E638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41782</xdr:colOff>
      <xdr:row>12</xdr:row>
      <xdr:rowOff>183016</xdr:rowOff>
    </xdr:from>
    <xdr:to>
      <xdr:col>15</xdr:col>
      <xdr:colOff>500343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8087E-4988-4EBE-A7EE-D02C0484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532534</xdr:colOff>
      <xdr:row>25</xdr:row>
      <xdr:rowOff>153018</xdr:rowOff>
    </xdr:from>
    <xdr:to>
      <xdr:col>16</xdr:col>
      <xdr:colOff>708189</xdr:colOff>
      <xdr:row>40</xdr:row>
      <xdr:rowOff>38718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133C-9571-4C68-843D-65DC17DD6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509587</xdr:colOff>
      <xdr:row>5</xdr:row>
      <xdr:rowOff>161925</xdr:rowOff>
    </xdr:from>
    <xdr:to>
      <xdr:col>27</xdr:col>
      <xdr:colOff>471487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9C566-0AD1-40C2-9BB5-017DA7F8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561976</xdr:colOff>
      <xdr:row>26</xdr:row>
      <xdr:rowOff>138112</xdr:rowOff>
    </xdr:from>
    <xdr:to>
      <xdr:col>27</xdr:col>
      <xdr:colOff>314325</xdr:colOff>
      <xdr:row>40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F26BC5-A0DF-41CF-A95F-DA2DE1355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33337</xdr:colOff>
      <xdr:row>46</xdr:row>
      <xdr:rowOff>14287</xdr:rowOff>
    </xdr:from>
    <xdr:to>
      <xdr:col>26</xdr:col>
      <xdr:colOff>1252537</xdr:colOff>
      <xdr:row>60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CB1D76-F672-4DBE-BAB7-F3081EED1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3.605712847224" createdVersion="7" refreshedVersion="7" minRefreshableVersion="3" recordCount="440" xr:uid="{D5700F79-FE5D-4D91-8F45-A484105F5C40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B94D-CB56-441C-8A9B-0F7CFF2E294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gion" fld="1" subtotal="average" baseField="0" baseItem="0"/>
    <dataField name="Average of Fresh" fld="2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256DBD-57B9-49D0-ABB4-CC792C580D14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6DDAD-B30D-4D9D-9D73-D30911349BF5}" name="Wholesale_customers_data" displayName="Wholesale_customers_data" ref="A1:H442" tableType="queryTable" totalsRowCount="1">
  <autoFilter ref="A1:H441" xr:uid="{8C46DDAD-B30D-4D9D-9D73-D30911349BF5}"/>
  <tableColumns count="8">
    <tableColumn id="1" xr3:uid="{30E9C1F8-FE10-4981-BED6-CDD3B35F4072}" uniqueName="1" name="Channel" totalsRowFunction="custom" queryTableFieldId="1">
      <totalsRowFormula>SUBTOTAL(101,A2:A441)</totalsRowFormula>
    </tableColumn>
    <tableColumn id="2" xr3:uid="{335C92A4-A85D-4004-823C-2107DF20AD73}" uniqueName="2" name="Region" totalsRowFunction="custom" queryTableFieldId="2">
      <totalsRowFormula>SUBTOTAL(101,B2:B441)</totalsRowFormula>
    </tableColumn>
    <tableColumn id="3" xr3:uid="{FE4759BE-C487-4DFC-81FB-09AE323D5ABB}" uniqueName="3" name="Fresh" totalsRowFunction="custom" queryTableFieldId="3">
      <totalsRowFormula>SUBTOTAL(101,C2:C441)</totalsRowFormula>
    </tableColumn>
    <tableColumn id="4" xr3:uid="{C9C44BB9-3938-4F56-A287-94CE4FB34AD7}" uniqueName="4" name="Milk" totalsRowFunction="custom" queryTableFieldId="4">
      <totalsRowFormula>SUBTOTAL(101,D2:D441)</totalsRowFormula>
    </tableColumn>
    <tableColumn id="5" xr3:uid="{E7CE35DD-AD10-435D-95F2-BBC7FD7A6CB2}" uniqueName="5" name="Grocery" totalsRowFunction="custom" queryTableFieldId="5">
      <totalsRowFormula>SUBTOTAL(101,E2:E441)</totalsRowFormula>
    </tableColumn>
    <tableColumn id="6" xr3:uid="{FAB1A3FC-0550-4650-9B41-1579B983AF6E}" uniqueName="6" name="Frozen" totalsRowFunction="custom" queryTableFieldId="6">
      <totalsRowFormula>SUBTOTAL(101,F2:F441)</totalsRowFormula>
    </tableColumn>
    <tableColumn id="7" xr3:uid="{0105EC2E-1BB2-41C2-B2EF-1CEE20F44BB4}" uniqueName="7" name="Detergents_Paper" totalsRowFunction="custom" queryTableFieldId="7">
      <totalsRowFormula>SUBTOTAL(101,G2:G441)</totalsRowFormula>
    </tableColumn>
    <tableColumn id="8" xr3:uid="{BE846389-73D6-4321-9C22-2BD956DCBED6}" uniqueName="8" name="Delicassen" totalsRowFunction="custom" queryTableFieldId="8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4679-B2EE-4D2B-BF8E-3A80D0BDF44B}">
  <dimension ref="A3:H6"/>
  <sheetViews>
    <sheetView zoomScale="85" zoomScaleNormal="85" workbookViewId="0">
      <selection activeCell="E8" sqref="E8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6" bestFit="1" customWidth="1"/>
    <col min="4" max="4" width="15.140625" bestFit="1" customWidth="1"/>
    <col min="5" max="5" width="18.28515625" bestFit="1" customWidth="1"/>
    <col min="6" max="6" width="17.28515625" bestFit="1" customWidth="1"/>
    <col min="7" max="7" width="27.5703125" bestFit="1" customWidth="1"/>
    <col min="8" max="8" width="20.7109375" bestFit="1" customWidth="1"/>
  </cols>
  <sheetData>
    <row r="3" spans="1:8" x14ac:dyDescent="0.25">
      <c r="A3" s="3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25">
      <c r="A4" s="4">
        <v>1</v>
      </c>
      <c r="B4" s="2">
        <v>2.5100671140939599</v>
      </c>
      <c r="C4" s="2">
        <v>13475.560402684563</v>
      </c>
      <c r="D4" s="2">
        <v>3451.7248322147652</v>
      </c>
      <c r="E4" s="2">
        <v>3962.1375838926174</v>
      </c>
      <c r="F4" s="2">
        <v>3748.2516778523491</v>
      </c>
      <c r="G4" s="2">
        <v>790.56040268456377</v>
      </c>
      <c r="H4" s="2">
        <v>1415.9563758389261</v>
      </c>
    </row>
    <row r="5" spans="1:8" x14ac:dyDescent="0.25">
      <c r="A5" s="4">
        <v>2</v>
      </c>
      <c r="B5" s="2">
        <v>2.612676056338028</v>
      </c>
      <c r="C5" s="2">
        <v>8904.3239436619715</v>
      </c>
      <c r="D5" s="2">
        <v>10716.5</v>
      </c>
      <c r="E5" s="2">
        <v>16322.852112676057</v>
      </c>
      <c r="F5" s="2">
        <v>1652.6126760563379</v>
      </c>
      <c r="G5" s="2">
        <v>7269.5070422535209</v>
      </c>
      <c r="H5" s="2">
        <v>1753.4366197183099</v>
      </c>
    </row>
    <row r="6" spans="1:8" x14ac:dyDescent="0.25">
      <c r="A6" s="4" t="s">
        <v>15</v>
      </c>
      <c r="B6" s="2">
        <v>2.543181818181818</v>
      </c>
      <c r="C6" s="2">
        <v>12000.297727272728</v>
      </c>
      <c r="D6" s="2">
        <v>5796.2659090909092</v>
      </c>
      <c r="E6" s="2">
        <v>7951.2772727272732</v>
      </c>
      <c r="F6" s="2">
        <v>3071.931818181818</v>
      </c>
      <c r="G6" s="2">
        <v>2881.4931818181817</v>
      </c>
      <c r="H6" s="2">
        <v>1524.8704545454545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2EC4-A29A-452F-984E-CF2E682D7FB4}">
  <dimension ref="A1:AC443"/>
  <sheetViews>
    <sheetView tabSelected="1" topLeftCell="W44" zoomScaleNormal="100" workbookViewId="0">
      <selection activeCell="AC49" sqref="AC49"/>
    </sheetView>
  </sheetViews>
  <sheetFormatPr defaultRowHeight="15" x14ac:dyDescent="0.25"/>
  <cols>
    <col min="1" max="1" width="10.5703125" bestFit="1" customWidth="1"/>
    <col min="2" max="2" width="11.42578125" customWidth="1"/>
    <col min="3" max="3" width="10" customWidth="1"/>
    <col min="4" max="4" width="9.5703125" customWidth="1"/>
    <col min="5" max="5" width="13" customWidth="1"/>
    <col min="6" max="6" width="12.7109375" customWidth="1"/>
    <col min="7" max="7" width="27.5703125" customWidth="1"/>
    <col min="8" max="8" width="16.42578125" customWidth="1"/>
    <col min="10" max="10" width="10.85546875" customWidth="1"/>
    <col min="11" max="11" width="9.140625" hidden="1" customWidth="1"/>
    <col min="17" max="17" width="13.85546875" customWidth="1"/>
    <col min="22" max="22" width="15.140625" customWidth="1"/>
    <col min="23" max="23" width="13.140625" customWidth="1"/>
    <col min="24" max="24" width="18.5703125" customWidth="1"/>
    <col min="25" max="25" width="9.42578125" customWidth="1"/>
    <col min="27" max="27" width="19.28515625" customWidth="1"/>
    <col min="28" max="28" width="12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23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6" t="s">
        <v>28</v>
      </c>
      <c r="K3" s="6"/>
      <c r="L3" s="6" t="s">
        <v>29</v>
      </c>
      <c r="M3" s="6" t="s">
        <v>23</v>
      </c>
      <c r="N3" s="6" t="s">
        <v>26</v>
      </c>
    </row>
    <row r="4" spans="1:23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9" t="s">
        <v>8</v>
      </c>
      <c r="K4" s="5"/>
      <c r="L4" s="10">
        <f>AVERAGE(Wholesale_customers_data[Fresh])</f>
        <v>12000.297727272728</v>
      </c>
      <c r="M4" s="10">
        <f>MAX(Wholesale_customers_data[Fresh])</f>
        <v>112151</v>
      </c>
      <c r="N4" s="10">
        <v>5280131</v>
      </c>
      <c r="Q4" s="7" t="s">
        <v>26</v>
      </c>
      <c r="R4" s="7" t="s">
        <v>2</v>
      </c>
      <c r="S4" s="7" t="s">
        <v>3</v>
      </c>
      <c r="T4" s="7" t="s">
        <v>4</v>
      </c>
      <c r="U4" s="7" t="s">
        <v>5</v>
      </c>
      <c r="V4" s="7" t="s">
        <v>27</v>
      </c>
      <c r="W4" s="7" t="s">
        <v>7</v>
      </c>
    </row>
    <row r="5" spans="1:23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9" t="s">
        <v>9</v>
      </c>
      <c r="K5" s="5"/>
      <c r="L5" s="10">
        <f>AVERAGE(Wholesale_customers_data[Milk])</f>
        <v>5796.2659090909092</v>
      </c>
      <c r="M5" s="10">
        <f>MAX(Wholesale_customers_data[Milk])</f>
        <v>73498</v>
      </c>
      <c r="N5" s="10">
        <v>2550357</v>
      </c>
      <c r="Q5" s="8"/>
      <c r="R5" s="8">
        <f t="shared" ref="R5:W5" si="0">SUM(C2:C441)</f>
        <v>5280131</v>
      </c>
      <c r="S5" s="8">
        <f t="shared" si="0"/>
        <v>2550357</v>
      </c>
      <c r="T5" s="8">
        <f t="shared" si="0"/>
        <v>3498562</v>
      </c>
      <c r="U5" s="8">
        <f t="shared" si="0"/>
        <v>1351650</v>
      </c>
      <c r="V5" s="8">
        <f t="shared" si="0"/>
        <v>1267857</v>
      </c>
      <c r="W5" s="8">
        <f t="shared" si="0"/>
        <v>670943</v>
      </c>
    </row>
    <row r="6" spans="1:23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9" t="s">
        <v>10</v>
      </c>
      <c r="K6" s="5"/>
      <c r="L6" s="10">
        <f>AVERAGE(Wholesale_customers_data[Grocery])</f>
        <v>7951.2772727272732</v>
      </c>
      <c r="M6" s="10">
        <f>MAX(Wholesale_customers_data[Grocery])</f>
        <v>92780</v>
      </c>
      <c r="N6" s="10">
        <v>3498562</v>
      </c>
    </row>
    <row r="7" spans="1:23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9" t="s">
        <v>11</v>
      </c>
      <c r="K7" s="5"/>
      <c r="L7" s="10">
        <f>AVERAGE(Wholesale_customers_data[Frozen])</f>
        <v>3071.931818181818</v>
      </c>
      <c r="M7" s="10">
        <f>MAX(Wholesale_customers_data[Frozen])</f>
        <v>60869</v>
      </c>
      <c r="N7" s="10">
        <v>1351650</v>
      </c>
    </row>
    <row r="8" spans="1:23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9" t="s">
        <v>12</v>
      </c>
      <c r="K8" s="5"/>
      <c r="L8" s="10">
        <f>AVERAGE(Wholesale_customers_data[Detergents_Paper])</f>
        <v>2881.4931818181817</v>
      </c>
      <c r="M8" s="10">
        <f>MAX(Wholesale_customers_data[Detergents_Paper])</f>
        <v>40827</v>
      </c>
      <c r="N8" s="10">
        <v>1267857</v>
      </c>
    </row>
    <row r="9" spans="1:23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9" t="s">
        <v>13</v>
      </c>
      <c r="K9" s="5"/>
      <c r="L9" s="10">
        <f>AVERAGE(Wholesale_customers_data[Delicassen])</f>
        <v>1524.8704545454545</v>
      </c>
      <c r="M9" s="10">
        <f>MAX(Wholesale_customers_data[Delicassen])</f>
        <v>47943</v>
      </c>
      <c r="N9" s="10">
        <v>670943</v>
      </c>
    </row>
    <row r="10" spans="1:23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Q10" t="s">
        <v>8</v>
      </c>
      <c r="R10">
        <f>MAX(Wholesale_customers_data[Fresh])</f>
        <v>112151</v>
      </c>
    </row>
    <row r="11" spans="1:23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5" t="s">
        <v>25</v>
      </c>
      <c r="K11" s="5"/>
      <c r="L11" s="5">
        <f>COUNTIF(A2:A441,1)</f>
        <v>298</v>
      </c>
      <c r="N11" s="5" t="s">
        <v>0</v>
      </c>
      <c r="O11" s="5">
        <f>SUM(V27)</f>
        <v>0</v>
      </c>
      <c r="Q11" t="s">
        <v>9</v>
      </c>
      <c r="R11">
        <f>MAX(Wholesale_customers_data[Milk])</f>
        <v>73498</v>
      </c>
    </row>
    <row r="12" spans="1:23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5" t="s">
        <v>24</v>
      </c>
      <c r="K12" s="5"/>
      <c r="L12" s="5">
        <f>COUNTIF(A2:A441,2)</f>
        <v>142</v>
      </c>
      <c r="N12" s="5"/>
      <c r="O12" s="5"/>
      <c r="Q12" t="s">
        <v>10</v>
      </c>
      <c r="R12">
        <f>MAX(Wholesale_customers_data[Grocery])</f>
        <v>92780</v>
      </c>
    </row>
    <row r="13" spans="1:23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Q13" t="s">
        <v>11</v>
      </c>
      <c r="R13">
        <f>MAX(Wholesale_customers_data[Frozen])</f>
        <v>60869</v>
      </c>
    </row>
    <row r="14" spans="1:23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Q14" t="s">
        <v>12</v>
      </c>
      <c r="R14">
        <f>MAX(Wholesale_customers_data[Detergents_Paper])</f>
        <v>40827</v>
      </c>
    </row>
    <row r="15" spans="1:23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Q15" t="s">
        <v>13</v>
      </c>
      <c r="R15">
        <f>MAX(Wholesale_customers_data[Delicassen])</f>
        <v>47943</v>
      </c>
    </row>
    <row r="16" spans="1:23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29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29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29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29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29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29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29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29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29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V25" s="7" t="s">
        <v>1</v>
      </c>
      <c r="W25" s="7" t="s">
        <v>30</v>
      </c>
      <c r="X25" s="7" t="s">
        <v>31</v>
      </c>
      <c r="Y25" s="7" t="s">
        <v>32</v>
      </c>
      <c r="Z25" s="7" t="s">
        <v>33</v>
      </c>
      <c r="AA25" s="7" t="s">
        <v>34</v>
      </c>
      <c r="AB25" s="7" t="s">
        <v>7</v>
      </c>
      <c r="AC25" s="11"/>
    </row>
    <row r="26" spans="1:29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V26" s="12">
        <f>SUM(B2:B441)</f>
        <v>1119</v>
      </c>
      <c r="W26" s="12">
        <f>SUM(C2:C441)</f>
        <v>5280131</v>
      </c>
      <c r="X26" s="12">
        <f>SUM(D2:D441)</f>
        <v>2550357</v>
      </c>
      <c r="Y26" s="12">
        <f>SUM(E2:E441)</f>
        <v>3498562</v>
      </c>
      <c r="Z26" s="12">
        <f>SUM(F2:F441)</f>
        <v>1351650</v>
      </c>
      <c r="AA26" s="12">
        <f>SUM(G2:G441)</f>
        <v>1267857</v>
      </c>
      <c r="AB26" s="12">
        <f>SUM(H2:H441)</f>
        <v>670943</v>
      </c>
      <c r="AC26" s="11"/>
    </row>
    <row r="27" spans="1:29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29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29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29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29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29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28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28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28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28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2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28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2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2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28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28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28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2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V44" s="12" t="s">
        <v>0</v>
      </c>
      <c r="W44" s="12" t="s">
        <v>7</v>
      </c>
      <c r="X44" s="12" t="s">
        <v>34</v>
      </c>
      <c r="Y44" s="12" t="s">
        <v>5</v>
      </c>
      <c r="Z44" s="12" t="s">
        <v>4</v>
      </c>
      <c r="AA44" s="12" t="s">
        <v>3</v>
      </c>
      <c r="AB44" s="12" t="s">
        <v>2</v>
      </c>
    </row>
    <row r="45" spans="1:2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V45" s="13">
        <f>SUM(A2:A441)</f>
        <v>582</v>
      </c>
      <c r="W45" s="13">
        <f>SUM(H2:H441)</f>
        <v>670943</v>
      </c>
      <c r="X45" s="13">
        <f>SUM(G2:G441)</f>
        <v>1267857</v>
      </c>
      <c r="Y45" s="13">
        <f>SUM(F2:F441)</f>
        <v>1351650</v>
      </c>
      <c r="Z45" s="13">
        <f>SUM(E2:E441)</f>
        <v>3498562</v>
      </c>
      <c r="AA45" s="13">
        <f>SUM(D2:D441)</f>
        <v>2550357</v>
      </c>
      <c r="AB45" s="13">
        <f>SUM(C2:C441)</f>
        <v>5280131</v>
      </c>
    </row>
    <row r="46" spans="1:2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2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2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x14ac:dyDescent="0.25">
      <c r="A442">
        <f t="shared" ref="A442:B442" si="1">SUBTOTAL(101,A2:A441)</f>
        <v>1.3227272727272728</v>
      </c>
      <c r="B442">
        <f t="shared" si="1"/>
        <v>2.543181818181818</v>
      </c>
      <c r="C442">
        <f t="shared" ref="C442:H442" si="2">SUBTOTAL(101,C2:C441)</f>
        <v>12000.297727272728</v>
      </c>
      <c r="D442">
        <f t="shared" si="2"/>
        <v>5796.2659090909092</v>
      </c>
      <c r="E442">
        <f t="shared" si="2"/>
        <v>7951.2772727272732</v>
      </c>
      <c r="F442">
        <f t="shared" si="2"/>
        <v>3071.931818181818</v>
      </c>
      <c r="G442">
        <f t="shared" si="2"/>
        <v>2881.4931818181817</v>
      </c>
      <c r="H442">
        <f t="shared" si="2"/>
        <v>1524.8704545454545</v>
      </c>
    </row>
    <row r="443" spans="1:8" x14ac:dyDescent="0.25">
      <c r="A443">
        <f t="shared" ref="A443:H443" si="3">MAX(A2:A442)</f>
        <v>2</v>
      </c>
      <c r="B443">
        <f t="shared" si="3"/>
        <v>3</v>
      </c>
      <c r="C443">
        <f t="shared" si="3"/>
        <v>112151</v>
      </c>
      <c r="D443" s="1">
        <f>MAX(D2:D442)</f>
        <v>73498</v>
      </c>
      <c r="E443">
        <f t="shared" si="3"/>
        <v>92780</v>
      </c>
      <c r="F443">
        <f t="shared" si="3"/>
        <v>60869</v>
      </c>
      <c r="G443">
        <f t="shared" si="3"/>
        <v>40827</v>
      </c>
      <c r="H443">
        <f t="shared" si="3"/>
        <v>47943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E27C-B6E3-4FC8-A747-44005D5DFA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w 2 y R W W n h g j G k A A A A 9 Q A A A B I A H A B D b 2 5 m a W c v U G F j a 2 F n Z S 5 4 b W w g o h g A K K A U A A A A A A A A A A A A A A A A A A A A A A A A A A A A h Y + x D o I w F E V / h X S n r X U R 8 i i D L i a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y 7 5 y f W u k w X C 9 A j Z F Y O 8 L 8 g F Q S w M E F A A C A A g A w 2 y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s k V n L A c X v T g E A A H I C A A A T A B w A R m 9 y b X V s Y X M v U 2 V j d G l v b j E u b S C i G A A o o B Q A A A A A A A A A A A A A A A A A A A A A A A A A A A B 1 U d 9 L w z A Q f i / 0 f w j d S w u h s P k D c f R B W q c + K G o n P q w i M T 3 b Y J q M X D q Z Y / + 7 q R 1 M X M 1 L k u + + + + 6 + O w R u h V Y k 7 + / x 1 P d 8 D 2 t m o C S j 4 L n W E p B J I L x F q x s w S E p m W U A S I s H 6 H n E n 1 6 3 h 4 J A U V 3 G m e d u A s u F M S I h T r a z 7 Y B i k 5 8 U T u v S i X h a Z / l R S s x I L Z n g t V k D C o 6 j 4 r 1 b M c R V E d J G B F I 2 w Y J K A B p S k W r a N w u S M k k v F d S l U l Y w n J x N K H l p t I b d r C c n + G d 9 p B S 8 R 7 V s e B f d G N y 5 W k m t g p S v V O Z q z N 0 f c R X Z 4 2 L u j Z L H D L 6 T M O Z P M Y G J N + 1 s y r Z m q n O J 8 v Y S 9 3 N w w h e / a N H 3 D X R D D g f p 0 s / l R U C C d u x t l T 4 / j j r y l Z B M 8 Q u W W c 4 j P D G B 9 C N 8 K + X G I X h n N w a y H V P Q X D K h n 4 K Z d d f t 7 v W d L M E M M K T h D / J u 9 j X x P q M H B T L 8 B U E s B A i 0 A F A A C A A g A w 2 y R W W n h g j G k A A A A 9 Q A A A B I A A A A A A A A A A A A A A A A A A A A A A E N v b m Z p Z y 9 Q Y W N r Y W d l L n h t b F B L A Q I t A B Q A A g A I A M N s k V k P y u m r p A A A A O k A A A A T A A A A A A A A A A A A A A A A A P A A A A B b Q 2 9 u d G V u d F 9 U e X B l c 1 0 u e G 1 s U E s B A i 0 A F A A C A A g A w 2 y R W c s B x e 9 O A Q A A c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0 A A A A A A A A h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2 O j M 4 O j A 1 L j k 2 M D U 0 N T d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W y z h v J / h E i J d y A o V R d R A A A A A A A g A A A A A A E G Y A A A A B A A A g A A A A 4 m x A X / C / W N 4 B X 3 i e 0 5 F r T l p 7 l k + O o z F T 5 h / O c w F E m 0 M A A A A A D o A A A A A C A A A g A A A A z I k B G v G W / + B m V A S b B k y V s z D E m w B w n 7 O d q H y H l 7 i M w X N Q A A A A f Z y 8 i n N v 8 r d u q L o a 3 s x O o t o j L K 2 B 9 7 p t R D s K A Z T m M w q b v l C e p Z r k e n 2 X B g E y C b a + F d y F I T + I b a Y J X k M R r J f O I K W u a A C i u l a T A N f D T g b s H d J A A A A A g M M R 1 s J k / a R Z + Q 3 M A s 3 R 2 c h P C l f B i 0 i W y y h d p k c 5 U u L P Z c Z 4 t a G B T A L / m G y M o v 2 2 Y + A U M A X C L D 7 c p B 2 / l V 2 u v Q = = < / D a t a M a s h u p > 
</file>

<file path=customXml/itemProps1.xml><?xml version="1.0" encoding="utf-8"?>
<ds:datastoreItem xmlns:ds="http://schemas.openxmlformats.org/officeDocument/2006/customXml" ds:itemID="{B3DBA2A0-CA7C-4658-AA6A-003A144D4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2024-12-17T06:37:29Z</dcterms:created>
  <dcterms:modified xsi:type="dcterms:W3CDTF">2024-12-21T14:16:34Z</dcterms:modified>
</cp:coreProperties>
</file>